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EMTEC\3 _ CEMTEC _ BOLETIM GERAL _INMET - SEMAGRO\2023\"/>
    </mc:Choice>
  </mc:AlternateContent>
  <bookViews>
    <workbookView xWindow="0" yWindow="0" windowWidth="28800" windowHeight="12330" tabRatio="874" activeTab="9"/>
  </bookViews>
  <sheets>
    <sheet name="TempInst" sheetId="4" r:id="rId1"/>
    <sheet name="TempMax" sheetId="5" r:id="rId2"/>
    <sheet name="TempMin" sheetId="6" r:id="rId3"/>
    <sheet name="UmidInst" sheetId="7" r:id="rId4"/>
    <sheet name="UmidMax" sheetId="8" r:id="rId5"/>
    <sheet name="UmidMin" sheetId="9" r:id="rId6"/>
    <sheet name="VelVentoMax" sheetId="12" r:id="rId7"/>
    <sheet name="DirVento" sheetId="13" state="hidden" r:id="rId8"/>
    <sheet name="RajadaVento" sheetId="15" r:id="rId9"/>
    <sheet name="Chuva" sheetId="14" r:id="rId10"/>
    <sheet name="ESTAÇÃO METEOROLÓGICA" sheetId="16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Print_Area" localSheetId="9">Chuva!$A$1:$AI$32</definedName>
    <definedName name="_xlnm.Print_Area" localSheetId="7">DirVento!$A$1:$AG$4</definedName>
    <definedName name="_xlnm.Print_Area" localSheetId="8">RajadaVento!$A$1:$AG$4</definedName>
    <definedName name="_xlnm.Print_Area" localSheetId="0">TempInst!$A$1:$AG$4</definedName>
    <definedName name="_xlnm.Print_Area" localSheetId="1">TempMax!$A$1:$AH$4</definedName>
    <definedName name="_xlnm.Print_Area" localSheetId="2">TempMin!$A$1:$AH$4</definedName>
    <definedName name="_xlnm.Print_Area" localSheetId="3">UmidInst!$A$1:$AG$4</definedName>
    <definedName name="_xlnm.Print_Area" localSheetId="4">UmidMax!$A$1:$AH$4</definedName>
    <definedName name="_xlnm.Print_Area" localSheetId="5">UmidMin!$A$1:$AH$4</definedName>
    <definedName name="_xlnm.Print_Area" localSheetId="6">VelVentoMax!$A$1:$AG$4</definedName>
  </definedNames>
  <calcPr calcId="162913"/>
</workbook>
</file>

<file path=xl/calcChain.xml><?xml version="1.0" encoding="utf-8"?>
<calcChain xmlns="http://schemas.openxmlformats.org/spreadsheetml/2006/main">
  <c r="AG72" i="14" l="1"/>
  <c r="AH72" i="14"/>
  <c r="AI72" i="14"/>
  <c r="AG73" i="14"/>
  <c r="AH73" i="14"/>
  <c r="AI73" i="14"/>
  <c r="AI50" i="14" l="1"/>
  <c r="AI51" i="14"/>
  <c r="AI52" i="14"/>
  <c r="AI53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I70" i="14"/>
  <c r="AI71" i="14"/>
  <c r="AH71" i="14"/>
  <c r="AG71" i="14"/>
  <c r="AH70" i="14"/>
  <c r="AG70" i="14"/>
  <c r="AH69" i="14"/>
  <c r="AG69" i="14"/>
  <c r="AH68" i="14"/>
  <c r="AG68" i="14"/>
  <c r="AH67" i="14"/>
  <c r="AG67" i="14"/>
  <c r="AH66" i="14"/>
  <c r="AG66" i="14"/>
  <c r="AH65" i="14"/>
  <c r="AG65" i="14"/>
  <c r="AH64" i="14"/>
  <c r="AG64" i="14"/>
  <c r="AH63" i="14"/>
  <c r="AG63" i="14"/>
  <c r="AH62" i="14"/>
  <c r="AG62" i="14"/>
  <c r="AH61" i="14"/>
  <c r="AG61" i="14"/>
  <c r="AH60" i="14"/>
  <c r="AG60" i="14"/>
  <c r="AH59" i="14"/>
  <c r="AG59" i="14"/>
  <c r="AH58" i="14"/>
  <c r="AG58" i="14"/>
  <c r="AH57" i="14"/>
  <c r="AG57" i="14"/>
  <c r="AH56" i="14"/>
  <c r="AG56" i="14"/>
  <c r="AH55" i="14"/>
  <c r="AG55" i="14"/>
  <c r="AH54" i="14"/>
  <c r="AG54" i="14"/>
  <c r="AH53" i="14"/>
  <c r="AG53" i="14"/>
  <c r="AH52" i="14"/>
  <c r="AG52" i="14"/>
  <c r="AH51" i="14"/>
  <c r="AG51" i="14"/>
  <c r="AH50" i="14"/>
  <c r="AG50" i="14"/>
  <c r="AF46" i="14" l="1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B46" i="14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B46" i="9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B47" i="14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B47" i="15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B47" i="9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B48" i="14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B48" i="15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B48" i="9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B49" i="14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B49" i="15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B49" i="9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AG6" i="13"/>
  <c r="AF6" i="13"/>
  <c r="AE6" i="13"/>
  <c r="AD6" i="13"/>
  <c r="AC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B6" i="13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6" i="9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5" i="14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B5" i="15"/>
  <c r="AG5" i="13"/>
  <c r="AF5" i="13"/>
  <c r="AE5" i="13"/>
  <c r="AD5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C5" i="13"/>
  <c r="B5" i="13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G48" i="7" l="1"/>
  <c r="AI46" i="14"/>
  <c r="AI47" i="14"/>
  <c r="AI48" i="14"/>
  <c r="AI49" i="14"/>
  <c r="AI6" i="14"/>
  <c r="AG6" i="8"/>
  <c r="AH6" i="8"/>
  <c r="AG48" i="6"/>
  <c r="AH48" i="6"/>
  <c r="AG46" i="4"/>
  <c r="AG6" i="9"/>
  <c r="AH6" i="9"/>
  <c r="AG6" i="7"/>
  <c r="AH48" i="5"/>
  <c r="AG48" i="5"/>
  <c r="AG46" i="15"/>
  <c r="AH46" i="15"/>
  <c r="AG6" i="6"/>
  <c r="AH6" i="6"/>
  <c r="AG48" i="4"/>
  <c r="AG46" i="12"/>
  <c r="AH46" i="12"/>
  <c r="AG46" i="5"/>
  <c r="AH46" i="5"/>
  <c r="AH6" i="5"/>
  <c r="AG6" i="5"/>
  <c r="AG48" i="15"/>
  <c r="AH48" i="15"/>
  <c r="AG46" i="9"/>
  <c r="AH46" i="9"/>
  <c r="AG6" i="4"/>
  <c r="AG48" i="12"/>
  <c r="AH48" i="12"/>
  <c r="AH46" i="8"/>
  <c r="AG46" i="8"/>
  <c r="AG6" i="15"/>
  <c r="AH6" i="15"/>
  <c r="AG48" i="9"/>
  <c r="AH48" i="9"/>
  <c r="AG46" i="7"/>
  <c r="AG6" i="12"/>
  <c r="AH6" i="12"/>
  <c r="AG48" i="8"/>
  <c r="AH48" i="8"/>
  <c r="AG46" i="6"/>
  <c r="AH46" i="6"/>
  <c r="AG49" i="6"/>
  <c r="AH49" i="6"/>
  <c r="AG49" i="7"/>
  <c r="AG49" i="5"/>
  <c r="AH49" i="5"/>
  <c r="AG49" i="4"/>
  <c r="AG49" i="15"/>
  <c r="AH49" i="15"/>
  <c r="AG49" i="12"/>
  <c r="AH49" i="12"/>
  <c r="AG49" i="8"/>
  <c r="AH49" i="8"/>
  <c r="AH49" i="9"/>
  <c r="AG49" i="9"/>
  <c r="AH47" i="5"/>
  <c r="AG47" i="5"/>
  <c r="AG47" i="4"/>
  <c r="AG47" i="15"/>
  <c r="AH47" i="15"/>
  <c r="AG47" i="12"/>
  <c r="AH47" i="12"/>
  <c r="AG47" i="9"/>
  <c r="AH47" i="9"/>
  <c r="AH47" i="6"/>
  <c r="AG47" i="6"/>
  <c r="AG47" i="8"/>
  <c r="AH47" i="8"/>
  <c r="AG47" i="7"/>
  <c r="AG46" i="14"/>
  <c r="AH46" i="14"/>
  <c r="AG47" i="14"/>
  <c r="AH47" i="14"/>
  <c r="AG48" i="14"/>
  <c r="AH48" i="14"/>
  <c r="AH49" i="14"/>
  <c r="AG49" i="14"/>
  <c r="AG6" i="14"/>
  <c r="AH6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B45" i="14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B45" i="15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B44" i="15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43" i="14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43" i="15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B43" i="9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B42" i="14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B42" i="15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B42" i="13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B42" i="9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41" i="14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41" i="15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B41" i="9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B40" i="14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B40" i="15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B40" i="9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B39" i="15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8" i="15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38" i="9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B37" i="15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37" i="9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36" i="15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B36" i="9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B35" i="14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B35" i="15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34" i="9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B33" i="9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B32" i="15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B32" i="9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B31" i="15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B31" i="9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30" i="9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B27" i="13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B27" i="9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B26" i="15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B26" i="13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B25" i="15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B25" i="13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B23" i="15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22" i="15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B22" i="13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B21" i="15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B21" i="13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B20" i="13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B18" i="15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B16" i="13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AF16" i="9"/>
  <c r="AE16" i="9"/>
  <c r="AD16" i="9"/>
  <c r="AC16" i="9"/>
  <c r="AB16" i="9"/>
  <c r="AA16" i="9"/>
  <c r="Z16" i="9"/>
  <c r="Y16" i="9"/>
  <c r="V16" i="9"/>
  <c r="U16" i="9"/>
  <c r="T16" i="9"/>
  <c r="S16" i="9"/>
  <c r="R16" i="9"/>
  <c r="Q16" i="9"/>
  <c r="P16" i="9"/>
  <c r="O16" i="9"/>
  <c r="M16" i="9"/>
  <c r="L16" i="9"/>
  <c r="K16" i="9"/>
  <c r="J16" i="9"/>
  <c r="I16" i="9"/>
  <c r="H16" i="9"/>
  <c r="G16" i="9"/>
  <c r="F16" i="9"/>
  <c r="E16" i="9"/>
  <c r="D16" i="9"/>
  <c r="C16" i="9"/>
  <c r="B16" i="9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15" i="15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B13" i="15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B11" i="15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B11" i="13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B10" i="13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B9" i="15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B9" i="13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B8" i="13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7" i="9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G16" i="7" l="1"/>
  <c r="AG16" i="9"/>
  <c r="AG9" i="7"/>
  <c r="AG12" i="4"/>
  <c r="AI12" i="14"/>
  <c r="AG20" i="4"/>
  <c r="AI20" i="14"/>
  <c r="AG25" i="7"/>
  <c r="AG26" i="4"/>
  <c r="AI26" i="14"/>
  <c r="AG31" i="7"/>
  <c r="AG34" i="4"/>
  <c r="AI34" i="14"/>
  <c r="AI42" i="14"/>
  <c r="AI11" i="14"/>
  <c r="AI19" i="14"/>
  <c r="AI25" i="14"/>
  <c r="AI33" i="14"/>
  <c r="AI41" i="14"/>
  <c r="AI10" i="14"/>
  <c r="AI18" i="14"/>
  <c r="AI32" i="14"/>
  <c r="AI40" i="14"/>
  <c r="AI9" i="14"/>
  <c r="AI17" i="14"/>
  <c r="AI31" i="14"/>
  <c r="AI39" i="14"/>
  <c r="AI8" i="14"/>
  <c r="AI16" i="14"/>
  <c r="AI24" i="14"/>
  <c r="AI30" i="14"/>
  <c r="AI38" i="14"/>
  <c r="AG7" i="14"/>
  <c r="AI7" i="14"/>
  <c r="AI15" i="14"/>
  <c r="AI23" i="14"/>
  <c r="AI29" i="14"/>
  <c r="AI37" i="14"/>
  <c r="AI45" i="14"/>
  <c r="AI14" i="14"/>
  <c r="AI22" i="14"/>
  <c r="AI28" i="14"/>
  <c r="AI36" i="14"/>
  <c r="AI44" i="14"/>
  <c r="AI13" i="14"/>
  <c r="AI21" i="14"/>
  <c r="AI27" i="14"/>
  <c r="AI35" i="14"/>
  <c r="AI43" i="14"/>
  <c r="AG13" i="15"/>
  <c r="AH13" i="15"/>
  <c r="AG23" i="9"/>
  <c r="AH23" i="9"/>
  <c r="AG40" i="6"/>
  <c r="AH40" i="6"/>
  <c r="AG9" i="6"/>
  <c r="AH9" i="6"/>
  <c r="AG11" i="4"/>
  <c r="AG12" i="15"/>
  <c r="AH12" i="15"/>
  <c r="AG13" i="12"/>
  <c r="AH13" i="12"/>
  <c r="AG14" i="9"/>
  <c r="AH14" i="9"/>
  <c r="AG15" i="8"/>
  <c r="AH15" i="8"/>
  <c r="AH18" i="5"/>
  <c r="AG18" i="5"/>
  <c r="AG19" i="4"/>
  <c r="AG20" i="15"/>
  <c r="AH20" i="15"/>
  <c r="AG22" i="9"/>
  <c r="AH22" i="9"/>
  <c r="AG23" i="8"/>
  <c r="AH23" i="8"/>
  <c r="AG24" i="7"/>
  <c r="AG25" i="6"/>
  <c r="AH25" i="6"/>
  <c r="AG26" i="15"/>
  <c r="AH26" i="15"/>
  <c r="AG28" i="9"/>
  <c r="AH28" i="9"/>
  <c r="AG29" i="8"/>
  <c r="AH29" i="8"/>
  <c r="AG30" i="7"/>
  <c r="AG31" i="6"/>
  <c r="AH31" i="6"/>
  <c r="AG32" i="5"/>
  <c r="AH32" i="5"/>
  <c r="AG33" i="4"/>
  <c r="AG34" i="15"/>
  <c r="AH34" i="15"/>
  <c r="AG36" i="9"/>
  <c r="AH36" i="9"/>
  <c r="AG38" i="7"/>
  <c r="AH40" i="5"/>
  <c r="AG40" i="5"/>
  <c r="AG44" i="9"/>
  <c r="AH44" i="9"/>
  <c r="AG45" i="8"/>
  <c r="AH45" i="8"/>
  <c r="AG24" i="8"/>
  <c r="AH24" i="8"/>
  <c r="AG32" i="6"/>
  <c r="AH32" i="6"/>
  <c r="AG36" i="12"/>
  <c r="AH36" i="12"/>
  <c r="AG44" i="12"/>
  <c r="AH44" i="12"/>
  <c r="AH9" i="5"/>
  <c r="AG9" i="5"/>
  <c r="AG11" i="15"/>
  <c r="AH11" i="15"/>
  <c r="AG12" i="12"/>
  <c r="AH12" i="12"/>
  <c r="AG13" i="9"/>
  <c r="AH13" i="9"/>
  <c r="AG14" i="8"/>
  <c r="AH14" i="8"/>
  <c r="AG15" i="7"/>
  <c r="AH16" i="6"/>
  <c r="AG16" i="6"/>
  <c r="AG18" i="4"/>
  <c r="AG19" i="15"/>
  <c r="AH19" i="15"/>
  <c r="AG20" i="12"/>
  <c r="AH20" i="12"/>
  <c r="AG22" i="8"/>
  <c r="AH22" i="8"/>
  <c r="AG23" i="7"/>
  <c r="AG24" i="6"/>
  <c r="AH24" i="6"/>
  <c r="AG25" i="5"/>
  <c r="AH25" i="5"/>
  <c r="AG25" i="15"/>
  <c r="AH25" i="15"/>
  <c r="AG26" i="12"/>
  <c r="AH26" i="12"/>
  <c r="AG28" i="8"/>
  <c r="AH28" i="8"/>
  <c r="AG29" i="7"/>
  <c r="AG30" i="6"/>
  <c r="AH30" i="6"/>
  <c r="AG31" i="5"/>
  <c r="AH31" i="5"/>
  <c r="AG32" i="4"/>
  <c r="AG33" i="15"/>
  <c r="AH33" i="15"/>
  <c r="AG34" i="12"/>
  <c r="AH34" i="12"/>
  <c r="AG36" i="8"/>
  <c r="AH36" i="8"/>
  <c r="AG38" i="6"/>
  <c r="AH38" i="6"/>
  <c r="AG40" i="4"/>
  <c r="AG44" i="8"/>
  <c r="AH44" i="8"/>
  <c r="AG45" i="7"/>
  <c r="AG11" i="5"/>
  <c r="AH11" i="5"/>
  <c r="AH19" i="5"/>
  <c r="AG19" i="5"/>
  <c r="AG45" i="9"/>
  <c r="AH45" i="9"/>
  <c r="AG9" i="4"/>
  <c r="AG11" i="12"/>
  <c r="AH11" i="12"/>
  <c r="AG12" i="9"/>
  <c r="AH12" i="9"/>
  <c r="AH13" i="8"/>
  <c r="AG13" i="8"/>
  <c r="AG14" i="7"/>
  <c r="AG15" i="6"/>
  <c r="AH15" i="6"/>
  <c r="AG16" i="5"/>
  <c r="AH16" i="5"/>
  <c r="AG18" i="15"/>
  <c r="AH18" i="15"/>
  <c r="AG19" i="12"/>
  <c r="AH19" i="12"/>
  <c r="AG20" i="9"/>
  <c r="AH20" i="9"/>
  <c r="AG22" i="7"/>
  <c r="AG23" i="6"/>
  <c r="AH23" i="6"/>
  <c r="AG24" i="5"/>
  <c r="AH24" i="5"/>
  <c r="AG25" i="4"/>
  <c r="AG26" i="9"/>
  <c r="AH26" i="9"/>
  <c r="AG28" i="7"/>
  <c r="AG29" i="6"/>
  <c r="AH29" i="6"/>
  <c r="AG30" i="5"/>
  <c r="AH30" i="5"/>
  <c r="AG31" i="4"/>
  <c r="AG32" i="15"/>
  <c r="AH32" i="15"/>
  <c r="AG33" i="12"/>
  <c r="AH33" i="12"/>
  <c r="AH34" i="9"/>
  <c r="AG34" i="9"/>
  <c r="AG36" i="7"/>
  <c r="AH38" i="5"/>
  <c r="AG38" i="5"/>
  <c r="AG40" i="15"/>
  <c r="AH40" i="15"/>
  <c r="AG44" i="7"/>
  <c r="AG45" i="6"/>
  <c r="AH45" i="6"/>
  <c r="AG14" i="12"/>
  <c r="AH14" i="12"/>
  <c r="AG18" i="6"/>
  <c r="AH18" i="6"/>
  <c r="AH28" i="12"/>
  <c r="AG28" i="12"/>
  <c r="AH33" i="5"/>
  <c r="AG33" i="5"/>
  <c r="AH38" i="8"/>
  <c r="AG38" i="8"/>
  <c r="AG9" i="15"/>
  <c r="AH9" i="15"/>
  <c r="AG11" i="9"/>
  <c r="AH11" i="9"/>
  <c r="AG12" i="8"/>
  <c r="AH12" i="8"/>
  <c r="AG13" i="7"/>
  <c r="AG14" i="6"/>
  <c r="AH14" i="6"/>
  <c r="AG15" i="5"/>
  <c r="AH15" i="5"/>
  <c r="AG16" i="4"/>
  <c r="AG18" i="12"/>
  <c r="AH18" i="12"/>
  <c r="AG19" i="9"/>
  <c r="AH19" i="9"/>
  <c r="AG20" i="8"/>
  <c r="AH20" i="8"/>
  <c r="AG22" i="6"/>
  <c r="AH22" i="6"/>
  <c r="AG23" i="5"/>
  <c r="AH23" i="5"/>
  <c r="AG24" i="4"/>
  <c r="AG25" i="12"/>
  <c r="AH25" i="12"/>
  <c r="AG26" i="8"/>
  <c r="AH26" i="8"/>
  <c r="AG28" i="6"/>
  <c r="AH28" i="6"/>
  <c r="AH29" i="5"/>
  <c r="AG29" i="5"/>
  <c r="AG30" i="4"/>
  <c r="AG31" i="15"/>
  <c r="AH31" i="15"/>
  <c r="AH32" i="12"/>
  <c r="AG32" i="12"/>
  <c r="AG33" i="9"/>
  <c r="AH33" i="9"/>
  <c r="AG34" i="8"/>
  <c r="AH34" i="8"/>
  <c r="AG36" i="6"/>
  <c r="AH36" i="6"/>
  <c r="AG38" i="4"/>
  <c r="AG40" i="12"/>
  <c r="AH40" i="12"/>
  <c r="AG44" i="6"/>
  <c r="AH44" i="6"/>
  <c r="AG45" i="5"/>
  <c r="AH45" i="5"/>
  <c r="AH15" i="9"/>
  <c r="AG15" i="9"/>
  <c r="AG9" i="12"/>
  <c r="AH9" i="12"/>
  <c r="AG11" i="8"/>
  <c r="AH11" i="8"/>
  <c r="AG12" i="7"/>
  <c r="AG13" i="6"/>
  <c r="AH13" i="6"/>
  <c r="AG14" i="5"/>
  <c r="AH14" i="5"/>
  <c r="AG15" i="4"/>
  <c r="AG16" i="15"/>
  <c r="AH16" i="15"/>
  <c r="AG18" i="9"/>
  <c r="AH18" i="9"/>
  <c r="AG19" i="8"/>
  <c r="AH19" i="8"/>
  <c r="AG20" i="7"/>
  <c r="AG22" i="5"/>
  <c r="AH22" i="5"/>
  <c r="AG23" i="4"/>
  <c r="AG24" i="15"/>
  <c r="AH24" i="15"/>
  <c r="AG25" i="9"/>
  <c r="AH25" i="9"/>
  <c r="AG26" i="7"/>
  <c r="AH28" i="5"/>
  <c r="AG28" i="5"/>
  <c r="AG29" i="4"/>
  <c r="AG30" i="15"/>
  <c r="AH30" i="15"/>
  <c r="AG31" i="12"/>
  <c r="AH31" i="12"/>
  <c r="AG32" i="9"/>
  <c r="AH32" i="9"/>
  <c r="AG33" i="8"/>
  <c r="AH33" i="8"/>
  <c r="AG34" i="7"/>
  <c r="AG36" i="5"/>
  <c r="AH36" i="5"/>
  <c r="AG38" i="15"/>
  <c r="AH38" i="15"/>
  <c r="AG40" i="9"/>
  <c r="AH40" i="9"/>
  <c r="AG44" i="5"/>
  <c r="AH44" i="5"/>
  <c r="AG45" i="4"/>
  <c r="AG22" i="12"/>
  <c r="AH22" i="12"/>
  <c r="AG30" i="8"/>
  <c r="AH30" i="8"/>
  <c r="AH12" i="6"/>
  <c r="AG12" i="6"/>
  <c r="AG13" i="5"/>
  <c r="AH13" i="5"/>
  <c r="AG14" i="4"/>
  <c r="AH15" i="15"/>
  <c r="AG15" i="15"/>
  <c r="AG16" i="12"/>
  <c r="AH16" i="12"/>
  <c r="AG18" i="8"/>
  <c r="AH18" i="8"/>
  <c r="AG19" i="7"/>
  <c r="AG20" i="6"/>
  <c r="AH20" i="6"/>
  <c r="AG22" i="4"/>
  <c r="AG23" i="15"/>
  <c r="AH23" i="15"/>
  <c r="AG24" i="12"/>
  <c r="AH24" i="12"/>
  <c r="AG25" i="8"/>
  <c r="AH25" i="8"/>
  <c r="AG26" i="6"/>
  <c r="AH26" i="6"/>
  <c r="AG28" i="4"/>
  <c r="AG29" i="15"/>
  <c r="AH29" i="15"/>
  <c r="AG30" i="12"/>
  <c r="AH30" i="12"/>
  <c r="AG31" i="9"/>
  <c r="AH31" i="9"/>
  <c r="AG32" i="8"/>
  <c r="AH32" i="8"/>
  <c r="AG33" i="7"/>
  <c r="AG34" i="6"/>
  <c r="AH34" i="6"/>
  <c r="AG36" i="4"/>
  <c r="AG38" i="12"/>
  <c r="AH38" i="12"/>
  <c r="AG40" i="8"/>
  <c r="AH40" i="8"/>
  <c r="AG41" i="7"/>
  <c r="AG44" i="4"/>
  <c r="AG45" i="15"/>
  <c r="AH45" i="15"/>
  <c r="AG16" i="8"/>
  <c r="AH16" i="8"/>
  <c r="AG29" i="9"/>
  <c r="AH29" i="9"/>
  <c r="AG9" i="9"/>
  <c r="AH9" i="9"/>
  <c r="AG11" i="7"/>
  <c r="AG9" i="8"/>
  <c r="AH9" i="8"/>
  <c r="AG11" i="6"/>
  <c r="AH11" i="6"/>
  <c r="AH12" i="5"/>
  <c r="AG12" i="5"/>
  <c r="AG13" i="4"/>
  <c r="AG14" i="15"/>
  <c r="AH14" i="15"/>
  <c r="AG15" i="12"/>
  <c r="AH15" i="12"/>
  <c r="AH16" i="9"/>
  <c r="AG18" i="7"/>
  <c r="AG19" i="6"/>
  <c r="AH19" i="6"/>
  <c r="AG20" i="5"/>
  <c r="AH20" i="5"/>
  <c r="AG22" i="15"/>
  <c r="AH22" i="15"/>
  <c r="AG23" i="12"/>
  <c r="AH23" i="12"/>
  <c r="AG24" i="9"/>
  <c r="AH24" i="9"/>
  <c r="AG26" i="5"/>
  <c r="AH26" i="5"/>
  <c r="AG28" i="15"/>
  <c r="AH28" i="15"/>
  <c r="AG29" i="12"/>
  <c r="AH29" i="12"/>
  <c r="AG30" i="9"/>
  <c r="AH30" i="9"/>
  <c r="AG31" i="8"/>
  <c r="AH31" i="8"/>
  <c r="AG32" i="7"/>
  <c r="AG33" i="6"/>
  <c r="AH33" i="6"/>
  <c r="AG34" i="5"/>
  <c r="AH34" i="5"/>
  <c r="AG36" i="15"/>
  <c r="AH36" i="15"/>
  <c r="AG38" i="9"/>
  <c r="AH38" i="9"/>
  <c r="AG40" i="7"/>
  <c r="AH44" i="15"/>
  <c r="AG44" i="15"/>
  <c r="AG45" i="12"/>
  <c r="AH45" i="12"/>
  <c r="AH43" i="15"/>
  <c r="AG43" i="15"/>
  <c r="AG43" i="4"/>
  <c r="AH43" i="12"/>
  <c r="AG43" i="12"/>
  <c r="AH43" i="5"/>
  <c r="AG43" i="5"/>
  <c r="AG43" i="9"/>
  <c r="AH43" i="9"/>
  <c r="AG43" i="8"/>
  <c r="AH43" i="8"/>
  <c r="AG43" i="7"/>
  <c r="AH43" i="6"/>
  <c r="AG43" i="6"/>
  <c r="AG42" i="6"/>
  <c r="AH42" i="6"/>
  <c r="AH42" i="5"/>
  <c r="AG42" i="5"/>
  <c r="AG42" i="4"/>
  <c r="AH42" i="15"/>
  <c r="AG42" i="15"/>
  <c r="AG42" i="12"/>
  <c r="AH42" i="12"/>
  <c r="AH42" i="9"/>
  <c r="AG42" i="9"/>
  <c r="AG42" i="8"/>
  <c r="AH42" i="8"/>
  <c r="AG42" i="7"/>
  <c r="AG41" i="5"/>
  <c r="AH41" i="5"/>
  <c r="AG41" i="4"/>
  <c r="AH41" i="15"/>
  <c r="AG41" i="15"/>
  <c r="AG41" i="6"/>
  <c r="AH41" i="6"/>
  <c r="AG41" i="12"/>
  <c r="AH41" i="12"/>
  <c r="AG41" i="9"/>
  <c r="AH41" i="9"/>
  <c r="AH41" i="8"/>
  <c r="AG41" i="8"/>
  <c r="AG39" i="7"/>
  <c r="AG39" i="6"/>
  <c r="AH39" i="6"/>
  <c r="AH39" i="5"/>
  <c r="AG39" i="5"/>
  <c r="AG39" i="4"/>
  <c r="AH39" i="8"/>
  <c r="AG39" i="8"/>
  <c r="AH39" i="15"/>
  <c r="AG39" i="15"/>
  <c r="AG39" i="9"/>
  <c r="AH39" i="9"/>
  <c r="AG39" i="12"/>
  <c r="AH39" i="12"/>
  <c r="AG37" i="9"/>
  <c r="AH37" i="9"/>
  <c r="AH37" i="15"/>
  <c r="AG37" i="15"/>
  <c r="AG37" i="8"/>
  <c r="AH37" i="8"/>
  <c r="AH37" i="12"/>
  <c r="AG37" i="12"/>
  <c r="AG37" i="7"/>
  <c r="AG37" i="6"/>
  <c r="AH37" i="6"/>
  <c r="AG37" i="5"/>
  <c r="AH37" i="5"/>
  <c r="AG37" i="4"/>
  <c r="AH35" i="15"/>
  <c r="AG35" i="15"/>
  <c r="C74" i="14"/>
  <c r="K74" i="14"/>
  <c r="AH35" i="5"/>
  <c r="AG35" i="5"/>
  <c r="D50" i="4"/>
  <c r="L50" i="4"/>
  <c r="AG35" i="4"/>
  <c r="AG35" i="9"/>
  <c r="AH35" i="9"/>
  <c r="AG35" i="12"/>
  <c r="AH35" i="12"/>
  <c r="AG35" i="8"/>
  <c r="AH35" i="8"/>
  <c r="AG35" i="7"/>
  <c r="AH35" i="6"/>
  <c r="AG35" i="6"/>
  <c r="S74" i="14"/>
  <c r="AA74" i="14"/>
  <c r="AG27" i="4"/>
  <c r="AH27" i="15"/>
  <c r="AG27" i="15"/>
  <c r="AG27" i="12"/>
  <c r="AH27" i="12"/>
  <c r="AG27" i="5"/>
  <c r="AH27" i="5"/>
  <c r="AG27" i="9"/>
  <c r="AH27" i="9"/>
  <c r="AG27" i="8"/>
  <c r="AH27" i="8"/>
  <c r="AG27" i="7"/>
  <c r="AH27" i="6"/>
  <c r="AG27" i="6"/>
  <c r="AH21" i="15"/>
  <c r="AG21" i="15"/>
  <c r="AG21" i="12"/>
  <c r="AH21" i="12"/>
  <c r="AG21" i="9"/>
  <c r="AH21" i="9"/>
  <c r="AG21" i="5"/>
  <c r="AH21" i="5"/>
  <c r="AG21" i="4"/>
  <c r="AG21" i="8"/>
  <c r="AH21" i="8"/>
  <c r="I50" i="4"/>
  <c r="Y50" i="4"/>
  <c r="AG21" i="7"/>
  <c r="J50" i="4"/>
  <c r="R50" i="4"/>
  <c r="Z50" i="4"/>
  <c r="AG21" i="6"/>
  <c r="AH21" i="6"/>
  <c r="AG17" i="9"/>
  <c r="AH17" i="9"/>
  <c r="E50" i="4"/>
  <c r="AC50" i="4"/>
  <c r="AG17" i="7"/>
  <c r="AH17" i="8"/>
  <c r="AG17" i="8"/>
  <c r="N50" i="4"/>
  <c r="AG17" i="6"/>
  <c r="AH17" i="6"/>
  <c r="F50" i="4"/>
  <c r="AG17" i="5"/>
  <c r="AH17" i="5"/>
  <c r="M50" i="4"/>
  <c r="U50" i="4"/>
  <c r="AG17" i="4"/>
  <c r="AG17" i="15"/>
  <c r="AH17" i="15"/>
  <c r="AG17" i="12"/>
  <c r="AH17" i="12"/>
  <c r="AD50" i="4"/>
  <c r="V50" i="4"/>
  <c r="H50" i="4"/>
  <c r="C50" i="4"/>
  <c r="K50" i="4"/>
  <c r="S50" i="4"/>
  <c r="AA50" i="4"/>
  <c r="AG10" i="8"/>
  <c r="AH10" i="8"/>
  <c r="AG10" i="7"/>
  <c r="G50" i="4"/>
  <c r="O50" i="4"/>
  <c r="AH10" i="5"/>
  <c r="AG10" i="5"/>
  <c r="AG10" i="6"/>
  <c r="AH10" i="6"/>
  <c r="AF50" i="4"/>
  <c r="AG10" i="4"/>
  <c r="AG10" i="12"/>
  <c r="AH10" i="12"/>
  <c r="P50" i="4"/>
  <c r="AG10" i="15"/>
  <c r="AH10" i="15"/>
  <c r="AG10" i="9"/>
  <c r="AH10" i="9"/>
  <c r="T50" i="4"/>
  <c r="AB50" i="4"/>
  <c r="AG8" i="7"/>
  <c r="X50" i="4"/>
  <c r="Q50" i="4"/>
  <c r="W50" i="4"/>
  <c r="AE50" i="4"/>
  <c r="AG8" i="6"/>
  <c r="AH8" i="6"/>
  <c r="AG8" i="5"/>
  <c r="AH8" i="5"/>
  <c r="AG8" i="4"/>
  <c r="AH8" i="15"/>
  <c r="AG8" i="15"/>
  <c r="AG8" i="12"/>
  <c r="AH8" i="12"/>
  <c r="AG8" i="9"/>
  <c r="AH8" i="9"/>
  <c r="AH8" i="8"/>
  <c r="AG8" i="8"/>
  <c r="AG7" i="4"/>
  <c r="AH7" i="15"/>
  <c r="AG7" i="15"/>
  <c r="B50" i="4"/>
  <c r="AG7" i="12"/>
  <c r="AH7" i="12"/>
  <c r="AH7" i="9"/>
  <c r="AG7" i="9"/>
  <c r="AH7" i="8"/>
  <c r="AG7" i="8"/>
  <c r="AG7" i="7"/>
  <c r="AG7" i="6"/>
  <c r="AH7" i="6"/>
  <c r="AH7" i="5"/>
  <c r="AG7" i="5"/>
  <c r="AG28" i="14"/>
  <c r="AH28" i="14"/>
  <c r="D74" i="14"/>
  <c r="L74" i="14"/>
  <c r="T74" i="14"/>
  <c r="AB74" i="14"/>
  <c r="AH13" i="14"/>
  <c r="AG13" i="14"/>
  <c r="AH21" i="14"/>
  <c r="AG21" i="14"/>
  <c r="AG27" i="14"/>
  <c r="AH27" i="14"/>
  <c r="AG35" i="14"/>
  <c r="AH35" i="14"/>
  <c r="AG43" i="14"/>
  <c r="AH43" i="14"/>
  <c r="E74" i="14"/>
  <c r="M74" i="14"/>
  <c r="U74" i="14"/>
  <c r="AC74" i="14"/>
  <c r="N74" i="14"/>
  <c r="P74" i="14"/>
  <c r="AG12" i="14"/>
  <c r="AH12" i="14"/>
  <c r="J74" i="14"/>
  <c r="AG20" i="14"/>
  <c r="AH20" i="14"/>
  <c r="AG26" i="14"/>
  <c r="AH26" i="14"/>
  <c r="AG34" i="14"/>
  <c r="AH34" i="14"/>
  <c r="AG42" i="14"/>
  <c r="AH42" i="14"/>
  <c r="AG22" i="14"/>
  <c r="AH22" i="14"/>
  <c r="F74" i="14"/>
  <c r="V74" i="14"/>
  <c r="AD74" i="14"/>
  <c r="AG11" i="14"/>
  <c r="AH11" i="14"/>
  <c r="AG19" i="14"/>
  <c r="AH19" i="14"/>
  <c r="AH25" i="14"/>
  <c r="AG25" i="14"/>
  <c r="AH33" i="14"/>
  <c r="AG33" i="14"/>
  <c r="AH41" i="14"/>
  <c r="AG41" i="14"/>
  <c r="G74" i="14"/>
  <c r="O74" i="14"/>
  <c r="W74" i="14"/>
  <c r="AE74" i="14"/>
  <c r="AG10" i="14"/>
  <c r="AH10" i="14"/>
  <c r="AG18" i="14"/>
  <c r="AH18" i="14"/>
  <c r="AG32" i="14"/>
  <c r="AH32" i="14"/>
  <c r="AG40" i="14"/>
  <c r="AH40" i="14"/>
  <c r="AG14" i="14"/>
  <c r="AH14" i="14"/>
  <c r="H74" i="14"/>
  <c r="X74" i="14"/>
  <c r="AF74" i="14"/>
  <c r="AG9" i="14"/>
  <c r="AH9" i="14"/>
  <c r="AH17" i="14"/>
  <c r="AG17" i="14"/>
  <c r="AG31" i="14"/>
  <c r="AH31" i="14"/>
  <c r="AG39" i="14"/>
  <c r="AH39" i="14"/>
  <c r="I74" i="14"/>
  <c r="Q74" i="14"/>
  <c r="Y74" i="14"/>
  <c r="AG8" i="14"/>
  <c r="AH8" i="14"/>
  <c r="AG16" i="14"/>
  <c r="AH16" i="14"/>
  <c r="AG24" i="14"/>
  <c r="AH24" i="14"/>
  <c r="AG30" i="14"/>
  <c r="AH30" i="14"/>
  <c r="AG38" i="14"/>
  <c r="AH38" i="14"/>
  <c r="AG36" i="14"/>
  <c r="AH36" i="14"/>
  <c r="AG44" i="14"/>
  <c r="AH44" i="14"/>
  <c r="B74" i="14"/>
  <c r="AH7" i="14"/>
  <c r="R74" i="14"/>
  <c r="Z74" i="14"/>
  <c r="AG15" i="14"/>
  <c r="AH15" i="14"/>
  <c r="AG23" i="14"/>
  <c r="AH23" i="14"/>
  <c r="AH29" i="14"/>
  <c r="AG29" i="14"/>
  <c r="AH37" i="14"/>
  <c r="AG37" i="14"/>
  <c r="AG45" i="14"/>
  <c r="AH45" i="14"/>
  <c r="AG5" i="7" l="1"/>
  <c r="AH5" i="8"/>
  <c r="AG5" i="9"/>
  <c r="AG5" i="12"/>
  <c r="AG5" i="15"/>
  <c r="AH5" i="5"/>
  <c r="AG5" i="6"/>
  <c r="AG5" i="8"/>
  <c r="AH5" i="9"/>
  <c r="AH5" i="12"/>
  <c r="AH5" i="15"/>
  <c r="AG5" i="14"/>
  <c r="AH5" i="6"/>
  <c r="AG5" i="5"/>
  <c r="AG50" i="5" s="1"/>
  <c r="AH5" i="14"/>
  <c r="AI5" i="14"/>
  <c r="AG74" i="14" l="1"/>
  <c r="AH74" i="14"/>
  <c r="AG5" i="4" l="1"/>
  <c r="AE50" i="6" l="1"/>
  <c r="AF50" i="15"/>
  <c r="AE50" i="5"/>
  <c r="AF50" i="9"/>
  <c r="AF50" i="8"/>
  <c r="AF50" i="12"/>
  <c r="AF50" i="7"/>
  <c r="AE50" i="9" l="1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AF50" i="6"/>
  <c r="AD50" i="6"/>
  <c r="AC50" i="6"/>
  <c r="AB50" i="6"/>
  <c r="AA50" i="6"/>
  <c r="Z50" i="6"/>
  <c r="Y50" i="6"/>
  <c r="X50" i="6"/>
  <c r="W50" i="6"/>
  <c r="V50" i="6"/>
  <c r="U50" i="6"/>
  <c r="T50" i="6"/>
  <c r="R50" i="6"/>
  <c r="S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E50" i="15"/>
  <c r="B50" i="15"/>
  <c r="AE50" i="12"/>
  <c r="B50" i="12"/>
  <c r="M50" i="12"/>
  <c r="AC50" i="12"/>
  <c r="AA50" i="12"/>
  <c r="AE50" i="8"/>
  <c r="B50" i="8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AD50" i="12"/>
  <c r="AB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L50" i="12"/>
  <c r="K50" i="12"/>
  <c r="J50" i="12"/>
  <c r="I50" i="12"/>
  <c r="H50" i="12"/>
  <c r="G50" i="12"/>
  <c r="F50" i="12"/>
  <c r="E50" i="12"/>
  <c r="D50" i="12"/>
  <c r="C50" i="12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5"/>
  <c r="AF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AE50" i="7"/>
  <c r="B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AG50" i="15" l="1"/>
  <c r="AG50" i="12"/>
  <c r="AG50" i="8"/>
  <c r="C3" i="12" l="1"/>
  <c r="D3" i="12" s="1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H47" i="16" l="1"/>
  <c r="C3" i="13"/>
  <c r="D3" i="13" s="1"/>
  <c r="E3" i="13" s="1"/>
  <c r="F3" i="13" s="1"/>
  <c r="G3" i="13" s="1"/>
  <c r="H3" i="13" s="1"/>
  <c r="I3" i="13" s="1"/>
  <c r="J3" i="13" s="1"/>
  <c r="K3" i="13" s="1"/>
  <c r="L3" i="13" s="1"/>
  <c r="M3" i="13" s="1"/>
  <c r="N3" i="13" s="1"/>
  <c r="O3" i="13" s="1"/>
  <c r="P3" i="13" s="1"/>
  <c r="Q3" i="13" s="1"/>
  <c r="R3" i="13" s="1"/>
  <c r="S3" i="13" s="1"/>
  <c r="T3" i="13" s="1"/>
  <c r="U3" i="13" s="1"/>
  <c r="V3" i="13" s="1"/>
  <c r="W3" i="13" s="1"/>
  <c r="X3" i="13" s="1"/>
  <c r="Y3" i="13" s="1"/>
  <c r="Z3" i="13" s="1"/>
  <c r="AA3" i="13" s="1"/>
  <c r="AB3" i="13" s="1"/>
  <c r="AC3" i="13" s="1"/>
  <c r="AD3" i="13" s="1"/>
  <c r="C3" i="5"/>
  <c r="D3" i="5" s="1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C3" i="14" l="1"/>
  <c r="D3" i="14" s="1"/>
  <c r="E3" i="14" s="1"/>
  <c r="F3" i="14" s="1"/>
  <c r="G3" i="14" s="1"/>
  <c r="H3" i="14" s="1"/>
  <c r="I3" i="14" s="1"/>
  <c r="J3" i="14" s="1"/>
  <c r="K3" i="14" s="1"/>
  <c r="L3" i="14" s="1"/>
  <c r="M3" i="14" s="1"/>
  <c r="N3" i="14" s="1"/>
  <c r="O3" i="14" s="1"/>
  <c r="P3" i="14" s="1"/>
  <c r="Q3" i="14" s="1"/>
  <c r="R3" i="14" s="1"/>
  <c r="S3" i="14" s="1"/>
  <c r="T3" i="14" s="1"/>
  <c r="U3" i="14" s="1"/>
  <c r="V3" i="14" s="1"/>
  <c r="W3" i="14" s="1"/>
  <c r="X3" i="14" s="1"/>
  <c r="Y3" i="14" s="1"/>
  <c r="Z3" i="14" s="1"/>
  <c r="AA3" i="14" s="1"/>
  <c r="AB3" i="14" s="1"/>
  <c r="AC3" i="14" s="1"/>
  <c r="AD3" i="14" s="1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C3" i="9"/>
  <c r="D3" i="9" s="1"/>
  <c r="E3" i="9" s="1"/>
  <c r="F3" i="9" s="1"/>
  <c r="G3" i="9" s="1"/>
  <c r="H3" i="9" s="1"/>
  <c r="I3" i="9" s="1"/>
  <c r="J3" i="9" s="1"/>
  <c r="K3" i="9" s="1"/>
  <c r="L3" i="9" s="1"/>
  <c r="M3" i="9" s="1"/>
  <c r="N3" i="9" s="1"/>
  <c r="O3" i="9" s="1"/>
  <c r="P3" i="9" s="1"/>
  <c r="Q3" i="9" s="1"/>
  <c r="R3" i="9" s="1"/>
  <c r="S3" i="9" s="1"/>
  <c r="T3" i="9" s="1"/>
  <c r="U3" i="9" s="1"/>
  <c r="V3" i="9" s="1"/>
  <c r="W3" i="9" s="1"/>
  <c r="X3" i="9" s="1"/>
  <c r="Y3" i="9" s="1"/>
  <c r="Z3" i="9" s="1"/>
  <c r="AA3" i="9" s="1"/>
  <c r="AB3" i="9" s="1"/>
  <c r="AC3" i="9" s="1"/>
  <c r="AD3" i="9" s="1"/>
  <c r="C3" i="8"/>
  <c r="D3" i="8" s="1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C3" i="7"/>
  <c r="D3" i="7" s="1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C3" i="6"/>
  <c r="D3" i="6" s="1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C3" i="4"/>
  <c r="D3" i="4" s="1"/>
  <c r="E3" i="4" s="1"/>
  <c r="F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</calcChain>
</file>

<file path=xl/sharedStrings.xml><?xml version="1.0" encoding="utf-8"?>
<sst xmlns="http://schemas.openxmlformats.org/spreadsheetml/2006/main" count="1645" uniqueCount="253">
  <si>
    <t>Amambai</t>
  </si>
  <si>
    <t>Aquidauana</t>
  </si>
  <si>
    <t>Campo Grande</t>
  </si>
  <si>
    <t>Cassilândia</t>
  </si>
  <si>
    <t>Chapadão do Sul</t>
  </si>
  <si>
    <t>Corumbá</t>
  </si>
  <si>
    <t>Coxim</t>
  </si>
  <si>
    <t>Dourados</t>
  </si>
  <si>
    <t>Itaquirai</t>
  </si>
  <si>
    <t>Ivinhema</t>
  </si>
  <si>
    <t>Juti</t>
  </si>
  <si>
    <t>Maracaju</t>
  </si>
  <si>
    <t>Miranda</t>
  </si>
  <si>
    <t>Nhumirim</t>
  </si>
  <si>
    <t>Paranaíba</t>
  </si>
  <si>
    <t>Ponta Porã</t>
  </si>
  <si>
    <t>Porto Murtinho</t>
  </si>
  <si>
    <t>Rio Brilhante</t>
  </si>
  <si>
    <t>São Gabriel do Oeste</t>
  </si>
  <si>
    <t>Sete Quedas</t>
  </si>
  <si>
    <t>Três Lagoas</t>
  </si>
  <si>
    <t>Municípios</t>
  </si>
  <si>
    <t>Direção do Vento</t>
  </si>
  <si>
    <t>Sidrolândia</t>
  </si>
  <si>
    <t>Máxima Registrada</t>
  </si>
  <si>
    <t>Mês</t>
  </si>
  <si>
    <t>Média</t>
  </si>
  <si>
    <t>Máxima</t>
  </si>
  <si>
    <t>Mínima</t>
  </si>
  <si>
    <t>Total</t>
  </si>
  <si>
    <t>Água Clara</t>
  </si>
  <si>
    <t>Bela Vista</t>
  </si>
  <si>
    <t>Jardim</t>
  </si>
  <si>
    <t>Costa Rica</t>
  </si>
  <si>
    <t>Sonora</t>
  </si>
  <si>
    <t xml:space="preserve"> </t>
  </si>
  <si>
    <t>PCDs</t>
  </si>
  <si>
    <t>Código da estação</t>
  </si>
  <si>
    <t>Latitude         ( ° )</t>
  </si>
  <si>
    <t>Longitude  ( ° )</t>
  </si>
  <si>
    <t>Altitude (m)</t>
  </si>
  <si>
    <t>Aberta em:</t>
  </si>
  <si>
    <t>Localização Física das PCDs Automáticas</t>
  </si>
  <si>
    <t>INMET</t>
  </si>
  <si>
    <t>A 756</t>
  </si>
  <si>
    <t>Rodovia BR 262, Km 134 (Prefeitura)</t>
  </si>
  <si>
    <t>A 750</t>
  </si>
  <si>
    <t>Rodovia Amambaí – Arial Moreira – km 17 (Escola Agrotécnica)</t>
  </si>
  <si>
    <t>A719</t>
  </si>
  <si>
    <t>Av. Duque de Caxias – Bairro Alto (Exército)</t>
  </si>
  <si>
    <t>A 757</t>
  </si>
  <si>
    <t>Rua Alcebíades Bobadilha da Cunha, 627 (Exército)</t>
  </si>
  <si>
    <t>Bataguassu</t>
  </si>
  <si>
    <t>A 759</t>
  </si>
  <si>
    <t>BR 262 – km 04 – Saída para Aquidauana (EMBRAPA)</t>
  </si>
  <si>
    <t>Rodovia BR 158 – Saída para Paranaíba (Conab)</t>
  </si>
  <si>
    <t>Rua Cárceres, 296 – Centro (Exército) Coronel Rocha- 32311890</t>
  </si>
  <si>
    <t>Aeroporto de Costa Rica</t>
  </si>
  <si>
    <t>47° BI – BR 163 – km 729 – Vila São Paulo (Exército)</t>
  </si>
  <si>
    <t>Av. Guaicurus, n° 9000 (Exército) 67-34169490</t>
  </si>
  <si>
    <t>A 752</t>
  </si>
  <si>
    <t>Rodovia BR 163 – km 80 (Escola Família Agrícola)</t>
  </si>
  <si>
    <t>A709</t>
  </si>
  <si>
    <t>Av. Antonio Travain, s/n° (Prefeitura)</t>
  </si>
  <si>
    <t xml:space="preserve">A 758 </t>
  </si>
  <si>
    <t>Rua Ren Ary Rodrigues, 2.520 (Exército)</t>
  </si>
  <si>
    <t>A 749</t>
  </si>
  <si>
    <t>Av. Sergio Marciel, 525 (Prefeitura)</t>
  </si>
  <si>
    <t>Rodovia MS 460 – km 1,5 – Saída para Água Fria (Conab) Fone: 67-34541384 Elvis  Rodrigues Lima ms.ua-maracaju@conab.gov.br</t>
  </si>
  <si>
    <t>Rodovia MS 339 – km 20 – Zona Rural (Exército)</t>
  </si>
  <si>
    <t>Rua 21 de Setembro, 1880 – Fazenda Nhumirim (EMBRAPA)</t>
  </si>
  <si>
    <t>13/112006</t>
  </si>
  <si>
    <t>Av. Três Lagoas, s/n° - Jardim Jaraguá (Prefeitura)</t>
  </si>
  <si>
    <t>Av. Brasil esquina com Cardoso s/n° (Prefeitura)</t>
  </si>
  <si>
    <t>Cia de Fronteira – Rua Capitão Cantalice, 1077 (Exército)</t>
  </si>
  <si>
    <t>Rodovia BR 163 – km 252 (Conab)</t>
  </si>
  <si>
    <t>1°/10/2008</t>
  </si>
  <si>
    <t xml:space="preserve"> Rodovia MS, km 162 – Saída para Maracajú (Conab) 32721371</t>
  </si>
  <si>
    <t>(Prefeitura)</t>
  </si>
  <si>
    <t>30/11/2012</t>
  </si>
  <si>
    <t>Rua da Cana, 178 - Centro</t>
  </si>
  <si>
    <t>Rua 13 de Junho, 352 – Bairro Santos Dumont (Prefeitura)</t>
  </si>
  <si>
    <t>TOTAL</t>
  </si>
  <si>
    <t xml:space="preserve">Fontes: </t>
  </si>
  <si>
    <t>http://www.inmet.gov.br/sonabra/maps/automaticas.php</t>
  </si>
  <si>
    <t>Rodovia MS 306 – km 96 – Saída para Cassilândia (Conab)</t>
  </si>
  <si>
    <t>Rodovia BR 163 – km 541 – Zona Rural (Conab)</t>
  </si>
  <si>
    <t>Fonte : Inmet/Semagro/Cemtec-MS</t>
  </si>
  <si>
    <t>(*) Nenhuma Infotmação Disponivel pelo INMET</t>
  </si>
  <si>
    <t>PCDs DO INMET SEMAGRO</t>
  </si>
  <si>
    <t>Angélica</t>
  </si>
  <si>
    <t>SEMAGRO</t>
  </si>
  <si>
    <t>S 701</t>
  </si>
  <si>
    <t>Avenida São João S/N - Bairro Mutum</t>
  </si>
  <si>
    <t>S 702</t>
  </si>
  <si>
    <t xml:space="preserve">Rua General Dutra S/N - </t>
  </si>
  <si>
    <t>Rodovia BR 267, km 35 - Distrito Industrial Casulo</t>
  </si>
  <si>
    <t>Bandeirantes</t>
  </si>
  <si>
    <t>S 703</t>
  </si>
  <si>
    <t>BR 163 - KM 543 - Antigo IBC</t>
  </si>
  <si>
    <t>Bonito</t>
  </si>
  <si>
    <t>S 704</t>
  </si>
  <si>
    <t>06/082018</t>
  </si>
  <si>
    <t xml:space="preserve"> Rodovia MS,  178 - KM 33 - Aeroporto de Bonito</t>
  </si>
  <si>
    <t>Brasilândia</t>
  </si>
  <si>
    <t>S 705</t>
  </si>
  <si>
    <t>Escola Agrícola Rodovia MS 395</t>
  </si>
  <si>
    <t>Caarapó</t>
  </si>
  <si>
    <t>S 706</t>
  </si>
  <si>
    <t>Chácara Municipal - Antigo Balneário Airton Sena</t>
  </si>
  <si>
    <t>S 707</t>
  </si>
  <si>
    <t xml:space="preserve">Rodovia MS 060 - Escola Agricola Professor Marcio Elias Nery </t>
  </si>
  <si>
    <t>A 702</t>
  </si>
  <si>
    <t>A 742</t>
  </si>
  <si>
    <t>A  730</t>
  </si>
  <si>
    <t>A 724</t>
  </si>
  <si>
    <t>A 760</t>
  </si>
  <si>
    <t>A 720</t>
  </si>
  <si>
    <t>A 721</t>
  </si>
  <si>
    <t>S 708</t>
  </si>
  <si>
    <t>Estrada da Setima Linha - KM 1  de Culturama</t>
  </si>
  <si>
    <t>S 709</t>
  </si>
  <si>
    <t>Rodovia MS 295 - Sentido Tacuru - Casa do Mel  ao lado da casa do Tete/Sítio Igreja</t>
  </si>
  <si>
    <t>S 710</t>
  </si>
  <si>
    <t xml:space="preserve">Parque de Exposição </t>
  </si>
  <si>
    <t>S 711</t>
  </si>
  <si>
    <t>Rodovia MS 379, Km 1.2 (Próximo a Parque de Exposição)</t>
  </si>
  <si>
    <t>A 731</t>
  </si>
  <si>
    <t>S 712</t>
  </si>
  <si>
    <t>Avenida Jofre de Araújo - Antiga Escola Agrícola</t>
  </si>
  <si>
    <t>Nova Andradina</t>
  </si>
  <si>
    <t>S 713</t>
  </si>
  <si>
    <t>Rodovia MS 743 - sede do IFMS</t>
  </si>
  <si>
    <t>A 722</t>
  </si>
  <si>
    <t>A 717</t>
  </si>
  <si>
    <t>A 710</t>
  </si>
  <si>
    <t>S 714</t>
  </si>
  <si>
    <t xml:space="preserve">Chácara Municipal </t>
  </si>
  <si>
    <t>A 703</t>
  </si>
  <si>
    <t>A 723</t>
  </si>
  <si>
    <t>A 732</t>
  </si>
  <si>
    <t>S 715</t>
  </si>
  <si>
    <t>A 743</t>
  </si>
  <si>
    <t>Santa Rita do Pardo</t>
  </si>
  <si>
    <t>S 716</t>
  </si>
  <si>
    <t>Prolongamento da Rua Geraldo da Silva Souza S/N - Bairro Sta Luzia</t>
  </si>
  <si>
    <t>A 754</t>
  </si>
  <si>
    <t>A 751</t>
  </si>
  <si>
    <t>Selviría</t>
  </si>
  <si>
    <t>S 717</t>
  </si>
  <si>
    <t>Rua Jailda Candido Pereira Lote T - Qda11</t>
  </si>
  <si>
    <t>A 761</t>
  </si>
  <si>
    <t>A 704</t>
  </si>
  <si>
    <t>Aral Moreira</t>
  </si>
  <si>
    <t>Camapuã</t>
  </si>
  <si>
    <t>Fátima do Sul</t>
  </si>
  <si>
    <t>Iguatemi</t>
  </si>
  <si>
    <t>Itaporã</t>
  </si>
  <si>
    <t>Laguna Carapã</t>
  </si>
  <si>
    <t>Nova Alvorada</t>
  </si>
  <si>
    <t>Pedro Gomes</t>
  </si>
  <si>
    <t>Ribas do Rio Pardo</t>
  </si>
  <si>
    <t xml:space="preserve">1. Água Clara </t>
  </si>
  <si>
    <t>2. Amambai</t>
  </si>
  <si>
    <t>3.Aquidauana</t>
  </si>
  <si>
    <t>4.Angélica</t>
  </si>
  <si>
    <t>5.Aral Motreira</t>
  </si>
  <si>
    <t>6. Bela Vista</t>
  </si>
  <si>
    <t>7. Bataguassu</t>
  </si>
  <si>
    <t>8. Bandeirantes</t>
  </si>
  <si>
    <t>9. Bonito</t>
  </si>
  <si>
    <t>10. Brasilândia</t>
  </si>
  <si>
    <t>11. Caarapó</t>
  </si>
  <si>
    <t>12. Camapuã</t>
  </si>
  <si>
    <t>13. Campo Grande</t>
  </si>
  <si>
    <t>14. Cassilândia</t>
  </si>
  <si>
    <t>15. Chapadão do Sul</t>
  </si>
  <si>
    <t>16. Corumbá</t>
  </si>
  <si>
    <t>17. Costa Rica</t>
  </si>
  <si>
    <t>18. Coxim</t>
  </si>
  <si>
    <t>19. Dourados</t>
  </si>
  <si>
    <t>20. Fátima do Sul</t>
  </si>
  <si>
    <t>21. Iguatemi</t>
  </si>
  <si>
    <t>22. Itaporã</t>
  </si>
  <si>
    <t>23. Itaquiraí</t>
  </si>
  <si>
    <t>24. Ivinhema</t>
  </si>
  <si>
    <t>25. Jardim</t>
  </si>
  <si>
    <t>26. Juti</t>
  </si>
  <si>
    <t>27. Laguna Carapã</t>
  </si>
  <si>
    <t>28. Maracaju</t>
  </si>
  <si>
    <t>29. Nova Alvorada do Sul</t>
  </si>
  <si>
    <t>30. Nova Andradina</t>
  </si>
  <si>
    <t>31. Miranda</t>
  </si>
  <si>
    <t>32. Nhumirim (Embrapa Pantanal)</t>
  </si>
  <si>
    <t>33.Paranaíba</t>
  </si>
  <si>
    <t>34.  Pedro Gomes</t>
  </si>
  <si>
    <t>35.Ponta Porã</t>
  </si>
  <si>
    <t>36.Porto Murtinho</t>
  </si>
  <si>
    <t>37.São Gabriel do Oeste</t>
  </si>
  <si>
    <t>38. Ribas do Rio Pardo</t>
  </si>
  <si>
    <t xml:space="preserve">39. Rio Brilhante </t>
  </si>
  <si>
    <t>40. Santa Rita do Pardo</t>
  </si>
  <si>
    <t>41. Sidrolândia</t>
  </si>
  <si>
    <t>42. Sete Quedas</t>
  </si>
  <si>
    <t>43. Selviría</t>
  </si>
  <si>
    <t>44. Sonora</t>
  </si>
  <si>
    <t>45. Três Lagoas</t>
  </si>
  <si>
    <t>MUNICÍPIOS DO ESTADO DE MS</t>
  </si>
  <si>
    <t>MaiorOcorrência</t>
  </si>
  <si>
    <t xml:space="preserve">  Maior Ocorrência no Estado</t>
  </si>
  <si>
    <t>Maior Ocorrência no dia</t>
  </si>
  <si>
    <t>Dia sem chuva</t>
  </si>
  <si>
    <t>*</t>
  </si>
  <si>
    <t>Média Registrada</t>
  </si>
  <si>
    <t>Mínima Registrada</t>
  </si>
  <si>
    <t xml:space="preserve">  </t>
  </si>
  <si>
    <t>JANEIRO/2023</t>
  </si>
  <si>
    <t>Temperatura Instantânea (°C)</t>
  </si>
  <si>
    <t>Temperatura Máxima (°C)</t>
  </si>
  <si>
    <t>Temperatura Mínima (°C)</t>
  </si>
  <si>
    <t>Umidade Instantânea (%)</t>
  </si>
  <si>
    <t>Umidade Máxima (%)</t>
  </si>
  <si>
    <t>Umidade Mínima (%)</t>
  </si>
  <si>
    <t>Velocidade do Vento Máxima (km/h)</t>
  </si>
  <si>
    <t>Rajada do Vento (km/h)</t>
  </si>
  <si>
    <t>Chuva (mm)</t>
  </si>
  <si>
    <t>Fonte: INMET/SEMADESC/CEMTEC</t>
  </si>
  <si>
    <t>(*) Nenhuma Infotmação Disponivel pelo INMET / FALHAS</t>
  </si>
  <si>
    <t>Camapuã *</t>
  </si>
  <si>
    <t>Chapadão do Sul *</t>
  </si>
  <si>
    <t>Corumbá *</t>
  </si>
  <si>
    <t>Coxim *</t>
  </si>
  <si>
    <t>Miranda *</t>
  </si>
  <si>
    <t>Campo Grande (Jardim Panamá)</t>
  </si>
  <si>
    <t>Campo Grande (UPA GONÇALVES)</t>
  </si>
  <si>
    <t>Campo Grande (Vila Sta.Luzia)</t>
  </si>
  <si>
    <t>Corguinho</t>
  </si>
  <si>
    <t>Corumbá ( Cravo Vermelho)</t>
  </si>
  <si>
    <t>Corumbá (Fortaleza)</t>
  </si>
  <si>
    <t>Dois Irmãos do Burití</t>
  </si>
  <si>
    <t>Mundo Novo</t>
  </si>
  <si>
    <t>Rio Verde de Mato Grosso</t>
  </si>
  <si>
    <t>Rochedo</t>
  </si>
  <si>
    <t>São Gabriel</t>
  </si>
  <si>
    <t>Tres Lagoas (Jardim Dourado)</t>
  </si>
  <si>
    <t>Tres Lagoas (São Carlos)</t>
  </si>
  <si>
    <t>Itaquiraí *</t>
  </si>
  <si>
    <t>Fonte: CEMADEN</t>
  </si>
  <si>
    <t>Rio Brilhante (EMBRAPA)</t>
  </si>
  <si>
    <t>Dourados (EMBRAPA/UFGD)</t>
  </si>
  <si>
    <t>Fonte: EMBRAPA (Agropecuária Oeste)</t>
  </si>
  <si>
    <t>Rio Brilhante*</t>
  </si>
  <si>
    <t>(Município*) - Dados com falhas na transmissão, podendo subestimar o acumulado mensal das chuvas.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</si>
</sst>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.00_);_(* \(#,##0.00\);_(* &quot;-&quot;??_);_(@_)"/>
    <numFmt numFmtId="165" formatCode="#,##0.0"/>
  </numFmts>
  <fonts count="23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sz val="16"/>
      <color rgb="FFC00000"/>
      <name val="Arial"/>
      <family val="2"/>
    </font>
    <font>
      <b/>
      <sz val="9"/>
      <color rgb="FFC0000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C00000"/>
      <name val="Arial"/>
      <family val="2"/>
    </font>
    <font>
      <b/>
      <sz val="8"/>
      <color rgb="FFC00000"/>
      <name val="Arial"/>
      <family val="2"/>
    </font>
    <font>
      <sz val="10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sz val="9"/>
      <color indexed="8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gray125">
        <bgColor theme="8" tint="0.39997558519241921"/>
      </patternFill>
    </fill>
    <fill>
      <patternFill patternType="solid">
        <fgColor theme="8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gray0625">
        <bgColor theme="0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/>
    <xf numFmtId="2" fontId="3" fillId="0" borderId="1" xfId="0" applyNumberFormat="1" applyFont="1" applyBorder="1" applyAlignment="1">
      <alignment horizontal="center" vertical="center"/>
    </xf>
    <xf numFmtId="0" fontId="11" fillId="0" borderId="0" xfId="0" applyFont="1"/>
    <xf numFmtId="0" fontId="2" fillId="7" borderId="1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/>
    </xf>
    <xf numFmtId="0" fontId="11" fillId="7" borderId="1" xfId="0" applyFont="1" applyFill="1" applyBorder="1" applyAlignment="1">
      <alignment wrapText="1"/>
    </xf>
    <xf numFmtId="0" fontId="11" fillId="7" borderId="1" xfId="0" applyFont="1" applyFill="1" applyBorder="1" applyAlignment="1">
      <alignment horizontal="center" vertical="center" wrapText="1"/>
    </xf>
    <xf numFmtId="14" fontId="11" fillId="7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14" fontId="11" fillId="7" borderId="1" xfId="0" applyNumberFormat="1" applyFont="1" applyFill="1" applyBorder="1" applyAlignment="1">
      <alignment horizontal="center" wrapText="1"/>
    </xf>
    <xf numFmtId="0" fontId="0" fillId="7" borderId="0" xfId="0" applyFill="1"/>
    <xf numFmtId="0" fontId="11" fillId="7" borderId="1" xfId="0" applyNumberFormat="1" applyFont="1" applyFill="1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0" fontId="0" fillId="0" borderId="0" xfId="0" applyFill="1"/>
    <xf numFmtId="0" fontId="0" fillId="7" borderId="1" xfId="0" applyNumberFormat="1" applyFill="1" applyBorder="1" applyAlignment="1">
      <alignment horizontal="center"/>
    </xf>
    <xf numFmtId="0" fontId="11" fillId="7" borderId="1" xfId="0" applyFont="1" applyFill="1" applyBorder="1" applyAlignment="1">
      <alignment horizontal="left" vertical="center" wrapText="1"/>
    </xf>
    <xf numFmtId="0" fontId="11" fillId="7" borderId="1" xfId="0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0" fontId="0" fillId="0" borderId="0" xfId="0" applyAlignment="1">
      <alignment horizontal="left"/>
    </xf>
    <xf numFmtId="164" fontId="0" fillId="7" borderId="0" xfId="1" applyNumberFormat="1" applyFont="1" applyFill="1"/>
    <xf numFmtId="164" fontId="0" fillId="0" borderId="0" xfId="1" applyNumberFormat="1" applyFont="1" applyFill="1"/>
    <xf numFmtId="0" fontId="0" fillId="7" borderId="1" xfId="0" applyFill="1" applyBorder="1"/>
    <xf numFmtId="0" fontId="2" fillId="7" borderId="1" xfId="0" applyFont="1" applyFill="1" applyBorder="1" applyAlignment="1">
      <alignment wrapText="1"/>
    </xf>
    <xf numFmtId="0" fontId="2" fillId="7" borderId="1" xfId="0" applyFont="1" applyFill="1" applyBorder="1" applyAlignment="1">
      <alignment horizontal="center" wrapText="1"/>
    </xf>
    <xf numFmtId="0" fontId="14" fillId="7" borderId="0" xfId="2" applyFont="1" applyFill="1" applyAlignment="1" applyProtection="1"/>
    <xf numFmtId="0" fontId="0" fillId="7" borderId="0" xfId="0" applyFill="1" applyBorder="1" applyAlignment="1"/>
    <xf numFmtId="0" fontId="14" fillId="7" borderId="0" xfId="2" applyFill="1" applyAlignment="1" applyProtection="1"/>
    <xf numFmtId="0" fontId="0" fillId="7" borderId="0" xfId="0" applyFill="1" applyAlignment="1"/>
    <xf numFmtId="0" fontId="0" fillId="0" borderId="0" xfId="0" applyAlignment="1"/>
    <xf numFmtId="0" fontId="0" fillId="0" borderId="0" xfId="0" applyFill="1" applyAlignment="1"/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0" fillId="7" borderId="12" xfId="0" applyFill="1" applyBorder="1"/>
    <xf numFmtId="0" fontId="0" fillId="7" borderId="6" xfId="0" applyFill="1" applyBorder="1"/>
    <xf numFmtId="0" fontId="0" fillId="7" borderId="0" xfId="0" applyFill="1" applyBorder="1" applyAlignment="1">
      <alignment horizontal="center" vertical="center"/>
    </xf>
    <xf numFmtId="0" fontId="0" fillId="7" borderId="0" xfId="0" applyFill="1" applyBorder="1"/>
    <xf numFmtId="1" fontId="8" fillId="7" borderId="9" xfId="0" applyNumberFormat="1" applyFont="1" applyFill="1" applyBorder="1" applyAlignment="1">
      <alignment horizontal="center"/>
    </xf>
    <xf numFmtId="0" fontId="4" fillId="0" borderId="13" xfId="0" applyFont="1" applyBorder="1" applyAlignment="1">
      <alignment horizontal="left" vertical="center"/>
    </xf>
    <xf numFmtId="0" fontId="4" fillId="2" borderId="13" xfId="0" applyFont="1" applyFill="1" applyBorder="1" applyAlignment="1">
      <alignment horizontal="left" vertical="center"/>
    </xf>
    <xf numFmtId="0" fontId="15" fillId="5" borderId="15" xfId="0" applyFont="1" applyFill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49" fontId="3" fillId="7" borderId="7" xfId="0" applyNumberFormat="1" applyFont="1" applyFill="1" applyBorder="1" applyAlignment="1">
      <alignment horizontal="center" vertical="center"/>
    </xf>
    <xf numFmtId="49" fontId="3" fillId="7" borderId="8" xfId="0" applyNumberFormat="1" applyFont="1" applyFill="1" applyBorder="1" applyAlignment="1">
      <alignment horizontal="center" vertical="center"/>
    </xf>
    <xf numFmtId="49" fontId="0" fillId="7" borderId="8" xfId="0" applyNumberFormat="1" applyFill="1" applyBorder="1"/>
    <xf numFmtId="1" fontId="8" fillId="7" borderId="6" xfId="0" applyNumberFormat="1" applyFont="1" applyFill="1" applyBorder="1" applyAlignment="1">
      <alignment horizontal="center"/>
    </xf>
    <xf numFmtId="1" fontId="10" fillId="0" borderId="15" xfId="0" applyNumberFormat="1" applyFont="1" applyBorder="1" applyAlignment="1">
      <alignment horizontal="center"/>
    </xf>
    <xf numFmtId="1" fontId="8" fillId="7" borderId="12" xfId="0" applyNumberFormat="1" applyFont="1" applyFill="1" applyBorder="1" applyAlignment="1">
      <alignment horizontal="center"/>
    </xf>
    <xf numFmtId="0" fontId="0" fillId="7" borderId="12" xfId="0" applyFill="1" applyBorder="1" applyAlignment="1">
      <alignment horizontal="center" vertical="center"/>
    </xf>
    <xf numFmtId="2" fontId="11" fillId="7" borderId="1" xfId="0" applyNumberFormat="1" applyFont="1" applyFill="1" applyBorder="1" applyAlignment="1">
      <alignment horizontal="center" wrapText="1"/>
    </xf>
    <xf numFmtId="3" fontId="11" fillId="7" borderId="1" xfId="0" applyNumberFormat="1" applyFont="1" applyFill="1" applyBorder="1" applyAlignment="1">
      <alignment horizontal="center" wrapText="1"/>
    </xf>
    <xf numFmtId="0" fontId="17" fillId="7" borderId="1" xfId="0" applyFont="1" applyFill="1" applyBorder="1" applyAlignment="1">
      <alignment wrapText="1"/>
    </xf>
    <xf numFmtId="0" fontId="17" fillId="7" borderId="1" xfId="0" applyFont="1" applyFill="1" applyBorder="1" applyAlignment="1">
      <alignment horizontal="center" vertical="center" wrapText="1"/>
    </xf>
    <xf numFmtId="3" fontId="17" fillId="7" borderId="1" xfId="0" applyNumberFormat="1" applyFont="1" applyFill="1" applyBorder="1" applyAlignment="1">
      <alignment horizontal="center" wrapText="1"/>
    </xf>
    <xf numFmtId="0" fontId="17" fillId="7" borderId="1" xfId="0" applyNumberFormat="1" applyFont="1" applyFill="1" applyBorder="1" applyAlignment="1">
      <alignment horizontal="center" wrapText="1"/>
    </xf>
    <xf numFmtId="14" fontId="17" fillId="7" borderId="1" xfId="0" applyNumberFormat="1" applyFont="1" applyFill="1" applyBorder="1" applyAlignment="1">
      <alignment horizontal="center" wrapText="1"/>
    </xf>
    <xf numFmtId="0" fontId="17" fillId="7" borderId="1" xfId="0" applyFont="1" applyFill="1" applyBorder="1" applyAlignment="1">
      <alignment horizontal="center" wrapText="1"/>
    </xf>
    <xf numFmtId="0" fontId="18" fillId="7" borderId="1" xfId="0" applyFont="1" applyFill="1" applyBorder="1" applyAlignment="1">
      <alignment horizontal="center"/>
    </xf>
    <xf numFmtId="0" fontId="18" fillId="7" borderId="0" xfId="0" applyFont="1" applyFill="1"/>
    <xf numFmtId="0" fontId="18" fillId="0" borderId="0" xfId="0" applyFont="1" applyFill="1"/>
    <xf numFmtId="3" fontId="0" fillId="7" borderId="1" xfId="0" applyNumberFormat="1" applyFill="1" applyBorder="1" applyAlignment="1">
      <alignment horizontal="center"/>
    </xf>
    <xf numFmtId="3" fontId="11" fillId="7" borderId="1" xfId="0" applyNumberFormat="1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49" fontId="0" fillId="7" borderId="9" xfId="0" applyNumberFormat="1" applyFill="1" applyBorder="1"/>
    <xf numFmtId="0" fontId="3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0" fillId="7" borderId="9" xfId="0" applyFill="1" applyBorder="1"/>
    <xf numFmtId="0" fontId="4" fillId="2" borderId="26" xfId="0" applyFont="1" applyFill="1" applyBorder="1" applyAlignment="1">
      <alignment horizontal="left" vertical="center"/>
    </xf>
    <xf numFmtId="2" fontId="4" fillId="2" borderId="37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0" fontId="15" fillId="5" borderId="22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14" fontId="8" fillId="8" borderId="19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right" vertical="center"/>
    </xf>
    <xf numFmtId="0" fontId="10" fillId="8" borderId="39" xfId="0" applyFont="1" applyFill="1" applyBorder="1" applyAlignment="1">
      <alignment horizontal="center" vertical="center"/>
    </xf>
    <xf numFmtId="0" fontId="10" fillId="8" borderId="14" xfId="0" applyFont="1" applyFill="1" applyBorder="1" applyAlignment="1">
      <alignment horizontal="center" vertical="center"/>
    </xf>
    <xf numFmtId="2" fontId="8" fillId="11" borderId="31" xfId="0" applyNumberFormat="1" applyFont="1" applyFill="1" applyBorder="1" applyAlignment="1">
      <alignment horizontal="center" vertical="center"/>
    </xf>
    <xf numFmtId="0" fontId="10" fillId="3" borderId="33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2" fontId="10" fillId="7" borderId="9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/>
    </xf>
    <xf numFmtId="2" fontId="10" fillId="0" borderId="1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4" fillId="12" borderId="13" xfId="0" applyFont="1" applyFill="1" applyBorder="1" applyAlignment="1">
      <alignment horizontal="left" vertical="center"/>
    </xf>
    <xf numFmtId="0" fontId="20" fillId="13" borderId="13" xfId="0" applyFont="1" applyFill="1" applyBorder="1" applyAlignment="1">
      <alignment horizontal="left" vertical="center"/>
    </xf>
    <xf numFmtId="0" fontId="20" fillId="14" borderId="13" xfId="0" applyFont="1" applyFill="1" applyBorder="1" applyAlignment="1">
      <alignment horizontal="left" vertical="center"/>
    </xf>
    <xf numFmtId="0" fontId="3" fillId="7" borderId="0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11" fillId="7" borderId="0" xfId="0" applyFont="1" applyFill="1"/>
    <xf numFmtId="0" fontId="5" fillId="7" borderId="0" xfId="0" applyFont="1" applyFill="1"/>
    <xf numFmtId="0" fontId="6" fillId="7" borderId="0" xfId="0" applyFont="1" applyFill="1"/>
    <xf numFmtId="2" fontId="3" fillId="7" borderId="0" xfId="0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0" fontId="11" fillId="7" borderId="0" xfId="0" applyFont="1" applyFill="1" applyBorder="1"/>
    <xf numFmtId="0" fontId="11" fillId="7" borderId="0" xfId="0" applyFont="1" applyFill="1" applyAlignment="1">
      <alignment horizontal="center" vertical="center"/>
    </xf>
    <xf numFmtId="1" fontId="8" fillId="7" borderId="0" xfId="0" applyNumberFormat="1" applyFont="1" applyFill="1" applyAlignment="1">
      <alignment horizontal="center"/>
    </xf>
    <xf numFmtId="0" fontId="16" fillId="7" borderId="0" xfId="0" applyFont="1" applyFill="1" applyBorder="1" applyAlignment="1">
      <alignment horizontal="left" vertical="center"/>
    </xf>
    <xf numFmtId="0" fontId="10" fillId="7" borderId="5" xfId="0" applyFont="1" applyFill="1" applyBorder="1" applyAlignment="1">
      <alignment horizontal="left" vertical="center"/>
    </xf>
    <xf numFmtId="0" fontId="3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1" fontId="4" fillId="15" borderId="15" xfId="0" applyNumberFormat="1" applyFont="1" applyFill="1" applyBorder="1" applyAlignment="1">
      <alignment horizontal="center"/>
    </xf>
    <xf numFmtId="0" fontId="16" fillId="7" borderId="5" xfId="0" applyFont="1" applyFill="1" applyBorder="1" applyAlignment="1">
      <alignment horizontal="left" vertical="center"/>
    </xf>
    <xf numFmtId="49" fontId="0" fillId="7" borderId="8" xfId="0" applyNumberForma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4" fillId="10" borderId="13" xfId="0" applyFont="1" applyFill="1" applyBorder="1" applyAlignment="1">
      <alignment horizontal="left" vertical="center"/>
    </xf>
    <xf numFmtId="0" fontId="8" fillId="16" borderId="13" xfId="0" applyFont="1" applyFill="1" applyBorder="1" applyAlignment="1">
      <alignment horizontal="left" vertical="center"/>
    </xf>
    <xf numFmtId="49" fontId="3" fillId="7" borderId="7" xfId="0" applyNumberFormat="1" applyFont="1" applyFill="1" applyBorder="1" applyAlignment="1">
      <alignment horizontal="left" vertical="center"/>
    </xf>
    <xf numFmtId="0" fontId="3" fillId="7" borderId="0" xfId="0" applyFont="1" applyFill="1" applyAlignment="1">
      <alignment horizontal="left" vertical="center"/>
    </xf>
    <xf numFmtId="0" fontId="22" fillId="7" borderId="5" xfId="0" applyFont="1" applyFill="1" applyBorder="1" applyAlignment="1">
      <alignment horizontal="left" vertical="center"/>
    </xf>
    <xf numFmtId="165" fontId="19" fillId="0" borderId="1" xfId="0" applyNumberFormat="1" applyFont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4" fillId="15" borderId="15" xfId="0" applyNumberFormat="1" applyFont="1" applyFill="1" applyBorder="1" applyAlignment="1">
      <alignment horizontal="center"/>
    </xf>
    <xf numFmtId="165" fontId="8" fillId="4" borderId="1" xfId="0" applyNumberFormat="1" applyFont="1" applyFill="1" applyBorder="1" applyAlignment="1">
      <alignment horizontal="center" vertical="center"/>
    </xf>
    <xf numFmtId="165" fontId="8" fillId="5" borderId="15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/>
    </xf>
    <xf numFmtId="165" fontId="8" fillId="3" borderId="15" xfId="0" applyNumberFormat="1" applyFont="1" applyFill="1" applyBorder="1" applyAlignment="1">
      <alignment horizontal="center" vertical="center"/>
    </xf>
    <xf numFmtId="165" fontId="8" fillId="5" borderId="1" xfId="0" applyNumberFormat="1" applyFont="1" applyFill="1" applyBorder="1" applyAlignment="1">
      <alignment horizontal="center" vertical="center"/>
    </xf>
    <xf numFmtId="165" fontId="20" fillId="12" borderId="1" xfId="0" applyNumberFormat="1" applyFont="1" applyFill="1" applyBorder="1" applyAlignment="1">
      <alignment horizontal="center" vertical="center"/>
    </xf>
    <xf numFmtId="165" fontId="20" fillId="12" borderId="15" xfId="0" applyNumberFormat="1" applyFont="1" applyFill="1" applyBorder="1" applyAlignment="1">
      <alignment horizontal="center" vertical="center"/>
    </xf>
    <xf numFmtId="165" fontId="3" fillId="7" borderId="1" xfId="0" applyNumberFormat="1" applyFont="1" applyFill="1" applyBorder="1" applyAlignment="1">
      <alignment horizontal="center" vertical="center"/>
    </xf>
    <xf numFmtId="165" fontId="8" fillId="5" borderId="2" xfId="0" applyNumberFormat="1" applyFont="1" applyFill="1" applyBorder="1" applyAlignment="1">
      <alignment horizontal="center" vertical="center"/>
    </xf>
    <xf numFmtId="0" fontId="10" fillId="8" borderId="38" xfId="0" applyFont="1" applyFill="1" applyBorder="1" applyAlignment="1">
      <alignment horizontal="center" vertical="center"/>
    </xf>
    <xf numFmtId="0" fontId="10" fillId="8" borderId="39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4" fillId="7" borderId="21" xfId="0" applyNumberFormat="1" applyFont="1" applyFill="1" applyBorder="1" applyAlignment="1">
      <alignment horizontal="center" vertical="center"/>
    </xf>
    <xf numFmtId="1" fontId="4" fillId="7" borderId="22" xfId="0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1" fontId="4" fillId="0" borderId="21" xfId="0" applyNumberFormat="1" applyFont="1" applyBorder="1" applyAlignment="1">
      <alignment horizontal="center" vertical="center"/>
    </xf>
    <xf numFmtId="1" fontId="4" fillId="0" borderId="22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49" fontId="9" fillId="0" borderId="40" xfId="0" applyNumberFormat="1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7" borderId="21" xfId="0" applyNumberFormat="1" applyFont="1" applyFill="1" applyBorder="1" applyAlignment="1">
      <alignment horizontal="center" vertical="center"/>
    </xf>
    <xf numFmtId="1" fontId="3" fillId="7" borderId="22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4" fillId="0" borderId="29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right" vertical="center"/>
    </xf>
    <xf numFmtId="0" fontId="8" fillId="0" borderId="35" xfId="0" applyFont="1" applyBorder="1" applyAlignment="1">
      <alignment horizontal="right" vertical="center"/>
    </xf>
    <xf numFmtId="0" fontId="8" fillId="0" borderId="36" xfId="0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1" fontId="4" fillId="0" borderId="32" xfId="0" applyNumberFormat="1" applyFont="1" applyBorder="1" applyAlignment="1">
      <alignment horizontal="center" vertical="center"/>
    </xf>
    <xf numFmtId="1" fontId="4" fillId="0" borderId="3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1" fontId="4" fillId="0" borderId="30" xfId="0" applyNumberFormat="1" applyFont="1" applyBorder="1" applyAlignment="1">
      <alignment horizontal="center" vertical="center"/>
    </xf>
    <xf numFmtId="1" fontId="4" fillId="0" borderId="27" xfId="0" applyNumberFormat="1" applyFont="1" applyBorder="1" applyAlignment="1">
      <alignment horizontal="center" vertical="center"/>
    </xf>
    <xf numFmtId="1" fontId="4" fillId="7" borderId="29" xfId="0" applyNumberFormat="1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left" vertical="center"/>
    </xf>
    <xf numFmtId="0" fontId="8" fillId="16" borderId="5" xfId="0" applyFont="1" applyFill="1" applyBorder="1" applyAlignment="1">
      <alignment horizontal="left" vertical="center"/>
    </xf>
    <xf numFmtId="0" fontId="8" fillId="16" borderId="0" xfId="0" applyFont="1" applyFill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14" fontId="21" fillId="12" borderId="41" xfId="0" applyNumberFormat="1" applyFont="1" applyFill="1" applyBorder="1" applyAlignment="1">
      <alignment horizontal="center" vertical="center"/>
    </xf>
    <xf numFmtId="14" fontId="21" fillId="12" borderId="42" xfId="0" applyNumberFormat="1" applyFont="1" applyFill="1" applyBorder="1" applyAlignment="1">
      <alignment horizontal="center" vertical="center"/>
    </xf>
    <xf numFmtId="14" fontId="21" fillId="12" borderId="31" xfId="0" applyNumberFormat="1" applyFont="1" applyFill="1" applyBorder="1" applyAlignment="1">
      <alignment horizontal="center" vertical="center"/>
    </xf>
  </cellXfs>
  <cellStyles count="3">
    <cellStyle name="Hiperlink" xfId="2" builtinId="8"/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50</xdr:row>
      <xdr:rowOff>74084</xdr:rowOff>
    </xdr:from>
    <xdr:to>
      <xdr:col>32</xdr:col>
      <xdr:colOff>10584</xdr:colOff>
      <xdr:row>56</xdr:row>
      <xdr:rowOff>77271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8917" y="5937251"/>
          <a:ext cx="6297084" cy="9556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211667</xdr:colOff>
      <xdr:row>74</xdr:row>
      <xdr:rowOff>105833</xdr:rowOff>
    </xdr:from>
    <xdr:to>
      <xdr:col>34</xdr:col>
      <xdr:colOff>825501</xdr:colOff>
      <xdr:row>80</xdr:row>
      <xdr:rowOff>95250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417" y="5736166"/>
          <a:ext cx="6297084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31749</xdr:colOff>
      <xdr:row>50</xdr:row>
      <xdr:rowOff>84667</xdr:rowOff>
    </xdr:from>
    <xdr:to>
      <xdr:col>33</xdr:col>
      <xdr:colOff>349250</xdr:colOff>
      <xdr:row>56</xdr:row>
      <xdr:rowOff>84667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1166" y="6032500"/>
          <a:ext cx="6297084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10583</xdr:colOff>
      <xdr:row>50</xdr:row>
      <xdr:rowOff>84667</xdr:rowOff>
    </xdr:from>
    <xdr:to>
      <xdr:col>33</xdr:col>
      <xdr:colOff>370417</xdr:colOff>
      <xdr:row>56</xdr:row>
      <xdr:rowOff>84667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6032500"/>
          <a:ext cx="6297084" cy="952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264583</xdr:colOff>
      <xdr:row>50</xdr:row>
      <xdr:rowOff>116417</xdr:rowOff>
    </xdr:from>
    <xdr:to>
      <xdr:col>32</xdr:col>
      <xdr:colOff>21167</xdr:colOff>
      <xdr:row>56</xdr:row>
      <xdr:rowOff>116417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83" y="6064250"/>
          <a:ext cx="6297084" cy="952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10583</xdr:colOff>
      <xdr:row>50</xdr:row>
      <xdr:rowOff>95250</xdr:rowOff>
    </xdr:from>
    <xdr:to>
      <xdr:col>33</xdr:col>
      <xdr:colOff>381001</xdr:colOff>
      <xdr:row>56</xdr:row>
      <xdr:rowOff>95250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500" y="6043083"/>
          <a:ext cx="6297084" cy="952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31749</xdr:colOff>
      <xdr:row>50</xdr:row>
      <xdr:rowOff>84668</xdr:rowOff>
    </xdr:from>
    <xdr:to>
      <xdr:col>33</xdr:col>
      <xdr:colOff>296333</xdr:colOff>
      <xdr:row>56</xdr:row>
      <xdr:rowOff>84668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499" y="6032501"/>
          <a:ext cx="6297084" cy="952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50</xdr:row>
      <xdr:rowOff>95250</xdr:rowOff>
    </xdr:from>
    <xdr:to>
      <xdr:col>33</xdr:col>
      <xdr:colOff>497417</xdr:colOff>
      <xdr:row>56</xdr:row>
      <xdr:rowOff>95250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0" y="6043083"/>
          <a:ext cx="6297084" cy="95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253999</xdr:colOff>
      <xdr:row>53</xdr:row>
      <xdr:rowOff>63500</xdr:rowOff>
    </xdr:from>
    <xdr:to>
      <xdr:col>2</xdr:col>
      <xdr:colOff>114300</xdr:colOff>
      <xdr:row>56</xdr:row>
      <xdr:rowOff>137584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9" y="9036050"/>
          <a:ext cx="1679576" cy="559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35982</xdr:colOff>
      <xdr:row>52</xdr:row>
      <xdr:rowOff>68792</xdr:rowOff>
    </xdr:from>
    <xdr:to>
      <xdr:col>32</xdr:col>
      <xdr:colOff>753533</xdr:colOff>
      <xdr:row>56</xdr:row>
      <xdr:rowOff>15875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707" y="8688917"/>
          <a:ext cx="1908176" cy="5947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63500</xdr:colOff>
      <xdr:row>50</xdr:row>
      <xdr:rowOff>105834</xdr:rowOff>
    </xdr:from>
    <xdr:to>
      <xdr:col>33</xdr:col>
      <xdr:colOff>381000</xdr:colOff>
      <xdr:row>56</xdr:row>
      <xdr:rowOff>105834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333" y="6053667"/>
          <a:ext cx="6297084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&#193;guaClara%20_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Brasil&#226;ndia_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aarap&#243;_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amapu&#227;_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ampoGrande_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assil&#226;ndia_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hapad&#227;oDoSul_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orumb&#225;_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ostaRica_202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Coxim_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Dourados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Amambai_202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F&#225;timaDoSul_202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Iguatemi_202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Itapor&#227;_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Itaquira&#237;_202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Ivinhema_202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Jardim_202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Juti_202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LagunaCarap&#227;_202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Maracaju_202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Miranda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Ang&#233;lica_202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Nhumirim_202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NovaAlvorada%20do%20Sul_202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NovaAndradina_202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Parana&#237;ba_202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PedroGomes_202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PontaPor&#227;_202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PortoMurtinho_202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RibasdoRioPardo_202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RioBrilhante_202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SantaRitadoPardo_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Aquidauana_202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S&#227;oGabriel_202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Selv&#237;ria_2023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SeteQuedas_202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Sidrol&#226;ndia_202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Sonora_202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Tr&#234;sLagoas_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AralMoreira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Bandeirantes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Bataguassu_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BelaVista_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EMTEC/2%20_%20CEMTEC_%20BOLETIM.%20INDIV-%20INMET_SEMAGRO/2023/BoletimBonit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27.916666666666675</v>
          </cell>
          <cell r="C5">
            <v>34.299999999999997</v>
          </cell>
          <cell r="D5">
            <v>23.2</v>
          </cell>
          <cell r="E5">
            <v>74.958333333333329</v>
          </cell>
          <cell r="F5">
            <v>99</v>
          </cell>
          <cell r="G5">
            <v>44</v>
          </cell>
          <cell r="H5">
            <v>11.16</v>
          </cell>
          <cell r="I5" t="str">
            <v>*</v>
          </cell>
          <cell r="J5">
            <v>37.080000000000005</v>
          </cell>
          <cell r="K5">
            <v>0</v>
          </cell>
        </row>
        <row r="6">
          <cell r="B6">
            <v>25.045833333333331</v>
          </cell>
          <cell r="C6">
            <v>31.6</v>
          </cell>
          <cell r="D6">
            <v>21.4</v>
          </cell>
          <cell r="E6">
            <v>87.541666666666671</v>
          </cell>
          <cell r="F6">
            <v>99</v>
          </cell>
          <cell r="G6">
            <v>57</v>
          </cell>
          <cell r="H6">
            <v>12.24</v>
          </cell>
          <cell r="I6" t="str">
            <v>*</v>
          </cell>
          <cell r="J6">
            <v>36</v>
          </cell>
          <cell r="K6">
            <v>11.600000000000003</v>
          </cell>
        </row>
        <row r="7">
          <cell r="B7">
            <v>25.166666666666668</v>
          </cell>
          <cell r="C7">
            <v>31.7</v>
          </cell>
          <cell r="D7">
            <v>21.1</v>
          </cell>
          <cell r="E7">
            <v>81.875</v>
          </cell>
          <cell r="F7">
            <v>100</v>
          </cell>
          <cell r="G7">
            <v>49</v>
          </cell>
          <cell r="H7">
            <v>15.120000000000001</v>
          </cell>
          <cell r="I7" t="str">
            <v>*</v>
          </cell>
          <cell r="J7">
            <v>37.440000000000005</v>
          </cell>
          <cell r="K7">
            <v>1.4</v>
          </cell>
        </row>
        <row r="8">
          <cell r="B8">
            <v>22.700000000000003</v>
          </cell>
          <cell r="C8">
            <v>25.4</v>
          </cell>
          <cell r="D8">
            <v>19.899999999999999</v>
          </cell>
          <cell r="E8">
            <v>96.208333333333329</v>
          </cell>
          <cell r="F8">
            <v>100</v>
          </cell>
          <cell r="G8">
            <v>86</v>
          </cell>
          <cell r="H8">
            <v>17.64</v>
          </cell>
          <cell r="I8" t="str">
            <v>*</v>
          </cell>
          <cell r="J8">
            <v>44.28</v>
          </cell>
          <cell r="K8">
            <v>105.60000000000001</v>
          </cell>
        </row>
        <row r="9">
          <cell r="B9">
            <v>23.375</v>
          </cell>
          <cell r="C9">
            <v>28.2</v>
          </cell>
          <cell r="D9">
            <v>20.7</v>
          </cell>
          <cell r="E9">
            <v>87.875</v>
          </cell>
          <cell r="F9">
            <v>100</v>
          </cell>
          <cell r="G9">
            <v>64</v>
          </cell>
          <cell r="H9">
            <v>10.44</v>
          </cell>
          <cell r="I9" t="str">
            <v>*</v>
          </cell>
          <cell r="J9">
            <v>22.68</v>
          </cell>
          <cell r="K9">
            <v>0.2</v>
          </cell>
        </row>
        <row r="10">
          <cell r="B10">
            <v>23.45</v>
          </cell>
          <cell r="C10">
            <v>28.9</v>
          </cell>
          <cell r="D10">
            <v>20.100000000000001</v>
          </cell>
          <cell r="E10">
            <v>80.541666666666671</v>
          </cell>
          <cell r="F10">
            <v>95</v>
          </cell>
          <cell r="G10">
            <v>59</v>
          </cell>
          <cell r="H10">
            <v>9</v>
          </cell>
          <cell r="I10" t="str">
            <v>*</v>
          </cell>
          <cell r="J10">
            <v>29.52</v>
          </cell>
          <cell r="K10">
            <v>0</v>
          </cell>
        </row>
        <row r="11">
          <cell r="B11">
            <v>24.762500000000003</v>
          </cell>
          <cell r="C11">
            <v>30</v>
          </cell>
          <cell r="D11">
            <v>20.9</v>
          </cell>
          <cell r="E11">
            <v>73.458333333333329</v>
          </cell>
          <cell r="F11">
            <v>85</v>
          </cell>
          <cell r="G11">
            <v>57</v>
          </cell>
          <cell r="H11">
            <v>10.8</v>
          </cell>
          <cell r="I11" t="str">
            <v>*</v>
          </cell>
          <cell r="J11">
            <v>25.56</v>
          </cell>
          <cell r="K11">
            <v>0</v>
          </cell>
        </row>
        <row r="12">
          <cell r="B12">
            <v>25.620833333333334</v>
          </cell>
          <cell r="C12">
            <v>31.9</v>
          </cell>
          <cell r="D12">
            <v>20</v>
          </cell>
          <cell r="E12">
            <v>70.333333333333329</v>
          </cell>
          <cell r="F12">
            <v>97</v>
          </cell>
          <cell r="G12">
            <v>47</v>
          </cell>
          <cell r="H12">
            <v>10.8</v>
          </cell>
          <cell r="I12" t="str">
            <v>*</v>
          </cell>
          <cell r="J12">
            <v>24.12</v>
          </cell>
          <cell r="K12">
            <v>0</v>
          </cell>
        </row>
        <row r="13">
          <cell r="B13">
            <v>26.433333333333334</v>
          </cell>
          <cell r="C13">
            <v>33.799999999999997</v>
          </cell>
          <cell r="D13">
            <v>21.1</v>
          </cell>
          <cell r="E13">
            <v>74.708333333333329</v>
          </cell>
          <cell r="F13">
            <v>100</v>
          </cell>
          <cell r="G13">
            <v>38</v>
          </cell>
          <cell r="H13">
            <v>16.920000000000002</v>
          </cell>
          <cell r="I13" t="str">
            <v>*</v>
          </cell>
          <cell r="J13">
            <v>36.72</v>
          </cell>
          <cell r="K13">
            <v>0</v>
          </cell>
        </row>
        <row r="14">
          <cell r="B14">
            <v>23.387499999999992</v>
          </cell>
          <cell r="C14">
            <v>30.8</v>
          </cell>
          <cell r="D14">
            <v>20.6</v>
          </cell>
          <cell r="E14">
            <v>90.083333333333329</v>
          </cell>
          <cell r="F14">
            <v>100</v>
          </cell>
          <cell r="G14">
            <v>60</v>
          </cell>
          <cell r="H14">
            <v>28.08</v>
          </cell>
          <cell r="I14" t="str">
            <v>*</v>
          </cell>
          <cell r="J14">
            <v>56.16</v>
          </cell>
          <cell r="K14">
            <v>78.400000000000006</v>
          </cell>
        </row>
        <row r="15">
          <cell r="B15">
            <v>23.887500000000003</v>
          </cell>
          <cell r="C15">
            <v>31.7</v>
          </cell>
          <cell r="D15">
            <v>21.8</v>
          </cell>
          <cell r="E15">
            <v>90.708333333333329</v>
          </cell>
          <cell r="F15">
            <v>100</v>
          </cell>
          <cell r="G15">
            <v>52</v>
          </cell>
          <cell r="H15">
            <v>14.4</v>
          </cell>
          <cell r="I15" t="str">
            <v>*</v>
          </cell>
          <cell r="J15">
            <v>29.880000000000003</v>
          </cell>
          <cell r="K15">
            <v>7.0000000000000009</v>
          </cell>
        </row>
        <row r="16">
          <cell r="B16">
            <v>25.724999999999994</v>
          </cell>
          <cell r="C16">
            <v>32</v>
          </cell>
          <cell r="D16">
            <v>21.8</v>
          </cell>
          <cell r="E16">
            <v>80.208333333333329</v>
          </cell>
          <cell r="F16">
            <v>100</v>
          </cell>
          <cell r="G16">
            <v>49</v>
          </cell>
          <cell r="H16">
            <v>12.24</v>
          </cell>
          <cell r="I16" t="str">
            <v>*</v>
          </cell>
          <cell r="J16">
            <v>30.6</v>
          </cell>
          <cell r="K16">
            <v>0.60000000000000009</v>
          </cell>
        </row>
        <row r="17">
          <cell r="B17">
            <v>25.691666666666666</v>
          </cell>
          <cell r="C17">
            <v>30.9</v>
          </cell>
          <cell r="D17">
            <v>22.9</v>
          </cell>
          <cell r="E17">
            <v>79.333333333333329</v>
          </cell>
          <cell r="F17">
            <v>95</v>
          </cell>
          <cell r="G17">
            <v>50</v>
          </cell>
          <cell r="H17">
            <v>19.079999999999998</v>
          </cell>
          <cell r="I17" t="str">
            <v>*</v>
          </cell>
          <cell r="J17">
            <v>42.480000000000004</v>
          </cell>
          <cell r="K17">
            <v>0.8</v>
          </cell>
        </row>
        <row r="18">
          <cell r="B18">
            <v>24.658333333333335</v>
          </cell>
          <cell r="C18">
            <v>27.7</v>
          </cell>
          <cell r="D18">
            <v>21.9</v>
          </cell>
          <cell r="E18">
            <v>83.833333333333329</v>
          </cell>
          <cell r="F18">
            <v>99</v>
          </cell>
          <cell r="G18">
            <v>66</v>
          </cell>
          <cell r="H18">
            <v>14.04</v>
          </cell>
          <cell r="I18" t="str">
            <v>*</v>
          </cell>
          <cell r="J18">
            <v>39.96</v>
          </cell>
          <cell r="K18">
            <v>4</v>
          </cell>
        </row>
        <row r="19">
          <cell r="B19">
            <v>26.395833333333332</v>
          </cell>
          <cell r="C19">
            <v>33.299999999999997</v>
          </cell>
          <cell r="D19">
            <v>21</v>
          </cell>
          <cell r="E19">
            <v>76.875</v>
          </cell>
          <cell r="F19">
            <v>100</v>
          </cell>
          <cell r="G19">
            <v>46</v>
          </cell>
          <cell r="H19">
            <v>11.879999999999999</v>
          </cell>
          <cell r="I19" t="str">
            <v>*</v>
          </cell>
          <cell r="J19">
            <v>31.319999999999997</v>
          </cell>
          <cell r="K19">
            <v>0</v>
          </cell>
        </row>
        <row r="20">
          <cell r="B20">
            <v>25.991666666666664</v>
          </cell>
          <cell r="C20">
            <v>33.9</v>
          </cell>
          <cell r="D20">
            <v>21.4</v>
          </cell>
          <cell r="E20">
            <v>82.583333333333329</v>
          </cell>
          <cell r="F20">
            <v>99</v>
          </cell>
          <cell r="G20">
            <v>47</v>
          </cell>
          <cell r="H20">
            <v>16.559999999999999</v>
          </cell>
          <cell r="I20" t="str">
            <v>*</v>
          </cell>
          <cell r="J20">
            <v>45</v>
          </cell>
          <cell r="K20">
            <v>7</v>
          </cell>
        </row>
        <row r="21">
          <cell r="B21">
            <v>25.237499999999997</v>
          </cell>
          <cell r="C21">
            <v>33.4</v>
          </cell>
          <cell r="D21">
            <v>20.8</v>
          </cell>
          <cell r="E21">
            <v>79.541666666666671</v>
          </cell>
          <cell r="F21">
            <v>100</v>
          </cell>
          <cell r="G21">
            <v>39</v>
          </cell>
          <cell r="H21">
            <v>10.8</v>
          </cell>
          <cell r="I21" t="str">
            <v>*</v>
          </cell>
          <cell r="J21">
            <v>28.08</v>
          </cell>
          <cell r="K21">
            <v>8.6</v>
          </cell>
        </row>
        <row r="22">
          <cell r="B22">
            <v>26.275000000000002</v>
          </cell>
          <cell r="C22">
            <v>33.5</v>
          </cell>
          <cell r="D22">
            <v>21.7</v>
          </cell>
          <cell r="E22">
            <v>78.291666666666671</v>
          </cell>
          <cell r="F22">
            <v>100</v>
          </cell>
          <cell r="G22">
            <v>45</v>
          </cell>
          <cell r="H22">
            <v>8.2799999999999994</v>
          </cell>
          <cell r="I22" t="str">
            <v>*</v>
          </cell>
          <cell r="J22">
            <v>24.48</v>
          </cell>
          <cell r="K22">
            <v>0</v>
          </cell>
        </row>
        <row r="23">
          <cell r="B23">
            <v>26.891666666666662</v>
          </cell>
          <cell r="C23">
            <v>35.299999999999997</v>
          </cell>
          <cell r="D23">
            <v>22.3</v>
          </cell>
          <cell r="E23">
            <v>71.916666666666671</v>
          </cell>
          <cell r="F23">
            <v>94</v>
          </cell>
          <cell r="G23">
            <v>35</v>
          </cell>
          <cell r="H23">
            <v>8.64</v>
          </cell>
          <cell r="I23" t="str">
            <v>*</v>
          </cell>
          <cell r="J23">
            <v>26.28</v>
          </cell>
          <cell r="K23">
            <v>0</v>
          </cell>
        </row>
        <row r="24">
          <cell r="B24">
            <v>26.066666666666674</v>
          </cell>
          <cell r="C24">
            <v>33.9</v>
          </cell>
          <cell r="D24">
            <v>21.6</v>
          </cell>
          <cell r="E24">
            <v>78.375</v>
          </cell>
          <cell r="F24">
            <v>99</v>
          </cell>
          <cell r="G24">
            <v>43</v>
          </cell>
          <cell r="H24">
            <v>19.8</v>
          </cell>
          <cell r="I24" t="str">
            <v>*</v>
          </cell>
          <cell r="J24">
            <v>43.56</v>
          </cell>
          <cell r="K24">
            <v>9</v>
          </cell>
        </row>
        <row r="25">
          <cell r="B25">
            <v>26.858333333333331</v>
          </cell>
          <cell r="C25">
            <v>34.1</v>
          </cell>
          <cell r="D25">
            <v>22.4</v>
          </cell>
          <cell r="E25">
            <v>77.916666666666671</v>
          </cell>
          <cell r="F25">
            <v>97</v>
          </cell>
          <cell r="G25">
            <v>47</v>
          </cell>
          <cell r="H25">
            <v>12.24</v>
          </cell>
          <cell r="I25" t="str">
            <v>*</v>
          </cell>
          <cell r="J25">
            <v>42.12</v>
          </cell>
          <cell r="K25">
            <v>0</v>
          </cell>
        </row>
        <row r="26">
          <cell r="B26">
            <v>24.208333333333329</v>
          </cell>
          <cell r="C26">
            <v>32.4</v>
          </cell>
          <cell r="D26">
            <v>21.2</v>
          </cell>
          <cell r="E26">
            <v>89.791666666666671</v>
          </cell>
          <cell r="F26">
            <v>100</v>
          </cell>
          <cell r="G26">
            <v>55</v>
          </cell>
          <cell r="H26">
            <v>17.64</v>
          </cell>
          <cell r="I26" t="str">
            <v>*</v>
          </cell>
          <cell r="J26">
            <v>43.2</v>
          </cell>
          <cell r="K26">
            <v>49.599999999999994</v>
          </cell>
        </row>
        <row r="27">
          <cell r="B27">
            <v>24.866666666666671</v>
          </cell>
          <cell r="C27">
            <v>33.299999999999997</v>
          </cell>
          <cell r="D27">
            <v>21.7</v>
          </cell>
          <cell r="E27">
            <v>87.833333333333329</v>
          </cell>
          <cell r="F27">
            <v>100</v>
          </cell>
          <cell r="G27">
            <v>48</v>
          </cell>
          <cell r="H27">
            <v>10.44</v>
          </cell>
          <cell r="I27" t="str">
            <v>*</v>
          </cell>
          <cell r="J27">
            <v>30.96</v>
          </cell>
          <cell r="K27">
            <v>3.6</v>
          </cell>
        </row>
        <row r="28">
          <cell r="B28">
            <v>26.737500000000008</v>
          </cell>
          <cell r="C28">
            <v>33.799999999999997</v>
          </cell>
          <cell r="D28">
            <v>21.7</v>
          </cell>
          <cell r="E28">
            <v>79.291666666666671</v>
          </cell>
          <cell r="F28">
            <v>100</v>
          </cell>
          <cell r="G28">
            <v>41</v>
          </cell>
          <cell r="H28">
            <v>7.2</v>
          </cell>
          <cell r="I28" t="str">
            <v>*</v>
          </cell>
          <cell r="J28">
            <v>19.8</v>
          </cell>
          <cell r="K28">
            <v>0.2</v>
          </cell>
        </row>
        <row r="29">
          <cell r="B29">
            <v>27.991666666666664</v>
          </cell>
          <cell r="C29">
            <v>34.6</v>
          </cell>
          <cell r="D29">
            <v>22.6</v>
          </cell>
          <cell r="E29">
            <v>72.958333333333329</v>
          </cell>
          <cell r="F29">
            <v>97</v>
          </cell>
          <cell r="G29">
            <v>43</v>
          </cell>
          <cell r="H29">
            <v>11.16</v>
          </cell>
          <cell r="I29" t="str">
            <v>*</v>
          </cell>
          <cell r="J29">
            <v>29.52</v>
          </cell>
          <cell r="K29">
            <v>0</v>
          </cell>
        </row>
        <row r="30">
          <cell r="B30">
            <v>28.575000000000006</v>
          </cell>
          <cell r="C30">
            <v>36</v>
          </cell>
          <cell r="D30">
            <v>21.6</v>
          </cell>
          <cell r="E30">
            <v>66.208333333333329</v>
          </cell>
          <cell r="F30">
            <v>100</v>
          </cell>
          <cell r="G30">
            <v>30</v>
          </cell>
          <cell r="H30">
            <v>7.9200000000000008</v>
          </cell>
          <cell r="I30" t="str">
            <v>*</v>
          </cell>
          <cell r="J30">
            <v>20.16</v>
          </cell>
          <cell r="K30">
            <v>0</v>
          </cell>
        </row>
        <row r="31">
          <cell r="B31">
            <v>27.804166666666664</v>
          </cell>
          <cell r="C31">
            <v>36</v>
          </cell>
          <cell r="D31">
            <v>21.1</v>
          </cell>
          <cell r="E31">
            <v>68.083333333333329</v>
          </cell>
          <cell r="F31">
            <v>93</v>
          </cell>
          <cell r="G31">
            <v>39</v>
          </cell>
          <cell r="H31">
            <v>12.24</v>
          </cell>
          <cell r="I31" t="str">
            <v>*</v>
          </cell>
          <cell r="J31">
            <v>35.64</v>
          </cell>
          <cell r="K31">
            <v>0</v>
          </cell>
        </row>
        <row r="32">
          <cell r="B32">
            <v>26.720833333333335</v>
          </cell>
          <cell r="C32">
            <v>32.799999999999997</v>
          </cell>
          <cell r="D32">
            <v>23</v>
          </cell>
          <cell r="E32">
            <v>78.75</v>
          </cell>
          <cell r="F32">
            <v>98</v>
          </cell>
          <cell r="G32">
            <v>46</v>
          </cell>
          <cell r="H32">
            <v>11.520000000000001</v>
          </cell>
          <cell r="I32" t="str">
            <v>*</v>
          </cell>
          <cell r="J32">
            <v>29.16</v>
          </cell>
          <cell r="K32">
            <v>10.600000000000001</v>
          </cell>
        </row>
        <row r="33">
          <cell r="B33">
            <v>26.487499999999997</v>
          </cell>
          <cell r="C33">
            <v>33.200000000000003</v>
          </cell>
          <cell r="D33">
            <v>23</v>
          </cell>
          <cell r="E33">
            <v>81.916666666666671</v>
          </cell>
          <cell r="F33">
            <v>100</v>
          </cell>
          <cell r="G33">
            <v>48</v>
          </cell>
          <cell r="H33">
            <v>18.720000000000002</v>
          </cell>
          <cell r="I33" t="str">
            <v>*</v>
          </cell>
          <cell r="J33">
            <v>38.880000000000003</v>
          </cell>
          <cell r="K33">
            <v>14.600000000000001</v>
          </cell>
        </row>
        <row r="34">
          <cell r="B34">
            <v>25.266666666666666</v>
          </cell>
          <cell r="C34">
            <v>28.7</v>
          </cell>
          <cell r="D34">
            <v>22.9</v>
          </cell>
          <cell r="E34">
            <v>85.333333333333329</v>
          </cell>
          <cell r="F34">
            <v>96</v>
          </cell>
          <cell r="G34">
            <v>67</v>
          </cell>
          <cell r="H34">
            <v>17.28</v>
          </cell>
          <cell r="I34" t="str">
            <v>*</v>
          </cell>
          <cell r="J34">
            <v>37.800000000000004</v>
          </cell>
          <cell r="K34">
            <v>7.0000000000000009</v>
          </cell>
        </row>
        <row r="35">
          <cell r="B35">
            <v>24.7</v>
          </cell>
          <cell r="C35">
            <v>32.4</v>
          </cell>
          <cell r="D35">
            <v>21.8</v>
          </cell>
          <cell r="E35">
            <v>89.208333333333329</v>
          </cell>
          <cell r="F35">
            <v>100</v>
          </cell>
          <cell r="G35">
            <v>56</v>
          </cell>
          <cell r="H35">
            <v>12.6</v>
          </cell>
          <cell r="I35" t="str">
            <v>*</v>
          </cell>
          <cell r="J35">
            <v>41.76</v>
          </cell>
          <cell r="K35">
            <v>37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27.870833333333337</v>
          </cell>
          <cell r="C5">
            <v>34.1</v>
          </cell>
          <cell r="D5">
            <v>22.4</v>
          </cell>
          <cell r="E5">
            <v>74.833333333333329</v>
          </cell>
          <cell r="F5">
            <v>99</v>
          </cell>
          <cell r="G5">
            <v>50</v>
          </cell>
          <cell r="H5">
            <v>11.520000000000001</v>
          </cell>
          <cell r="I5" t="str">
            <v>*</v>
          </cell>
          <cell r="J5">
            <v>25.92</v>
          </cell>
          <cell r="K5">
            <v>0</v>
          </cell>
        </row>
        <row r="6">
          <cell r="B6">
            <v>24.270833333333343</v>
          </cell>
          <cell r="C6">
            <v>29.6</v>
          </cell>
          <cell r="D6">
            <v>20.5</v>
          </cell>
          <cell r="E6">
            <v>89.833333333333329</v>
          </cell>
          <cell r="F6">
            <v>100</v>
          </cell>
          <cell r="G6">
            <v>67</v>
          </cell>
          <cell r="H6">
            <v>23.759999999999998</v>
          </cell>
          <cell r="I6" t="str">
            <v>*</v>
          </cell>
          <cell r="J6">
            <v>56.88</v>
          </cell>
          <cell r="K6">
            <v>8.9999999999999982</v>
          </cell>
        </row>
        <row r="7">
          <cell r="B7">
            <v>23.845833333333331</v>
          </cell>
          <cell r="C7">
            <v>29.5</v>
          </cell>
          <cell r="D7">
            <v>20.9</v>
          </cell>
          <cell r="E7">
            <v>90.333333333333329</v>
          </cell>
          <cell r="F7">
            <v>100</v>
          </cell>
          <cell r="G7">
            <v>61</v>
          </cell>
          <cell r="H7">
            <v>14.76</v>
          </cell>
          <cell r="I7" t="str">
            <v>*</v>
          </cell>
          <cell r="J7">
            <v>36</v>
          </cell>
          <cell r="K7">
            <v>1</v>
          </cell>
        </row>
        <row r="8">
          <cell r="B8">
            <v>22.495833333333334</v>
          </cell>
          <cell r="C8">
            <v>27.3</v>
          </cell>
          <cell r="D8">
            <v>20.399999999999999</v>
          </cell>
          <cell r="E8">
            <v>92.791666666666671</v>
          </cell>
          <cell r="F8">
            <v>100</v>
          </cell>
          <cell r="G8">
            <v>64</v>
          </cell>
          <cell r="H8">
            <v>19.8</v>
          </cell>
          <cell r="I8" t="str">
            <v>*</v>
          </cell>
          <cell r="J8">
            <v>33.119999999999997</v>
          </cell>
          <cell r="K8">
            <v>63</v>
          </cell>
        </row>
        <row r="9">
          <cell r="B9">
            <v>22.591666666666665</v>
          </cell>
          <cell r="C9">
            <v>28.8</v>
          </cell>
          <cell r="D9">
            <v>18</v>
          </cell>
          <cell r="E9">
            <v>75.208333333333329</v>
          </cell>
          <cell r="F9">
            <v>98</v>
          </cell>
          <cell r="G9">
            <v>42</v>
          </cell>
          <cell r="H9">
            <v>19.8</v>
          </cell>
          <cell r="I9" t="str">
            <v>*</v>
          </cell>
          <cell r="J9">
            <v>31.680000000000003</v>
          </cell>
          <cell r="K9">
            <v>0</v>
          </cell>
        </row>
        <row r="10">
          <cell r="B10">
            <v>22.841666666666669</v>
          </cell>
          <cell r="C10">
            <v>28.5</v>
          </cell>
          <cell r="D10">
            <v>18.2</v>
          </cell>
          <cell r="E10">
            <v>73.5</v>
          </cell>
          <cell r="F10">
            <v>97</v>
          </cell>
          <cell r="G10">
            <v>52</v>
          </cell>
          <cell r="H10">
            <v>15.840000000000002</v>
          </cell>
          <cell r="I10" t="str">
            <v>*</v>
          </cell>
          <cell r="J10">
            <v>31.680000000000003</v>
          </cell>
          <cell r="K10">
            <v>0</v>
          </cell>
        </row>
        <row r="11">
          <cell r="B11">
            <v>23.462500000000002</v>
          </cell>
          <cell r="C11">
            <v>29.4</v>
          </cell>
          <cell r="D11">
            <v>18.100000000000001</v>
          </cell>
          <cell r="E11">
            <v>71.25</v>
          </cell>
          <cell r="F11">
            <v>94</v>
          </cell>
          <cell r="G11">
            <v>53</v>
          </cell>
          <cell r="H11">
            <v>22.68</v>
          </cell>
          <cell r="I11" t="str">
            <v>*</v>
          </cell>
          <cell r="J11">
            <v>43.2</v>
          </cell>
          <cell r="K11">
            <v>0</v>
          </cell>
        </row>
        <row r="12">
          <cell r="B12">
            <v>24.262499999999999</v>
          </cell>
          <cell r="C12">
            <v>30.4</v>
          </cell>
          <cell r="D12">
            <v>19</v>
          </cell>
          <cell r="E12">
            <v>71.541666666666671</v>
          </cell>
          <cell r="F12">
            <v>95</v>
          </cell>
          <cell r="G12">
            <v>48</v>
          </cell>
          <cell r="H12">
            <v>15.48</v>
          </cell>
          <cell r="I12" t="str">
            <v>*</v>
          </cell>
          <cell r="J12">
            <v>33.840000000000003</v>
          </cell>
          <cell r="K12">
            <v>0</v>
          </cell>
        </row>
        <row r="13">
          <cell r="B13">
            <v>24.120833333333334</v>
          </cell>
          <cell r="C13">
            <v>30.1</v>
          </cell>
          <cell r="D13">
            <v>19.7</v>
          </cell>
          <cell r="E13">
            <v>78.75</v>
          </cell>
          <cell r="F13">
            <v>99</v>
          </cell>
          <cell r="G13">
            <v>56</v>
          </cell>
          <cell r="H13">
            <v>18</v>
          </cell>
          <cell r="I13" t="str">
            <v>*</v>
          </cell>
          <cell r="J13">
            <v>31.319999999999997</v>
          </cell>
          <cell r="K13">
            <v>0</v>
          </cell>
        </row>
        <row r="14">
          <cell r="B14">
            <v>24.504166666666663</v>
          </cell>
          <cell r="C14">
            <v>31.2</v>
          </cell>
          <cell r="D14">
            <v>20.9</v>
          </cell>
          <cell r="E14">
            <v>83.333333333333329</v>
          </cell>
          <cell r="F14">
            <v>100</v>
          </cell>
          <cell r="G14">
            <v>55</v>
          </cell>
          <cell r="H14">
            <v>11.879999999999999</v>
          </cell>
          <cell r="I14" t="str">
            <v>*</v>
          </cell>
          <cell r="J14">
            <v>35.64</v>
          </cell>
          <cell r="K14">
            <v>5.2</v>
          </cell>
        </row>
        <row r="15">
          <cell r="B15">
            <v>23.8125</v>
          </cell>
          <cell r="C15">
            <v>30.4</v>
          </cell>
          <cell r="D15">
            <v>19.399999999999999</v>
          </cell>
          <cell r="E15">
            <v>85.958333333333329</v>
          </cell>
          <cell r="F15">
            <v>100</v>
          </cell>
          <cell r="G15">
            <v>60</v>
          </cell>
          <cell r="H15">
            <v>22.32</v>
          </cell>
          <cell r="I15" t="str">
            <v>*</v>
          </cell>
          <cell r="J15">
            <v>47.519999999999996</v>
          </cell>
          <cell r="K15">
            <v>0.4</v>
          </cell>
        </row>
        <row r="16">
          <cell r="B16">
            <v>25.041666666666671</v>
          </cell>
          <cell r="C16">
            <v>31.2</v>
          </cell>
          <cell r="D16">
            <v>19.399999999999999</v>
          </cell>
          <cell r="E16">
            <v>77.708333333333329</v>
          </cell>
          <cell r="F16">
            <v>100</v>
          </cell>
          <cell r="G16">
            <v>52</v>
          </cell>
          <cell r="H16">
            <v>15.840000000000002</v>
          </cell>
          <cell r="I16" t="str">
            <v>*</v>
          </cell>
          <cell r="J16">
            <v>47.519999999999996</v>
          </cell>
          <cell r="K16">
            <v>0</v>
          </cell>
        </row>
        <row r="17">
          <cell r="B17">
            <v>24.670833333333331</v>
          </cell>
          <cell r="C17">
            <v>31.5</v>
          </cell>
          <cell r="D17">
            <v>21.5</v>
          </cell>
          <cell r="E17">
            <v>85.166666666666671</v>
          </cell>
          <cell r="F17">
            <v>100</v>
          </cell>
          <cell r="G17">
            <v>55</v>
          </cell>
          <cell r="H17">
            <v>17.28</v>
          </cell>
          <cell r="I17" t="str">
            <v>*</v>
          </cell>
          <cell r="J17">
            <v>42.12</v>
          </cell>
          <cell r="K17">
            <v>43.800000000000004</v>
          </cell>
        </row>
        <row r="18">
          <cell r="B18">
            <v>23.616666666666664</v>
          </cell>
          <cell r="C18">
            <v>28.4</v>
          </cell>
          <cell r="D18">
            <v>20.100000000000001</v>
          </cell>
          <cell r="E18">
            <v>89.833333333333329</v>
          </cell>
          <cell r="F18">
            <v>100</v>
          </cell>
          <cell r="G18">
            <v>63</v>
          </cell>
          <cell r="H18">
            <v>22.68</v>
          </cell>
          <cell r="I18" t="str">
            <v>*</v>
          </cell>
          <cell r="J18">
            <v>38.519999999999996</v>
          </cell>
          <cell r="K18">
            <v>0.60000000000000009</v>
          </cell>
        </row>
        <row r="19">
          <cell r="B19">
            <v>24.387500000000003</v>
          </cell>
          <cell r="C19">
            <v>30</v>
          </cell>
          <cell r="D19">
            <v>20.8</v>
          </cell>
          <cell r="E19">
            <v>85.208333333333329</v>
          </cell>
          <cell r="F19">
            <v>100</v>
          </cell>
          <cell r="G19">
            <v>55</v>
          </cell>
          <cell r="H19">
            <v>21.96</v>
          </cell>
          <cell r="I19" t="str">
            <v>*</v>
          </cell>
          <cell r="J19">
            <v>39.96</v>
          </cell>
          <cell r="K19">
            <v>0</v>
          </cell>
        </row>
        <row r="20">
          <cell r="B20">
            <v>26.166666666666671</v>
          </cell>
          <cell r="C20">
            <v>32.299999999999997</v>
          </cell>
          <cell r="D20">
            <v>19.5</v>
          </cell>
          <cell r="E20">
            <v>78.208333333333329</v>
          </cell>
          <cell r="F20">
            <v>100</v>
          </cell>
          <cell r="G20">
            <v>50</v>
          </cell>
          <cell r="H20">
            <v>9</v>
          </cell>
          <cell r="I20" t="str">
            <v>*</v>
          </cell>
          <cell r="J20">
            <v>17.64</v>
          </cell>
          <cell r="K20">
            <v>0</v>
          </cell>
        </row>
        <row r="21">
          <cell r="B21">
            <v>26.200000000000003</v>
          </cell>
          <cell r="C21">
            <v>31.6</v>
          </cell>
          <cell r="D21">
            <v>21.1</v>
          </cell>
          <cell r="E21">
            <v>80.208333333333329</v>
          </cell>
          <cell r="F21">
            <v>100</v>
          </cell>
          <cell r="G21">
            <v>53</v>
          </cell>
          <cell r="H21">
            <v>13.32</v>
          </cell>
          <cell r="I21" t="str">
            <v>*</v>
          </cell>
          <cell r="J21">
            <v>30.6</v>
          </cell>
          <cell r="K21">
            <v>0</v>
          </cell>
        </row>
        <row r="22">
          <cell r="B22">
            <v>25.270833333333329</v>
          </cell>
          <cell r="C22">
            <v>33</v>
          </cell>
          <cell r="D22">
            <v>20.8</v>
          </cell>
          <cell r="E22">
            <v>84.041666666666671</v>
          </cell>
          <cell r="F22">
            <v>100</v>
          </cell>
          <cell r="G22">
            <v>52</v>
          </cell>
          <cell r="H22">
            <v>17.28</v>
          </cell>
          <cell r="I22" t="str">
            <v>*</v>
          </cell>
          <cell r="J22">
            <v>33.840000000000003</v>
          </cell>
          <cell r="K22">
            <v>0</v>
          </cell>
        </row>
        <row r="23">
          <cell r="B23">
            <v>24.770833333333332</v>
          </cell>
          <cell r="C23">
            <v>32.700000000000003</v>
          </cell>
          <cell r="D23">
            <v>18.899999999999999</v>
          </cell>
          <cell r="E23">
            <v>83</v>
          </cell>
          <cell r="F23">
            <v>100</v>
          </cell>
          <cell r="G23">
            <v>53</v>
          </cell>
          <cell r="H23">
            <v>20.16</v>
          </cell>
          <cell r="I23" t="str">
            <v>*</v>
          </cell>
          <cell r="J23">
            <v>38.159999999999997</v>
          </cell>
          <cell r="K23">
            <v>0</v>
          </cell>
        </row>
        <row r="24">
          <cell r="B24">
            <v>26.645833333333339</v>
          </cell>
          <cell r="C24">
            <v>33.6</v>
          </cell>
          <cell r="D24">
            <v>21.9</v>
          </cell>
          <cell r="E24">
            <v>76.458333333333329</v>
          </cell>
          <cell r="F24">
            <v>100</v>
          </cell>
          <cell r="G24">
            <v>49</v>
          </cell>
          <cell r="H24">
            <v>14.76</v>
          </cell>
          <cell r="I24" t="str">
            <v>*</v>
          </cell>
          <cell r="J24">
            <v>27.36</v>
          </cell>
          <cell r="K24">
            <v>0</v>
          </cell>
        </row>
        <row r="25">
          <cell r="B25">
            <v>26.091666666666669</v>
          </cell>
          <cell r="C25">
            <v>33.200000000000003</v>
          </cell>
          <cell r="D25">
            <v>21.5</v>
          </cell>
          <cell r="E25">
            <v>78.041666666666671</v>
          </cell>
          <cell r="F25">
            <v>100</v>
          </cell>
          <cell r="G25">
            <v>42</v>
          </cell>
          <cell r="H25">
            <v>23.400000000000002</v>
          </cell>
          <cell r="I25" t="str">
            <v>*</v>
          </cell>
          <cell r="J25">
            <v>38.159999999999997</v>
          </cell>
          <cell r="K25">
            <v>0</v>
          </cell>
        </row>
        <row r="26">
          <cell r="B26">
            <v>23.829166666666666</v>
          </cell>
          <cell r="C26">
            <v>29.5</v>
          </cell>
          <cell r="D26">
            <v>19.899999999999999</v>
          </cell>
          <cell r="E26">
            <v>89.958333333333329</v>
          </cell>
          <cell r="F26">
            <v>100</v>
          </cell>
          <cell r="G26">
            <v>69</v>
          </cell>
          <cell r="H26">
            <v>26.64</v>
          </cell>
          <cell r="I26" t="str">
            <v>*</v>
          </cell>
          <cell r="J26">
            <v>55.080000000000005</v>
          </cell>
          <cell r="K26">
            <v>10.6</v>
          </cell>
        </row>
        <row r="27">
          <cell r="B27">
            <v>24.470833333333331</v>
          </cell>
          <cell r="C27">
            <v>30.2</v>
          </cell>
          <cell r="D27">
            <v>19.600000000000001</v>
          </cell>
          <cell r="E27">
            <v>87.875</v>
          </cell>
          <cell r="F27">
            <v>100</v>
          </cell>
          <cell r="G27">
            <v>70</v>
          </cell>
          <cell r="H27">
            <v>15.48</v>
          </cell>
          <cell r="I27" t="str">
            <v>*</v>
          </cell>
          <cell r="J27">
            <v>26.64</v>
          </cell>
          <cell r="K27">
            <v>0.2</v>
          </cell>
        </row>
        <row r="28">
          <cell r="B28">
            <v>26.5</v>
          </cell>
          <cell r="C28">
            <v>33.799999999999997</v>
          </cell>
          <cell r="D28">
            <v>21.1</v>
          </cell>
          <cell r="E28">
            <v>83</v>
          </cell>
          <cell r="F28">
            <v>100</v>
          </cell>
          <cell r="G28">
            <v>46</v>
          </cell>
          <cell r="H28">
            <v>15.840000000000002</v>
          </cell>
          <cell r="I28" t="str">
            <v>*</v>
          </cell>
          <cell r="J28">
            <v>33.119999999999997</v>
          </cell>
          <cell r="K28">
            <v>3.6</v>
          </cell>
        </row>
        <row r="29">
          <cell r="B29">
            <v>27.649999999999995</v>
          </cell>
          <cell r="C29">
            <v>33.799999999999997</v>
          </cell>
          <cell r="D29">
            <v>22.2</v>
          </cell>
          <cell r="E29">
            <v>74.416666666666671</v>
          </cell>
          <cell r="F29">
            <v>100</v>
          </cell>
          <cell r="G29">
            <v>45</v>
          </cell>
          <cell r="H29">
            <v>14.4</v>
          </cell>
          <cell r="I29" t="str">
            <v>*</v>
          </cell>
          <cell r="J29">
            <v>34.56</v>
          </cell>
          <cell r="K29">
            <v>0</v>
          </cell>
        </row>
        <row r="30">
          <cell r="B30">
            <v>28.366666666666671</v>
          </cell>
          <cell r="C30">
            <v>34.5</v>
          </cell>
          <cell r="D30">
            <v>23.5</v>
          </cell>
          <cell r="E30">
            <v>63.25</v>
          </cell>
          <cell r="F30">
            <v>92</v>
          </cell>
          <cell r="G30">
            <v>35</v>
          </cell>
          <cell r="H30">
            <v>17.28</v>
          </cell>
          <cell r="I30" t="str">
            <v>*</v>
          </cell>
          <cell r="J30">
            <v>32.4</v>
          </cell>
          <cell r="K30">
            <v>0</v>
          </cell>
        </row>
        <row r="31">
          <cell r="B31">
            <v>27.987499999999994</v>
          </cell>
          <cell r="C31">
            <v>35.6</v>
          </cell>
          <cell r="D31">
            <v>21.4</v>
          </cell>
          <cell r="E31">
            <v>56.625</v>
          </cell>
          <cell r="F31">
            <v>76</v>
          </cell>
          <cell r="G31">
            <v>30</v>
          </cell>
          <cell r="H31">
            <v>18.36</v>
          </cell>
          <cell r="I31" t="str">
            <v>*</v>
          </cell>
          <cell r="J31">
            <v>35.64</v>
          </cell>
          <cell r="K31">
            <v>0</v>
          </cell>
        </row>
        <row r="32">
          <cell r="B32">
            <v>27.762499999999992</v>
          </cell>
          <cell r="C32">
            <v>34.9</v>
          </cell>
          <cell r="D32">
            <v>22.9</v>
          </cell>
          <cell r="E32">
            <v>70.083333333333329</v>
          </cell>
          <cell r="F32">
            <v>89</v>
          </cell>
          <cell r="G32">
            <v>42</v>
          </cell>
          <cell r="H32">
            <v>19.440000000000001</v>
          </cell>
          <cell r="I32" t="str">
            <v>*</v>
          </cell>
          <cell r="J32">
            <v>43.56</v>
          </cell>
          <cell r="K32">
            <v>8.4</v>
          </cell>
        </row>
        <row r="33">
          <cell r="B33">
            <v>26.116666666666671</v>
          </cell>
          <cell r="C33">
            <v>31.5</v>
          </cell>
          <cell r="D33">
            <v>21.7</v>
          </cell>
          <cell r="E33">
            <v>83.208333333333329</v>
          </cell>
          <cell r="F33">
            <v>100</v>
          </cell>
          <cell r="G33">
            <v>55</v>
          </cell>
          <cell r="H33">
            <v>15.48</v>
          </cell>
          <cell r="I33" t="str">
            <v>*</v>
          </cell>
          <cell r="J33">
            <v>30.6</v>
          </cell>
          <cell r="K33">
            <v>0.2</v>
          </cell>
        </row>
        <row r="34">
          <cell r="B34">
            <v>25.316666666666674</v>
          </cell>
          <cell r="C34">
            <v>30.5</v>
          </cell>
          <cell r="D34">
            <v>22.1</v>
          </cell>
          <cell r="E34">
            <v>82.166666666666671</v>
          </cell>
          <cell r="F34">
            <v>100</v>
          </cell>
          <cell r="G34">
            <v>54</v>
          </cell>
          <cell r="H34">
            <v>18</v>
          </cell>
          <cell r="I34" t="str">
            <v>*</v>
          </cell>
          <cell r="J34">
            <v>37.080000000000005</v>
          </cell>
          <cell r="K34">
            <v>0</v>
          </cell>
        </row>
        <row r="35">
          <cell r="B35">
            <v>22.962500000000002</v>
          </cell>
          <cell r="C35">
            <v>26.4</v>
          </cell>
          <cell r="D35">
            <v>20.2</v>
          </cell>
          <cell r="E35">
            <v>95.208333333333329</v>
          </cell>
          <cell r="F35">
            <v>100</v>
          </cell>
          <cell r="G35">
            <v>78</v>
          </cell>
          <cell r="H35">
            <v>12.6</v>
          </cell>
          <cell r="I35" t="str">
            <v>*</v>
          </cell>
          <cell r="J35">
            <v>38.880000000000003</v>
          </cell>
          <cell r="K35">
            <v>34.600000000000009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2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26.35</v>
          </cell>
          <cell r="C5">
            <v>33.1</v>
          </cell>
          <cell r="D5">
            <v>20.5</v>
          </cell>
          <cell r="E5">
            <v>66.07692307692308</v>
          </cell>
          <cell r="F5">
            <v>100</v>
          </cell>
          <cell r="G5">
            <v>51</v>
          </cell>
          <cell r="H5">
            <v>21.240000000000002</v>
          </cell>
          <cell r="I5" t="str">
            <v>*</v>
          </cell>
          <cell r="J5">
            <v>36.36</v>
          </cell>
          <cell r="K5">
            <v>0</v>
          </cell>
        </row>
        <row r="6">
          <cell r="B6">
            <v>25.031818181818185</v>
          </cell>
          <cell r="C6">
            <v>32.200000000000003</v>
          </cell>
          <cell r="D6">
            <v>21</v>
          </cell>
          <cell r="E6">
            <v>80.666666666666671</v>
          </cell>
          <cell r="F6">
            <v>100</v>
          </cell>
          <cell r="G6">
            <v>59</v>
          </cell>
          <cell r="H6">
            <v>19.8</v>
          </cell>
          <cell r="I6" t="str">
            <v>*</v>
          </cell>
          <cell r="J6">
            <v>43.56</v>
          </cell>
          <cell r="K6">
            <v>3</v>
          </cell>
        </row>
        <row r="7">
          <cell r="B7">
            <v>22.804545454545455</v>
          </cell>
          <cell r="C7">
            <v>30.1</v>
          </cell>
          <cell r="D7">
            <v>20.100000000000001</v>
          </cell>
          <cell r="E7">
            <v>77.8</v>
          </cell>
          <cell r="F7">
            <v>100</v>
          </cell>
          <cell r="G7">
            <v>62</v>
          </cell>
          <cell r="H7">
            <v>18.720000000000002</v>
          </cell>
          <cell r="I7" t="str">
            <v>*</v>
          </cell>
          <cell r="J7">
            <v>54.36</v>
          </cell>
          <cell r="K7">
            <v>11.6</v>
          </cell>
        </row>
        <row r="8">
          <cell r="B8">
            <v>22.099999999999998</v>
          </cell>
          <cell r="C8">
            <v>26.3</v>
          </cell>
          <cell r="D8">
            <v>19.399999999999999</v>
          </cell>
          <cell r="E8">
            <v>96</v>
          </cell>
          <cell r="F8">
            <v>100</v>
          </cell>
          <cell r="G8">
            <v>76</v>
          </cell>
          <cell r="H8">
            <v>20.16</v>
          </cell>
          <cell r="I8" t="str">
            <v>*</v>
          </cell>
          <cell r="J8">
            <v>36.36</v>
          </cell>
          <cell r="K8">
            <v>16.600000000000001</v>
          </cell>
        </row>
        <row r="9">
          <cell r="B9">
            <v>22.238095238095237</v>
          </cell>
          <cell r="C9">
            <v>27.5</v>
          </cell>
          <cell r="D9">
            <v>19.100000000000001</v>
          </cell>
          <cell r="E9">
            <v>90.090909090909093</v>
          </cell>
          <cell r="F9">
            <v>100</v>
          </cell>
          <cell r="G9">
            <v>65</v>
          </cell>
          <cell r="H9">
            <v>13.68</v>
          </cell>
          <cell r="I9" t="str">
            <v>*</v>
          </cell>
          <cell r="J9">
            <v>32.04</v>
          </cell>
          <cell r="K9">
            <v>19.799999999999997</v>
          </cell>
        </row>
        <row r="10">
          <cell r="B10">
            <v>22.476190476190474</v>
          </cell>
          <cell r="C10">
            <v>27.6</v>
          </cell>
          <cell r="D10">
            <v>18.8</v>
          </cell>
          <cell r="E10">
            <v>81.63636363636364</v>
          </cell>
          <cell r="F10">
            <v>100</v>
          </cell>
          <cell r="G10">
            <v>66</v>
          </cell>
          <cell r="H10">
            <v>18.720000000000002</v>
          </cell>
          <cell r="I10" t="str">
            <v>*</v>
          </cell>
          <cell r="J10">
            <v>39.24</v>
          </cell>
          <cell r="K10">
            <v>0</v>
          </cell>
        </row>
        <row r="11">
          <cell r="B11">
            <v>24.371428571428574</v>
          </cell>
          <cell r="C11">
            <v>31</v>
          </cell>
          <cell r="D11">
            <v>19.5</v>
          </cell>
          <cell r="E11">
            <v>68.538461538461533</v>
          </cell>
          <cell r="F11">
            <v>100</v>
          </cell>
          <cell r="G11">
            <v>55</v>
          </cell>
          <cell r="H11">
            <v>19.440000000000001</v>
          </cell>
          <cell r="I11" t="str">
            <v>*</v>
          </cell>
          <cell r="J11">
            <v>35.64</v>
          </cell>
          <cell r="K11">
            <v>0</v>
          </cell>
        </row>
        <row r="12">
          <cell r="B12">
            <v>24.447826086956521</v>
          </cell>
          <cell r="C12">
            <v>31.2</v>
          </cell>
          <cell r="D12">
            <v>19</v>
          </cell>
          <cell r="E12">
            <v>71.066666666666663</v>
          </cell>
          <cell r="F12">
            <v>100</v>
          </cell>
          <cell r="G12">
            <v>50</v>
          </cell>
          <cell r="H12">
            <v>17.28</v>
          </cell>
          <cell r="I12" t="str">
            <v>*</v>
          </cell>
          <cell r="J12">
            <v>31.680000000000003</v>
          </cell>
          <cell r="K12">
            <v>0</v>
          </cell>
        </row>
        <row r="13">
          <cell r="B13">
            <v>25.313043478260866</v>
          </cell>
          <cell r="C13">
            <v>31.9</v>
          </cell>
          <cell r="D13">
            <v>18.899999999999999</v>
          </cell>
          <cell r="E13">
            <v>75.266666666666666</v>
          </cell>
          <cell r="F13">
            <v>100</v>
          </cell>
          <cell r="G13">
            <v>47</v>
          </cell>
          <cell r="H13">
            <v>12.96</v>
          </cell>
          <cell r="I13" t="str">
            <v>*</v>
          </cell>
          <cell r="J13">
            <v>23.400000000000002</v>
          </cell>
          <cell r="K13">
            <v>0</v>
          </cell>
        </row>
        <row r="14">
          <cell r="B14">
            <v>24.490909090909096</v>
          </cell>
          <cell r="C14">
            <v>30.6</v>
          </cell>
          <cell r="D14">
            <v>20</v>
          </cell>
          <cell r="E14">
            <v>81.666666666666671</v>
          </cell>
          <cell r="F14">
            <v>100</v>
          </cell>
          <cell r="G14">
            <v>59</v>
          </cell>
          <cell r="H14">
            <v>18.36</v>
          </cell>
          <cell r="I14" t="str">
            <v>*</v>
          </cell>
          <cell r="J14">
            <v>36.72</v>
          </cell>
          <cell r="K14">
            <v>0</v>
          </cell>
        </row>
        <row r="15">
          <cell r="B15">
            <v>22.904347826086955</v>
          </cell>
          <cell r="C15">
            <v>29.9</v>
          </cell>
          <cell r="D15">
            <v>19.399999999999999</v>
          </cell>
          <cell r="E15">
            <v>90.25</v>
          </cell>
          <cell r="F15">
            <v>100</v>
          </cell>
          <cell r="G15">
            <v>72</v>
          </cell>
          <cell r="H15">
            <v>16.920000000000002</v>
          </cell>
          <cell r="I15" t="str">
            <v>*</v>
          </cell>
          <cell r="J15">
            <v>38.519999999999996</v>
          </cell>
          <cell r="K15">
            <v>15.6</v>
          </cell>
        </row>
        <row r="16">
          <cell r="B16">
            <v>23.77</v>
          </cell>
          <cell r="C16">
            <v>29.5</v>
          </cell>
          <cell r="D16">
            <v>20.100000000000001</v>
          </cell>
          <cell r="E16">
            <v>82.75</v>
          </cell>
          <cell r="F16">
            <v>100</v>
          </cell>
          <cell r="G16">
            <v>57</v>
          </cell>
          <cell r="H16">
            <v>18.36</v>
          </cell>
          <cell r="I16" t="str">
            <v>*</v>
          </cell>
          <cell r="J16">
            <v>33.119999999999997</v>
          </cell>
          <cell r="K16">
            <v>0.2</v>
          </cell>
        </row>
        <row r="17">
          <cell r="B17">
            <v>21.628571428571426</v>
          </cell>
          <cell r="C17">
            <v>26.3</v>
          </cell>
          <cell r="D17">
            <v>19.2</v>
          </cell>
          <cell r="E17">
            <v>100</v>
          </cell>
          <cell r="F17">
            <v>0</v>
          </cell>
          <cell r="H17">
            <v>16.2</v>
          </cell>
          <cell r="I17" t="str">
            <v>*</v>
          </cell>
          <cell r="J17">
            <v>33.480000000000004</v>
          </cell>
          <cell r="K17">
            <v>25.2</v>
          </cell>
        </row>
        <row r="18">
          <cell r="B18">
            <v>21.823809523809523</v>
          </cell>
          <cell r="C18">
            <v>27.3</v>
          </cell>
          <cell r="D18">
            <v>19.5</v>
          </cell>
          <cell r="E18">
            <v>92.75</v>
          </cell>
          <cell r="F18">
            <v>100</v>
          </cell>
          <cell r="G18">
            <v>66</v>
          </cell>
          <cell r="H18">
            <v>19.079999999999998</v>
          </cell>
          <cell r="I18" t="str">
            <v>*</v>
          </cell>
          <cell r="J18">
            <v>33.840000000000003</v>
          </cell>
          <cell r="K18">
            <v>5.6000000000000014</v>
          </cell>
        </row>
        <row r="19">
          <cell r="B19">
            <v>23.904347826086958</v>
          </cell>
          <cell r="C19">
            <v>31.3</v>
          </cell>
          <cell r="D19">
            <v>19.7</v>
          </cell>
          <cell r="E19">
            <v>85.125</v>
          </cell>
          <cell r="F19">
            <v>100</v>
          </cell>
          <cell r="G19">
            <v>55</v>
          </cell>
          <cell r="H19">
            <v>15.48</v>
          </cell>
          <cell r="I19" t="str">
            <v>*</v>
          </cell>
          <cell r="J19">
            <v>33.480000000000004</v>
          </cell>
          <cell r="K19">
            <v>2.4000000000000004</v>
          </cell>
        </row>
        <row r="20">
          <cell r="B20">
            <v>24.88333333333334</v>
          </cell>
          <cell r="C20">
            <v>32.9</v>
          </cell>
          <cell r="D20">
            <v>21.1</v>
          </cell>
          <cell r="E20">
            <v>82.571428571428569</v>
          </cell>
          <cell r="F20">
            <v>100</v>
          </cell>
          <cell r="G20">
            <v>54</v>
          </cell>
          <cell r="H20">
            <v>17.64</v>
          </cell>
          <cell r="I20" t="str">
            <v>*</v>
          </cell>
          <cell r="J20">
            <v>36.72</v>
          </cell>
          <cell r="K20">
            <v>1.2000000000000002</v>
          </cell>
        </row>
        <row r="21">
          <cell r="B21">
            <v>24.218181818181822</v>
          </cell>
          <cell r="C21">
            <v>31</v>
          </cell>
          <cell r="D21">
            <v>20.6</v>
          </cell>
          <cell r="E21">
            <v>78.333333333333329</v>
          </cell>
          <cell r="F21">
            <v>100</v>
          </cell>
          <cell r="G21">
            <v>57</v>
          </cell>
          <cell r="H21">
            <v>15.48</v>
          </cell>
          <cell r="I21" t="str">
            <v>*</v>
          </cell>
          <cell r="J21">
            <v>46.080000000000005</v>
          </cell>
          <cell r="K21">
            <v>1</v>
          </cell>
        </row>
        <row r="22">
          <cell r="B22">
            <v>25.495238095238093</v>
          </cell>
          <cell r="C22">
            <v>32.700000000000003</v>
          </cell>
          <cell r="D22">
            <v>19.7</v>
          </cell>
          <cell r="E22">
            <v>64.63636363636364</v>
          </cell>
          <cell r="F22">
            <v>100</v>
          </cell>
          <cell r="G22">
            <v>45</v>
          </cell>
          <cell r="H22">
            <v>12.96</v>
          </cell>
          <cell r="I22" t="str">
            <v>*</v>
          </cell>
          <cell r="J22">
            <v>25.56</v>
          </cell>
          <cell r="K22">
            <v>5.4</v>
          </cell>
        </row>
        <row r="23">
          <cell r="B23">
            <v>24.919047619047618</v>
          </cell>
          <cell r="C23">
            <v>32.4</v>
          </cell>
          <cell r="D23">
            <v>20.2</v>
          </cell>
          <cell r="E23">
            <v>78.3</v>
          </cell>
          <cell r="F23">
            <v>100</v>
          </cell>
          <cell r="G23">
            <v>50</v>
          </cell>
          <cell r="H23">
            <v>16.2</v>
          </cell>
          <cell r="I23" t="str">
            <v>*</v>
          </cell>
          <cell r="J23">
            <v>31.680000000000003</v>
          </cell>
          <cell r="K23">
            <v>0</v>
          </cell>
        </row>
        <row r="24">
          <cell r="B24">
            <v>24.065217391304351</v>
          </cell>
          <cell r="C24">
            <v>30.7</v>
          </cell>
          <cell r="D24">
            <v>20.2</v>
          </cell>
          <cell r="E24">
            <v>93.428571428571431</v>
          </cell>
          <cell r="F24">
            <v>100</v>
          </cell>
          <cell r="G24">
            <v>69</v>
          </cell>
          <cell r="H24">
            <v>19.8</v>
          </cell>
          <cell r="I24" t="str">
            <v>*</v>
          </cell>
          <cell r="J24">
            <v>38.880000000000003</v>
          </cell>
          <cell r="K24">
            <v>0</v>
          </cell>
        </row>
        <row r="25">
          <cell r="B25">
            <v>25.234782608695646</v>
          </cell>
          <cell r="C25">
            <v>32</v>
          </cell>
          <cell r="D25">
            <v>20.8</v>
          </cell>
          <cell r="E25">
            <v>92.375</v>
          </cell>
          <cell r="F25">
            <v>100</v>
          </cell>
          <cell r="G25">
            <v>58</v>
          </cell>
          <cell r="H25">
            <v>18.36</v>
          </cell>
          <cell r="I25" t="str">
            <v>*</v>
          </cell>
          <cell r="J25">
            <v>42.84</v>
          </cell>
          <cell r="K25">
            <v>0</v>
          </cell>
        </row>
        <row r="26">
          <cell r="B26">
            <v>22.547826086956519</v>
          </cell>
          <cell r="C26">
            <v>29.5</v>
          </cell>
          <cell r="D26">
            <v>20.399999999999999</v>
          </cell>
          <cell r="E26" t="e">
            <v>#DIV/0!</v>
          </cell>
          <cell r="F26">
            <v>0</v>
          </cell>
          <cell r="H26">
            <v>18.720000000000002</v>
          </cell>
          <cell r="I26" t="str">
            <v>*</v>
          </cell>
          <cell r="J26">
            <v>44.64</v>
          </cell>
          <cell r="K26">
            <v>18.799999999999997</v>
          </cell>
        </row>
        <row r="27">
          <cell r="B27">
            <v>22.945454545454545</v>
          </cell>
          <cell r="C27">
            <v>26.5</v>
          </cell>
          <cell r="D27">
            <v>20.399999999999999</v>
          </cell>
          <cell r="E27" t="e">
            <v>#DIV/0!</v>
          </cell>
          <cell r="F27">
            <v>0</v>
          </cell>
          <cell r="H27">
            <v>14.76</v>
          </cell>
          <cell r="I27" t="str">
            <v>*</v>
          </cell>
          <cell r="J27">
            <v>27</v>
          </cell>
          <cell r="K27">
            <v>0.2</v>
          </cell>
        </row>
        <row r="28">
          <cell r="B28">
            <v>24.254545454545461</v>
          </cell>
          <cell r="C28">
            <v>30.7</v>
          </cell>
          <cell r="D28">
            <v>20</v>
          </cell>
          <cell r="E28">
            <v>81.25</v>
          </cell>
          <cell r="F28">
            <v>100</v>
          </cell>
          <cell r="G28">
            <v>62</v>
          </cell>
          <cell r="H28">
            <v>13.32</v>
          </cell>
          <cell r="I28" t="str">
            <v>*</v>
          </cell>
          <cell r="J28">
            <v>27</v>
          </cell>
          <cell r="K28">
            <v>0.2</v>
          </cell>
        </row>
        <row r="29">
          <cell r="B29">
            <v>24.877272727272725</v>
          </cell>
          <cell r="C29">
            <v>31.9</v>
          </cell>
          <cell r="D29">
            <v>20.7</v>
          </cell>
          <cell r="E29">
            <v>90</v>
          </cell>
          <cell r="F29">
            <v>100</v>
          </cell>
          <cell r="G29">
            <v>63</v>
          </cell>
          <cell r="H29">
            <v>15.120000000000001</v>
          </cell>
          <cell r="I29" t="str">
            <v>*</v>
          </cell>
          <cell r="J29">
            <v>35.64</v>
          </cell>
          <cell r="K29">
            <v>17.599999999999998</v>
          </cell>
        </row>
        <row r="30">
          <cell r="B30">
            <v>25.913043478260871</v>
          </cell>
          <cell r="C30">
            <v>32.799999999999997</v>
          </cell>
          <cell r="D30">
            <v>20.3</v>
          </cell>
          <cell r="E30">
            <v>77.066666666666663</v>
          </cell>
          <cell r="F30">
            <v>100</v>
          </cell>
          <cell r="G30">
            <v>55</v>
          </cell>
          <cell r="H30">
            <v>14.04</v>
          </cell>
          <cell r="I30" t="str">
            <v>*</v>
          </cell>
          <cell r="J30">
            <v>55.440000000000005</v>
          </cell>
          <cell r="K30">
            <v>12.799999999999999</v>
          </cell>
        </row>
        <row r="31">
          <cell r="B31">
            <v>25.170000000000005</v>
          </cell>
          <cell r="C31">
            <v>32.299999999999997</v>
          </cell>
          <cell r="D31">
            <v>20.2</v>
          </cell>
          <cell r="E31">
            <v>84.307692307692307</v>
          </cell>
          <cell r="F31">
            <v>100</v>
          </cell>
          <cell r="G31">
            <v>56</v>
          </cell>
          <cell r="H31">
            <v>12.6</v>
          </cell>
          <cell r="I31" t="str">
            <v>*</v>
          </cell>
          <cell r="J31">
            <v>37.440000000000005</v>
          </cell>
          <cell r="K31">
            <v>18</v>
          </cell>
        </row>
        <row r="32">
          <cell r="B32">
            <v>24.865217391304348</v>
          </cell>
          <cell r="C32">
            <v>30.9</v>
          </cell>
          <cell r="D32">
            <v>21.3</v>
          </cell>
          <cell r="E32">
            <v>79.384615384615387</v>
          </cell>
          <cell r="F32">
            <v>100</v>
          </cell>
          <cell r="G32">
            <v>57</v>
          </cell>
          <cell r="H32">
            <v>17.64</v>
          </cell>
          <cell r="I32" t="str">
            <v>*</v>
          </cell>
          <cell r="J32">
            <v>30.6</v>
          </cell>
          <cell r="K32">
            <v>0.2</v>
          </cell>
        </row>
        <row r="33">
          <cell r="B33">
            <v>25.023809523809518</v>
          </cell>
          <cell r="C33">
            <v>31.2</v>
          </cell>
          <cell r="D33">
            <v>20.7</v>
          </cell>
          <cell r="E33">
            <v>75</v>
          </cell>
          <cell r="F33">
            <v>100</v>
          </cell>
          <cell r="G33">
            <v>55</v>
          </cell>
          <cell r="H33">
            <v>18</v>
          </cell>
          <cell r="I33" t="str">
            <v>*</v>
          </cell>
          <cell r="J33">
            <v>33.840000000000003</v>
          </cell>
          <cell r="K33">
            <v>48.8</v>
          </cell>
        </row>
        <row r="34">
          <cell r="B34">
            <v>23.256521739130434</v>
          </cell>
          <cell r="C34">
            <v>28.8</v>
          </cell>
          <cell r="D34">
            <v>20.7</v>
          </cell>
          <cell r="E34">
            <v>93</v>
          </cell>
          <cell r="F34">
            <v>100</v>
          </cell>
          <cell r="G34">
            <v>75</v>
          </cell>
          <cell r="H34">
            <v>22.68</v>
          </cell>
          <cell r="I34" t="str">
            <v>*</v>
          </cell>
          <cell r="J34">
            <v>45.36</v>
          </cell>
          <cell r="K34">
            <v>21.799999999999997</v>
          </cell>
        </row>
        <row r="35">
          <cell r="B35">
            <v>23.368181818181814</v>
          </cell>
          <cell r="C35">
            <v>29.4</v>
          </cell>
          <cell r="D35">
            <v>20.5</v>
          </cell>
          <cell r="E35">
            <v>91.428571428571431</v>
          </cell>
          <cell r="F35">
            <v>100</v>
          </cell>
          <cell r="G35">
            <v>71</v>
          </cell>
          <cell r="H35">
            <v>22.68</v>
          </cell>
          <cell r="I35" t="str">
            <v>*</v>
          </cell>
          <cell r="J35">
            <v>46.440000000000005</v>
          </cell>
          <cell r="K35">
            <v>15.2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26.304166666666671</v>
          </cell>
          <cell r="C5">
            <v>31</v>
          </cell>
          <cell r="D5">
            <v>22</v>
          </cell>
          <cell r="E5">
            <v>72.583333333333329</v>
          </cell>
          <cell r="F5">
            <v>85</v>
          </cell>
          <cell r="G5">
            <v>52</v>
          </cell>
          <cell r="H5">
            <v>15.840000000000002</v>
          </cell>
          <cell r="I5" t="str">
            <v>*</v>
          </cell>
          <cell r="J5">
            <v>42.84</v>
          </cell>
          <cell r="K5">
            <v>0.60000000000000009</v>
          </cell>
        </row>
        <row r="6">
          <cell r="B6">
            <v>24.920833333333338</v>
          </cell>
          <cell r="C6">
            <v>29.7</v>
          </cell>
          <cell r="D6">
            <v>20.3</v>
          </cell>
          <cell r="E6">
            <v>77.958333333333329</v>
          </cell>
          <cell r="F6">
            <v>93</v>
          </cell>
          <cell r="G6">
            <v>61</v>
          </cell>
          <cell r="H6">
            <v>27</v>
          </cell>
          <cell r="I6" t="str">
            <v>*</v>
          </cell>
          <cell r="J6">
            <v>46.440000000000005</v>
          </cell>
          <cell r="K6">
            <v>15</v>
          </cell>
        </row>
        <row r="7">
          <cell r="B7">
            <v>22.558333333333334</v>
          </cell>
          <cell r="C7">
            <v>25.9</v>
          </cell>
          <cell r="D7">
            <v>19.8</v>
          </cell>
          <cell r="E7">
            <v>84</v>
          </cell>
          <cell r="F7">
            <v>94</v>
          </cell>
          <cell r="G7">
            <v>68</v>
          </cell>
          <cell r="H7">
            <v>17.64</v>
          </cell>
          <cell r="I7" t="str">
            <v>*</v>
          </cell>
          <cell r="J7">
            <v>38.159999999999997</v>
          </cell>
          <cell r="K7">
            <v>1.4</v>
          </cell>
        </row>
        <row r="8">
          <cell r="B8">
            <v>21.725000000000005</v>
          </cell>
          <cell r="C8">
            <v>22.7</v>
          </cell>
          <cell r="D8">
            <v>20.2</v>
          </cell>
          <cell r="E8">
            <v>92.208333333333329</v>
          </cell>
          <cell r="F8">
            <v>95</v>
          </cell>
          <cell r="G8">
            <v>86</v>
          </cell>
          <cell r="H8">
            <v>15.840000000000002</v>
          </cell>
          <cell r="I8" t="str">
            <v>*</v>
          </cell>
          <cell r="J8">
            <v>36.72</v>
          </cell>
          <cell r="K8">
            <v>124.4</v>
          </cell>
        </row>
        <row r="9">
          <cell r="B9">
            <v>22.691666666666666</v>
          </cell>
          <cell r="C9">
            <v>27.4</v>
          </cell>
          <cell r="D9">
            <v>19.3</v>
          </cell>
          <cell r="E9">
            <v>74.125</v>
          </cell>
          <cell r="F9">
            <v>92</v>
          </cell>
          <cell r="G9">
            <v>49</v>
          </cell>
          <cell r="H9">
            <v>15.840000000000002</v>
          </cell>
          <cell r="I9" t="str">
            <v>*</v>
          </cell>
          <cell r="J9">
            <v>32.76</v>
          </cell>
          <cell r="K9">
            <v>0</v>
          </cell>
        </row>
        <row r="10">
          <cell r="B10">
            <v>22.599999999999994</v>
          </cell>
          <cell r="C10">
            <v>27.7</v>
          </cell>
          <cell r="D10">
            <v>19.399999999999999</v>
          </cell>
          <cell r="E10">
            <v>73.166666666666671</v>
          </cell>
          <cell r="F10">
            <v>87</v>
          </cell>
          <cell r="G10">
            <v>55</v>
          </cell>
          <cell r="H10">
            <v>23.759999999999998</v>
          </cell>
          <cell r="I10" t="str">
            <v>*</v>
          </cell>
          <cell r="J10">
            <v>42.12</v>
          </cell>
          <cell r="K10">
            <v>0</v>
          </cell>
        </row>
        <row r="11">
          <cell r="B11">
            <v>24.124999999999996</v>
          </cell>
          <cell r="C11">
            <v>30</v>
          </cell>
          <cell r="D11">
            <v>20.100000000000001</v>
          </cell>
          <cell r="E11">
            <v>69.416666666666671</v>
          </cell>
          <cell r="F11">
            <v>85</v>
          </cell>
          <cell r="G11">
            <v>49</v>
          </cell>
          <cell r="H11">
            <v>23.040000000000003</v>
          </cell>
          <cell r="I11" t="str">
            <v>*</v>
          </cell>
          <cell r="J11">
            <v>41.04</v>
          </cell>
          <cell r="K11">
            <v>0</v>
          </cell>
        </row>
        <row r="12">
          <cell r="B12">
            <v>25.287499999999994</v>
          </cell>
          <cell r="C12">
            <v>30.8</v>
          </cell>
          <cell r="D12">
            <v>21</v>
          </cell>
          <cell r="E12">
            <v>64.333333333333329</v>
          </cell>
          <cell r="F12">
            <v>80</v>
          </cell>
          <cell r="G12">
            <v>42</v>
          </cell>
          <cell r="H12">
            <v>21.240000000000002</v>
          </cell>
          <cell r="I12" t="str">
            <v>*</v>
          </cell>
          <cell r="J12">
            <v>35.28</v>
          </cell>
          <cell r="K12">
            <v>0</v>
          </cell>
        </row>
        <row r="13">
          <cell r="B13">
            <v>26.004166666666666</v>
          </cell>
          <cell r="C13">
            <v>31.1</v>
          </cell>
          <cell r="D13">
            <v>20</v>
          </cell>
          <cell r="E13">
            <v>64.125</v>
          </cell>
          <cell r="F13">
            <v>89</v>
          </cell>
          <cell r="G13">
            <v>38</v>
          </cell>
          <cell r="H13">
            <v>17.64</v>
          </cell>
          <cell r="I13" t="str">
            <v>*</v>
          </cell>
          <cell r="J13">
            <v>32.4</v>
          </cell>
          <cell r="K13">
            <v>0</v>
          </cell>
        </row>
        <row r="14">
          <cell r="B14">
            <v>25.033333333333331</v>
          </cell>
          <cell r="C14">
            <v>30.1</v>
          </cell>
          <cell r="D14">
            <v>20.8</v>
          </cell>
          <cell r="E14">
            <v>71.583333333333329</v>
          </cell>
          <cell r="F14">
            <v>90</v>
          </cell>
          <cell r="G14">
            <v>54</v>
          </cell>
          <cell r="H14">
            <v>17.64</v>
          </cell>
          <cell r="I14" t="str">
            <v>*</v>
          </cell>
          <cell r="J14">
            <v>34.200000000000003</v>
          </cell>
          <cell r="K14">
            <v>0</v>
          </cell>
        </row>
        <row r="15">
          <cell r="B15">
            <v>22.841666666666669</v>
          </cell>
          <cell r="C15">
            <v>28.3</v>
          </cell>
          <cell r="D15">
            <v>18.7</v>
          </cell>
          <cell r="E15">
            <v>80.958333333333329</v>
          </cell>
          <cell r="F15">
            <v>94</v>
          </cell>
          <cell r="G15">
            <v>60</v>
          </cell>
          <cell r="H15">
            <v>16.559999999999999</v>
          </cell>
          <cell r="I15" t="str">
            <v>*</v>
          </cell>
          <cell r="J15">
            <v>34.200000000000003</v>
          </cell>
          <cell r="K15">
            <v>2.2000000000000002</v>
          </cell>
        </row>
        <row r="16">
          <cell r="B16">
            <v>23.537500000000005</v>
          </cell>
          <cell r="C16">
            <v>29.5</v>
          </cell>
          <cell r="D16">
            <v>19.2</v>
          </cell>
          <cell r="E16">
            <v>78.916666666666671</v>
          </cell>
          <cell r="F16">
            <v>95</v>
          </cell>
          <cell r="G16">
            <v>52</v>
          </cell>
          <cell r="H16">
            <v>18</v>
          </cell>
          <cell r="I16" t="str">
            <v>*</v>
          </cell>
          <cell r="J16">
            <v>39.24</v>
          </cell>
          <cell r="K16">
            <v>7</v>
          </cell>
        </row>
        <row r="17">
          <cell r="B17">
            <v>22.420833333333334</v>
          </cell>
          <cell r="C17">
            <v>26.7</v>
          </cell>
          <cell r="D17">
            <v>20.6</v>
          </cell>
          <cell r="E17">
            <v>87.125</v>
          </cell>
          <cell r="F17">
            <v>93</v>
          </cell>
          <cell r="G17">
            <v>70</v>
          </cell>
          <cell r="H17">
            <v>15.840000000000002</v>
          </cell>
          <cell r="I17" t="str">
            <v>*</v>
          </cell>
          <cell r="J17">
            <v>34.92</v>
          </cell>
          <cell r="K17">
            <v>21.8</v>
          </cell>
        </row>
        <row r="18">
          <cell r="B18">
            <v>21.837499999999995</v>
          </cell>
          <cell r="C18">
            <v>26.4</v>
          </cell>
          <cell r="D18">
            <v>19.399999999999999</v>
          </cell>
          <cell r="E18">
            <v>85.916666666666671</v>
          </cell>
          <cell r="F18">
            <v>95</v>
          </cell>
          <cell r="G18">
            <v>66</v>
          </cell>
          <cell r="H18">
            <v>15.840000000000002</v>
          </cell>
          <cell r="I18" t="str">
            <v>*</v>
          </cell>
          <cell r="J18">
            <v>33.119999999999997</v>
          </cell>
          <cell r="K18">
            <v>4.2</v>
          </cell>
        </row>
        <row r="19">
          <cell r="B19">
            <v>23.799999999999997</v>
          </cell>
          <cell r="C19">
            <v>29.8</v>
          </cell>
          <cell r="D19">
            <v>19.100000000000001</v>
          </cell>
          <cell r="E19">
            <v>78.041666666666671</v>
          </cell>
          <cell r="F19">
            <v>94</v>
          </cell>
          <cell r="G19">
            <v>51</v>
          </cell>
          <cell r="H19">
            <v>13.32</v>
          </cell>
          <cell r="I19" t="str">
            <v>*</v>
          </cell>
          <cell r="J19">
            <v>30.6</v>
          </cell>
          <cell r="K19">
            <v>0.2</v>
          </cell>
        </row>
        <row r="20">
          <cell r="B20">
            <v>25.283333333333331</v>
          </cell>
          <cell r="C20">
            <v>31.5</v>
          </cell>
          <cell r="D20">
            <v>20.8</v>
          </cell>
          <cell r="E20">
            <v>71.666666666666671</v>
          </cell>
          <cell r="F20">
            <v>91</v>
          </cell>
          <cell r="G20">
            <v>47</v>
          </cell>
          <cell r="H20">
            <v>15.48</v>
          </cell>
          <cell r="I20" t="str">
            <v>*</v>
          </cell>
          <cell r="J20">
            <v>28.44</v>
          </cell>
          <cell r="K20">
            <v>0</v>
          </cell>
        </row>
        <row r="21">
          <cell r="B21">
            <v>23.650000000000002</v>
          </cell>
          <cell r="C21">
            <v>30.6</v>
          </cell>
          <cell r="D21">
            <v>19.899999999999999</v>
          </cell>
          <cell r="E21">
            <v>80.125</v>
          </cell>
          <cell r="F21">
            <v>95</v>
          </cell>
          <cell r="G21">
            <v>52</v>
          </cell>
          <cell r="H21">
            <v>27.720000000000002</v>
          </cell>
          <cell r="I21" t="str">
            <v>*</v>
          </cell>
          <cell r="J21">
            <v>42.12</v>
          </cell>
          <cell r="K21">
            <v>33.799999999999997</v>
          </cell>
        </row>
        <row r="22">
          <cell r="B22">
            <v>24.966666666666669</v>
          </cell>
          <cell r="C22">
            <v>31.5</v>
          </cell>
          <cell r="D22">
            <v>20.2</v>
          </cell>
          <cell r="E22">
            <v>76.916666666666671</v>
          </cell>
          <cell r="F22">
            <v>94</v>
          </cell>
          <cell r="G22">
            <v>45</v>
          </cell>
          <cell r="H22">
            <v>20.16</v>
          </cell>
          <cell r="I22" t="str">
            <v>*</v>
          </cell>
          <cell r="J22">
            <v>32.4</v>
          </cell>
          <cell r="K22">
            <v>2.8000000000000007</v>
          </cell>
        </row>
        <row r="23">
          <cell r="B23">
            <v>24.674999999999997</v>
          </cell>
          <cell r="C23">
            <v>31.4</v>
          </cell>
          <cell r="D23">
            <v>19.5</v>
          </cell>
          <cell r="E23">
            <v>75.625</v>
          </cell>
          <cell r="F23">
            <v>94</v>
          </cell>
          <cell r="G23">
            <v>49</v>
          </cell>
          <cell r="H23">
            <v>17.64</v>
          </cell>
          <cell r="I23" t="str">
            <v>*</v>
          </cell>
          <cell r="J23">
            <v>43.92</v>
          </cell>
          <cell r="K23">
            <v>36.800000000000004</v>
          </cell>
        </row>
        <row r="24">
          <cell r="B24">
            <v>24.229166666666668</v>
          </cell>
          <cell r="C24">
            <v>30</v>
          </cell>
          <cell r="D24">
            <v>20.6</v>
          </cell>
          <cell r="E24">
            <v>80.125</v>
          </cell>
          <cell r="F24">
            <v>92</v>
          </cell>
          <cell r="G24">
            <v>52</v>
          </cell>
          <cell r="H24">
            <v>17.28</v>
          </cell>
          <cell r="I24" t="str">
            <v>*</v>
          </cell>
          <cell r="J24">
            <v>43.2</v>
          </cell>
          <cell r="K24">
            <v>14.999999999999998</v>
          </cell>
        </row>
        <row r="25">
          <cell r="B25">
            <v>25.854166666666668</v>
          </cell>
          <cell r="C25">
            <v>31.1</v>
          </cell>
          <cell r="D25">
            <v>23</v>
          </cell>
          <cell r="E25">
            <v>73.25</v>
          </cell>
          <cell r="F25">
            <v>88</v>
          </cell>
          <cell r="G25">
            <v>52</v>
          </cell>
          <cell r="H25">
            <v>17.64</v>
          </cell>
          <cell r="I25" t="str">
            <v>*</v>
          </cell>
          <cell r="J25">
            <v>43.2</v>
          </cell>
          <cell r="K25">
            <v>0.2</v>
          </cell>
        </row>
        <row r="26">
          <cell r="B26">
            <v>24.75</v>
          </cell>
          <cell r="C26">
            <v>29.5</v>
          </cell>
          <cell r="D26">
            <v>21.4</v>
          </cell>
          <cell r="E26">
            <v>79.958333333333329</v>
          </cell>
          <cell r="F26">
            <v>93</v>
          </cell>
          <cell r="G26">
            <v>62</v>
          </cell>
          <cell r="H26">
            <v>20.52</v>
          </cell>
          <cell r="I26" t="str">
            <v>*</v>
          </cell>
          <cell r="J26">
            <v>51.84</v>
          </cell>
          <cell r="K26">
            <v>5</v>
          </cell>
        </row>
        <row r="27">
          <cell r="B27">
            <v>22.216666666666669</v>
          </cell>
          <cell r="C27">
            <v>25.7</v>
          </cell>
          <cell r="D27">
            <v>20.3</v>
          </cell>
          <cell r="E27">
            <v>88.791666666666671</v>
          </cell>
          <cell r="F27">
            <v>94</v>
          </cell>
          <cell r="G27">
            <v>78</v>
          </cell>
          <cell r="H27">
            <v>14.04</v>
          </cell>
          <cell r="I27" t="str">
            <v>*</v>
          </cell>
          <cell r="J27">
            <v>31.319999999999997</v>
          </cell>
          <cell r="K27">
            <v>30.400000000000002</v>
          </cell>
        </row>
        <row r="28">
          <cell r="B28">
            <v>23.833333333333339</v>
          </cell>
          <cell r="C28">
            <v>29.5</v>
          </cell>
          <cell r="D28">
            <v>19.5</v>
          </cell>
          <cell r="E28">
            <v>80.708333333333329</v>
          </cell>
          <cell r="F28">
            <v>95</v>
          </cell>
          <cell r="G28">
            <v>58</v>
          </cell>
          <cell r="H28">
            <v>14.76</v>
          </cell>
          <cell r="I28" t="str">
            <v>*</v>
          </cell>
          <cell r="J28">
            <v>30.240000000000002</v>
          </cell>
          <cell r="K28">
            <v>0.2</v>
          </cell>
        </row>
        <row r="29">
          <cell r="B29">
            <v>24.416666666666668</v>
          </cell>
          <cell r="C29">
            <v>30.3</v>
          </cell>
          <cell r="D29">
            <v>20.399999999999999</v>
          </cell>
          <cell r="E29">
            <v>79.666666666666671</v>
          </cell>
          <cell r="F29">
            <v>93</v>
          </cell>
          <cell r="G29">
            <v>49</v>
          </cell>
          <cell r="H29">
            <v>10.8</v>
          </cell>
          <cell r="I29" t="str">
            <v>*</v>
          </cell>
          <cell r="J29">
            <v>54.36</v>
          </cell>
          <cell r="K29">
            <v>10.799999999999999</v>
          </cell>
        </row>
        <row r="30">
          <cell r="B30">
            <v>25.754166666666674</v>
          </cell>
          <cell r="C30">
            <v>32</v>
          </cell>
          <cell r="D30">
            <v>21.6</v>
          </cell>
          <cell r="E30">
            <v>74.75</v>
          </cell>
          <cell r="F30">
            <v>89</v>
          </cell>
          <cell r="G30">
            <v>49</v>
          </cell>
          <cell r="H30">
            <v>12.24</v>
          </cell>
          <cell r="I30" t="str">
            <v>*</v>
          </cell>
          <cell r="J30">
            <v>33.480000000000004</v>
          </cell>
          <cell r="K30">
            <v>2.2000000000000002</v>
          </cell>
        </row>
        <row r="31">
          <cell r="B31">
            <v>26.045833333333334</v>
          </cell>
          <cell r="C31">
            <v>32</v>
          </cell>
          <cell r="D31">
            <v>22.9</v>
          </cell>
          <cell r="E31">
            <v>69</v>
          </cell>
          <cell r="F31">
            <v>91</v>
          </cell>
          <cell r="G31">
            <v>51</v>
          </cell>
          <cell r="H31">
            <v>17.28</v>
          </cell>
          <cell r="I31" t="str">
            <v>*</v>
          </cell>
          <cell r="J31">
            <v>46.440000000000005</v>
          </cell>
          <cell r="K31">
            <v>3.4000000000000004</v>
          </cell>
        </row>
        <row r="32">
          <cell r="B32">
            <v>25.312500000000004</v>
          </cell>
          <cell r="C32">
            <v>30.2</v>
          </cell>
          <cell r="D32">
            <v>21.2</v>
          </cell>
          <cell r="E32">
            <v>74.875</v>
          </cell>
          <cell r="F32">
            <v>92</v>
          </cell>
          <cell r="G32">
            <v>51</v>
          </cell>
          <cell r="H32">
            <v>14.4</v>
          </cell>
          <cell r="I32" t="str">
            <v>*</v>
          </cell>
          <cell r="J32">
            <v>32.76</v>
          </cell>
          <cell r="K32">
            <v>0.2</v>
          </cell>
        </row>
        <row r="33">
          <cell r="B33">
            <v>25.412500000000005</v>
          </cell>
          <cell r="C33">
            <v>30</v>
          </cell>
          <cell r="D33">
            <v>22.6</v>
          </cell>
          <cell r="E33">
            <v>74.958333333333329</v>
          </cell>
          <cell r="F33">
            <v>87</v>
          </cell>
          <cell r="G33">
            <v>54</v>
          </cell>
          <cell r="H33">
            <v>13.32</v>
          </cell>
          <cell r="I33" t="str">
            <v>*</v>
          </cell>
          <cell r="J33">
            <v>28.44</v>
          </cell>
          <cell r="K33">
            <v>0</v>
          </cell>
        </row>
        <row r="34">
          <cell r="B34">
            <v>23.616666666666671</v>
          </cell>
          <cell r="C34">
            <v>28.5</v>
          </cell>
          <cell r="D34">
            <v>21.4</v>
          </cell>
          <cell r="E34">
            <v>83.458333333333329</v>
          </cell>
          <cell r="F34">
            <v>93</v>
          </cell>
          <cell r="G34">
            <v>64</v>
          </cell>
          <cell r="H34">
            <v>18.36</v>
          </cell>
          <cell r="I34" t="str">
            <v>*</v>
          </cell>
          <cell r="J34">
            <v>37.080000000000005</v>
          </cell>
          <cell r="K34">
            <v>8.4</v>
          </cell>
        </row>
        <row r="35">
          <cell r="B35">
            <v>22.637499999999999</v>
          </cell>
          <cell r="C35">
            <v>27.5</v>
          </cell>
          <cell r="D35">
            <v>20.399999999999999</v>
          </cell>
          <cell r="E35">
            <v>85.458333333333329</v>
          </cell>
          <cell r="F35">
            <v>94</v>
          </cell>
          <cell r="G35">
            <v>68</v>
          </cell>
          <cell r="H35">
            <v>14.76</v>
          </cell>
          <cell r="I35" t="str">
            <v>*</v>
          </cell>
          <cell r="J35">
            <v>38.159999999999997</v>
          </cell>
          <cell r="K35">
            <v>16.399999999999999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Planilha1"/>
      <sheetName val="Setembro"/>
      <sheetName val="Outubro"/>
      <sheetName val="Planilha2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24.054545454545458</v>
          </cell>
          <cell r="C5">
            <v>31.2</v>
          </cell>
          <cell r="D5">
            <v>19.899999999999999</v>
          </cell>
          <cell r="E5">
            <v>77.681818181818187</v>
          </cell>
          <cell r="F5">
            <v>93</v>
          </cell>
          <cell r="G5">
            <v>45</v>
          </cell>
          <cell r="H5">
            <v>15.48</v>
          </cell>
          <cell r="I5" t="str">
            <v>*</v>
          </cell>
          <cell r="J5">
            <v>29.880000000000003</v>
          </cell>
          <cell r="K5">
            <v>9</v>
          </cell>
        </row>
        <row r="6">
          <cell r="B6">
            <v>23.28</v>
          </cell>
          <cell r="C6">
            <v>27.9</v>
          </cell>
          <cell r="D6">
            <v>21</v>
          </cell>
          <cell r="E6">
            <v>82.2</v>
          </cell>
          <cell r="F6">
            <v>91</v>
          </cell>
          <cell r="G6">
            <v>64</v>
          </cell>
          <cell r="H6">
            <v>6.84</v>
          </cell>
          <cell r="I6" t="str">
            <v>*</v>
          </cell>
          <cell r="J6">
            <v>25.56</v>
          </cell>
          <cell r="K6">
            <v>0.4</v>
          </cell>
        </row>
        <row r="7">
          <cell r="B7">
            <v>22.954545454545453</v>
          </cell>
          <cell r="C7">
            <v>28</v>
          </cell>
          <cell r="D7">
            <v>19.2</v>
          </cell>
          <cell r="E7">
            <v>78</v>
          </cell>
          <cell r="F7">
            <v>95</v>
          </cell>
          <cell r="G7">
            <v>54</v>
          </cell>
          <cell r="H7">
            <v>20.88</v>
          </cell>
          <cell r="I7" t="str">
            <v>*</v>
          </cell>
          <cell r="J7">
            <v>39.6</v>
          </cell>
          <cell r="K7">
            <v>8.6000000000000014</v>
          </cell>
        </row>
        <row r="8">
          <cell r="B8">
            <v>22.7</v>
          </cell>
          <cell r="C8">
            <v>27.7</v>
          </cell>
          <cell r="D8">
            <v>20.2</v>
          </cell>
          <cell r="E8">
            <v>83</v>
          </cell>
          <cell r="F8">
            <v>93</v>
          </cell>
          <cell r="G8">
            <v>61</v>
          </cell>
          <cell r="H8">
            <v>19.8</v>
          </cell>
          <cell r="I8" t="str">
            <v>*</v>
          </cell>
          <cell r="J8">
            <v>52.56</v>
          </cell>
          <cell r="K8">
            <v>2.4000000000000004</v>
          </cell>
        </row>
        <row r="9">
          <cell r="B9">
            <v>21.36363636363636</v>
          </cell>
          <cell r="C9">
            <v>24.8</v>
          </cell>
          <cell r="D9">
            <v>19.100000000000001</v>
          </cell>
          <cell r="E9">
            <v>87.681818181818187</v>
          </cell>
          <cell r="F9">
            <v>95</v>
          </cell>
          <cell r="G9">
            <v>70</v>
          </cell>
          <cell r="H9">
            <v>12.96</v>
          </cell>
          <cell r="I9" t="str">
            <v>*</v>
          </cell>
          <cell r="J9">
            <v>28.8</v>
          </cell>
          <cell r="K9">
            <v>9.3999999999999986</v>
          </cell>
        </row>
        <row r="10">
          <cell r="B10">
            <v>21.300000000000004</v>
          </cell>
          <cell r="C10">
            <v>25.9</v>
          </cell>
          <cell r="D10">
            <v>19.5</v>
          </cell>
          <cell r="E10">
            <v>89.666666666666671</v>
          </cell>
          <cell r="F10">
            <v>95</v>
          </cell>
          <cell r="G10">
            <v>70</v>
          </cell>
          <cell r="H10">
            <v>15.48</v>
          </cell>
          <cell r="I10" t="str">
            <v>*</v>
          </cell>
          <cell r="J10">
            <v>24.840000000000003</v>
          </cell>
          <cell r="K10">
            <v>26</v>
          </cell>
        </row>
        <row r="11">
          <cell r="B11">
            <v>21.109090909090909</v>
          </cell>
          <cell r="C11">
            <v>25.5</v>
          </cell>
          <cell r="D11">
            <v>19.100000000000001</v>
          </cell>
          <cell r="E11">
            <v>91.272727272727266</v>
          </cell>
          <cell r="F11">
            <v>96</v>
          </cell>
          <cell r="G11">
            <v>75</v>
          </cell>
          <cell r="H11">
            <v>15.840000000000002</v>
          </cell>
          <cell r="I11" t="str">
            <v>*</v>
          </cell>
          <cell r="J11">
            <v>32.04</v>
          </cell>
          <cell r="K11">
            <v>47.999999999999993</v>
          </cell>
        </row>
        <row r="12">
          <cell r="B12">
            <v>21.640909090909091</v>
          </cell>
          <cell r="C12">
            <v>27.4</v>
          </cell>
          <cell r="D12">
            <v>19.5</v>
          </cell>
          <cell r="E12">
            <v>87.727272727272734</v>
          </cell>
          <cell r="F12">
            <v>95</v>
          </cell>
          <cell r="G12">
            <v>66</v>
          </cell>
          <cell r="H12">
            <v>14.04</v>
          </cell>
          <cell r="I12" t="str">
            <v>*</v>
          </cell>
          <cell r="J12">
            <v>34.200000000000003</v>
          </cell>
          <cell r="K12">
            <v>16.8</v>
          </cell>
        </row>
        <row r="13">
          <cell r="B13">
            <v>22.733333333333334</v>
          </cell>
          <cell r="C13">
            <v>29.3</v>
          </cell>
          <cell r="D13">
            <v>19.399999999999999</v>
          </cell>
          <cell r="E13">
            <v>81.238095238095241</v>
          </cell>
          <cell r="F13">
            <v>93</v>
          </cell>
          <cell r="G13">
            <v>52</v>
          </cell>
          <cell r="H13">
            <v>21.6</v>
          </cell>
          <cell r="I13" t="str">
            <v>*</v>
          </cell>
          <cell r="J13">
            <v>37.080000000000005</v>
          </cell>
          <cell r="K13">
            <v>6.4</v>
          </cell>
        </row>
        <row r="14">
          <cell r="B14">
            <v>22.104545454545452</v>
          </cell>
          <cell r="C14">
            <v>28.1</v>
          </cell>
          <cell r="D14">
            <v>17.8</v>
          </cell>
          <cell r="E14">
            <v>84</v>
          </cell>
          <cell r="F14">
            <v>95</v>
          </cell>
          <cell r="G14">
            <v>58</v>
          </cell>
          <cell r="H14">
            <v>19.440000000000001</v>
          </cell>
          <cell r="I14" t="str">
            <v>*</v>
          </cell>
          <cell r="J14">
            <v>61.92</v>
          </cell>
          <cell r="K14">
            <v>37.199999999999989</v>
          </cell>
        </row>
        <row r="15">
          <cell r="B15">
            <v>21.378260869565221</v>
          </cell>
          <cell r="C15">
            <v>28.4</v>
          </cell>
          <cell r="D15">
            <v>18.899999999999999</v>
          </cell>
          <cell r="E15">
            <v>86.217391304347828</v>
          </cell>
          <cell r="F15">
            <v>95</v>
          </cell>
          <cell r="G15">
            <v>60</v>
          </cell>
          <cell r="H15">
            <v>17.28</v>
          </cell>
          <cell r="I15" t="str">
            <v>*</v>
          </cell>
          <cell r="J15">
            <v>44.64</v>
          </cell>
          <cell r="K15">
            <v>32</v>
          </cell>
        </row>
        <row r="16">
          <cell r="B16">
            <v>22.177272727272726</v>
          </cell>
          <cell r="C16">
            <v>29</v>
          </cell>
          <cell r="D16">
            <v>18.5</v>
          </cell>
          <cell r="E16">
            <v>81.5</v>
          </cell>
          <cell r="F16">
            <v>94</v>
          </cell>
          <cell r="G16">
            <v>54</v>
          </cell>
          <cell r="H16">
            <v>18.720000000000002</v>
          </cell>
          <cell r="I16" t="str">
            <v>*</v>
          </cell>
          <cell r="J16">
            <v>37.080000000000005</v>
          </cell>
          <cell r="K16">
            <v>44</v>
          </cell>
        </row>
        <row r="17">
          <cell r="B17">
            <v>22.173913043478258</v>
          </cell>
          <cell r="C17">
            <v>27.7</v>
          </cell>
          <cell r="D17">
            <v>19.100000000000001</v>
          </cell>
          <cell r="E17">
            <v>79.913043478260875</v>
          </cell>
          <cell r="F17">
            <v>91</v>
          </cell>
          <cell r="G17">
            <v>59</v>
          </cell>
          <cell r="H17">
            <v>21.6</v>
          </cell>
          <cell r="I17" t="str">
            <v>*</v>
          </cell>
          <cell r="J17">
            <v>50.4</v>
          </cell>
          <cell r="K17">
            <v>0.2</v>
          </cell>
        </row>
        <row r="18">
          <cell r="B18">
            <v>22.517391304347825</v>
          </cell>
          <cell r="C18">
            <v>27.5</v>
          </cell>
          <cell r="D18">
            <v>19.5</v>
          </cell>
          <cell r="E18">
            <v>77.521739130434781</v>
          </cell>
          <cell r="F18">
            <v>91</v>
          </cell>
          <cell r="G18">
            <v>58</v>
          </cell>
          <cell r="H18">
            <v>26.64</v>
          </cell>
          <cell r="I18" t="str">
            <v>*</v>
          </cell>
          <cell r="J18">
            <v>47.519999999999996</v>
          </cell>
          <cell r="K18">
            <v>0</v>
          </cell>
        </row>
        <row r="19">
          <cell r="B19">
            <v>23.223809523809528</v>
          </cell>
          <cell r="C19">
            <v>30.4</v>
          </cell>
          <cell r="D19">
            <v>18.8</v>
          </cell>
          <cell r="E19">
            <v>75.38095238095238</v>
          </cell>
          <cell r="F19">
            <v>94</v>
          </cell>
          <cell r="G19">
            <v>47</v>
          </cell>
          <cell r="H19">
            <v>11.520000000000001</v>
          </cell>
          <cell r="I19" t="str">
            <v>*</v>
          </cell>
          <cell r="J19">
            <v>30.240000000000002</v>
          </cell>
          <cell r="K19">
            <v>5.6</v>
          </cell>
        </row>
        <row r="20">
          <cell r="B20">
            <v>22.795833333333338</v>
          </cell>
          <cell r="C20">
            <v>29.9</v>
          </cell>
          <cell r="D20">
            <v>20.3</v>
          </cell>
          <cell r="E20">
            <v>83.083333333333329</v>
          </cell>
          <cell r="F20">
            <v>93</v>
          </cell>
          <cell r="G20">
            <v>55</v>
          </cell>
          <cell r="H20">
            <v>16.559999999999999</v>
          </cell>
          <cell r="I20" t="str">
            <v>*</v>
          </cell>
          <cell r="J20">
            <v>41.4</v>
          </cell>
          <cell r="K20">
            <v>18.399999999999995</v>
          </cell>
        </row>
        <row r="21">
          <cell r="B21">
            <v>23.233333333333331</v>
          </cell>
          <cell r="C21">
            <v>29.1</v>
          </cell>
          <cell r="D21">
            <v>19.3</v>
          </cell>
          <cell r="E21">
            <v>77.38095238095238</v>
          </cell>
          <cell r="F21">
            <v>93</v>
          </cell>
          <cell r="G21">
            <v>54</v>
          </cell>
          <cell r="H21">
            <v>18.720000000000002</v>
          </cell>
          <cell r="I21" t="str">
            <v>*</v>
          </cell>
          <cell r="J21">
            <v>31.680000000000003</v>
          </cell>
          <cell r="K21">
            <v>1</v>
          </cell>
        </row>
        <row r="22">
          <cell r="B22">
            <v>23.555</v>
          </cell>
          <cell r="C22">
            <v>29.6</v>
          </cell>
          <cell r="D22">
            <v>19.5</v>
          </cell>
          <cell r="E22">
            <v>73.400000000000006</v>
          </cell>
          <cell r="F22">
            <v>91</v>
          </cell>
          <cell r="G22">
            <v>47</v>
          </cell>
          <cell r="H22">
            <v>23.040000000000003</v>
          </cell>
          <cell r="I22" t="str">
            <v>*</v>
          </cell>
          <cell r="J22">
            <v>37.080000000000005</v>
          </cell>
          <cell r="K22">
            <v>0.8</v>
          </cell>
        </row>
        <row r="23">
          <cell r="B23">
            <v>23.476190476190474</v>
          </cell>
          <cell r="C23">
            <v>30.6</v>
          </cell>
          <cell r="D23">
            <v>18.8</v>
          </cell>
          <cell r="E23">
            <v>75.523809523809518</v>
          </cell>
          <cell r="F23">
            <v>93</v>
          </cell>
          <cell r="G23">
            <v>49</v>
          </cell>
          <cell r="H23">
            <v>11.16</v>
          </cell>
          <cell r="I23" t="str">
            <v>*</v>
          </cell>
          <cell r="J23">
            <v>35.64</v>
          </cell>
          <cell r="K23">
            <v>1.2</v>
          </cell>
        </row>
        <row r="24">
          <cell r="B24">
            <v>24.504347826086956</v>
          </cell>
          <cell r="C24">
            <v>30.6</v>
          </cell>
          <cell r="D24">
            <v>20.5</v>
          </cell>
          <cell r="E24">
            <v>72.956521739130437</v>
          </cell>
          <cell r="F24">
            <v>90</v>
          </cell>
          <cell r="G24">
            <v>47</v>
          </cell>
          <cell r="H24">
            <v>14.76</v>
          </cell>
          <cell r="I24" t="str">
            <v>*</v>
          </cell>
          <cell r="J24">
            <v>34.200000000000003</v>
          </cell>
          <cell r="K24">
            <v>1.2</v>
          </cell>
        </row>
        <row r="25">
          <cell r="B25">
            <v>23.618181818181821</v>
          </cell>
          <cell r="C25">
            <v>28.8</v>
          </cell>
          <cell r="D25">
            <v>20.9</v>
          </cell>
          <cell r="E25">
            <v>76.454545454545453</v>
          </cell>
          <cell r="F25">
            <v>88</v>
          </cell>
          <cell r="G25">
            <v>55</v>
          </cell>
          <cell r="H25">
            <v>17.64</v>
          </cell>
          <cell r="I25" t="str">
            <v>*</v>
          </cell>
          <cell r="J25">
            <v>45</v>
          </cell>
          <cell r="K25">
            <v>0.4</v>
          </cell>
        </row>
        <row r="26">
          <cell r="B26">
            <v>22.926086956521736</v>
          </cell>
          <cell r="C26">
            <v>29.7</v>
          </cell>
          <cell r="D26">
            <v>19.399999999999999</v>
          </cell>
          <cell r="E26">
            <v>79.913043478260875</v>
          </cell>
          <cell r="F26">
            <v>91</v>
          </cell>
          <cell r="G26">
            <v>53</v>
          </cell>
          <cell r="H26">
            <v>15.840000000000002</v>
          </cell>
          <cell r="I26" t="str">
            <v>*</v>
          </cell>
          <cell r="J26">
            <v>37.440000000000005</v>
          </cell>
          <cell r="K26">
            <v>0.4</v>
          </cell>
        </row>
        <row r="27">
          <cell r="B27">
            <v>21.640909090909091</v>
          </cell>
          <cell r="C27">
            <v>28.6</v>
          </cell>
          <cell r="D27">
            <v>19.2</v>
          </cell>
          <cell r="E27">
            <v>87.318181818181813</v>
          </cell>
          <cell r="F27">
            <v>94</v>
          </cell>
          <cell r="G27">
            <v>61</v>
          </cell>
          <cell r="H27">
            <v>13.68</v>
          </cell>
          <cell r="I27" t="str">
            <v>*</v>
          </cell>
          <cell r="J27">
            <v>42.12</v>
          </cell>
          <cell r="K27">
            <v>31.799999999999997</v>
          </cell>
        </row>
        <row r="28">
          <cell r="B28">
            <v>22.770833333333332</v>
          </cell>
          <cell r="C28">
            <v>29.2</v>
          </cell>
          <cell r="D28">
            <v>18.899999999999999</v>
          </cell>
          <cell r="E28">
            <v>81.416666666666671</v>
          </cell>
          <cell r="F28">
            <v>94</v>
          </cell>
          <cell r="G28">
            <v>56</v>
          </cell>
          <cell r="H28">
            <v>14.76</v>
          </cell>
          <cell r="I28" t="str">
            <v>*</v>
          </cell>
          <cell r="J28">
            <v>30.96</v>
          </cell>
          <cell r="K28">
            <v>20</v>
          </cell>
        </row>
        <row r="29">
          <cell r="B29">
            <v>24.281818181818185</v>
          </cell>
          <cell r="C29">
            <v>30.6</v>
          </cell>
          <cell r="D29">
            <v>19.5</v>
          </cell>
          <cell r="E29">
            <v>76.272727272727266</v>
          </cell>
          <cell r="F29">
            <v>92</v>
          </cell>
          <cell r="G29">
            <v>49</v>
          </cell>
          <cell r="H29">
            <v>14.04</v>
          </cell>
          <cell r="I29" t="str">
            <v>*</v>
          </cell>
          <cell r="J29">
            <v>28.44</v>
          </cell>
          <cell r="K29">
            <v>0</v>
          </cell>
        </row>
        <row r="30">
          <cell r="B30">
            <v>24.858333333333334</v>
          </cell>
          <cell r="C30">
            <v>30.9</v>
          </cell>
          <cell r="D30">
            <v>20.5</v>
          </cell>
          <cell r="E30">
            <v>74.333333333333329</v>
          </cell>
          <cell r="F30">
            <v>90</v>
          </cell>
          <cell r="G30">
            <v>49</v>
          </cell>
          <cell r="H30">
            <v>12.6</v>
          </cell>
          <cell r="I30" t="str">
            <v>*</v>
          </cell>
          <cell r="J30">
            <v>24.12</v>
          </cell>
          <cell r="K30">
            <v>0.2</v>
          </cell>
        </row>
        <row r="31">
          <cell r="B31">
            <v>23.457142857142859</v>
          </cell>
          <cell r="C31">
            <v>28.3</v>
          </cell>
          <cell r="D31">
            <v>19.7</v>
          </cell>
          <cell r="E31">
            <v>79.476190476190482</v>
          </cell>
          <cell r="F31">
            <v>93</v>
          </cell>
          <cell r="G31">
            <v>58</v>
          </cell>
          <cell r="H31">
            <v>19.079999999999998</v>
          </cell>
          <cell r="I31" t="str">
            <v>*</v>
          </cell>
          <cell r="J31">
            <v>37.440000000000005</v>
          </cell>
          <cell r="K31">
            <v>10.799999999999995</v>
          </cell>
        </row>
        <row r="32">
          <cell r="B32">
            <v>23.480952380952381</v>
          </cell>
          <cell r="C32">
            <v>28.5</v>
          </cell>
          <cell r="D32">
            <v>20.100000000000001</v>
          </cell>
          <cell r="E32">
            <v>75.61904761904762</v>
          </cell>
          <cell r="F32">
            <v>90</v>
          </cell>
          <cell r="G32">
            <v>51</v>
          </cell>
          <cell r="H32">
            <v>23.400000000000002</v>
          </cell>
          <cell r="I32" t="str">
            <v>*</v>
          </cell>
          <cell r="J32">
            <v>41.4</v>
          </cell>
          <cell r="K32">
            <v>1.7999999999999998</v>
          </cell>
        </row>
        <row r="33">
          <cell r="B33">
            <v>22.052380952380954</v>
          </cell>
          <cell r="C33">
            <v>28.4</v>
          </cell>
          <cell r="D33">
            <v>18.100000000000001</v>
          </cell>
          <cell r="E33">
            <v>81.857142857142861</v>
          </cell>
          <cell r="F33">
            <v>95</v>
          </cell>
          <cell r="G33">
            <v>53</v>
          </cell>
          <cell r="H33">
            <v>12.96</v>
          </cell>
          <cell r="I33" t="str">
            <v>*</v>
          </cell>
          <cell r="J33">
            <v>47.88</v>
          </cell>
          <cell r="K33">
            <v>0.8</v>
          </cell>
        </row>
        <row r="34">
          <cell r="B34">
            <v>22.53478260869565</v>
          </cell>
          <cell r="C34">
            <v>28.7</v>
          </cell>
          <cell r="D34">
            <v>18.899999999999999</v>
          </cell>
          <cell r="E34">
            <v>79.304347826086953</v>
          </cell>
          <cell r="F34">
            <v>91</v>
          </cell>
          <cell r="G34">
            <v>51</v>
          </cell>
          <cell r="H34">
            <v>16.2</v>
          </cell>
          <cell r="I34" t="str">
            <v>*</v>
          </cell>
          <cell r="J34">
            <v>32.4</v>
          </cell>
          <cell r="K34">
            <v>0.4</v>
          </cell>
        </row>
        <row r="35">
          <cell r="B35">
            <v>22.539130434782606</v>
          </cell>
          <cell r="C35">
            <v>28.5</v>
          </cell>
          <cell r="D35">
            <v>19.5</v>
          </cell>
          <cell r="E35">
            <v>80.565217391304344</v>
          </cell>
          <cell r="F35">
            <v>95</v>
          </cell>
          <cell r="G35">
            <v>54</v>
          </cell>
          <cell r="H35">
            <v>20.52</v>
          </cell>
          <cell r="I35" t="str">
            <v>*</v>
          </cell>
          <cell r="J35">
            <v>45</v>
          </cell>
          <cell r="K35">
            <v>2.8000000000000003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29.795238095238087</v>
          </cell>
          <cell r="C5">
            <v>36.799999999999997</v>
          </cell>
          <cell r="D5">
            <v>24.6</v>
          </cell>
          <cell r="E5">
            <v>64.333333333333329</v>
          </cell>
          <cell r="F5">
            <v>89</v>
          </cell>
          <cell r="G5">
            <v>36</v>
          </cell>
          <cell r="H5">
            <v>11.879999999999999</v>
          </cell>
          <cell r="I5" t="str">
            <v>*</v>
          </cell>
          <cell r="J5">
            <v>34.56</v>
          </cell>
          <cell r="K5">
            <v>0</v>
          </cell>
        </row>
        <row r="6">
          <cell r="B6">
            <v>29.85</v>
          </cell>
          <cell r="C6">
            <v>36.4</v>
          </cell>
          <cell r="D6">
            <v>25.6</v>
          </cell>
          <cell r="E6">
            <v>63.954545454545453</v>
          </cell>
          <cell r="F6">
            <v>82</v>
          </cell>
          <cell r="G6">
            <v>40</v>
          </cell>
          <cell r="H6">
            <v>11.16</v>
          </cell>
          <cell r="I6" t="str">
            <v>*</v>
          </cell>
          <cell r="J6">
            <v>48.6</v>
          </cell>
          <cell r="K6">
            <v>3.8</v>
          </cell>
        </row>
        <row r="7">
          <cell r="B7">
            <v>24.952173913043477</v>
          </cell>
          <cell r="C7">
            <v>28.5</v>
          </cell>
          <cell r="D7">
            <v>22.3</v>
          </cell>
          <cell r="E7">
            <v>82.652173913043484</v>
          </cell>
          <cell r="F7">
            <v>92</v>
          </cell>
          <cell r="G7">
            <v>66</v>
          </cell>
          <cell r="H7">
            <v>13.68</v>
          </cell>
          <cell r="I7" t="str">
            <v>*</v>
          </cell>
          <cell r="J7">
            <v>32.76</v>
          </cell>
          <cell r="K7">
            <v>13.600000000000001</v>
          </cell>
        </row>
        <row r="8">
          <cell r="B8">
            <v>24.380000000000003</v>
          </cell>
          <cell r="C8">
            <v>26.3</v>
          </cell>
          <cell r="D8">
            <v>23.5</v>
          </cell>
          <cell r="E8">
            <v>81.900000000000006</v>
          </cell>
          <cell r="F8">
            <v>89</v>
          </cell>
          <cell r="G8">
            <v>69</v>
          </cell>
          <cell r="H8">
            <v>13.68</v>
          </cell>
          <cell r="I8" t="str">
            <v>*</v>
          </cell>
          <cell r="J8">
            <v>29.16</v>
          </cell>
          <cell r="K8">
            <v>0</v>
          </cell>
        </row>
        <row r="9">
          <cell r="B9">
            <v>27.261904761904763</v>
          </cell>
          <cell r="C9">
            <v>33.200000000000003</v>
          </cell>
          <cell r="D9">
            <v>22</v>
          </cell>
          <cell r="E9">
            <v>62.61904761904762</v>
          </cell>
          <cell r="F9">
            <v>91</v>
          </cell>
          <cell r="G9">
            <v>24</v>
          </cell>
          <cell r="H9">
            <v>14.04</v>
          </cell>
          <cell r="I9" t="str">
            <v>*</v>
          </cell>
          <cell r="J9">
            <v>33.119999999999997</v>
          </cell>
          <cell r="K9">
            <v>0</v>
          </cell>
        </row>
        <row r="10">
          <cell r="B10">
            <v>28.747826086956518</v>
          </cell>
          <cell r="C10">
            <v>33.9</v>
          </cell>
          <cell r="D10">
            <v>24.1</v>
          </cell>
          <cell r="E10">
            <v>42.217391304347828</v>
          </cell>
          <cell r="F10">
            <v>58</v>
          </cell>
          <cell r="G10">
            <v>27</v>
          </cell>
          <cell r="H10">
            <v>13.68</v>
          </cell>
          <cell r="I10" t="str">
            <v>*</v>
          </cell>
          <cell r="J10">
            <v>28.44</v>
          </cell>
          <cell r="K10">
            <v>0</v>
          </cell>
        </row>
        <row r="11">
          <cell r="B11">
            <v>28.890476190476186</v>
          </cell>
          <cell r="C11">
            <v>34.700000000000003</v>
          </cell>
          <cell r="D11">
            <v>22.9</v>
          </cell>
          <cell r="E11">
            <v>49.38095238095238</v>
          </cell>
          <cell r="F11">
            <v>79</v>
          </cell>
          <cell r="G11">
            <v>28</v>
          </cell>
          <cell r="H11">
            <v>12.96</v>
          </cell>
          <cell r="I11" t="str">
            <v>*</v>
          </cell>
          <cell r="J11">
            <v>21.240000000000002</v>
          </cell>
          <cell r="K11">
            <v>0</v>
          </cell>
        </row>
        <row r="12">
          <cell r="B12">
            <v>29.972727272727276</v>
          </cell>
          <cell r="C12">
            <v>35.4</v>
          </cell>
          <cell r="D12">
            <v>26</v>
          </cell>
          <cell r="E12">
            <v>49.18181818181818</v>
          </cell>
          <cell r="F12">
            <v>66</v>
          </cell>
          <cell r="G12">
            <v>26</v>
          </cell>
          <cell r="H12">
            <v>16.920000000000002</v>
          </cell>
          <cell r="I12" t="str">
            <v>*</v>
          </cell>
          <cell r="J12">
            <v>30.96</v>
          </cell>
          <cell r="K12">
            <v>0</v>
          </cell>
        </row>
        <row r="13">
          <cell r="B13">
            <v>29.147619047619042</v>
          </cell>
          <cell r="C13">
            <v>36.9</v>
          </cell>
          <cell r="D13">
            <v>23.3</v>
          </cell>
          <cell r="E13">
            <v>59.761904761904759</v>
          </cell>
          <cell r="F13">
            <v>84</v>
          </cell>
          <cell r="G13">
            <v>34</v>
          </cell>
          <cell r="H13">
            <v>23.400000000000002</v>
          </cell>
          <cell r="I13" t="str">
            <v>*</v>
          </cell>
          <cell r="J13">
            <v>50.76</v>
          </cell>
          <cell r="K13">
            <v>0</v>
          </cell>
        </row>
        <row r="14">
          <cell r="B14">
            <v>28.419047619047621</v>
          </cell>
          <cell r="C14">
            <v>36.4</v>
          </cell>
          <cell r="D14">
            <v>25.1</v>
          </cell>
          <cell r="E14">
            <v>64.19047619047619</v>
          </cell>
          <cell r="F14">
            <v>82</v>
          </cell>
          <cell r="G14">
            <v>37</v>
          </cell>
          <cell r="H14">
            <v>11.16</v>
          </cell>
          <cell r="I14" t="str">
            <v>*</v>
          </cell>
          <cell r="J14">
            <v>35.64</v>
          </cell>
          <cell r="K14">
            <v>0</v>
          </cell>
        </row>
        <row r="15">
          <cell r="B15">
            <v>25.369565217391301</v>
          </cell>
          <cell r="C15">
            <v>29.8</v>
          </cell>
          <cell r="D15">
            <v>21.5</v>
          </cell>
          <cell r="E15">
            <v>76.130434782608702</v>
          </cell>
          <cell r="F15">
            <v>90</v>
          </cell>
          <cell r="G15">
            <v>51</v>
          </cell>
          <cell r="H15">
            <v>12.24</v>
          </cell>
          <cell r="I15" t="str">
            <v>*</v>
          </cell>
          <cell r="J15">
            <v>27</v>
          </cell>
          <cell r="K15">
            <v>11</v>
          </cell>
        </row>
        <row r="16">
          <cell r="B16">
            <v>25.494999999999994</v>
          </cell>
          <cell r="C16">
            <v>30</v>
          </cell>
          <cell r="D16">
            <v>22.9</v>
          </cell>
          <cell r="E16">
            <v>76.7</v>
          </cell>
          <cell r="F16">
            <v>88</v>
          </cell>
          <cell r="G16">
            <v>58</v>
          </cell>
          <cell r="H16">
            <v>12.6</v>
          </cell>
          <cell r="I16" t="str">
            <v>*</v>
          </cell>
          <cell r="J16">
            <v>25.2</v>
          </cell>
          <cell r="K16">
            <v>0</v>
          </cell>
        </row>
        <row r="17">
          <cell r="B17">
            <v>26.030434782608697</v>
          </cell>
          <cell r="C17">
            <v>33.6</v>
          </cell>
          <cell r="D17">
            <v>22.1</v>
          </cell>
          <cell r="E17">
            <v>77.086956521739125</v>
          </cell>
          <cell r="F17">
            <v>91</v>
          </cell>
          <cell r="G17">
            <v>51</v>
          </cell>
          <cell r="H17">
            <v>14.04</v>
          </cell>
          <cell r="I17" t="str">
            <v>*</v>
          </cell>
          <cell r="J17">
            <v>36</v>
          </cell>
          <cell r="K17">
            <v>13.6</v>
          </cell>
        </row>
        <row r="18">
          <cell r="B18">
            <v>22.256521739130438</v>
          </cell>
          <cell r="C18">
            <v>29.2</v>
          </cell>
          <cell r="D18">
            <v>21.1</v>
          </cell>
          <cell r="E18">
            <v>88.869565217391298</v>
          </cell>
          <cell r="F18">
            <v>92</v>
          </cell>
          <cell r="G18">
            <v>66</v>
          </cell>
          <cell r="H18">
            <v>12.24</v>
          </cell>
          <cell r="I18" t="str">
            <v>*</v>
          </cell>
          <cell r="J18">
            <v>31.319999999999997</v>
          </cell>
          <cell r="K18">
            <v>44.8</v>
          </cell>
        </row>
        <row r="19">
          <cell r="B19">
            <v>25.731818181818177</v>
          </cell>
          <cell r="C19">
            <v>32.299999999999997</v>
          </cell>
          <cell r="D19">
            <v>20.9</v>
          </cell>
          <cell r="E19">
            <v>73.409090909090907</v>
          </cell>
          <cell r="F19">
            <v>92</v>
          </cell>
          <cell r="G19">
            <v>48</v>
          </cell>
          <cell r="H19">
            <v>4.6800000000000006</v>
          </cell>
          <cell r="I19" t="str">
            <v>*</v>
          </cell>
          <cell r="J19">
            <v>31.680000000000003</v>
          </cell>
          <cell r="K19">
            <v>0</v>
          </cell>
        </row>
        <row r="20">
          <cell r="B20">
            <v>26.645833333333332</v>
          </cell>
          <cell r="C20">
            <v>33</v>
          </cell>
          <cell r="D20">
            <v>23.5</v>
          </cell>
          <cell r="E20">
            <v>76.5</v>
          </cell>
          <cell r="F20">
            <v>88</v>
          </cell>
          <cell r="G20">
            <v>54</v>
          </cell>
          <cell r="H20">
            <v>14.04</v>
          </cell>
          <cell r="I20" t="str">
            <v>*</v>
          </cell>
          <cell r="J20">
            <v>33.119999999999997</v>
          </cell>
          <cell r="K20">
            <v>9.7999999999999989</v>
          </cell>
        </row>
        <row r="21">
          <cell r="B21">
            <v>26.128571428571426</v>
          </cell>
          <cell r="C21">
            <v>33.200000000000003</v>
          </cell>
          <cell r="D21">
            <v>23.8</v>
          </cell>
          <cell r="E21">
            <v>75.952380952380949</v>
          </cell>
          <cell r="F21">
            <v>88</v>
          </cell>
          <cell r="G21">
            <v>43</v>
          </cell>
          <cell r="H21">
            <v>20.88</v>
          </cell>
          <cell r="I21" t="str">
            <v>*</v>
          </cell>
          <cell r="J21">
            <v>51.480000000000004</v>
          </cell>
          <cell r="K21">
            <v>5.4</v>
          </cell>
        </row>
        <row r="22">
          <cell r="B22">
            <v>27.71</v>
          </cell>
          <cell r="C22">
            <v>33.5</v>
          </cell>
          <cell r="D22">
            <v>23.4</v>
          </cell>
          <cell r="E22">
            <v>67.400000000000006</v>
          </cell>
          <cell r="F22">
            <v>87</v>
          </cell>
          <cell r="G22">
            <v>38</v>
          </cell>
          <cell r="H22">
            <v>9.3600000000000012</v>
          </cell>
          <cell r="I22" t="str">
            <v>*</v>
          </cell>
          <cell r="J22">
            <v>19.8</v>
          </cell>
          <cell r="K22">
            <v>0</v>
          </cell>
        </row>
        <row r="23">
          <cell r="B23">
            <v>29.005000000000003</v>
          </cell>
          <cell r="C23">
            <v>34.9</v>
          </cell>
          <cell r="D23">
            <v>23.5</v>
          </cell>
          <cell r="E23">
            <v>62.5</v>
          </cell>
          <cell r="F23">
            <v>87</v>
          </cell>
          <cell r="G23">
            <v>37</v>
          </cell>
          <cell r="H23">
            <v>6.48</v>
          </cell>
          <cell r="I23" t="str">
            <v>*</v>
          </cell>
          <cell r="J23">
            <v>23.040000000000003</v>
          </cell>
          <cell r="K23">
            <v>0</v>
          </cell>
        </row>
        <row r="24">
          <cell r="B24">
            <v>28.922727272727272</v>
          </cell>
          <cell r="C24">
            <v>35.4</v>
          </cell>
          <cell r="D24">
            <v>24.1</v>
          </cell>
          <cell r="E24">
            <v>66.045454545454547</v>
          </cell>
          <cell r="F24">
            <v>85</v>
          </cell>
          <cell r="G24">
            <v>42</v>
          </cell>
          <cell r="H24">
            <v>9.7200000000000006</v>
          </cell>
          <cell r="I24" t="str">
            <v>*</v>
          </cell>
          <cell r="J24">
            <v>26.28</v>
          </cell>
          <cell r="K24">
            <v>5.6</v>
          </cell>
        </row>
        <row r="25">
          <cell r="B25">
            <v>30.194736842105261</v>
          </cell>
          <cell r="C25">
            <v>35.299999999999997</v>
          </cell>
          <cell r="D25">
            <v>25.7</v>
          </cell>
          <cell r="E25">
            <v>59.89473684210526</v>
          </cell>
          <cell r="F25">
            <v>77</v>
          </cell>
          <cell r="G25">
            <v>39</v>
          </cell>
          <cell r="H25">
            <v>11.879999999999999</v>
          </cell>
          <cell r="I25" t="str">
            <v>*</v>
          </cell>
          <cell r="J25">
            <v>34.200000000000003</v>
          </cell>
          <cell r="K25">
            <v>0</v>
          </cell>
        </row>
        <row r="26">
          <cell r="B26">
            <v>30.147619047619049</v>
          </cell>
          <cell r="C26">
            <v>35.299999999999997</v>
          </cell>
          <cell r="D26">
            <v>25.1</v>
          </cell>
          <cell r="E26">
            <v>59.238095238095241</v>
          </cell>
          <cell r="F26">
            <v>81</v>
          </cell>
          <cell r="G26">
            <v>38</v>
          </cell>
          <cell r="H26">
            <v>15.840000000000002</v>
          </cell>
          <cell r="I26" t="str">
            <v>*</v>
          </cell>
          <cell r="J26">
            <v>29.16</v>
          </cell>
          <cell r="K26">
            <v>0</v>
          </cell>
        </row>
        <row r="27">
          <cell r="B27">
            <v>29.440000000000005</v>
          </cell>
          <cell r="C27">
            <v>34.299999999999997</v>
          </cell>
          <cell r="D27">
            <v>25.9</v>
          </cell>
          <cell r="E27">
            <v>65.3</v>
          </cell>
          <cell r="F27">
            <v>81</v>
          </cell>
          <cell r="G27">
            <v>40</v>
          </cell>
          <cell r="H27">
            <v>29.16</v>
          </cell>
          <cell r="I27" t="str">
            <v>*</v>
          </cell>
          <cell r="J27">
            <v>57.6</v>
          </cell>
          <cell r="K27">
            <v>0</v>
          </cell>
        </row>
        <row r="28">
          <cell r="B28">
            <v>26.431818181818183</v>
          </cell>
          <cell r="C28">
            <v>30</v>
          </cell>
          <cell r="D28">
            <v>23.6</v>
          </cell>
          <cell r="E28">
            <v>73.909090909090907</v>
          </cell>
          <cell r="F28">
            <v>86</v>
          </cell>
          <cell r="G28">
            <v>61</v>
          </cell>
          <cell r="H28">
            <v>12.6</v>
          </cell>
          <cell r="I28" t="str">
            <v>*</v>
          </cell>
          <cell r="J28">
            <v>28.44</v>
          </cell>
          <cell r="K28">
            <v>0</v>
          </cell>
        </row>
        <row r="29">
          <cell r="B29">
            <v>28.385714285714293</v>
          </cell>
          <cell r="C29">
            <v>34.1</v>
          </cell>
          <cell r="D29">
            <v>24.2</v>
          </cell>
          <cell r="E29">
            <v>70.047619047619051</v>
          </cell>
          <cell r="F29">
            <v>87</v>
          </cell>
          <cell r="G29">
            <v>44</v>
          </cell>
          <cell r="H29">
            <v>9.7200000000000006</v>
          </cell>
          <cell r="I29" t="str">
            <v>*</v>
          </cell>
          <cell r="J29">
            <v>25.56</v>
          </cell>
          <cell r="K29">
            <v>0</v>
          </cell>
        </row>
        <row r="30">
          <cell r="B30">
            <v>28.759090909090904</v>
          </cell>
          <cell r="C30">
            <v>34.9</v>
          </cell>
          <cell r="D30">
            <v>25.3</v>
          </cell>
          <cell r="E30">
            <v>69.86363636363636</v>
          </cell>
          <cell r="F30">
            <v>85</v>
          </cell>
          <cell r="G30">
            <v>44</v>
          </cell>
          <cell r="H30">
            <v>9.7200000000000006</v>
          </cell>
          <cell r="I30" t="str">
            <v>*</v>
          </cell>
          <cell r="J30">
            <v>36</v>
          </cell>
          <cell r="K30">
            <v>4.2</v>
          </cell>
        </row>
        <row r="31">
          <cell r="B31">
            <v>27.5</v>
          </cell>
          <cell r="C31">
            <v>31.4</v>
          </cell>
          <cell r="D31">
            <v>24.8</v>
          </cell>
          <cell r="E31">
            <v>74.349999999999994</v>
          </cell>
          <cell r="F31">
            <v>87</v>
          </cell>
          <cell r="G31">
            <v>59</v>
          </cell>
          <cell r="H31">
            <v>7.5600000000000005</v>
          </cell>
          <cell r="I31" t="str">
            <v>*</v>
          </cell>
          <cell r="J31">
            <v>33.840000000000003</v>
          </cell>
          <cell r="K31">
            <v>0</v>
          </cell>
        </row>
        <row r="32">
          <cell r="B32">
            <v>28.352631578947371</v>
          </cell>
          <cell r="C32">
            <v>34.4</v>
          </cell>
          <cell r="D32">
            <v>25</v>
          </cell>
          <cell r="E32">
            <v>71.315789473684205</v>
          </cell>
          <cell r="F32">
            <v>88</v>
          </cell>
          <cell r="G32">
            <v>44</v>
          </cell>
          <cell r="H32">
            <v>8.64</v>
          </cell>
          <cell r="I32" t="str">
            <v>*</v>
          </cell>
          <cell r="J32">
            <v>34.200000000000003</v>
          </cell>
          <cell r="K32">
            <v>0</v>
          </cell>
        </row>
        <row r="33">
          <cell r="B33">
            <v>26.466666666666669</v>
          </cell>
          <cell r="C33">
            <v>32.6</v>
          </cell>
          <cell r="D33">
            <v>23.8</v>
          </cell>
          <cell r="E33">
            <v>78.19047619047619</v>
          </cell>
          <cell r="F33">
            <v>90</v>
          </cell>
          <cell r="G33">
            <v>52</v>
          </cell>
          <cell r="H33">
            <v>9.3600000000000012</v>
          </cell>
          <cell r="I33" t="str">
            <v>*</v>
          </cell>
          <cell r="J33">
            <v>36</v>
          </cell>
          <cell r="K33">
            <v>25.8</v>
          </cell>
        </row>
        <row r="34">
          <cell r="B34">
            <v>27.491666666666664</v>
          </cell>
          <cell r="C34">
            <v>32.6</v>
          </cell>
          <cell r="D34">
            <v>24.3</v>
          </cell>
          <cell r="E34">
            <v>75</v>
          </cell>
          <cell r="F34">
            <v>90</v>
          </cell>
          <cell r="G34">
            <v>54</v>
          </cell>
          <cell r="H34">
            <v>17.64</v>
          </cell>
          <cell r="I34" t="str">
            <v>*</v>
          </cell>
          <cell r="J34">
            <v>34.200000000000003</v>
          </cell>
          <cell r="K34">
            <v>2.6</v>
          </cell>
        </row>
        <row r="35">
          <cell r="B35">
            <v>27.454166666666662</v>
          </cell>
          <cell r="C35">
            <v>32.6</v>
          </cell>
          <cell r="D35">
            <v>23.5</v>
          </cell>
          <cell r="E35">
            <v>72.833333333333329</v>
          </cell>
          <cell r="F35">
            <v>89</v>
          </cell>
          <cell r="G35">
            <v>51</v>
          </cell>
          <cell r="H35">
            <v>14.76</v>
          </cell>
          <cell r="I35" t="str">
            <v>*</v>
          </cell>
          <cell r="J35">
            <v>34.92</v>
          </cell>
          <cell r="K35">
            <v>5.2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24.487499999999997</v>
          </cell>
          <cell r="C5">
            <v>32.4</v>
          </cell>
          <cell r="D5">
            <v>20.2</v>
          </cell>
          <cell r="E5">
            <v>79.291666666666671</v>
          </cell>
          <cell r="F5">
            <v>100</v>
          </cell>
          <cell r="G5">
            <v>43</v>
          </cell>
          <cell r="H5">
            <v>27.720000000000002</v>
          </cell>
          <cell r="I5" t="str">
            <v>*</v>
          </cell>
          <cell r="J5">
            <v>46.080000000000005</v>
          </cell>
          <cell r="K5">
            <v>3.8000000000000003</v>
          </cell>
        </row>
        <row r="6">
          <cell r="B6">
            <v>23.45</v>
          </cell>
          <cell r="C6">
            <v>29.3</v>
          </cell>
          <cell r="D6">
            <v>20.8</v>
          </cell>
          <cell r="E6">
            <v>87.708333333333329</v>
          </cell>
          <cell r="F6">
            <v>100</v>
          </cell>
          <cell r="G6">
            <v>60</v>
          </cell>
          <cell r="H6">
            <v>20.16</v>
          </cell>
          <cell r="I6" t="str">
            <v>*</v>
          </cell>
          <cell r="J6">
            <v>39.24</v>
          </cell>
          <cell r="K6">
            <v>4.6000000000000005</v>
          </cell>
        </row>
        <row r="7">
          <cell r="B7">
            <v>22.237500000000001</v>
          </cell>
          <cell r="C7">
            <v>28.8</v>
          </cell>
          <cell r="D7">
            <v>18.3</v>
          </cell>
          <cell r="E7">
            <v>86.333333333333329</v>
          </cell>
          <cell r="F7">
            <v>100</v>
          </cell>
          <cell r="G7">
            <v>57</v>
          </cell>
          <cell r="H7">
            <v>26.28</v>
          </cell>
          <cell r="I7" t="str">
            <v>*</v>
          </cell>
          <cell r="J7">
            <v>41.76</v>
          </cell>
          <cell r="K7">
            <v>91</v>
          </cell>
        </row>
        <row r="8">
          <cell r="B8">
            <v>22.045833333333338</v>
          </cell>
          <cell r="C8">
            <v>28.6</v>
          </cell>
          <cell r="D8">
            <v>20.100000000000001</v>
          </cell>
          <cell r="E8">
            <v>92.583333333333329</v>
          </cell>
          <cell r="F8">
            <v>100</v>
          </cell>
          <cell r="G8">
            <v>65</v>
          </cell>
          <cell r="H8">
            <v>25.92</v>
          </cell>
          <cell r="I8" t="str">
            <v>*</v>
          </cell>
          <cell r="J8">
            <v>52.56</v>
          </cell>
          <cell r="K8">
            <v>23.4</v>
          </cell>
        </row>
        <row r="9">
          <cell r="B9">
            <v>22.008333333333336</v>
          </cell>
          <cell r="C9">
            <v>25.8</v>
          </cell>
          <cell r="D9">
            <v>20</v>
          </cell>
          <cell r="E9">
            <v>90.416666666666671</v>
          </cell>
          <cell r="F9">
            <v>100</v>
          </cell>
          <cell r="G9">
            <v>67</v>
          </cell>
          <cell r="H9">
            <v>16.559999999999999</v>
          </cell>
          <cell r="I9" t="str">
            <v>*</v>
          </cell>
          <cell r="J9">
            <v>28.08</v>
          </cell>
          <cell r="K9">
            <v>16.2</v>
          </cell>
        </row>
        <row r="10">
          <cell r="B10">
            <v>22.087500000000002</v>
          </cell>
          <cell r="C10">
            <v>27</v>
          </cell>
          <cell r="D10">
            <v>19.899999999999999</v>
          </cell>
          <cell r="E10">
            <v>90.416666666666671</v>
          </cell>
          <cell r="F10">
            <v>100</v>
          </cell>
          <cell r="G10">
            <v>67</v>
          </cell>
          <cell r="H10">
            <v>21.240000000000002</v>
          </cell>
          <cell r="I10" t="str">
            <v>*</v>
          </cell>
          <cell r="J10">
            <v>30.6</v>
          </cell>
          <cell r="K10">
            <v>5.6000000000000005</v>
          </cell>
        </row>
        <row r="11">
          <cell r="B11">
            <v>22.383333333333329</v>
          </cell>
          <cell r="C11">
            <v>28.8</v>
          </cell>
          <cell r="D11">
            <v>20.3</v>
          </cell>
          <cell r="E11">
            <v>91.708333333333329</v>
          </cell>
          <cell r="F11">
            <v>100</v>
          </cell>
          <cell r="G11">
            <v>66</v>
          </cell>
          <cell r="H11">
            <v>25.2</v>
          </cell>
          <cell r="I11" t="str">
            <v>*</v>
          </cell>
          <cell r="J11">
            <v>37.440000000000005</v>
          </cell>
          <cell r="K11">
            <v>37.200000000000003</v>
          </cell>
        </row>
        <row r="12">
          <cell r="B12">
            <v>21.695833333333329</v>
          </cell>
          <cell r="C12">
            <v>28.4</v>
          </cell>
          <cell r="D12">
            <v>19.100000000000001</v>
          </cell>
          <cell r="E12">
            <v>90.916666666666671</v>
          </cell>
          <cell r="F12">
            <v>100</v>
          </cell>
          <cell r="G12">
            <v>61</v>
          </cell>
          <cell r="H12">
            <v>20.88</v>
          </cell>
          <cell r="I12" t="str">
            <v>*</v>
          </cell>
          <cell r="J12">
            <v>34.92</v>
          </cell>
          <cell r="K12">
            <v>14.399999999999999</v>
          </cell>
        </row>
        <row r="13">
          <cell r="B13">
            <v>23.674999999999997</v>
          </cell>
          <cell r="C13">
            <v>29.7</v>
          </cell>
          <cell r="D13">
            <v>20.3</v>
          </cell>
          <cell r="E13">
            <v>82.958333333333329</v>
          </cell>
          <cell r="F13">
            <v>100</v>
          </cell>
          <cell r="G13">
            <v>53</v>
          </cell>
          <cell r="H13">
            <v>16.559999999999999</v>
          </cell>
          <cell r="I13" t="str">
            <v>*</v>
          </cell>
          <cell r="J13">
            <v>28.8</v>
          </cell>
          <cell r="K13">
            <v>0</v>
          </cell>
        </row>
        <row r="14">
          <cell r="B14">
            <v>22.641666666666666</v>
          </cell>
          <cell r="C14">
            <v>28.7</v>
          </cell>
          <cell r="D14">
            <v>19.2</v>
          </cell>
          <cell r="E14">
            <v>86.125</v>
          </cell>
          <cell r="F14">
            <v>100</v>
          </cell>
          <cell r="G14">
            <v>60</v>
          </cell>
          <cell r="H14">
            <v>19.079999999999998</v>
          </cell>
          <cell r="I14" t="str">
            <v>*</v>
          </cell>
          <cell r="J14">
            <v>41.04</v>
          </cell>
          <cell r="K14">
            <v>19</v>
          </cell>
        </row>
        <row r="15">
          <cell r="B15">
            <v>23.087500000000002</v>
          </cell>
          <cell r="C15">
            <v>30.2</v>
          </cell>
          <cell r="D15">
            <v>20</v>
          </cell>
          <cell r="E15">
            <v>85.166666666666671</v>
          </cell>
          <cell r="F15">
            <v>100</v>
          </cell>
          <cell r="G15">
            <v>52</v>
          </cell>
          <cell r="H15">
            <v>26.28</v>
          </cell>
          <cell r="I15" t="str">
            <v>*</v>
          </cell>
          <cell r="J15">
            <v>41.04</v>
          </cell>
          <cell r="K15">
            <v>6.6</v>
          </cell>
        </row>
        <row r="16">
          <cell r="B16">
            <v>22.541666666666661</v>
          </cell>
          <cell r="C16">
            <v>29.5</v>
          </cell>
          <cell r="D16">
            <v>19.100000000000001</v>
          </cell>
          <cell r="E16">
            <v>86.458333333333329</v>
          </cell>
          <cell r="F16">
            <v>100</v>
          </cell>
          <cell r="G16">
            <v>54</v>
          </cell>
          <cell r="H16">
            <v>23.040000000000003</v>
          </cell>
          <cell r="I16" t="str">
            <v>*</v>
          </cell>
          <cell r="J16">
            <v>43.92</v>
          </cell>
          <cell r="K16">
            <v>11</v>
          </cell>
        </row>
        <row r="17">
          <cell r="B17">
            <v>21.279166666666665</v>
          </cell>
          <cell r="C17">
            <v>27.4</v>
          </cell>
          <cell r="D17">
            <v>19.3</v>
          </cell>
          <cell r="E17">
            <v>90.833333333333329</v>
          </cell>
          <cell r="F17">
            <v>100</v>
          </cell>
          <cell r="G17">
            <v>62</v>
          </cell>
          <cell r="H17">
            <v>23.759999999999998</v>
          </cell>
          <cell r="I17" t="str">
            <v>*</v>
          </cell>
          <cell r="J17">
            <v>49.680000000000007</v>
          </cell>
          <cell r="K17">
            <v>2.8000000000000003</v>
          </cell>
        </row>
        <row r="18">
          <cell r="B18">
            <v>21.820833333333329</v>
          </cell>
          <cell r="C18">
            <v>26.3</v>
          </cell>
          <cell r="D18">
            <v>19.100000000000001</v>
          </cell>
          <cell r="E18">
            <v>85.833333333333329</v>
          </cell>
          <cell r="F18">
            <v>100</v>
          </cell>
          <cell r="G18">
            <v>60</v>
          </cell>
          <cell r="H18">
            <v>28.8</v>
          </cell>
          <cell r="I18" t="str">
            <v>*</v>
          </cell>
          <cell r="J18">
            <v>47.16</v>
          </cell>
          <cell r="K18">
            <v>20.2</v>
          </cell>
        </row>
        <row r="19">
          <cell r="B19">
            <v>23.041666666666668</v>
          </cell>
          <cell r="C19">
            <v>30.9</v>
          </cell>
          <cell r="D19">
            <v>18.399999999999999</v>
          </cell>
          <cell r="E19">
            <v>81.833333333333329</v>
          </cell>
          <cell r="F19">
            <v>100</v>
          </cell>
          <cell r="G19">
            <v>47</v>
          </cell>
          <cell r="H19">
            <v>21.240000000000002</v>
          </cell>
          <cell r="I19" t="str">
            <v>*</v>
          </cell>
          <cell r="J19">
            <v>37.080000000000005</v>
          </cell>
          <cell r="K19">
            <v>0.6</v>
          </cell>
        </row>
        <row r="20">
          <cell r="B20">
            <v>23.120833333333334</v>
          </cell>
          <cell r="C20">
            <v>30.9</v>
          </cell>
          <cell r="D20">
            <v>20.5</v>
          </cell>
          <cell r="E20">
            <v>85.541666666666671</v>
          </cell>
          <cell r="F20">
            <v>97</v>
          </cell>
          <cell r="G20">
            <v>51</v>
          </cell>
          <cell r="H20">
            <v>18.36</v>
          </cell>
          <cell r="I20" t="str">
            <v>*</v>
          </cell>
          <cell r="J20">
            <v>33.840000000000003</v>
          </cell>
          <cell r="K20">
            <v>1.4</v>
          </cell>
        </row>
        <row r="21">
          <cell r="B21">
            <v>22.720833333333335</v>
          </cell>
          <cell r="C21">
            <v>31.8</v>
          </cell>
          <cell r="D21">
            <v>18.600000000000001</v>
          </cell>
          <cell r="E21">
            <v>82.041666666666671</v>
          </cell>
          <cell r="F21">
            <v>100</v>
          </cell>
          <cell r="G21">
            <v>47</v>
          </cell>
          <cell r="H21">
            <v>18.720000000000002</v>
          </cell>
          <cell r="I21" t="str">
            <v>*</v>
          </cell>
          <cell r="J21">
            <v>39.24</v>
          </cell>
          <cell r="K21">
            <v>3.2</v>
          </cell>
        </row>
        <row r="22">
          <cell r="B22">
            <v>23.133333333333329</v>
          </cell>
          <cell r="C22">
            <v>31.7</v>
          </cell>
          <cell r="D22">
            <v>18.3</v>
          </cell>
          <cell r="E22">
            <v>80.458333333333329</v>
          </cell>
          <cell r="F22">
            <v>100</v>
          </cell>
          <cell r="G22">
            <v>45</v>
          </cell>
          <cell r="H22">
            <v>17.28</v>
          </cell>
          <cell r="I22" t="str">
            <v>*</v>
          </cell>
          <cell r="J22">
            <v>42.84</v>
          </cell>
          <cell r="K22">
            <v>0.8</v>
          </cell>
        </row>
        <row r="23">
          <cell r="B23">
            <v>23.416666666666668</v>
          </cell>
          <cell r="C23">
            <v>31.6</v>
          </cell>
          <cell r="D23">
            <v>19.600000000000001</v>
          </cell>
          <cell r="E23">
            <v>80.416666666666671</v>
          </cell>
          <cell r="F23">
            <v>100</v>
          </cell>
          <cell r="G23">
            <v>46</v>
          </cell>
          <cell r="H23">
            <v>15.840000000000002</v>
          </cell>
          <cell r="I23" t="str">
            <v>*</v>
          </cell>
          <cell r="J23">
            <v>30.6</v>
          </cell>
          <cell r="K23">
            <v>0.8</v>
          </cell>
        </row>
        <row r="24">
          <cell r="B24">
            <v>24.650000000000006</v>
          </cell>
          <cell r="C24">
            <v>31.5</v>
          </cell>
          <cell r="D24">
            <v>20.2</v>
          </cell>
          <cell r="E24">
            <v>76.708333333333329</v>
          </cell>
          <cell r="F24">
            <v>100</v>
          </cell>
          <cell r="G24">
            <v>43</v>
          </cell>
          <cell r="H24">
            <v>18.720000000000002</v>
          </cell>
          <cell r="I24" t="str">
            <v>*</v>
          </cell>
          <cell r="J24">
            <v>41.76</v>
          </cell>
          <cell r="K24">
            <v>0</v>
          </cell>
        </row>
        <row r="25">
          <cell r="B25">
            <v>24.108333333333331</v>
          </cell>
          <cell r="C25">
            <v>30.3</v>
          </cell>
          <cell r="D25">
            <v>20.6</v>
          </cell>
          <cell r="E25">
            <v>77.625</v>
          </cell>
          <cell r="F25">
            <v>92</v>
          </cell>
          <cell r="G25">
            <v>53</v>
          </cell>
          <cell r="H25">
            <v>22.68</v>
          </cell>
          <cell r="I25" t="str">
            <v>*</v>
          </cell>
          <cell r="J25">
            <v>51.12</v>
          </cell>
          <cell r="K25">
            <v>0</v>
          </cell>
        </row>
        <row r="26">
          <cell r="B26">
            <v>23.066666666666663</v>
          </cell>
          <cell r="C26">
            <v>31.2</v>
          </cell>
          <cell r="D26">
            <v>20.2</v>
          </cell>
          <cell r="E26">
            <v>84.291666666666671</v>
          </cell>
          <cell r="F26">
            <v>100</v>
          </cell>
          <cell r="G26">
            <v>50</v>
          </cell>
          <cell r="H26">
            <v>19.440000000000001</v>
          </cell>
          <cell r="I26" t="str">
            <v>*</v>
          </cell>
          <cell r="J26">
            <v>57.24</v>
          </cell>
          <cell r="K26">
            <v>1.2</v>
          </cell>
        </row>
        <row r="27">
          <cell r="B27">
            <v>22.329166666666666</v>
          </cell>
          <cell r="C27">
            <v>30.1</v>
          </cell>
          <cell r="D27">
            <v>19.7</v>
          </cell>
          <cell r="E27">
            <v>91</v>
          </cell>
          <cell r="F27">
            <v>100</v>
          </cell>
          <cell r="G27">
            <v>56</v>
          </cell>
          <cell r="H27">
            <v>21.240000000000002</v>
          </cell>
          <cell r="I27" t="str">
            <v>*</v>
          </cell>
          <cell r="J27">
            <v>42.480000000000004</v>
          </cell>
          <cell r="K27">
            <v>17.399999999999999</v>
          </cell>
        </row>
        <row r="28">
          <cell r="B28">
            <v>22.791666666666661</v>
          </cell>
          <cell r="C28">
            <v>28.9</v>
          </cell>
          <cell r="D28">
            <v>18.7</v>
          </cell>
          <cell r="E28">
            <v>85.416666666666671</v>
          </cell>
          <cell r="F28">
            <v>100</v>
          </cell>
          <cell r="G28">
            <v>60</v>
          </cell>
          <cell r="H28">
            <v>19.440000000000001</v>
          </cell>
          <cell r="I28" t="str">
            <v>*</v>
          </cell>
          <cell r="J28">
            <v>31.319999999999997</v>
          </cell>
          <cell r="K28">
            <v>0</v>
          </cell>
        </row>
        <row r="29">
          <cell r="B29">
            <v>23.433333333333337</v>
          </cell>
          <cell r="C29">
            <v>31.8</v>
          </cell>
          <cell r="D29">
            <v>20</v>
          </cell>
          <cell r="E29">
            <v>87.958333333333329</v>
          </cell>
          <cell r="F29">
            <v>100</v>
          </cell>
          <cell r="G29">
            <v>51</v>
          </cell>
          <cell r="H29">
            <v>14.4</v>
          </cell>
          <cell r="I29" t="str">
            <v>*</v>
          </cell>
          <cell r="J29">
            <v>28.44</v>
          </cell>
          <cell r="K29">
            <v>1.6</v>
          </cell>
        </row>
        <row r="30">
          <cell r="B30">
            <v>24.479166666666661</v>
          </cell>
          <cell r="C30">
            <v>32.6</v>
          </cell>
          <cell r="D30">
            <v>19.100000000000001</v>
          </cell>
          <cell r="E30">
            <v>83</v>
          </cell>
          <cell r="F30">
            <v>100</v>
          </cell>
          <cell r="G30">
            <v>43</v>
          </cell>
          <cell r="H30">
            <v>19.440000000000001</v>
          </cell>
          <cell r="I30" t="str">
            <v>*</v>
          </cell>
          <cell r="J30">
            <v>41.04</v>
          </cell>
          <cell r="K30">
            <v>5</v>
          </cell>
        </row>
        <row r="31">
          <cell r="B31">
            <v>23.204166666666666</v>
          </cell>
          <cell r="C31">
            <v>29.8</v>
          </cell>
          <cell r="D31">
            <v>20.7</v>
          </cell>
          <cell r="E31">
            <v>86.5</v>
          </cell>
          <cell r="F31">
            <v>100</v>
          </cell>
          <cell r="G31">
            <v>55</v>
          </cell>
          <cell r="H31">
            <v>21.240000000000002</v>
          </cell>
          <cell r="I31" t="str">
            <v>*</v>
          </cell>
          <cell r="J31">
            <v>37.080000000000005</v>
          </cell>
          <cell r="K31">
            <v>11.2</v>
          </cell>
        </row>
        <row r="32">
          <cell r="B32">
            <v>23.908333333333331</v>
          </cell>
          <cell r="C32">
            <v>29.5</v>
          </cell>
          <cell r="D32">
            <v>20.100000000000001</v>
          </cell>
          <cell r="E32">
            <v>78.625</v>
          </cell>
          <cell r="F32">
            <v>100</v>
          </cell>
          <cell r="G32">
            <v>46</v>
          </cell>
          <cell r="H32">
            <v>28.08</v>
          </cell>
          <cell r="I32" t="str">
            <v>*</v>
          </cell>
          <cell r="J32">
            <v>45.36</v>
          </cell>
          <cell r="K32">
            <v>0.2</v>
          </cell>
        </row>
        <row r="33">
          <cell r="B33">
            <v>23.175000000000001</v>
          </cell>
          <cell r="C33">
            <v>29.8</v>
          </cell>
          <cell r="D33">
            <v>19.8</v>
          </cell>
          <cell r="E33">
            <v>80.333333333333329</v>
          </cell>
          <cell r="F33">
            <v>100</v>
          </cell>
          <cell r="G33">
            <v>51</v>
          </cell>
          <cell r="H33">
            <v>14.4</v>
          </cell>
          <cell r="I33" t="str">
            <v>*</v>
          </cell>
          <cell r="J33">
            <v>33.480000000000004</v>
          </cell>
          <cell r="K33">
            <v>9.2000000000000011</v>
          </cell>
        </row>
        <row r="34">
          <cell r="B34">
            <v>22.974999999999998</v>
          </cell>
          <cell r="C34">
            <v>29.4</v>
          </cell>
          <cell r="D34">
            <v>19.5</v>
          </cell>
          <cell r="E34">
            <v>83.541666666666671</v>
          </cell>
          <cell r="F34">
            <v>100</v>
          </cell>
          <cell r="G34">
            <v>49</v>
          </cell>
          <cell r="H34">
            <v>21.96</v>
          </cell>
          <cell r="I34" t="str">
            <v>*</v>
          </cell>
          <cell r="J34">
            <v>37.440000000000005</v>
          </cell>
          <cell r="K34">
            <v>4.5999999999999996</v>
          </cell>
        </row>
        <row r="35">
          <cell r="B35">
            <v>22.891666666666666</v>
          </cell>
          <cell r="C35">
            <v>29.3</v>
          </cell>
          <cell r="D35">
            <v>19.8</v>
          </cell>
          <cell r="E35">
            <v>84.375</v>
          </cell>
          <cell r="F35">
            <v>100</v>
          </cell>
          <cell r="G35">
            <v>53</v>
          </cell>
          <cell r="H35">
            <v>26.28</v>
          </cell>
          <cell r="I35" t="str">
            <v>*</v>
          </cell>
          <cell r="J35">
            <v>41.4</v>
          </cell>
          <cell r="K35">
            <v>4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28.165217391304346</v>
          </cell>
          <cell r="C5">
            <v>35.299999999999997</v>
          </cell>
          <cell r="D5">
            <v>22.5</v>
          </cell>
          <cell r="E5">
            <v>72.565217391304344</v>
          </cell>
          <cell r="F5">
            <v>98</v>
          </cell>
          <cell r="G5">
            <v>39</v>
          </cell>
          <cell r="H5">
            <v>12.6</v>
          </cell>
          <cell r="I5" t="str">
            <v>*</v>
          </cell>
          <cell r="J5">
            <v>30.240000000000002</v>
          </cell>
          <cell r="K5">
            <v>0</v>
          </cell>
        </row>
        <row r="6">
          <cell r="B6">
            <v>27.845454545454547</v>
          </cell>
          <cell r="C6">
            <v>34.700000000000003</v>
          </cell>
          <cell r="D6">
            <v>22.5</v>
          </cell>
          <cell r="E6">
            <v>73.727272727272734</v>
          </cell>
          <cell r="F6">
            <v>97</v>
          </cell>
          <cell r="G6">
            <v>42</v>
          </cell>
          <cell r="H6">
            <v>18</v>
          </cell>
          <cell r="I6" t="str">
            <v>*</v>
          </cell>
          <cell r="J6">
            <v>36</v>
          </cell>
          <cell r="K6">
            <v>37.799999999999997</v>
          </cell>
        </row>
        <row r="7">
          <cell r="B7">
            <v>24.717391304347824</v>
          </cell>
          <cell r="C7">
            <v>31.2</v>
          </cell>
          <cell r="D7">
            <v>21.8</v>
          </cell>
          <cell r="E7">
            <v>86.608695652173907</v>
          </cell>
          <cell r="F7">
            <v>98</v>
          </cell>
          <cell r="G7">
            <v>57</v>
          </cell>
          <cell r="H7">
            <v>15.120000000000001</v>
          </cell>
          <cell r="I7" t="str">
            <v>*</v>
          </cell>
          <cell r="J7">
            <v>30.96</v>
          </cell>
          <cell r="K7">
            <v>62.800000000000004</v>
          </cell>
        </row>
        <row r="8">
          <cell r="B8">
            <v>24.49545454545455</v>
          </cell>
          <cell r="C8">
            <v>30.1</v>
          </cell>
          <cell r="D8">
            <v>22.4</v>
          </cell>
          <cell r="E8">
            <v>88.045454545454547</v>
          </cell>
          <cell r="F8">
            <v>98</v>
          </cell>
          <cell r="G8">
            <v>62</v>
          </cell>
          <cell r="H8">
            <v>18</v>
          </cell>
          <cell r="I8" t="str">
            <v>*</v>
          </cell>
          <cell r="J8">
            <v>40.32</v>
          </cell>
          <cell r="K8">
            <v>33.6</v>
          </cell>
        </row>
        <row r="9">
          <cell r="B9">
            <v>23.928571428571427</v>
          </cell>
          <cell r="C9">
            <v>28.8</v>
          </cell>
          <cell r="D9">
            <v>21.4</v>
          </cell>
          <cell r="E9">
            <v>89.238095238095241</v>
          </cell>
          <cell r="F9">
            <v>98</v>
          </cell>
          <cell r="G9">
            <v>65</v>
          </cell>
          <cell r="H9">
            <v>7.5600000000000005</v>
          </cell>
          <cell r="I9" t="str">
            <v>*</v>
          </cell>
          <cell r="J9">
            <v>18.720000000000002</v>
          </cell>
          <cell r="K9">
            <v>7.3999999999999995</v>
          </cell>
        </row>
        <row r="10">
          <cell r="B10">
            <v>26.290909090909089</v>
          </cell>
          <cell r="C10">
            <v>32.1</v>
          </cell>
          <cell r="D10">
            <v>21.6</v>
          </cell>
          <cell r="E10">
            <v>74.227272727272734</v>
          </cell>
          <cell r="F10">
            <v>97</v>
          </cell>
          <cell r="G10">
            <v>46</v>
          </cell>
          <cell r="H10">
            <v>11.879999999999999</v>
          </cell>
          <cell r="I10" t="str">
            <v>*</v>
          </cell>
          <cell r="J10">
            <v>25.2</v>
          </cell>
          <cell r="K10">
            <v>6</v>
          </cell>
        </row>
        <row r="11">
          <cell r="B11">
            <v>26.645000000000003</v>
          </cell>
          <cell r="C11">
            <v>33</v>
          </cell>
          <cell r="D11">
            <v>20.9</v>
          </cell>
          <cell r="E11">
            <v>73.45</v>
          </cell>
          <cell r="F11">
            <v>95</v>
          </cell>
          <cell r="G11">
            <v>47</v>
          </cell>
          <cell r="H11">
            <v>12.96</v>
          </cell>
          <cell r="I11" t="str">
            <v>*</v>
          </cell>
          <cell r="J11">
            <v>30.6</v>
          </cell>
          <cell r="K11">
            <v>0</v>
          </cell>
        </row>
        <row r="12">
          <cell r="B12">
            <v>27.104347826086947</v>
          </cell>
          <cell r="C12">
            <v>33.1</v>
          </cell>
          <cell r="D12">
            <v>22.1</v>
          </cell>
          <cell r="E12">
            <v>72.739130434782609</v>
          </cell>
          <cell r="F12">
            <v>95</v>
          </cell>
          <cell r="G12">
            <v>46</v>
          </cell>
          <cell r="H12">
            <v>10.08</v>
          </cell>
          <cell r="I12" t="str">
            <v>*</v>
          </cell>
          <cell r="J12">
            <v>24.48</v>
          </cell>
          <cell r="K12">
            <v>0</v>
          </cell>
        </row>
        <row r="13">
          <cell r="B13">
            <v>26.430434782608696</v>
          </cell>
          <cell r="C13">
            <v>32.799999999999997</v>
          </cell>
          <cell r="D13">
            <v>22.5</v>
          </cell>
          <cell r="E13">
            <v>78.608695652173907</v>
          </cell>
          <cell r="F13">
            <v>97</v>
          </cell>
          <cell r="G13">
            <v>48</v>
          </cell>
          <cell r="H13">
            <v>10.44</v>
          </cell>
          <cell r="I13" t="str">
            <v>*</v>
          </cell>
          <cell r="J13">
            <v>25.92</v>
          </cell>
          <cell r="K13">
            <v>0.2</v>
          </cell>
        </row>
        <row r="14">
          <cell r="B14">
            <v>26.349999999999998</v>
          </cell>
          <cell r="C14">
            <v>33.4</v>
          </cell>
          <cell r="D14">
            <v>20.9</v>
          </cell>
          <cell r="E14">
            <v>77.5</v>
          </cell>
          <cell r="F14">
            <v>97</v>
          </cell>
          <cell r="G14">
            <v>48</v>
          </cell>
          <cell r="H14">
            <v>11.520000000000001</v>
          </cell>
          <cell r="I14" t="str">
            <v>*</v>
          </cell>
          <cell r="J14">
            <v>27.720000000000002</v>
          </cell>
          <cell r="K14">
            <v>2.4000000000000004</v>
          </cell>
        </row>
        <row r="15">
          <cell r="B15">
            <v>25.095454545454547</v>
          </cell>
          <cell r="C15">
            <v>31.9</v>
          </cell>
          <cell r="D15">
            <v>21.7</v>
          </cell>
          <cell r="E15">
            <v>86.272727272727266</v>
          </cell>
          <cell r="F15">
            <v>98</v>
          </cell>
          <cell r="G15">
            <v>54</v>
          </cell>
          <cell r="H15">
            <v>12.96</v>
          </cell>
          <cell r="I15" t="str">
            <v>*</v>
          </cell>
          <cell r="J15">
            <v>33.840000000000003</v>
          </cell>
          <cell r="K15">
            <v>5.3999999999999995</v>
          </cell>
        </row>
        <row r="16">
          <cell r="B16">
            <v>25.589999999999996</v>
          </cell>
          <cell r="C16">
            <v>30.8</v>
          </cell>
          <cell r="D16">
            <v>21.2</v>
          </cell>
          <cell r="E16">
            <v>79.95</v>
          </cell>
          <cell r="F16">
            <v>98</v>
          </cell>
          <cell r="G16">
            <v>56</v>
          </cell>
          <cell r="H16">
            <v>17.64</v>
          </cell>
          <cell r="I16" t="str">
            <v>*</v>
          </cell>
          <cell r="J16">
            <v>39.6</v>
          </cell>
          <cell r="K16">
            <v>6.2</v>
          </cell>
        </row>
        <row r="17">
          <cell r="B17">
            <v>23.531818181818178</v>
          </cell>
          <cell r="C17">
            <v>27.9</v>
          </cell>
          <cell r="D17">
            <v>21.6</v>
          </cell>
          <cell r="E17">
            <v>91.409090909090907</v>
          </cell>
          <cell r="F17">
            <v>97</v>
          </cell>
          <cell r="G17">
            <v>70</v>
          </cell>
          <cell r="H17">
            <v>13.32</v>
          </cell>
          <cell r="I17" t="str">
            <v>*</v>
          </cell>
          <cell r="J17">
            <v>30.240000000000002</v>
          </cell>
          <cell r="K17">
            <v>26</v>
          </cell>
        </row>
        <row r="18">
          <cell r="B18">
            <v>22.538095238095238</v>
          </cell>
          <cell r="C18">
            <v>27.4</v>
          </cell>
          <cell r="D18">
            <v>20.100000000000001</v>
          </cell>
          <cell r="E18">
            <v>89.857142857142861</v>
          </cell>
          <cell r="F18">
            <v>98</v>
          </cell>
          <cell r="G18">
            <v>69</v>
          </cell>
          <cell r="H18">
            <v>9.7200000000000006</v>
          </cell>
          <cell r="I18" t="str">
            <v>*</v>
          </cell>
          <cell r="J18">
            <v>34.92</v>
          </cell>
          <cell r="K18">
            <v>28.799999999999997</v>
          </cell>
        </row>
        <row r="19">
          <cell r="B19">
            <v>26.056521739130432</v>
          </cell>
          <cell r="C19">
            <v>33.1</v>
          </cell>
          <cell r="D19">
            <v>20.9</v>
          </cell>
          <cell r="E19">
            <v>78.913043478260875</v>
          </cell>
          <cell r="F19">
            <v>98</v>
          </cell>
          <cell r="G19">
            <v>45</v>
          </cell>
          <cell r="H19">
            <v>9.7200000000000006</v>
          </cell>
          <cell r="I19" t="str">
            <v>*</v>
          </cell>
          <cell r="J19">
            <v>23.040000000000003</v>
          </cell>
          <cell r="K19">
            <v>0</v>
          </cell>
        </row>
        <row r="20">
          <cell r="B20">
            <v>26.604166666666661</v>
          </cell>
          <cell r="C20">
            <v>34.200000000000003</v>
          </cell>
          <cell r="D20">
            <v>22.6</v>
          </cell>
          <cell r="E20">
            <v>79.875</v>
          </cell>
          <cell r="F20">
            <v>98</v>
          </cell>
          <cell r="G20">
            <v>42</v>
          </cell>
          <cell r="H20">
            <v>14.76</v>
          </cell>
          <cell r="I20" t="str">
            <v>*</v>
          </cell>
          <cell r="J20">
            <v>30.240000000000002</v>
          </cell>
          <cell r="K20">
            <v>1.8</v>
          </cell>
        </row>
        <row r="21">
          <cell r="B21">
            <v>25.652380952380948</v>
          </cell>
          <cell r="C21">
            <v>31.1</v>
          </cell>
          <cell r="D21">
            <v>22.4</v>
          </cell>
          <cell r="E21">
            <v>83.523809523809518</v>
          </cell>
          <cell r="F21">
            <v>98</v>
          </cell>
          <cell r="G21">
            <v>53</v>
          </cell>
          <cell r="H21">
            <v>10.44</v>
          </cell>
          <cell r="I21" t="str">
            <v>*</v>
          </cell>
          <cell r="J21">
            <v>28.08</v>
          </cell>
          <cell r="K21">
            <v>1.4</v>
          </cell>
        </row>
        <row r="22">
          <cell r="B22">
            <v>27.005263157894731</v>
          </cell>
          <cell r="C22">
            <v>34</v>
          </cell>
          <cell r="D22">
            <v>20.6</v>
          </cell>
          <cell r="E22">
            <v>73.263157894736835</v>
          </cell>
          <cell r="F22">
            <v>98</v>
          </cell>
          <cell r="G22">
            <v>35</v>
          </cell>
          <cell r="H22">
            <v>9.3600000000000012</v>
          </cell>
          <cell r="I22" t="str">
            <v>*</v>
          </cell>
          <cell r="J22">
            <v>23.040000000000003</v>
          </cell>
          <cell r="K22">
            <v>1.8</v>
          </cell>
        </row>
        <row r="23">
          <cell r="B23">
            <v>26.790909090909096</v>
          </cell>
          <cell r="C23">
            <v>33.799999999999997</v>
          </cell>
          <cell r="D23">
            <v>22.6</v>
          </cell>
          <cell r="E23">
            <v>73.545454545454547</v>
          </cell>
          <cell r="F23">
            <v>94</v>
          </cell>
          <cell r="G23">
            <v>44</v>
          </cell>
          <cell r="H23">
            <v>9.7200000000000006</v>
          </cell>
          <cell r="I23" t="str">
            <v>*</v>
          </cell>
          <cell r="J23">
            <v>37.440000000000005</v>
          </cell>
          <cell r="K23">
            <v>5.2</v>
          </cell>
        </row>
        <row r="24">
          <cell r="B24">
            <v>26.843478260869571</v>
          </cell>
          <cell r="C24">
            <v>33.700000000000003</v>
          </cell>
          <cell r="D24">
            <v>21.6</v>
          </cell>
          <cell r="E24">
            <v>76.043478260869563</v>
          </cell>
          <cell r="F24">
            <v>98</v>
          </cell>
          <cell r="G24">
            <v>45</v>
          </cell>
          <cell r="H24">
            <v>15.120000000000001</v>
          </cell>
          <cell r="I24" t="str">
            <v>*</v>
          </cell>
          <cell r="J24">
            <v>28.8</v>
          </cell>
          <cell r="K24">
            <v>0</v>
          </cell>
        </row>
        <row r="25">
          <cell r="B25">
            <v>26.672727272727272</v>
          </cell>
          <cell r="C25">
            <v>33.5</v>
          </cell>
          <cell r="D25">
            <v>22.3</v>
          </cell>
          <cell r="E25">
            <v>78.727272727272734</v>
          </cell>
          <cell r="F25">
            <v>98</v>
          </cell>
          <cell r="G25">
            <v>45</v>
          </cell>
          <cell r="H25">
            <v>20.88</v>
          </cell>
          <cell r="I25" t="str">
            <v>*</v>
          </cell>
          <cell r="J25">
            <v>60.12</v>
          </cell>
          <cell r="K25">
            <v>0</v>
          </cell>
        </row>
        <row r="26">
          <cell r="B26">
            <v>26.540909090909086</v>
          </cell>
          <cell r="C26">
            <v>33.299999999999997</v>
          </cell>
          <cell r="D26">
            <v>21.7</v>
          </cell>
          <cell r="E26">
            <v>79.818181818181813</v>
          </cell>
          <cell r="F26">
            <v>98</v>
          </cell>
          <cell r="G26">
            <v>48</v>
          </cell>
          <cell r="H26">
            <v>18</v>
          </cell>
          <cell r="I26" t="str">
            <v>*</v>
          </cell>
          <cell r="J26">
            <v>43.56</v>
          </cell>
          <cell r="K26">
            <v>5.2</v>
          </cell>
        </row>
        <row r="27">
          <cell r="B27">
            <v>24.833333333333332</v>
          </cell>
          <cell r="C27">
            <v>32.299999999999997</v>
          </cell>
          <cell r="D27">
            <v>22.2</v>
          </cell>
          <cell r="E27">
            <v>85.523809523809518</v>
          </cell>
          <cell r="F27">
            <v>97</v>
          </cell>
          <cell r="G27">
            <v>57</v>
          </cell>
          <cell r="H27">
            <v>18.36</v>
          </cell>
          <cell r="I27" t="str">
            <v>*</v>
          </cell>
          <cell r="J27">
            <v>41.4</v>
          </cell>
          <cell r="K27">
            <v>2.4000000000000004</v>
          </cell>
        </row>
        <row r="28">
          <cell r="B28">
            <v>25.3</v>
          </cell>
          <cell r="C28">
            <v>31.4</v>
          </cell>
          <cell r="D28">
            <v>21.2</v>
          </cell>
          <cell r="E28">
            <v>83.086956521739125</v>
          </cell>
          <cell r="F28">
            <v>99</v>
          </cell>
          <cell r="G28">
            <v>56</v>
          </cell>
          <cell r="H28">
            <v>14.04</v>
          </cell>
          <cell r="I28" t="str">
            <v>*</v>
          </cell>
          <cell r="J28">
            <v>28.08</v>
          </cell>
          <cell r="K28">
            <v>0.2</v>
          </cell>
        </row>
        <row r="29">
          <cell r="B29">
            <v>25.422727272727276</v>
          </cell>
          <cell r="C29">
            <v>31.2</v>
          </cell>
          <cell r="D29">
            <v>21.9</v>
          </cell>
          <cell r="E29">
            <v>85.409090909090907</v>
          </cell>
          <cell r="F29">
            <v>98</v>
          </cell>
          <cell r="G29">
            <v>58</v>
          </cell>
          <cell r="H29">
            <v>14.04</v>
          </cell>
          <cell r="I29" t="str">
            <v>*</v>
          </cell>
          <cell r="J29">
            <v>31.319999999999997</v>
          </cell>
          <cell r="K29">
            <v>1.4</v>
          </cell>
        </row>
        <row r="30">
          <cell r="B30">
            <v>27.152173913043477</v>
          </cell>
          <cell r="C30">
            <v>33</v>
          </cell>
          <cell r="D30">
            <v>22.6</v>
          </cell>
          <cell r="E30">
            <v>79.478260869565219</v>
          </cell>
          <cell r="F30">
            <v>99</v>
          </cell>
          <cell r="G30">
            <v>51</v>
          </cell>
          <cell r="H30">
            <v>11.520000000000001</v>
          </cell>
          <cell r="I30" t="str">
            <v>*</v>
          </cell>
          <cell r="J30">
            <v>33.119999999999997</v>
          </cell>
          <cell r="K30">
            <v>0</v>
          </cell>
        </row>
        <row r="31">
          <cell r="B31">
            <v>26.666666666666668</v>
          </cell>
          <cell r="C31">
            <v>32.4</v>
          </cell>
          <cell r="D31">
            <v>21.6</v>
          </cell>
          <cell r="E31">
            <v>80.666666666666671</v>
          </cell>
          <cell r="F31">
            <v>99</v>
          </cell>
          <cell r="G31">
            <v>54</v>
          </cell>
          <cell r="H31">
            <v>10.44</v>
          </cell>
          <cell r="I31" t="str">
            <v>*</v>
          </cell>
          <cell r="J31">
            <v>26.28</v>
          </cell>
          <cell r="K31">
            <v>13.799999999999999</v>
          </cell>
        </row>
        <row r="32">
          <cell r="B32">
            <v>26.191666666666666</v>
          </cell>
          <cell r="C32">
            <v>31.9</v>
          </cell>
          <cell r="D32">
            <v>22.4</v>
          </cell>
          <cell r="E32">
            <v>80.791666666666671</v>
          </cell>
          <cell r="F32">
            <v>99</v>
          </cell>
          <cell r="G32">
            <v>52</v>
          </cell>
          <cell r="H32">
            <v>11.879999999999999</v>
          </cell>
          <cell r="I32" t="str">
            <v>*</v>
          </cell>
          <cell r="J32">
            <v>30.6</v>
          </cell>
          <cell r="K32">
            <v>4.4000000000000004</v>
          </cell>
        </row>
        <row r="33">
          <cell r="B33">
            <v>27.52</v>
          </cell>
          <cell r="C33">
            <v>33.1</v>
          </cell>
          <cell r="D33">
            <v>22.8</v>
          </cell>
          <cell r="E33">
            <v>72.7</v>
          </cell>
          <cell r="F33">
            <v>98</v>
          </cell>
          <cell r="G33">
            <v>44</v>
          </cell>
          <cell r="H33">
            <v>11.16</v>
          </cell>
          <cell r="I33" t="str">
            <v>*</v>
          </cell>
          <cell r="J33">
            <v>27</v>
          </cell>
          <cell r="K33">
            <v>3.2</v>
          </cell>
        </row>
        <row r="34">
          <cell r="B34">
            <v>25.334782608695658</v>
          </cell>
          <cell r="C34">
            <v>32.700000000000003</v>
          </cell>
          <cell r="D34">
            <v>22.4</v>
          </cell>
          <cell r="E34">
            <v>84.173913043478265</v>
          </cell>
          <cell r="F34">
            <v>98</v>
          </cell>
          <cell r="G34">
            <v>52</v>
          </cell>
          <cell r="H34">
            <v>12.6</v>
          </cell>
          <cell r="I34" t="str">
            <v>*</v>
          </cell>
          <cell r="J34">
            <v>34.92</v>
          </cell>
          <cell r="K34">
            <v>13.8</v>
          </cell>
        </row>
        <row r="35">
          <cell r="B35">
            <v>24.999999999999996</v>
          </cell>
          <cell r="C35">
            <v>31.7</v>
          </cell>
          <cell r="D35">
            <v>21.8</v>
          </cell>
          <cell r="E35">
            <v>84.681818181818187</v>
          </cell>
          <cell r="F35">
            <v>99</v>
          </cell>
          <cell r="G35">
            <v>55</v>
          </cell>
          <cell r="H35">
            <v>18</v>
          </cell>
          <cell r="I35" t="str">
            <v>*</v>
          </cell>
          <cell r="J35">
            <v>35.64</v>
          </cell>
          <cell r="K35">
            <v>0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27.349999999999998</v>
          </cell>
          <cell r="C5">
            <v>33.9</v>
          </cell>
          <cell r="D5">
            <v>22.4</v>
          </cell>
          <cell r="E5">
            <v>72.125</v>
          </cell>
          <cell r="F5">
            <v>92</v>
          </cell>
          <cell r="G5">
            <v>44</v>
          </cell>
          <cell r="H5">
            <v>14.04</v>
          </cell>
          <cell r="I5" t="str">
            <v>*</v>
          </cell>
          <cell r="J5">
            <v>30.6</v>
          </cell>
          <cell r="K5">
            <v>0</v>
          </cell>
        </row>
        <row r="6">
          <cell r="B6">
            <v>23.75</v>
          </cell>
          <cell r="C6">
            <v>27.3</v>
          </cell>
          <cell r="D6">
            <v>20.2</v>
          </cell>
          <cell r="E6">
            <v>86.541666666666671</v>
          </cell>
          <cell r="F6">
            <v>98</v>
          </cell>
          <cell r="G6">
            <v>74</v>
          </cell>
          <cell r="H6">
            <v>20.16</v>
          </cell>
          <cell r="I6" t="str">
            <v>*</v>
          </cell>
          <cell r="J6">
            <v>39.24</v>
          </cell>
          <cell r="K6">
            <v>17.600000000000001</v>
          </cell>
        </row>
        <row r="7">
          <cell r="B7">
            <v>23.67916666666666</v>
          </cell>
          <cell r="C7">
            <v>29.7</v>
          </cell>
          <cell r="D7">
            <v>20.5</v>
          </cell>
          <cell r="E7">
            <v>84.208333333333329</v>
          </cell>
          <cell r="F7">
            <v>97</v>
          </cell>
          <cell r="G7">
            <v>57</v>
          </cell>
          <cell r="H7">
            <v>12.6</v>
          </cell>
          <cell r="I7" t="str">
            <v>*</v>
          </cell>
          <cell r="J7">
            <v>30.6</v>
          </cell>
          <cell r="K7">
            <v>0</v>
          </cell>
        </row>
        <row r="8">
          <cell r="B8">
            <v>22.837500000000002</v>
          </cell>
          <cell r="C8">
            <v>27.4</v>
          </cell>
          <cell r="D8">
            <v>20.7</v>
          </cell>
          <cell r="E8">
            <v>86.041666666666671</v>
          </cell>
          <cell r="F8">
            <v>98</v>
          </cell>
          <cell r="G8">
            <v>59</v>
          </cell>
          <cell r="H8">
            <v>18.720000000000002</v>
          </cell>
          <cell r="I8" t="str">
            <v>*</v>
          </cell>
          <cell r="J8">
            <v>37.440000000000005</v>
          </cell>
          <cell r="K8">
            <v>22.999999999999993</v>
          </cell>
        </row>
        <row r="9">
          <cell r="B9">
            <v>22.925000000000001</v>
          </cell>
          <cell r="C9">
            <v>28.8</v>
          </cell>
          <cell r="D9">
            <v>17.600000000000001</v>
          </cell>
          <cell r="E9">
            <v>67.25</v>
          </cell>
          <cell r="F9">
            <v>93</v>
          </cell>
          <cell r="G9">
            <v>34</v>
          </cell>
          <cell r="H9">
            <v>16.2</v>
          </cell>
          <cell r="I9" t="str">
            <v>*</v>
          </cell>
          <cell r="J9">
            <v>33.840000000000003</v>
          </cell>
          <cell r="K9">
            <v>0</v>
          </cell>
        </row>
        <row r="10">
          <cell r="B10">
            <v>22.758333333333336</v>
          </cell>
          <cell r="C10">
            <v>28.5</v>
          </cell>
          <cell r="D10">
            <v>17.5</v>
          </cell>
          <cell r="E10">
            <v>69.958333333333329</v>
          </cell>
          <cell r="F10">
            <v>95</v>
          </cell>
          <cell r="G10">
            <v>47</v>
          </cell>
          <cell r="H10">
            <v>18.720000000000002</v>
          </cell>
          <cell r="I10" t="str">
            <v>*</v>
          </cell>
          <cell r="J10">
            <v>29.880000000000003</v>
          </cell>
          <cell r="K10">
            <v>0</v>
          </cell>
        </row>
        <row r="11">
          <cell r="B11">
            <v>23.516666666666666</v>
          </cell>
          <cell r="C11">
            <v>28.4</v>
          </cell>
          <cell r="D11">
            <v>19.100000000000001</v>
          </cell>
          <cell r="E11">
            <v>67.791666666666671</v>
          </cell>
          <cell r="F11">
            <v>84</v>
          </cell>
          <cell r="G11">
            <v>52</v>
          </cell>
          <cell r="H11">
            <v>20.16</v>
          </cell>
          <cell r="I11" t="str">
            <v>*</v>
          </cell>
          <cell r="J11">
            <v>36</v>
          </cell>
          <cell r="K11">
            <v>0</v>
          </cell>
        </row>
        <row r="12">
          <cell r="B12">
            <v>24.312500000000004</v>
          </cell>
          <cell r="C12">
            <v>29.6</v>
          </cell>
          <cell r="D12">
            <v>19.7</v>
          </cell>
          <cell r="E12">
            <v>65.458333333333329</v>
          </cell>
          <cell r="F12">
            <v>79</v>
          </cell>
          <cell r="G12">
            <v>49</v>
          </cell>
          <cell r="H12">
            <v>18</v>
          </cell>
          <cell r="I12" t="str">
            <v>*</v>
          </cell>
          <cell r="J12">
            <v>33.840000000000003</v>
          </cell>
          <cell r="K12">
            <v>0</v>
          </cell>
        </row>
        <row r="13">
          <cell r="B13">
            <v>24.816666666666666</v>
          </cell>
          <cell r="C13">
            <v>30.4</v>
          </cell>
          <cell r="D13">
            <v>20.2</v>
          </cell>
          <cell r="E13">
            <v>69.625</v>
          </cell>
          <cell r="F13">
            <v>89</v>
          </cell>
          <cell r="G13">
            <v>42</v>
          </cell>
          <cell r="H13">
            <v>16.920000000000002</v>
          </cell>
          <cell r="I13" t="str">
            <v>*</v>
          </cell>
          <cell r="J13">
            <v>33.840000000000003</v>
          </cell>
          <cell r="K13">
            <v>0</v>
          </cell>
        </row>
        <row r="14">
          <cell r="B14">
            <v>24.349999999999998</v>
          </cell>
          <cell r="C14">
            <v>32.299999999999997</v>
          </cell>
          <cell r="D14">
            <v>19</v>
          </cell>
          <cell r="E14">
            <v>78</v>
          </cell>
          <cell r="F14">
            <v>100</v>
          </cell>
          <cell r="G14">
            <v>43</v>
          </cell>
          <cell r="H14">
            <v>15.48</v>
          </cell>
          <cell r="I14" t="str">
            <v>*</v>
          </cell>
          <cell r="J14">
            <v>83.160000000000011</v>
          </cell>
          <cell r="K14">
            <v>36</v>
          </cell>
        </row>
        <row r="15">
          <cell r="B15">
            <v>22.991666666666671</v>
          </cell>
          <cell r="C15">
            <v>30.9</v>
          </cell>
          <cell r="D15">
            <v>19.2</v>
          </cell>
          <cell r="E15">
            <v>84.375</v>
          </cell>
          <cell r="F15">
            <v>100</v>
          </cell>
          <cell r="G15">
            <v>50</v>
          </cell>
          <cell r="H15">
            <v>15.120000000000001</v>
          </cell>
          <cell r="I15" t="str">
            <v>*</v>
          </cell>
          <cell r="J15">
            <v>35.28</v>
          </cell>
          <cell r="K15">
            <v>3</v>
          </cell>
        </row>
        <row r="16">
          <cell r="B16">
            <v>23.858333333333334</v>
          </cell>
          <cell r="C16">
            <v>30.2</v>
          </cell>
          <cell r="D16">
            <v>18.600000000000001</v>
          </cell>
          <cell r="E16">
            <v>80.875</v>
          </cell>
          <cell r="F16">
            <v>98</v>
          </cell>
          <cell r="G16">
            <v>55</v>
          </cell>
          <cell r="H16">
            <v>12.6</v>
          </cell>
          <cell r="I16" t="str">
            <v>*</v>
          </cell>
          <cell r="J16">
            <v>30.240000000000002</v>
          </cell>
          <cell r="K16">
            <v>0.2</v>
          </cell>
        </row>
        <row r="17">
          <cell r="B17">
            <v>24.274999999999995</v>
          </cell>
          <cell r="C17">
            <v>29.3</v>
          </cell>
          <cell r="D17">
            <v>20.7</v>
          </cell>
          <cell r="E17">
            <v>81.875</v>
          </cell>
          <cell r="F17">
            <v>96</v>
          </cell>
          <cell r="G17">
            <v>64</v>
          </cell>
          <cell r="H17">
            <v>18</v>
          </cell>
          <cell r="I17" t="str">
            <v>*</v>
          </cell>
          <cell r="J17">
            <v>39.24</v>
          </cell>
          <cell r="K17">
            <v>0</v>
          </cell>
        </row>
        <row r="18">
          <cell r="B18">
            <v>23.770833333333329</v>
          </cell>
          <cell r="C18">
            <v>28.6</v>
          </cell>
          <cell r="D18">
            <v>21.2</v>
          </cell>
          <cell r="E18">
            <v>82.5</v>
          </cell>
          <cell r="F18">
            <v>97</v>
          </cell>
          <cell r="G18">
            <v>56</v>
          </cell>
          <cell r="H18">
            <v>21.6</v>
          </cell>
          <cell r="I18" t="str">
            <v>*</v>
          </cell>
          <cell r="J18">
            <v>41.4</v>
          </cell>
          <cell r="K18">
            <v>0</v>
          </cell>
        </row>
        <row r="19">
          <cell r="B19">
            <v>24.408333333333331</v>
          </cell>
          <cell r="C19">
            <v>29.8</v>
          </cell>
          <cell r="D19">
            <v>20.6</v>
          </cell>
          <cell r="E19">
            <v>78.166666666666671</v>
          </cell>
          <cell r="F19">
            <v>96</v>
          </cell>
          <cell r="G19">
            <v>51</v>
          </cell>
          <cell r="H19">
            <v>11.879999999999999</v>
          </cell>
          <cell r="I19" t="str">
            <v>*</v>
          </cell>
          <cell r="J19">
            <v>24.12</v>
          </cell>
          <cell r="K19">
            <v>0.2</v>
          </cell>
        </row>
        <row r="20">
          <cell r="B20">
            <v>26.645833333333339</v>
          </cell>
          <cell r="C20">
            <v>32.5</v>
          </cell>
          <cell r="D20">
            <v>20.9</v>
          </cell>
          <cell r="E20">
            <v>69.166666666666671</v>
          </cell>
          <cell r="F20">
            <v>95</v>
          </cell>
          <cell r="G20">
            <v>43</v>
          </cell>
          <cell r="H20">
            <v>7.9200000000000008</v>
          </cell>
          <cell r="I20" t="str">
            <v>*</v>
          </cell>
          <cell r="J20">
            <v>19.079999999999998</v>
          </cell>
          <cell r="K20">
            <v>0</v>
          </cell>
        </row>
        <row r="21">
          <cell r="B21">
            <v>25.416666666666671</v>
          </cell>
          <cell r="C21">
            <v>31.2</v>
          </cell>
          <cell r="D21">
            <v>21.7</v>
          </cell>
          <cell r="E21">
            <v>77.666666666666671</v>
          </cell>
          <cell r="F21">
            <v>93</v>
          </cell>
          <cell r="G21">
            <v>50</v>
          </cell>
          <cell r="H21">
            <v>10.08</v>
          </cell>
          <cell r="I21" t="str">
            <v>*</v>
          </cell>
          <cell r="J21">
            <v>22.32</v>
          </cell>
          <cell r="K21">
            <v>0</v>
          </cell>
        </row>
        <row r="22">
          <cell r="B22">
            <v>25.216666666666669</v>
          </cell>
          <cell r="C22">
            <v>32.299999999999997</v>
          </cell>
          <cell r="D22">
            <v>20.9</v>
          </cell>
          <cell r="E22">
            <v>78.125</v>
          </cell>
          <cell r="F22">
            <v>95</v>
          </cell>
          <cell r="G22">
            <v>50</v>
          </cell>
          <cell r="H22">
            <v>15.840000000000002</v>
          </cell>
          <cell r="I22" t="str">
            <v>*</v>
          </cell>
          <cell r="J22">
            <v>39.96</v>
          </cell>
          <cell r="K22">
            <v>4.5999999999999996</v>
          </cell>
        </row>
        <row r="23">
          <cell r="B23">
            <v>24.404166666666669</v>
          </cell>
          <cell r="C23">
            <v>31.9</v>
          </cell>
          <cell r="D23">
            <v>20.2</v>
          </cell>
          <cell r="E23">
            <v>79.791666666666671</v>
          </cell>
          <cell r="F23">
            <v>96</v>
          </cell>
          <cell r="G23">
            <v>50</v>
          </cell>
          <cell r="H23">
            <v>13.32</v>
          </cell>
          <cell r="I23" t="str">
            <v>*</v>
          </cell>
          <cell r="J23">
            <v>35.64</v>
          </cell>
          <cell r="K23">
            <v>0.2</v>
          </cell>
        </row>
        <row r="24">
          <cell r="B24">
            <v>25.604166666666668</v>
          </cell>
          <cell r="C24">
            <v>32.799999999999997</v>
          </cell>
          <cell r="D24">
            <v>20.8</v>
          </cell>
          <cell r="E24">
            <v>76.333333333333329</v>
          </cell>
          <cell r="F24">
            <v>97</v>
          </cell>
          <cell r="G24">
            <v>46</v>
          </cell>
          <cell r="H24">
            <v>19.440000000000001</v>
          </cell>
          <cell r="I24" t="str">
            <v>*</v>
          </cell>
          <cell r="J24">
            <v>73.08</v>
          </cell>
          <cell r="K24">
            <v>12.000000000000002</v>
          </cell>
        </row>
        <row r="25">
          <cell r="B25">
            <v>25.175000000000001</v>
          </cell>
          <cell r="C25">
            <v>32.1</v>
          </cell>
          <cell r="D25">
            <v>21.3</v>
          </cell>
          <cell r="E25">
            <v>79.958333333333329</v>
          </cell>
          <cell r="F25">
            <v>96</v>
          </cell>
          <cell r="G25">
            <v>55</v>
          </cell>
          <cell r="H25">
            <v>18</v>
          </cell>
          <cell r="I25" t="str">
            <v>*</v>
          </cell>
          <cell r="J25">
            <v>45.36</v>
          </cell>
          <cell r="K25">
            <v>0</v>
          </cell>
        </row>
        <row r="26">
          <cell r="B26">
            <v>24.020833333333332</v>
          </cell>
          <cell r="C26">
            <v>31.4</v>
          </cell>
          <cell r="D26">
            <v>21</v>
          </cell>
          <cell r="E26">
            <v>85.541666666666671</v>
          </cell>
          <cell r="F26">
            <v>96</v>
          </cell>
          <cell r="G26">
            <v>57</v>
          </cell>
          <cell r="H26">
            <v>20.88</v>
          </cell>
          <cell r="I26" t="str">
            <v>*</v>
          </cell>
          <cell r="J26">
            <v>58.680000000000007</v>
          </cell>
          <cell r="K26">
            <v>4.4000000000000004</v>
          </cell>
        </row>
        <row r="27">
          <cell r="B27">
            <v>22.887500000000003</v>
          </cell>
          <cell r="C27">
            <v>27</v>
          </cell>
          <cell r="D27">
            <v>19</v>
          </cell>
          <cell r="E27">
            <v>88.125</v>
          </cell>
          <cell r="F27">
            <v>97</v>
          </cell>
          <cell r="G27">
            <v>75</v>
          </cell>
          <cell r="H27">
            <v>15.840000000000002</v>
          </cell>
          <cell r="I27" t="str">
            <v>*</v>
          </cell>
          <cell r="J27">
            <v>25.2</v>
          </cell>
          <cell r="K27">
            <v>0</v>
          </cell>
        </row>
        <row r="28">
          <cell r="B28">
            <v>25.650000000000002</v>
          </cell>
          <cell r="C28">
            <v>32.4</v>
          </cell>
          <cell r="D28">
            <v>19.899999999999999</v>
          </cell>
          <cell r="E28">
            <v>79.916666666666671</v>
          </cell>
          <cell r="F28">
            <v>98</v>
          </cell>
          <cell r="G28">
            <v>52</v>
          </cell>
          <cell r="H28">
            <v>14.4</v>
          </cell>
          <cell r="I28" t="str">
            <v>*</v>
          </cell>
          <cell r="J28">
            <v>29.880000000000003</v>
          </cell>
          <cell r="K28">
            <v>0.2</v>
          </cell>
        </row>
        <row r="29">
          <cell r="B29">
            <v>26.841666666666665</v>
          </cell>
          <cell r="C29">
            <v>33.700000000000003</v>
          </cell>
          <cell r="D29">
            <v>21</v>
          </cell>
          <cell r="E29">
            <v>71.541666666666671</v>
          </cell>
          <cell r="F29">
            <v>95</v>
          </cell>
          <cell r="G29">
            <v>38</v>
          </cell>
          <cell r="H29">
            <v>10.08</v>
          </cell>
          <cell r="I29" t="str">
            <v>*</v>
          </cell>
          <cell r="J29">
            <v>33.480000000000004</v>
          </cell>
          <cell r="K29">
            <v>0</v>
          </cell>
        </row>
        <row r="30">
          <cell r="B30">
            <v>28.016666666666666</v>
          </cell>
          <cell r="C30">
            <v>35.200000000000003</v>
          </cell>
          <cell r="D30">
            <v>22.7</v>
          </cell>
          <cell r="E30">
            <v>60.25</v>
          </cell>
          <cell r="F30">
            <v>89</v>
          </cell>
          <cell r="G30">
            <v>29</v>
          </cell>
          <cell r="H30">
            <v>14.76</v>
          </cell>
          <cell r="I30" t="str">
            <v>*</v>
          </cell>
          <cell r="J30">
            <v>28.8</v>
          </cell>
          <cell r="K30">
            <v>0</v>
          </cell>
        </row>
        <row r="31">
          <cell r="B31">
            <v>28.291666666666671</v>
          </cell>
          <cell r="C31">
            <v>35</v>
          </cell>
          <cell r="D31">
            <v>23.1</v>
          </cell>
          <cell r="E31">
            <v>53.75</v>
          </cell>
          <cell r="F31">
            <v>72</v>
          </cell>
          <cell r="G31">
            <v>31</v>
          </cell>
          <cell r="H31">
            <v>15.120000000000001</v>
          </cell>
          <cell r="I31" t="str">
            <v>*</v>
          </cell>
          <cell r="J31">
            <v>30.240000000000002</v>
          </cell>
          <cell r="K31">
            <v>3.6</v>
          </cell>
        </row>
        <row r="32">
          <cell r="B32">
            <v>27.474999999999994</v>
          </cell>
          <cell r="C32">
            <v>33.9</v>
          </cell>
          <cell r="D32">
            <v>21.3</v>
          </cell>
          <cell r="E32">
            <v>67.333333333333329</v>
          </cell>
          <cell r="F32">
            <v>90</v>
          </cell>
          <cell r="G32">
            <v>42</v>
          </cell>
          <cell r="H32">
            <v>13.68</v>
          </cell>
          <cell r="I32" t="str">
            <v>*</v>
          </cell>
          <cell r="J32">
            <v>30.96</v>
          </cell>
          <cell r="K32">
            <v>0</v>
          </cell>
        </row>
        <row r="33">
          <cell r="B33">
            <v>26.4375</v>
          </cell>
          <cell r="C33">
            <v>31.1</v>
          </cell>
          <cell r="D33">
            <v>22.1</v>
          </cell>
          <cell r="E33">
            <v>71.791666666666671</v>
          </cell>
          <cell r="F33">
            <v>92</v>
          </cell>
          <cell r="G33">
            <v>46</v>
          </cell>
          <cell r="H33">
            <v>19.8</v>
          </cell>
          <cell r="I33" t="str">
            <v>*</v>
          </cell>
          <cell r="J33">
            <v>37.080000000000005</v>
          </cell>
          <cell r="K33">
            <v>0</v>
          </cell>
        </row>
        <row r="34">
          <cell r="B34">
            <v>24.0625</v>
          </cell>
          <cell r="C34">
            <v>27.5</v>
          </cell>
          <cell r="D34">
            <v>20.9</v>
          </cell>
          <cell r="E34">
            <v>82.25</v>
          </cell>
          <cell r="F34">
            <v>97</v>
          </cell>
          <cell r="G34">
            <v>61</v>
          </cell>
          <cell r="H34">
            <v>16.559999999999999</v>
          </cell>
          <cell r="I34" t="str">
            <v>*</v>
          </cell>
          <cell r="J34">
            <v>32.04</v>
          </cell>
          <cell r="K34">
            <v>7.2</v>
          </cell>
        </row>
        <row r="35">
          <cell r="B35">
            <v>22.166666666666661</v>
          </cell>
          <cell r="C35">
            <v>25.2</v>
          </cell>
          <cell r="D35">
            <v>19.8</v>
          </cell>
          <cell r="E35">
            <v>93.708333333333329</v>
          </cell>
          <cell r="F35">
            <v>98</v>
          </cell>
          <cell r="G35">
            <v>78</v>
          </cell>
          <cell r="H35">
            <v>11.879999999999999</v>
          </cell>
          <cell r="I35" t="str">
            <v>*</v>
          </cell>
          <cell r="J35">
            <v>34.200000000000003</v>
          </cell>
          <cell r="K35">
            <v>54.400000000000006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27.045833333333334</v>
          </cell>
          <cell r="C5">
            <v>34.799999999999997</v>
          </cell>
          <cell r="D5">
            <v>20.6</v>
          </cell>
          <cell r="E5">
            <v>71.875</v>
          </cell>
          <cell r="F5">
            <v>100</v>
          </cell>
          <cell r="G5">
            <v>42</v>
          </cell>
          <cell r="H5">
            <v>7.5600000000000005</v>
          </cell>
          <cell r="I5" t="str">
            <v>*</v>
          </cell>
          <cell r="J5">
            <v>24.48</v>
          </cell>
          <cell r="K5">
            <v>0</v>
          </cell>
        </row>
        <row r="6">
          <cell r="B6">
            <v>23.816666666666663</v>
          </cell>
          <cell r="C6">
            <v>27.9</v>
          </cell>
          <cell r="D6">
            <v>20.9</v>
          </cell>
          <cell r="E6">
            <v>86.291666666666671</v>
          </cell>
          <cell r="F6">
            <v>98</v>
          </cell>
          <cell r="G6">
            <v>69</v>
          </cell>
          <cell r="H6">
            <v>12.24</v>
          </cell>
          <cell r="I6" t="str">
            <v>*</v>
          </cell>
          <cell r="J6">
            <v>34.200000000000003</v>
          </cell>
          <cell r="K6">
            <v>11</v>
          </cell>
        </row>
        <row r="7">
          <cell r="B7">
            <v>23.354166666666668</v>
          </cell>
          <cell r="C7">
            <v>31.2</v>
          </cell>
          <cell r="D7">
            <v>20.5</v>
          </cell>
          <cell r="E7">
            <v>89.625</v>
          </cell>
          <cell r="F7">
            <v>100</v>
          </cell>
          <cell r="G7">
            <v>55</v>
          </cell>
          <cell r="H7">
            <v>5.4</v>
          </cell>
          <cell r="I7" t="str">
            <v>*</v>
          </cell>
          <cell r="J7">
            <v>25.92</v>
          </cell>
          <cell r="K7">
            <v>10.4</v>
          </cell>
        </row>
        <row r="8">
          <cell r="B8">
            <v>23.033333333333335</v>
          </cell>
          <cell r="C8">
            <v>29.8</v>
          </cell>
          <cell r="D8">
            <v>19.399999999999999</v>
          </cell>
          <cell r="E8">
            <v>80.583333333333329</v>
          </cell>
          <cell r="F8">
            <v>100</v>
          </cell>
          <cell r="G8">
            <v>40</v>
          </cell>
          <cell r="H8">
            <v>6.12</v>
          </cell>
          <cell r="I8" t="str">
            <v>*</v>
          </cell>
          <cell r="J8">
            <v>27.720000000000002</v>
          </cell>
          <cell r="K8">
            <v>51.4</v>
          </cell>
        </row>
        <row r="9">
          <cell r="B9">
            <v>22.866666666666664</v>
          </cell>
          <cell r="C9">
            <v>31</v>
          </cell>
          <cell r="D9">
            <v>16.3</v>
          </cell>
          <cell r="E9">
            <v>64.166666666666671</v>
          </cell>
          <cell r="F9">
            <v>95</v>
          </cell>
          <cell r="G9">
            <v>24</v>
          </cell>
          <cell r="H9">
            <v>8.64</v>
          </cell>
          <cell r="I9" t="str">
            <v>*</v>
          </cell>
          <cell r="J9">
            <v>22.32</v>
          </cell>
          <cell r="K9">
            <v>0</v>
          </cell>
        </row>
        <row r="10">
          <cell r="B10">
            <v>21.737500000000001</v>
          </cell>
          <cell r="C10">
            <v>29.4</v>
          </cell>
          <cell r="D10">
            <v>15</v>
          </cell>
          <cell r="E10">
            <v>67.541666666666671</v>
          </cell>
          <cell r="F10">
            <v>100</v>
          </cell>
          <cell r="G10">
            <v>33</v>
          </cell>
          <cell r="H10">
            <v>15.120000000000001</v>
          </cell>
          <cell r="I10" t="str">
            <v>*</v>
          </cell>
          <cell r="J10">
            <v>28.08</v>
          </cell>
          <cell r="K10">
            <v>0</v>
          </cell>
        </row>
        <row r="11">
          <cell r="B11">
            <v>22.550000000000008</v>
          </cell>
          <cell r="C11">
            <v>29.6</v>
          </cell>
          <cell r="D11">
            <v>17.100000000000001</v>
          </cell>
          <cell r="E11">
            <v>68.625</v>
          </cell>
          <cell r="F11">
            <v>91</v>
          </cell>
          <cell r="G11">
            <v>43</v>
          </cell>
          <cell r="H11">
            <v>18.36</v>
          </cell>
          <cell r="I11" t="str">
            <v>*</v>
          </cell>
          <cell r="J11">
            <v>32.76</v>
          </cell>
          <cell r="K11">
            <v>0</v>
          </cell>
        </row>
        <row r="12">
          <cell r="B12">
            <v>23.179166666666664</v>
          </cell>
          <cell r="C12">
            <v>30</v>
          </cell>
          <cell r="D12">
            <v>17.8</v>
          </cell>
          <cell r="E12">
            <v>70.333333333333329</v>
          </cell>
          <cell r="F12">
            <v>91</v>
          </cell>
          <cell r="G12">
            <v>42</v>
          </cell>
          <cell r="H12">
            <v>14.4</v>
          </cell>
          <cell r="I12" t="str">
            <v>*</v>
          </cell>
          <cell r="J12">
            <v>26.64</v>
          </cell>
          <cell r="K12">
            <v>0</v>
          </cell>
        </row>
        <row r="13">
          <cell r="B13">
            <v>22.445833333333336</v>
          </cell>
          <cell r="C13">
            <v>30.1</v>
          </cell>
          <cell r="D13">
            <v>17</v>
          </cell>
          <cell r="E13">
            <v>75.208333333333329</v>
          </cell>
          <cell r="F13">
            <v>91</v>
          </cell>
          <cell r="G13">
            <v>48</v>
          </cell>
          <cell r="H13">
            <v>12.24</v>
          </cell>
          <cell r="I13" t="str">
            <v>*</v>
          </cell>
          <cell r="J13">
            <v>27.720000000000002</v>
          </cell>
          <cell r="K13">
            <v>0</v>
          </cell>
        </row>
        <row r="14">
          <cell r="B14">
            <v>22.583333333333332</v>
          </cell>
          <cell r="C14">
            <v>31.2</v>
          </cell>
          <cell r="D14">
            <v>17.8</v>
          </cell>
          <cell r="E14">
            <v>85.166666666666671</v>
          </cell>
          <cell r="F14">
            <v>100</v>
          </cell>
          <cell r="G14">
            <v>54</v>
          </cell>
          <cell r="H14">
            <v>14.76</v>
          </cell>
          <cell r="I14" t="str">
            <v>*</v>
          </cell>
          <cell r="J14">
            <v>45</v>
          </cell>
          <cell r="K14">
            <v>6.6</v>
          </cell>
        </row>
        <row r="15">
          <cell r="B15">
            <v>23.620833333333337</v>
          </cell>
          <cell r="C15">
            <v>31.7</v>
          </cell>
          <cell r="D15">
            <v>18.3</v>
          </cell>
          <cell r="E15">
            <v>80.416666666666671</v>
          </cell>
          <cell r="F15">
            <v>100</v>
          </cell>
          <cell r="G15">
            <v>44</v>
          </cell>
          <cell r="H15">
            <v>5.04</v>
          </cell>
          <cell r="I15" t="str">
            <v>*</v>
          </cell>
          <cell r="J15">
            <v>19.440000000000001</v>
          </cell>
          <cell r="K15">
            <v>0.2</v>
          </cell>
        </row>
        <row r="16">
          <cell r="B16">
            <v>24.529166666666669</v>
          </cell>
          <cell r="C16">
            <v>32.4</v>
          </cell>
          <cell r="D16">
            <v>17.600000000000001</v>
          </cell>
          <cell r="E16">
            <v>75.25</v>
          </cell>
          <cell r="F16">
            <v>100</v>
          </cell>
          <cell r="G16">
            <v>41</v>
          </cell>
          <cell r="H16">
            <v>10.44</v>
          </cell>
          <cell r="I16" t="str">
            <v>*</v>
          </cell>
          <cell r="J16">
            <v>24.12</v>
          </cell>
          <cell r="K16">
            <v>0</v>
          </cell>
        </row>
        <row r="17">
          <cell r="B17">
            <v>24.55</v>
          </cell>
          <cell r="C17">
            <v>32.200000000000003</v>
          </cell>
          <cell r="D17">
            <v>19.7</v>
          </cell>
          <cell r="E17">
            <v>80.083333333333329</v>
          </cell>
          <cell r="F17">
            <v>100</v>
          </cell>
          <cell r="G17">
            <v>50</v>
          </cell>
          <cell r="H17">
            <v>10.08</v>
          </cell>
          <cell r="I17" t="str">
            <v>*</v>
          </cell>
          <cell r="J17">
            <v>29.52</v>
          </cell>
          <cell r="K17">
            <v>1.2</v>
          </cell>
        </row>
        <row r="18">
          <cell r="B18">
            <v>22.700000000000003</v>
          </cell>
          <cell r="C18">
            <v>27.7</v>
          </cell>
          <cell r="D18">
            <v>20.399999999999999</v>
          </cell>
          <cell r="E18">
            <v>89.208333333333329</v>
          </cell>
          <cell r="F18">
            <v>100</v>
          </cell>
          <cell r="G18">
            <v>63</v>
          </cell>
          <cell r="H18">
            <v>12.96</v>
          </cell>
          <cell r="I18" t="str">
            <v>*</v>
          </cell>
          <cell r="J18">
            <v>28.8</v>
          </cell>
          <cell r="K18">
            <v>22.2</v>
          </cell>
        </row>
        <row r="19">
          <cell r="B19">
            <v>23.712500000000002</v>
          </cell>
          <cell r="C19">
            <v>31.9</v>
          </cell>
          <cell r="D19">
            <v>18.100000000000001</v>
          </cell>
          <cell r="E19">
            <v>79.166666666666671</v>
          </cell>
          <cell r="F19">
            <v>100</v>
          </cell>
          <cell r="G19">
            <v>44</v>
          </cell>
          <cell r="H19">
            <v>6.12</v>
          </cell>
          <cell r="I19" t="str">
            <v>*</v>
          </cell>
          <cell r="J19">
            <v>15.840000000000002</v>
          </cell>
          <cell r="K19">
            <v>0.2</v>
          </cell>
        </row>
        <row r="20">
          <cell r="B20">
            <v>24.925000000000001</v>
          </cell>
          <cell r="C20">
            <v>33.9</v>
          </cell>
          <cell r="D20">
            <v>18.100000000000001</v>
          </cell>
          <cell r="E20">
            <v>73.125</v>
          </cell>
          <cell r="F20">
            <v>100</v>
          </cell>
          <cell r="G20">
            <v>37</v>
          </cell>
          <cell r="H20">
            <v>3.9600000000000004</v>
          </cell>
          <cell r="I20" t="str">
            <v>*</v>
          </cell>
          <cell r="J20">
            <v>11.520000000000001</v>
          </cell>
          <cell r="K20">
            <v>0</v>
          </cell>
        </row>
        <row r="21">
          <cell r="B21">
            <v>25.579166666666669</v>
          </cell>
          <cell r="C21">
            <v>31.4</v>
          </cell>
          <cell r="D21">
            <v>20.2</v>
          </cell>
          <cell r="E21">
            <v>75.875</v>
          </cell>
          <cell r="F21">
            <v>100</v>
          </cell>
          <cell r="G21">
            <v>46</v>
          </cell>
          <cell r="H21">
            <v>13.68</v>
          </cell>
          <cell r="I21" t="str">
            <v>*</v>
          </cell>
          <cell r="J21">
            <v>24.48</v>
          </cell>
          <cell r="K21">
            <v>0</v>
          </cell>
        </row>
        <row r="22">
          <cell r="B22">
            <v>24.645833333333332</v>
          </cell>
          <cell r="C22">
            <v>33.5</v>
          </cell>
          <cell r="D22">
            <v>19.600000000000001</v>
          </cell>
          <cell r="E22">
            <v>80.208333333333329</v>
          </cell>
          <cell r="F22">
            <v>100</v>
          </cell>
          <cell r="G22">
            <v>44</v>
          </cell>
          <cell r="H22">
            <v>8.2799999999999994</v>
          </cell>
          <cell r="I22" t="str">
            <v>*</v>
          </cell>
          <cell r="J22">
            <v>28.8</v>
          </cell>
          <cell r="K22">
            <v>24.4</v>
          </cell>
        </row>
        <row r="23">
          <cell r="B23">
            <v>22.716666666666665</v>
          </cell>
          <cell r="C23">
            <v>31.3</v>
          </cell>
          <cell r="D23">
            <v>18.7</v>
          </cell>
          <cell r="E23">
            <v>90.875</v>
          </cell>
          <cell r="F23">
            <v>100</v>
          </cell>
          <cell r="G23">
            <v>52</v>
          </cell>
          <cell r="H23">
            <v>5.4</v>
          </cell>
          <cell r="I23" t="str">
            <v>*</v>
          </cell>
          <cell r="J23">
            <v>54</v>
          </cell>
          <cell r="K23">
            <v>50.8</v>
          </cell>
        </row>
        <row r="24">
          <cell r="B24">
            <v>25.958333333333332</v>
          </cell>
          <cell r="C24">
            <v>33.700000000000003</v>
          </cell>
          <cell r="D24">
            <v>19.2</v>
          </cell>
          <cell r="E24">
            <v>77.208333333333329</v>
          </cell>
          <cell r="F24">
            <v>100</v>
          </cell>
          <cell r="G24">
            <v>42</v>
          </cell>
          <cell r="H24">
            <v>4.32</v>
          </cell>
          <cell r="I24" t="str">
            <v>*</v>
          </cell>
          <cell r="J24">
            <v>18.720000000000002</v>
          </cell>
          <cell r="K24">
            <v>0.2</v>
          </cell>
        </row>
        <row r="25">
          <cell r="B25">
            <v>25.841666666666665</v>
          </cell>
          <cell r="C25">
            <v>34.799999999999997</v>
          </cell>
          <cell r="D25">
            <v>20.2</v>
          </cell>
          <cell r="E25">
            <v>77.666666666666671</v>
          </cell>
          <cell r="F25">
            <v>100</v>
          </cell>
          <cell r="G25">
            <v>44</v>
          </cell>
          <cell r="H25">
            <v>11.879999999999999</v>
          </cell>
          <cell r="I25" t="str">
            <v>*</v>
          </cell>
          <cell r="J25">
            <v>29.16</v>
          </cell>
          <cell r="K25">
            <v>0</v>
          </cell>
        </row>
        <row r="26">
          <cell r="B26">
            <v>23.504166666666666</v>
          </cell>
          <cell r="C26">
            <v>30</v>
          </cell>
          <cell r="D26">
            <v>20.2</v>
          </cell>
          <cell r="E26">
            <v>85.458333333333329</v>
          </cell>
          <cell r="F26">
            <v>98</v>
          </cell>
          <cell r="G26">
            <v>62</v>
          </cell>
          <cell r="H26">
            <v>8.2799999999999994</v>
          </cell>
          <cell r="I26" t="str">
            <v>*</v>
          </cell>
          <cell r="J26">
            <v>36</v>
          </cell>
          <cell r="K26">
            <v>2.4000000000000004</v>
          </cell>
        </row>
        <row r="27">
          <cell r="B27">
            <v>23.741666666666664</v>
          </cell>
          <cell r="C27">
            <v>31.2</v>
          </cell>
          <cell r="D27">
            <v>18.399999999999999</v>
          </cell>
          <cell r="E27">
            <v>87.25</v>
          </cell>
          <cell r="F27">
            <v>100</v>
          </cell>
          <cell r="G27">
            <v>58</v>
          </cell>
          <cell r="H27">
            <v>6.12</v>
          </cell>
          <cell r="I27" t="str">
            <v>*</v>
          </cell>
          <cell r="J27">
            <v>20.16</v>
          </cell>
          <cell r="K27">
            <v>0</v>
          </cell>
        </row>
        <row r="28">
          <cell r="B28">
            <v>25.720833333333331</v>
          </cell>
          <cell r="C28">
            <v>34.4</v>
          </cell>
          <cell r="D28">
            <v>18.7</v>
          </cell>
          <cell r="E28">
            <v>77.291666666666671</v>
          </cell>
          <cell r="F28">
            <v>100</v>
          </cell>
          <cell r="G28">
            <v>34</v>
          </cell>
          <cell r="H28">
            <v>5.7600000000000007</v>
          </cell>
          <cell r="I28" t="str">
            <v>*</v>
          </cell>
          <cell r="J28">
            <v>21.6</v>
          </cell>
          <cell r="K28">
            <v>0</v>
          </cell>
        </row>
        <row r="29">
          <cell r="B29">
            <v>25.795833333333334</v>
          </cell>
          <cell r="C29">
            <v>33.4</v>
          </cell>
          <cell r="D29">
            <v>19.5</v>
          </cell>
          <cell r="E29">
            <v>74.375</v>
          </cell>
          <cell r="F29">
            <v>100</v>
          </cell>
          <cell r="G29">
            <v>40</v>
          </cell>
          <cell r="H29">
            <v>8.2799999999999994</v>
          </cell>
          <cell r="I29" t="str">
            <v>*</v>
          </cell>
          <cell r="J29">
            <v>39.96</v>
          </cell>
          <cell r="K29">
            <v>0</v>
          </cell>
        </row>
        <row r="30">
          <cell r="B30">
            <v>26.7</v>
          </cell>
          <cell r="C30">
            <v>34</v>
          </cell>
          <cell r="D30">
            <v>20.100000000000001</v>
          </cell>
          <cell r="E30">
            <v>68.375</v>
          </cell>
          <cell r="F30">
            <v>100</v>
          </cell>
          <cell r="G30">
            <v>29</v>
          </cell>
          <cell r="H30">
            <v>12.6</v>
          </cell>
          <cell r="I30" t="str">
            <v>*</v>
          </cell>
          <cell r="J30">
            <v>26.64</v>
          </cell>
          <cell r="K30">
            <v>0</v>
          </cell>
        </row>
        <row r="31">
          <cell r="B31">
            <v>25.750000000000004</v>
          </cell>
          <cell r="C31">
            <v>35.6</v>
          </cell>
          <cell r="D31">
            <v>16.7</v>
          </cell>
          <cell r="E31">
            <v>59.166666666666664</v>
          </cell>
          <cell r="F31">
            <v>90</v>
          </cell>
          <cell r="G31">
            <v>23</v>
          </cell>
          <cell r="H31">
            <v>12.24</v>
          </cell>
          <cell r="I31" t="str">
            <v>*</v>
          </cell>
          <cell r="J31">
            <v>22.32</v>
          </cell>
          <cell r="K31">
            <v>0</v>
          </cell>
        </row>
        <row r="32">
          <cell r="B32">
            <v>26.887500000000003</v>
          </cell>
          <cell r="C32">
            <v>34.799999999999997</v>
          </cell>
          <cell r="D32">
            <v>20.8</v>
          </cell>
          <cell r="E32">
            <v>67.916666666666671</v>
          </cell>
          <cell r="F32">
            <v>92</v>
          </cell>
          <cell r="G32">
            <v>34</v>
          </cell>
          <cell r="H32">
            <v>10.8</v>
          </cell>
          <cell r="I32" t="str">
            <v>*</v>
          </cell>
          <cell r="J32">
            <v>22.68</v>
          </cell>
          <cell r="K32">
            <v>0</v>
          </cell>
        </row>
        <row r="33">
          <cell r="B33">
            <v>25.829166666666669</v>
          </cell>
          <cell r="C33">
            <v>32.200000000000003</v>
          </cell>
          <cell r="D33">
            <v>22.3</v>
          </cell>
          <cell r="E33">
            <v>79.291666666666671</v>
          </cell>
          <cell r="F33">
            <v>96</v>
          </cell>
          <cell r="G33">
            <v>50</v>
          </cell>
          <cell r="H33">
            <v>13.32</v>
          </cell>
          <cell r="I33" t="str">
            <v>*</v>
          </cell>
          <cell r="J33">
            <v>27.720000000000002</v>
          </cell>
          <cell r="K33">
            <v>0.2</v>
          </cell>
        </row>
        <row r="34">
          <cell r="B34">
            <v>25.504166666666674</v>
          </cell>
          <cell r="C34">
            <v>32.4</v>
          </cell>
          <cell r="D34">
            <v>21.4</v>
          </cell>
          <cell r="E34">
            <v>74.041666666666671</v>
          </cell>
          <cell r="F34">
            <v>91</v>
          </cell>
          <cell r="G34">
            <v>45</v>
          </cell>
          <cell r="H34">
            <v>9</v>
          </cell>
          <cell r="I34" t="str">
            <v>*</v>
          </cell>
          <cell r="J34">
            <v>28.08</v>
          </cell>
          <cell r="K34">
            <v>0</v>
          </cell>
        </row>
        <row r="35">
          <cell r="B35">
            <v>22.745833333333334</v>
          </cell>
          <cell r="C35">
            <v>26.5</v>
          </cell>
          <cell r="D35">
            <v>20</v>
          </cell>
          <cell r="E35">
            <v>91.083333333333329</v>
          </cell>
          <cell r="F35">
            <v>100</v>
          </cell>
          <cell r="G35">
            <v>69</v>
          </cell>
          <cell r="H35">
            <v>7.5600000000000005</v>
          </cell>
          <cell r="I35" t="str">
            <v>*</v>
          </cell>
          <cell r="J35">
            <v>21.96</v>
          </cell>
          <cell r="K35">
            <v>55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Planilha1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28.07916666666668</v>
          </cell>
          <cell r="C5">
            <v>35.200000000000003</v>
          </cell>
          <cell r="D5">
            <v>22.4</v>
          </cell>
          <cell r="E5">
            <v>75.625</v>
          </cell>
          <cell r="F5">
            <v>98</v>
          </cell>
          <cell r="G5">
            <v>45</v>
          </cell>
          <cell r="H5">
            <v>14.04</v>
          </cell>
          <cell r="I5" t="str">
            <v>*</v>
          </cell>
          <cell r="J5">
            <v>28.8</v>
          </cell>
          <cell r="K5">
            <v>0</v>
          </cell>
        </row>
        <row r="6">
          <cell r="B6">
            <v>24.4375</v>
          </cell>
          <cell r="C6">
            <v>28.4</v>
          </cell>
          <cell r="D6">
            <v>20.7</v>
          </cell>
          <cell r="E6">
            <v>89.041666666666671</v>
          </cell>
          <cell r="F6">
            <v>100</v>
          </cell>
          <cell r="G6">
            <v>71</v>
          </cell>
          <cell r="H6">
            <v>19.440000000000001</v>
          </cell>
          <cell r="I6" t="str">
            <v>*</v>
          </cell>
          <cell r="J6">
            <v>44.28</v>
          </cell>
          <cell r="K6">
            <v>20.8</v>
          </cell>
        </row>
        <row r="7">
          <cell r="B7">
            <v>24.487499999999997</v>
          </cell>
          <cell r="C7">
            <v>30.6</v>
          </cell>
          <cell r="D7">
            <v>21.2</v>
          </cell>
          <cell r="E7">
            <v>86.083333333333329</v>
          </cell>
          <cell r="F7">
            <v>100</v>
          </cell>
          <cell r="G7">
            <v>57</v>
          </cell>
          <cell r="H7">
            <v>20.88</v>
          </cell>
          <cell r="I7" t="str">
            <v>*</v>
          </cell>
          <cell r="J7">
            <v>41.76</v>
          </cell>
          <cell r="K7">
            <v>0</v>
          </cell>
        </row>
        <row r="8">
          <cell r="B8">
            <v>23.958333333333329</v>
          </cell>
          <cell r="C8">
            <v>28.1</v>
          </cell>
          <cell r="D8">
            <v>21.3</v>
          </cell>
          <cell r="E8">
            <v>87.333333333333329</v>
          </cell>
          <cell r="F8">
            <v>100</v>
          </cell>
          <cell r="G8">
            <v>58</v>
          </cell>
          <cell r="H8">
            <v>14.76</v>
          </cell>
          <cell r="I8" t="str">
            <v>*</v>
          </cell>
          <cell r="J8">
            <v>32.04</v>
          </cell>
          <cell r="K8">
            <v>22.000000000000004</v>
          </cell>
        </row>
        <row r="9">
          <cell r="B9">
            <v>24.008333333333336</v>
          </cell>
          <cell r="C9">
            <v>29.8</v>
          </cell>
          <cell r="D9">
            <v>18.8</v>
          </cell>
          <cell r="E9">
            <v>68.125</v>
          </cell>
          <cell r="F9">
            <v>94</v>
          </cell>
          <cell r="G9">
            <v>37</v>
          </cell>
          <cell r="H9">
            <v>13.68</v>
          </cell>
          <cell r="I9" t="str">
            <v>*</v>
          </cell>
          <cell r="J9">
            <v>30.96</v>
          </cell>
          <cell r="K9">
            <v>0</v>
          </cell>
        </row>
        <row r="10">
          <cell r="B10">
            <v>23.633333333333329</v>
          </cell>
          <cell r="C10">
            <v>29.5</v>
          </cell>
          <cell r="D10">
            <v>18.2</v>
          </cell>
          <cell r="E10">
            <v>73.416666666666671</v>
          </cell>
          <cell r="F10">
            <v>98</v>
          </cell>
          <cell r="G10">
            <v>50</v>
          </cell>
          <cell r="H10">
            <v>13.32</v>
          </cell>
          <cell r="I10" t="str">
            <v>*</v>
          </cell>
          <cell r="J10">
            <v>30.96</v>
          </cell>
          <cell r="K10">
            <v>0</v>
          </cell>
        </row>
        <row r="11">
          <cell r="B11">
            <v>23.933333333333334</v>
          </cell>
          <cell r="C11">
            <v>29.9</v>
          </cell>
          <cell r="D11">
            <v>18.899999999999999</v>
          </cell>
          <cell r="E11">
            <v>72.416666666666671</v>
          </cell>
          <cell r="F11">
            <v>92</v>
          </cell>
          <cell r="G11">
            <v>52</v>
          </cell>
          <cell r="H11">
            <v>16.2</v>
          </cell>
          <cell r="I11" t="str">
            <v>*</v>
          </cell>
          <cell r="J11">
            <v>34.56</v>
          </cell>
          <cell r="K11">
            <v>0</v>
          </cell>
        </row>
        <row r="12">
          <cell r="B12">
            <v>24.779166666666658</v>
          </cell>
          <cell r="C12">
            <v>30.9</v>
          </cell>
          <cell r="D12">
            <v>19.7</v>
          </cell>
          <cell r="E12">
            <v>70.166666666666671</v>
          </cell>
          <cell r="F12">
            <v>90</v>
          </cell>
          <cell r="G12">
            <v>49</v>
          </cell>
          <cell r="H12">
            <v>14.76</v>
          </cell>
          <cell r="I12" t="str">
            <v>*</v>
          </cell>
          <cell r="J12">
            <v>32.4</v>
          </cell>
          <cell r="K12">
            <v>0</v>
          </cell>
        </row>
        <row r="13">
          <cell r="B13">
            <v>25.241666666666671</v>
          </cell>
          <cell r="C13">
            <v>32</v>
          </cell>
          <cell r="D13">
            <v>20.399999999999999</v>
          </cell>
          <cell r="E13">
            <v>74.666666666666671</v>
          </cell>
          <cell r="F13">
            <v>96</v>
          </cell>
          <cell r="G13">
            <v>47</v>
          </cell>
          <cell r="H13">
            <v>11.879999999999999</v>
          </cell>
          <cell r="I13" t="str">
            <v>*</v>
          </cell>
          <cell r="J13">
            <v>29.16</v>
          </cell>
          <cell r="K13">
            <v>0</v>
          </cell>
        </row>
        <row r="14">
          <cell r="B14">
            <v>24.695833333333329</v>
          </cell>
          <cell r="C14">
            <v>33.799999999999997</v>
          </cell>
          <cell r="D14">
            <v>20.6</v>
          </cell>
          <cell r="E14">
            <v>81.625</v>
          </cell>
          <cell r="F14">
            <v>100</v>
          </cell>
          <cell r="G14">
            <v>44</v>
          </cell>
          <cell r="H14">
            <v>28.44</v>
          </cell>
          <cell r="I14" t="str">
            <v>*</v>
          </cell>
          <cell r="J14">
            <v>65.88000000000001</v>
          </cell>
          <cell r="K14">
            <v>24.6</v>
          </cell>
        </row>
        <row r="15">
          <cell r="B15">
            <v>23.529166666666665</v>
          </cell>
          <cell r="C15">
            <v>31.3</v>
          </cell>
          <cell r="D15">
            <v>19.899999999999999</v>
          </cell>
          <cell r="E15">
            <v>87.5</v>
          </cell>
          <cell r="F15">
            <v>100</v>
          </cell>
          <cell r="G15">
            <v>59</v>
          </cell>
          <cell r="H15">
            <v>16.559999999999999</v>
          </cell>
          <cell r="I15" t="str">
            <v>*</v>
          </cell>
          <cell r="J15">
            <v>58.680000000000007</v>
          </cell>
          <cell r="K15">
            <v>20.999999999999996</v>
          </cell>
        </row>
        <row r="16">
          <cell r="B16">
            <v>24.420833333333334</v>
          </cell>
          <cell r="C16">
            <v>31.1</v>
          </cell>
          <cell r="D16">
            <v>19.3</v>
          </cell>
          <cell r="E16">
            <v>84.875</v>
          </cell>
          <cell r="F16">
            <v>100</v>
          </cell>
          <cell r="G16">
            <v>56</v>
          </cell>
          <cell r="H16">
            <v>15.48</v>
          </cell>
          <cell r="I16" t="str">
            <v>*</v>
          </cell>
          <cell r="J16">
            <v>32.4</v>
          </cell>
          <cell r="K16">
            <v>0.2</v>
          </cell>
        </row>
        <row r="17">
          <cell r="B17">
            <v>24.737500000000001</v>
          </cell>
          <cell r="C17">
            <v>30</v>
          </cell>
          <cell r="D17">
            <v>21.8</v>
          </cell>
          <cell r="E17">
            <v>87.416666666666671</v>
          </cell>
          <cell r="F17">
            <v>100</v>
          </cell>
          <cell r="G17">
            <v>65</v>
          </cell>
          <cell r="H17">
            <v>23.040000000000003</v>
          </cell>
          <cell r="I17" t="str">
            <v>*</v>
          </cell>
          <cell r="J17">
            <v>51.12</v>
          </cell>
          <cell r="K17">
            <v>0.4</v>
          </cell>
        </row>
        <row r="18">
          <cell r="B18">
            <v>24.620833333333337</v>
          </cell>
          <cell r="C18">
            <v>29.2</v>
          </cell>
          <cell r="D18">
            <v>22.3</v>
          </cell>
          <cell r="E18">
            <v>85.916666666666671</v>
          </cell>
          <cell r="F18">
            <v>100</v>
          </cell>
          <cell r="G18">
            <v>58</v>
          </cell>
          <cell r="H18">
            <v>20.88</v>
          </cell>
          <cell r="I18" t="str">
            <v>*</v>
          </cell>
          <cell r="J18">
            <v>36.36</v>
          </cell>
          <cell r="K18">
            <v>0.2</v>
          </cell>
        </row>
        <row r="19">
          <cell r="B19">
            <v>25.574999999999999</v>
          </cell>
          <cell r="C19">
            <v>30.7</v>
          </cell>
          <cell r="D19">
            <v>21.2</v>
          </cell>
          <cell r="E19">
            <v>80.916666666666671</v>
          </cell>
          <cell r="F19">
            <v>100</v>
          </cell>
          <cell r="G19">
            <v>54</v>
          </cell>
          <cell r="H19">
            <v>15.840000000000002</v>
          </cell>
          <cell r="I19" t="str">
            <v>*</v>
          </cell>
          <cell r="J19">
            <v>27.720000000000002</v>
          </cell>
          <cell r="K19">
            <v>0</v>
          </cell>
        </row>
        <row r="20">
          <cell r="B20">
            <v>26.700000000000003</v>
          </cell>
          <cell r="C20">
            <v>33.9</v>
          </cell>
          <cell r="D20">
            <v>20.6</v>
          </cell>
          <cell r="E20">
            <v>75.583333333333329</v>
          </cell>
          <cell r="F20">
            <v>100</v>
          </cell>
          <cell r="G20">
            <v>40</v>
          </cell>
          <cell r="H20">
            <v>9</v>
          </cell>
          <cell r="I20" t="str">
            <v>*</v>
          </cell>
          <cell r="J20">
            <v>27.720000000000002</v>
          </cell>
          <cell r="K20">
            <v>0</v>
          </cell>
        </row>
        <row r="21">
          <cell r="B21">
            <v>26.120833333333337</v>
          </cell>
          <cell r="C21">
            <v>31.9</v>
          </cell>
          <cell r="D21">
            <v>21.8</v>
          </cell>
          <cell r="E21">
            <v>80.916666666666671</v>
          </cell>
          <cell r="F21">
            <v>100</v>
          </cell>
          <cell r="G21">
            <v>51</v>
          </cell>
          <cell r="H21">
            <v>10.08</v>
          </cell>
          <cell r="I21" t="str">
            <v>*</v>
          </cell>
          <cell r="J21">
            <v>27</v>
          </cell>
          <cell r="K21">
            <v>0</v>
          </cell>
        </row>
        <row r="22">
          <cell r="B22">
            <v>26.204166666666662</v>
          </cell>
          <cell r="C22">
            <v>33.200000000000003</v>
          </cell>
          <cell r="D22">
            <v>21.4</v>
          </cell>
          <cell r="E22">
            <v>82</v>
          </cell>
          <cell r="F22">
            <v>100</v>
          </cell>
          <cell r="G22">
            <v>52</v>
          </cell>
          <cell r="H22">
            <v>14.76</v>
          </cell>
          <cell r="I22" t="str">
            <v>*</v>
          </cell>
          <cell r="J22">
            <v>44.64</v>
          </cell>
          <cell r="K22">
            <v>3</v>
          </cell>
        </row>
        <row r="23">
          <cell r="B23">
            <v>25.762499999999992</v>
          </cell>
          <cell r="C23">
            <v>33.200000000000003</v>
          </cell>
          <cell r="D23">
            <v>21</v>
          </cell>
          <cell r="E23">
            <v>79.875</v>
          </cell>
          <cell r="F23">
            <v>100</v>
          </cell>
          <cell r="G23">
            <v>48</v>
          </cell>
          <cell r="H23">
            <v>17.28</v>
          </cell>
          <cell r="I23" t="str">
            <v>*</v>
          </cell>
          <cell r="J23">
            <v>34.200000000000003</v>
          </cell>
          <cell r="K23">
            <v>0</v>
          </cell>
        </row>
        <row r="24">
          <cell r="B24">
            <v>26.279166666666669</v>
          </cell>
          <cell r="C24">
            <v>34</v>
          </cell>
          <cell r="D24">
            <v>21.1</v>
          </cell>
          <cell r="E24">
            <v>80</v>
          </cell>
          <cell r="F24">
            <v>100</v>
          </cell>
          <cell r="G24">
            <v>46</v>
          </cell>
          <cell r="H24">
            <v>16.2</v>
          </cell>
          <cell r="I24" t="str">
            <v>*</v>
          </cell>
          <cell r="J24">
            <v>39.96</v>
          </cell>
          <cell r="K24">
            <v>0</v>
          </cell>
        </row>
        <row r="25">
          <cell r="B25">
            <v>26.233333333333334</v>
          </cell>
          <cell r="C25">
            <v>33.200000000000003</v>
          </cell>
          <cell r="D25">
            <v>21.4</v>
          </cell>
          <cell r="E25">
            <v>81.958333333333329</v>
          </cell>
          <cell r="F25">
            <v>100</v>
          </cell>
          <cell r="G25">
            <v>57</v>
          </cell>
          <cell r="H25">
            <v>19.440000000000001</v>
          </cell>
          <cell r="I25" t="str">
            <v>*</v>
          </cell>
          <cell r="J25">
            <v>34.92</v>
          </cell>
          <cell r="K25">
            <v>0.2</v>
          </cell>
        </row>
        <row r="26">
          <cell r="B26">
            <v>25.058333333333334</v>
          </cell>
          <cell r="C26">
            <v>32.700000000000003</v>
          </cell>
          <cell r="D26">
            <v>22.1</v>
          </cell>
          <cell r="E26">
            <v>87.25</v>
          </cell>
          <cell r="F26">
            <v>100</v>
          </cell>
          <cell r="G26">
            <v>53</v>
          </cell>
          <cell r="H26">
            <v>19.440000000000001</v>
          </cell>
          <cell r="I26" t="str">
            <v>*</v>
          </cell>
          <cell r="J26">
            <v>45.72</v>
          </cell>
          <cell r="K26">
            <v>2.8000000000000003</v>
          </cell>
        </row>
        <row r="27">
          <cell r="B27">
            <v>23.412499999999998</v>
          </cell>
          <cell r="C27">
            <v>27.3</v>
          </cell>
          <cell r="D27">
            <v>19.5</v>
          </cell>
          <cell r="E27">
            <v>92.291666666666671</v>
          </cell>
          <cell r="F27">
            <v>100</v>
          </cell>
          <cell r="G27">
            <v>76</v>
          </cell>
          <cell r="H27">
            <v>13.32</v>
          </cell>
          <cell r="I27" t="str">
            <v>*</v>
          </cell>
          <cell r="J27">
            <v>24.48</v>
          </cell>
          <cell r="K27">
            <v>0.2</v>
          </cell>
        </row>
        <row r="28">
          <cell r="B28">
            <v>26.066666666666666</v>
          </cell>
          <cell r="C28">
            <v>32.9</v>
          </cell>
          <cell r="D28">
            <v>19.899999999999999</v>
          </cell>
          <cell r="E28">
            <v>83.708333333333329</v>
          </cell>
          <cell r="F28">
            <v>100</v>
          </cell>
          <cell r="G28">
            <v>56</v>
          </cell>
          <cell r="H28">
            <v>16.920000000000002</v>
          </cell>
          <cell r="I28" t="str">
            <v>*</v>
          </cell>
          <cell r="J28">
            <v>33.119999999999997</v>
          </cell>
          <cell r="K28">
            <v>0</v>
          </cell>
        </row>
        <row r="29">
          <cell r="B29">
            <v>27.012499999999999</v>
          </cell>
          <cell r="C29">
            <v>34.700000000000003</v>
          </cell>
          <cell r="D29">
            <v>20.8</v>
          </cell>
          <cell r="E29">
            <v>76.75</v>
          </cell>
          <cell r="F29">
            <v>100</v>
          </cell>
          <cell r="G29">
            <v>47</v>
          </cell>
          <cell r="H29">
            <v>11.16</v>
          </cell>
          <cell r="I29" t="str">
            <v>*</v>
          </cell>
          <cell r="J29">
            <v>32.4</v>
          </cell>
          <cell r="K29">
            <v>0</v>
          </cell>
        </row>
        <row r="30">
          <cell r="B30">
            <v>28.404166666666665</v>
          </cell>
          <cell r="C30">
            <v>35.9</v>
          </cell>
          <cell r="D30">
            <v>21.7</v>
          </cell>
          <cell r="E30">
            <v>66.958333333333329</v>
          </cell>
          <cell r="F30">
            <v>100</v>
          </cell>
          <cell r="G30">
            <v>34</v>
          </cell>
          <cell r="H30">
            <v>12.24</v>
          </cell>
          <cell r="I30" t="str">
            <v>*</v>
          </cell>
          <cell r="J30">
            <v>25.2</v>
          </cell>
          <cell r="K30">
            <v>0</v>
          </cell>
        </row>
        <row r="31">
          <cell r="B31">
            <v>28.212499999999995</v>
          </cell>
          <cell r="C31">
            <v>35.700000000000003</v>
          </cell>
          <cell r="D31">
            <v>21.8</v>
          </cell>
          <cell r="E31">
            <v>60.75</v>
          </cell>
          <cell r="F31">
            <v>79</v>
          </cell>
          <cell r="G31">
            <v>38</v>
          </cell>
          <cell r="H31">
            <v>11.879999999999999</v>
          </cell>
          <cell r="I31" t="str">
            <v>*</v>
          </cell>
          <cell r="J31">
            <v>27.36</v>
          </cell>
          <cell r="K31">
            <v>0</v>
          </cell>
        </row>
        <row r="32">
          <cell r="B32">
            <v>28.1875</v>
          </cell>
          <cell r="C32">
            <v>35</v>
          </cell>
          <cell r="D32">
            <v>22.5</v>
          </cell>
          <cell r="E32">
            <v>69.458333333333329</v>
          </cell>
          <cell r="F32">
            <v>93</v>
          </cell>
          <cell r="G32">
            <v>41</v>
          </cell>
          <cell r="H32">
            <v>12.96</v>
          </cell>
          <cell r="I32" t="str">
            <v>*</v>
          </cell>
          <cell r="J32">
            <v>29.880000000000003</v>
          </cell>
          <cell r="K32">
            <v>0</v>
          </cell>
        </row>
        <row r="33">
          <cell r="B33">
            <v>26.695833333333329</v>
          </cell>
          <cell r="C33">
            <v>31.9</v>
          </cell>
          <cell r="D33">
            <v>22.5</v>
          </cell>
          <cell r="E33">
            <v>78.625</v>
          </cell>
          <cell r="F33">
            <v>99</v>
          </cell>
          <cell r="G33">
            <v>52</v>
          </cell>
          <cell r="H33">
            <v>20.16</v>
          </cell>
          <cell r="I33" t="str">
            <v>*</v>
          </cell>
          <cell r="J33">
            <v>37.440000000000005</v>
          </cell>
          <cell r="K33">
            <v>0</v>
          </cell>
        </row>
        <row r="34">
          <cell r="B34">
            <v>25.120833333333334</v>
          </cell>
          <cell r="C34">
            <v>30</v>
          </cell>
          <cell r="D34">
            <v>21.8</v>
          </cell>
          <cell r="E34">
            <v>85.458333333333329</v>
          </cell>
          <cell r="F34">
            <v>100</v>
          </cell>
          <cell r="G34">
            <v>58</v>
          </cell>
          <cell r="H34">
            <v>16.920000000000002</v>
          </cell>
          <cell r="I34" t="str">
            <v>*</v>
          </cell>
          <cell r="J34">
            <v>33.840000000000003</v>
          </cell>
          <cell r="K34">
            <v>2.4000000000000004</v>
          </cell>
        </row>
        <row r="35">
          <cell r="B35">
            <v>22.983333333333331</v>
          </cell>
          <cell r="C35">
            <v>25.5</v>
          </cell>
          <cell r="D35">
            <v>20.7</v>
          </cell>
          <cell r="E35">
            <v>97.166666666666671</v>
          </cell>
          <cell r="F35">
            <v>100</v>
          </cell>
          <cell r="G35">
            <v>81</v>
          </cell>
          <cell r="H35">
            <v>17.64</v>
          </cell>
          <cell r="I35" t="str">
            <v>*</v>
          </cell>
          <cell r="J35">
            <v>36</v>
          </cell>
          <cell r="K35">
            <v>38.799999999999997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28.600000000000009</v>
          </cell>
          <cell r="C5">
            <v>35.299999999999997</v>
          </cell>
          <cell r="D5">
            <v>23</v>
          </cell>
          <cell r="E5">
            <v>70.083333333333329</v>
          </cell>
          <cell r="F5">
            <v>97</v>
          </cell>
          <cell r="G5">
            <v>39</v>
          </cell>
          <cell r="H5">
            <v>10.44</v>
          </cell>
          <cell r="I5" t="str">
            <v>*</v>
          </cell>
          <cell r="J5">
            <v>28.44</v>
          </cell>
          <cell r="K5">
            <v>0</v>
          </cell>
        </row>
        <row r="6">
          <cell r="B6">
            <v>24.200000000000003</v>
          </cell>
          <cell r="C6">
            <v>30.2</v>
          </cell>
          <cell r="D6">
            <v>20.9</v>
          </cell>
          <cell r="E6">
            <v>82.631578947368425</v>
          </cell>
          <cell r="F6">
            <v>100</v>
          </cell>
          <cell r="G6">
            <v>63</v>
          </cell>
          <cell r="H6">
            <v>17.28</v>
          </cell>
          <cell r="I6" t="str">
            <v>*</v>
          </cell>
          <cell r="J6">
            <v>40.32</v>
          </cell>
          <cell r="K6">
            <v>40.600000000000009</v>
          </cell>
        </row>
        <row r="7">
          <cell r="B7">
            <v>23.616666666666664</v>
          </cell>
          <cell r="C7">
            <v>28.2</v>
          </cell>
          <cell r="D7">
            <v>21.1</v>
          </cell>
          <cell r="E7">
            <v>84.375</v>
          </cell>
          <cell r="F7">
            <v>99</v>
          </cell>
          <cell r="G7">
            <v>70</v>
          </cell>
          <cell r="H7">
            <v>18.720000000000002</v>
          </cell>
          <cell r="I7" t="str">
            <v>*</v>
          </cell>
          <cell r="J7">
            <v>46.440000000000005</v>
          </cell>
          <cell r="K7">
            <v>23</v>
          </cell>
        </row>
        <row r="8">
          <cell r="B8">
            <v>23.012499999999999</v>
          </cell>
          <cell r="C8">
            <v>28</v>
          </cell>
          <cell r="D8">
            <v>19.899999999999999</v>
          </cell>
          <cell r="E8">
            <v>71.181818181818187</v>
          </cell>
          <cell r="F8">
            <v>93</v>
          </cell>
          <cell r="G8">
            <v>48</v>
          </cell>
          <cell r="H8">
            <v>20.52</v>
          </cell>
          <cell r="I8" t="str">
            <v>*</v>
          </cell>
          <cell r="J8">
            <v>38.880000000000003</v>
          </cell>
          <cell r="K8">
            <v>20.2</v>
          </cell>
        </row>
        <row r="9">
          <cell r="B9">
            <v>23.316666666666663</v>
          </cell>
          <cell r="C9">
            <v>29.8</v>
          </cell>
          <cell r="D9">
            <v>17.600000000000001</v>
          </cell>
          <cell r="E9">
            <v>65.75</v>
          </cell>
          <cell r="F9">
            <v>93</v>
          </cell>
          <cell r="G9">
            <v>26</v>
          </cell>
          <cell r="H9">
            <v>23.040000000000003</v>
          </cell>
          <cell r="I9" t="str">
            <v>*</v>
          </cell>
          <cell r="J9">
            <v>33.480000000000004</v>
          </cell>
          <cell r="K9">
            <v>0</v>
          </cell>
        </row>
        <row r="10">
          <cell r="B10">
            <v>23.299999999999997</v>
          </cell>
          <cell r="C10">
            <v>28.6</v>
          </cell>
          <cell r="D10">
            <v>18.399999999999999</v>
          </cell>
          <cell r="E10">
            <v>70.666666666666671</v>
          </cell>
          <cell r="F10">
            <v>100</v>
          </cell>
          <cell r="G10">
            <v>43</v>
          </cell>
          <cell r="H10">
            <v>16.920000000000002</v>
          </cell>
          <cell r="I10" t="str">
            <v>*</v>
          </cell>
          <cell r="J10">
            <v>27.720000000000002</v>
          </cell>
          <cell r="K10">
            <v>0</v>
          </cell>
        </row>
        <row r="11">
          <cell r="B11">
            <v>24.020833333333339</v>
          </cell>
          <cell r="C11">
            <v>29.1</v>
          </cell>
          <cell r="D11">
            <v>18.399999999999999</v>
          </cell>
          <cell r="E11">
            <v>66.125</v>
          </cell>
          <cell r="F11">
            <v>86</v>
          </cell>
          <cell r="G11">
            <v>44</v>
          </cell>
          <cell r="H11">
            <v>14.04</v>
          </cell>
          <cell r="I11" t="str">
            <v>*</v>
          </cell>
          <cell r="J11">
            <v>29.880000000000003</v>
          </cell>
          <cell r="K11">
            <v>0</v>
          </cell>
        </row>
        <row r="12">
          <cell r="B12">
            <v>24.249999999999996</v>
          </cell>
          <cell r="C12">
            <v>29.8</v>
          </cell>
          <cell r="D12">
            <v>19</v>
          </cell>
          <cell r="E12">
            <v>67.666666666666671</v>
          </cell>
          <cell r="F12">
            <v>90</v>
          </cell>
          <cell r="G12">
            <v>41</v>
          </cell>
          <cell r="H12">
            <v>15.48</v>
          </cell>
          <cell r="I12" t="str">
            <v>*</v>
          </cell>
          <cell r="J12">
            <v>30.240000000000002</v>
          </cell>
          <cell r="K12">
            <v>0</v>
          </cell>
        </row>
        <row r="13">
          <cell r="B13">
            <v>24.154166666666665</v>
          </cell>
          <cell r="C13">
            <v>29.9</v>
          </cell>
          <cell r="D13">
            <v>21.1</v>
          </cell>
          <cell r="E13">
            <v>75.666666666666671</v>
          </cell>
          <cell r="F13">
            <v>90</v>
          </cell>
          <cell r="G13">
            <v>59</v>
          </cell>
          <cell r="H13">
            <v>12.6</v>
          </cell>
          <cell r="I13" t="str">
            <v>*</v>
          </cell>
          <cell r="J13">
            <v>32.04</v>
          </cell>
          <cell r="K13">
            <v>0.2</v>
          </cell>
        </row>
        <row r="14">
          <cell r="B14">
            <v>23.933333333333326</v>
          </cell>
          <cell r="C14">
            <v>30.8</v>
          </cell>
          <cell r="D14">
            <v>19.600000000000001</v>
          </cell>
          <cell r="E14">
            <v>83.434782608695656</v>
          </cell>
          <cell r="F14">
            <v>100</v>
          </cell>
          <cell r="G14">
            <v>54</v>
          </cell>
          <cell r="H14">
            <v>22.32</v>
          </cell>
          <cell r="I14" t="str">
            <v>*</v>
          </cell>
          <cell r="J14">
            <v>62.639999999999993</v>
          </cell>
          <cell r="K14">
            <v>1.2</v>
          </cell>
        </row>
        <row r="15">
          <cell r="B15">
            <v>24.349999999999998</v>
          </cell>
          <cell r="C15">
            <v>30.6</v>
          </cell>
          <cell r="D15">
            <v>19.7</v>
          </cell>
          <cell r="E15">
            <v>76.5</v>
          </cell>
          <cell r="F15">
            <v>99</v>
          </cell>
          <cell r="G15">
            <v>51</v>
          </cell>
          <cell r="H15">
            <v>6.84</v>
          </cell>
          <cell r="I15" t="str">
            <v>*</v>
          </cell>
          <cell r="J15">
            <v>20.88</v>
          </cell>
          <cell r="K15">
            <v>0.60000000000000009</v>
          </cell>
        </row>
        <row r="16">
          <cell r="B16">
            <v>25.775000000000002</v>
          </cell>
          <cell r="C16">
            <v>32.299999999999997</v>
          </cell>
          <cell r="D16">
            <v>20.7</v>
          </cell>
          <cell r="E16">
            <v>71.5</v>
          </cell>
          <cell r="F16">
            <v>100</v>
          </cell>
          <cell r="G16">
            <v>44</v>
          </cell>
          <cell r="H16">
            <v>10.44</v>
          </cell>
          <cell r="I16" t="str">
            <v>*</v>
          </cell>
          <cell r="J16">
            <v>27.720000000000002</v>
          </cell>
          <cell r="K16">
            <v>0</v>
          </cell>
        </row>
        <row r="17">
          <cell r="B17">
            <v>25.112500000000001</v>
          </cell>
          <cell r="C17">
            <v>32.299999999999997</v>
          </cell>
          <cell r="D17">
            <v>21.3</v>
          </cell>
          <cell r="E17">
            <v>79.05</v>
          </cell>
          <cell r="F17">
            <v>100</v>
          </cell>
          <cell r="G17">
            <v>45</v>
          </cell>
          <cell r="H17">
            <v>20.52</v>
          </cell>
          <cell r="I17" t="str">
            <v>*</v>
          </cell>
          <cell r="J17">
            <v>42.84</v>
          </cell>
          <cell r="K17">
            <v>0</v>
          </cell>
        </row>
        <row r="18">
          <cell r="B18">
            <v>23.383333333333336</v>
          </cell>
          <cell r="C18">
            <v>29.1</v>
          </cell>
          <cell r="D18">
            <v>19.899999999999999</v>
          </cell>
          <cell r="E18">
            <v>83.07692307692308</v>
          </cell>
          <cell r="F18">
            <v>100</v>
          </cell>
          <cell r="G18">
            <v>66</v>
          </cell>
          <cell r="H18">
            <v>24.12</v>
          </cell>
          <cell r="I18" t="str">
            <v>*</v>
          </cell>
          <cell r="J18">
            <v>52.56</v>
          </cell>
          <cell r="K18">
            <v>0</v>
          </cell>
        </row>
        <row r="19">
          <cell r="B19">
            <v>24.658333333333331</v>
          </cell>
          <cell r="C19">
            <v>31.2</v>
          </cell>
          <cell r="D19">
            <v>21.1</v>
          </cell>
          <cell r="E19">
            <v>75.875</v>
          </cell>
          <cell r="F19">
            <v>100</v>
          </cell>
          <cell r="G19">
            <v>50</v>
          </cell>
          <cell r="H19">
            <v>11.879999999999999</v>
          </cell>
          <cell r="I19" t="str">
            <v>*</v>
          </cell>
          <cell r="J19">
            <v>30.240000000000002</v>
          </cell>
          <cell r="K19">
            <v>0</v>
          </cell>
        </row>
        <row r="20">
          <cell r="B20">
            <v>26.370833333333334</v>
          </cell>
          <cell r="C20">
            <v>33</v>
          </cell>
          <cell r="D20">
            <v>21.3</v>
          </cell>
          <cell r="E20">
            <v>73.599999999999994</v>
          </cell>
          <cell r="F20">
            <v>100</v>
          </cell>
          <cell r="G20">
            <v>45</v>
          </cell>
          <cell r="H20">
            <v>6.84</v>
          </cell>
          <cell r="I20" t="str">
            <v>*</v>
          </cell>
          <cell r="J20">
            <v>14.04</v>
          </cell>
          <cell r="K20">
            <v>0</v>
          </cell>
        </row>
        <row r="21">
          <cell r="B21">
            <v>26.645833333333332</v>
          </cell>
          <cell r="C21">
            <v>31.5</v>
          </cell>
          <cell r="D21">
            <v>22.9</v>
          </cell>
          <cell r="E21">
            <v>75.826086956521735</v>
          </cell>
          <cell r="F21">
            <v>100</v>
          </cell>
          <cell r="G21">
            <v>50</v>
          </cell>
          <cell r="H21">
            <v>10.8</v>
          </cell>
          <cell r="I21" t="str">
            <v>*</v>
          </cell>
          <cell r="J21">
            <v>31.680000000000003</v>
          </cell>
          <cell r="K21">
            <v>0</v>
          </cell>
        </row>
        <row r="22">
          <cell r="B22">
            <v>25.183333333333337</v>
          </cell>
          <cell r="C22">
            <v>32.5</v>
          </cell>
          <cell r="D22">
            <v>22</v>
          </cell>
          <cell r="E22">
            <v>81.61904761904762</v>
          </cell>
          <cell r="F22">
            <v>100</v>
          </cell>
          <cell r="G22">
            <v>55</v>
          </cell>
          <cell r="H22">
            <v>24.840000000000003</v>
          </cell>
          <cell r="I22" t="str">
            <v>*</v>
          </cell>
          <cell r="J22">
            <v>73.8</v>
          </cell>
          <cell r="K22">
            <v>0</v>
          </cell>
        </row>
        <row r="23">
          <cell r="B23">
            <v>24.95</v>
          </cell>
          <cell r="C23">
            <v>32.700000000000003</v>
          </cell>
          <cell r="D23">
            <v>19.399999999999999</v>
          </cell>
          <cell r="E23">
            <v>74</v>
          </cell>
          <cell r="F23">
            <v>100</v>
          </cell>
          <cell r="G23">
            <v>47</v>
          </cell>
          <cell r="H23">
            <v>13.32</v>
          </cell>
          <cell r="I23" t="str">
            <v>*</v>
          </cell>
          <cell r="J23">
            <v>27</v>
          </cell>
          <cell r="K23">
            <v>0</v>
          </cell>
        </row>
        <row r="24">
          <cell r="B24">
            <v>26.712500000000002</v>
          </cell>
          <cell r="C24">
            <v>33.700000000000003</v>
          </cell>
          <cell r="D24">
            <v>21.3</v>
          </cell>
          <cell r="E24">
            <v>75.909090909090907</v>
          </cell>
          <cell r="F24">
            <v>100</v>
          </cell>
          <cell r="G24">
            <v>44</v>
          </cell>
          <cell r="H24">
            <v>14.76</v>
          </cell>
          <cell r="I24" t="str">
            <v>*</v>
          </cell>
          <cell r="J24">
            <v>29.880000000000003</v>
          </cell>
          <cell r="K24">
            <v>0</v>
          </cell>
        </row>
        <row r="25">
          <cell r="B25">
            <v>25.904166666666665</v>
          </cell>
          <cell r="C25">
            <v>35.4</v>
          </cell>
          <cell r="D25">
            <v>21.3</v>
          </cell>
          <cell r="E25">
            <v>80.291666666666671</v>
          </cell>
          <cell r="F25">
            <v>100</v>
          </cell>
          <cell r="G25">
            <v>39</v>
          </cell>
          <cell r="H25">
            <v>15.840000000000002</v>
          </cell>
          <cell r="I25" t="str">
            <v>*</v>
          </cell>
          <cell r="J25">
            <v>40.32</v>
          </cell>
          <cell r="K25">
            <v>0</v>
          </cell>
        </row>
        <row r="26">
          <cell r="B26">
            <v>23.954166666666666</v>
          </cell>
          <cell r="C26">
            <v>27.5</v>
          </cell>
          <cell r="D26">
            <v>21.6</v>
          </cell>
          <cell r="E26">
            <v>84.826086956521735</v>
          </cell>
          <cell r="F26">
            <v>100</v>
          </cell>
          <cell r="G26">
            <v>68</v>
          </cell>
          <cell r="H26">
            <v>14.04</v>
          </cell>
          <cell r="I26" t="str">
            <v>*</v>
          </cell>
          <cell r="J26">
            <v>38.880000000000003</v>
          </cell>
          <cell r="K26">
            <v>0</v>
          </cell>
        </row>
        <row r="27">
          <cell r="B27">
            <v>25.900000000000002</v>
          </cell>
          <cell r="C27">
            <v>32.6</v>
          </cell>
          <cell r="D27">
            <v>21</v>
          </cell>
          <cell r="E27">
            <v>73.476190476190482</v>
          </cell>
          <cell r="F27">
            <v>100</v>
          </cell>
          <cell r="G27">
            <v>41</v>
          </cell>
          <cell r="H27">
            <v>8.2799999999999994</v>
          </cell>
          <cell r="I27" t="str">
            <v>*</v>
          </cell>
          <cell r="J27">
            <v>24.48</v>
          </cell>
          <cell r="K27">
            <v>0</v>
          </cell>
        </row>
        <row r="28">
          <cell r="B28">
            <v>27.662499999999998</v>
          </cell>
          <cell r="C28">
            <v>35.299999999999997</v>
          </cell>
          <cell r="D28">
            <v>21.3</v>
          </cell>
          <cell r="E28">
            <v>66.2</v>
          </cell>
          <cell r="F28">
            <v>99</v>
          </cell>
          <cell r="G28">
            <v>37</v>
          </cell>
          <cell r="H28">
            <v>9.3600000000000012</v>
          </cell>
          <cell r="I28" t="str">
            <v>*</v>
          </cell>
          <cell r="J28">
            <v>21.96</v>
          </cell>
          <cell r="K28">
            <v>0</v>
          </cell>
        </row>
        <row r="29">
          <cell r="B29">
            <v>28.304166666666664</v>
          </cell>
          <cell r="C29">
            <v>35</v>
          </cell>
          <cell r="D29">
            <v>21.6</v>
          </cell>
          <cell r="E29">
            <v>65.227272727272734</v>
          </cell>
          <cell r="F29">
            <v>100</v>
          </cell>
          <cell r="G29">
            <v>31</v>
          </cell>
          <cell r="H29">
            <v>11.879999999999999</v>
          </cell>
          <cell r="I29" t="str">
            <v>*</v>
          </cell>
          <cell r="J29">
            <v>27.36</v>
          </cell>
          <cell r="K29">
            <v>0</v>
          </cell>
        </row>
        <row r="30">
          <cell r="B30">
            <v>28.400000000000006</v>
          </cell>
          <cell r="C30">
            <v>34.200000000000003</v>
          </cell>
          <cell r="D30">
            <v>22.1</v>
          </cell>
          <cell r="E30">
            <v>56.041666666666664</v>
          </cell>
          <cell r="F30">
            <v>84</v>
          </cell>
          <cell r="G30">
            <v>23</v>
          </cell>
          <cell r="H30">
            <v>14.4</v>
          </cell>
          <cell r="I30" t="str">
            <v>*</v>
          </cell>
          <cell r="J30">
            <v>29.16</v>
          </cell>
          <cell r="K30">
            <v>0</v>
          </cell>
        </row>
        <row r="31">
          <cell r="B31">
            <v>27.004166666666666</v>
          </cell>
          <cell r="C31">
            <v>34.5</v>
          </cell>
          <cell r="D31">
            <v>20.3</v>
          </cell>
          <cell r="E31">
            <v>58.5</v>
          </cell>
          <cell r="F31">
            <v>80</v>
          </cell>
          <cell r="G31">
            <v>33</v>
          </cell>
          <cell r="H31">
            <v>13.68</v>
          </cell>
          <cell r="I31" t="str">
            <v>*</v>
          </cell>
          <cell r="J31">
            <v>30.240000000000002</v>
          </cell>
          <cell r="K31">
            <v>0</v>
          </cell>
        </row>
        <row r="32">
          <cell r="B32">
            <v>27.920833333333334</v>
          </cell>
          <cell r="C32">
            <v>35.1</v>
          </cell>
          <cell r="D32">
            <v>23.3</v>
          </cell>
          <cell r="E32">
            <v>69.291666666666671</v>
          </cell>
          <cell r="F32">
            <v>91</v>
          </cell>
          <cell r="G32">
            <v>43</v>
          </cell>
          <cell r="H32">
            <v>12.24</v>
          </cell>
          <cell r="I32" t="str">
            <v>*</v>
          </cell>
          <cell r="J32">
            <v>33.480000000000004</v>
          </cell>
          <cell r="K32">
            <v>0</v>
          </cell>
        </row>
        <row r="33">
          <cell r="B33">
            <v>27.383333333333336</v>
          </cell>
          <cell r="C33">
            <v>35.700000000000003</v>
          </cell>
          <cell r="D33">
            <v>20.100000000000001</v>
          </cell>
          <cell r="E33">
            <v>70.13636363636364</v>
          </cell>
          <cell r="F33">
            <v>95</v>
          </cell>
          <cell r="G33">
            <v>40</v>
          </cell>
          <cell r="H33">
            <v>30.240000000000002</v>
          </cell>
          <cell r="I33" t="str">
            <v>*</v>
          </cell>
          <cell r="J33">
            <v>81.360000000000014</v>
          </cell>
          <cell r="K33">
            <v>0</v>
          </cell>
        </row>
        <row r="34">
          <cell r="B34">
            <v>24.549999999999997</v>
          </cell>
          <cell r="C34">
            <v>31.6</v>
          </cell>
          <cell r="D34">
            <v>21.2</v>
          </cell>
          <cell r="E34">
            <v>81.705882352941174</v>
          </cell>
          <cell r="F34">
            <v>100</v>
          </cell>
          <cell r="G34">
            <v>54</v>
          </cell>
          <cell r="H34">
            <v>15.120000000000001</v>
          </cell>
          <cell r="I34" t="str">
            <v>*</v>
          </cell>
          <cell r="J34">
            <v>56.16</v>
          </cell>
          <cell r="K34">
            <v>0.2</v>
          </cell>
        </row>
        <row r="35">
          <cell r="B35">
            <v>22.870833333333334</v>
          </cell>
          <cell r="C35">
            <v>25.4</v>
          </cell>
          <cell r="D35">
            <v>22</v>
          </cell>
          <cell r="E35">
            <v>90.4</v>
          </cell>
          <cell r="F35">
            <v>100</v>
          </cell>
          <cell r="G35">
            <v>81</v>
          </cell>
          <cell r="H35">
            <v>11.16</v>
          </cell>
          <cell r="I35" t="str">
            <v>*</v>
          </cell>
          <cell r="J35">
            <v>29.16</v>
          </cell>
          <cell r="K35">
            <v>0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Planilha1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28.958333333333332</v>
          </cell>
          <cell r="C5">
            <v>34.799999999999997</v>
          </cell>
          <cell r="D5">
            <v>24.1</v>
          </cell>
          <cell r="E5">
            <v>62</v>
          </cell>
          <cell r="F5">
            <v>79</v>
          </cell>
          <cell r="G5">
            <v>43</v>
          </cell>
          <cell r="H5">
            <v>11.879999999999999</v>
          </cell>
          <cell r="I5" t="str">
            <v>*</v>
          </cell>
          <cell r="J5">
            <v>33.840000000000003</v>
          </cell>
          <cell r="K5" t="str">
            <v>*</v>
          </cell>
        </row>
        <row r="6">
          <cell r="B6">
            <v>28.220833333333331</v>
          </cell>
          <cell r="C6">
            <v>33.299999999999997</v>
          </cell>
          <cell r="D6">
            <v>24.8</v>
          </cell>
          <cell r="E6">
            <v>65.125</v>
          </cell>
          <cell r="F6">
            <v>78</v>
          </cell>
          <cell r="G6">
            <v>50</v>
          </cell>
          <cell r="H6">
            <v>11.520000000000001</v>
          </cell>
          <cell r="I6" t="str">
            <v>*</v>
          </cell>
          <cell r="J6">
            <v>29.52</v>
          </cell>
          <cell r="K6" t="str">
            <v>*</v>
          </cell>
        </row>
        <row r="7">
          <cell r="B7">
            <v>25.204166666666669</v>
          </cell>
          <cell r="C7">
            <v>30</v>
          </cell>
          <cell r="D7">
            <v>21.8</v>
          </cell>
          <cell r="E7">
            <v>74.166666666666671</v>
          </cell>
          <cell r="F7">
            <v>85</v>
          </cell>
          <cell r="G7">
            <v>56</v>
          </cell>
          <cell r="H7">
            <v>18.36</v>
          </cell>
          <cell r="I7" t="str">
            <v>*</v>
          </cell>
          <cell r="J7">
            <v>34.92</v>
          </cell>
          <cell r="K7" t="str">
            <v>*</v>
          </cell>
        </row>
        <row r="8">
          <cell r="B8">
            <v>25.562500000000004</v>
          </cell>
          <cell r="C8">
            <v>30.2</v>
          </cell>
          <cell r="D8">
            <v>22.9</v>
          </cell>
          <cell r="E8">
            <v>78.375</v>
          </cell>
          <cell r="F8">
            <v>89</v>
          </cell>
          <cell r="G8">
            <v>62</v>
          </cell>
          <cell r="H8">
            <v>9.3600000000000012</v>
          </cell>
          <cell r="I8" t="str">
            <v>*</v>
          </cell>
          <cell r="J8">
            <v>24.48</v>
          </cell>
          <cell r="K8" t="str">
            <v>*</v>
          </cell>
        </row>
        <row r="9">
          <cell r="B9">
            <v>25.662499999999994</v>
          </cell>
          <cell r="C9">
            <v>32</v>
          </cell>
          <cell r="D9">
            <v>19.8</v>
          </cell>
          <cell r="E9">
            <v>58.708333333333336</v>
          </cell>
          <cell r="F9">
            <v>81</v>
          </cell>
          <cell r="G9">
            <v>28</v>
          </cell>
          <cell r="H9">
            <v>10.08</v>
          </cell>
          <cell r="I9" t="str">
            <v>*</v>
          </cell>
          <cell r="J9">
            <v>27</v>
          </cell>
          <cell r="K9" t="str">
            <v>*</v>
          </cell>
        </row>
        <row r="10">
          <cell r="B10">
            <v>24.766666666666666</v>
          </cell>
          <cell r="C10">
            <v>31.2</v>
          </cell>
          <cell r="D10">
            <v>18.8</v>
          </cell>
          <cell r="E10">
            <v>56.25</v>
          </cell>
          <cell r="F10">
            <v>76</v>
          </cell>
          <cell r="G10">
            <v>35</v>
          </cell>
          <cell r="H10">
            <v>11.879999999999999</v>
          </cell>
          <cell r="I10" t="str">
            <v>*</v>
          </cell>
          <cell r="J10">
            <v>28.44</v>
          </cell>
          <cell r="K10" t="str">
            <v>*</v>
          </cell>
        </row>
        <row r="11">
          <cell r="B11">
            <v>25.258333333333336</v>
          </cell>
          <cell r="C11">
            <v>30.8</v>
          </cell>
          <cell r="D11">
            <v>20.7</v>
          </cell>
          <cell r="E11">
            <v>61.416666666666664</v>
          </cell>
          <cell r="F11">
            <v>75</v>
          </cell>
          <cell r="G11">
            <v>45</v>
          </cell>
          <cell r="H11">
            <v>10.44</v>
          </cell>
          <cell r="I11" t="str">
            <v>*</v>
          </cell>
          <cell r="J11">
            <v>30.240000000000002</v>
          </cell>
          <cell r="K11" t="str">
            <v>*</v>
          </cell>
        </row>
        <row r="12">
          <cell r="B12">
            <v>26.466666666666665</v>
          </cell>
          <cell r="C12">
            <v>33.200000000000003</v>
          </cell>
          <cell r="D12">
            <v>20.5</v>
          </cell>
          <cell r="E12">
            <v>59.083333333333336</v>
          </cell>
          <cell r="F12">
            <v>78</v>
          </cell>
          <cell r="G12">
            <v>36</v>
          </cell>
          <cell r="H12">
            <v>10.8</v>
          </cell>
          <cell r="I12" t="str">
            <v>*</v>
          </cell>
          <cell r="J12">
            <v>24.48</v>
          </cell>
          <cell r="K12" t="str">
            <v>*</v>
          </cell>
        </row>
        <row r="13">
          <cell r="B13">
            <v>27.425000000000001</v>
          </cell>
          <cell r="C13">
            <v>34.6</v>
          </cell>
          <cell r="D13">
            <v>20.6</v>
          </cell>
          <cell r="E13">
            <v>55.458333333333336</v>
          </cell>
          <cell r="F13">
            <v>77</v>
          </cell>
          <cell r="G13">
            <v>31</v>
          </cell>
          <cell r="H13">
            <v>8.2799999999999994</v>
          </cell>
          <cell r="I13" t="str">
            <v>*</v>
          </cell>
          <cell r="J13">
            <v>20.52</v>
          </cell>
          <cell r="K13" t="str">
            <v>*</v>
          </cell>
        </row>
        <row r="14">
          <cell r="B14">
            <v>26.987499999999997</v>
          </cell>
          <cell r="C14">
            <v>33.299999999999997</v>
          </cell>
          <cell r="D14">
            <v>23.1</v>
          </cell>
          <cell r="E14">
            <v>60.833333333333336</v>
          </cell>
          <cell r="F14">
            <v>76</v>
          </cell>
          <cell r="G14">
            <v>34</v>
          </cell>
          <cell r="H14">
            <v>15.840000000000002</v>
          </cell>
          <cell r="I14" t="str">
            <v>*</v>
          </cell>
          <cell r="J14">
            <v>36.72</v>
          </cell>
          <cell r="K14" t="str">
            <v>*</v>
          </cell>
        </row>
        <row r="15">
          <cell r="B15">
            <v>25.125</v>
          </cell>
          <cell r="C15">
            <v>32.200000000000003</v>
          </cell>
          <cell r="D15">
            <v>21.7</v>
          </cell>
          <cell r="E15">
            <v>73.625</v>
          </cell>
          <cell r="F15">
            <v>83</v>
          </cell>
          <cell r="G15">
            <v>49</v>
          </cell>
          <cell r="H15">
            <v>14.4</v>
          </cell>
          <cell r="I15" t="str">
            <v>*</v>
          </cell>
          <cell r="J15">
            <v>39.6</v>
          </cell>
          <cell r="K15" t="str">
            <v>*</v>
          </cell>
        </row>
        <row r="16">
          <cell r="B16">
            <v>25.924999999999994</v>
          </cell>
          <cell r="C16">
            <v>31.5</v>
          </cell>
          <cell r="D16">
            <v>21.8</v>
          </cell>
          <cell r="E16">
            <v>71.708333333333329</v>
          </cell>
          <cell r="F16">
            <v>85</v>
          </cell>
          <cell r="G16">
            <v>53</v>
          </cell>
          <cell r="H16">
            <v>12.96</v>
          </cell>
          <cell r="I16" t="str">
            <v>*</v>
          </cell>
          <cell r="J16">
            <v>27</v>
          </cell>
          <cell r="K16" t="str">
            <v>*</v>
          </cell>
        </row>
        <row r="17">
          <cell r="B17">
            <v>24.537500000000005</v>
          </cell>
          <cell r="C17">
            <v>27.8</v>
          </cell>
          <cell r="D17">
            <v>22.7</v>
          </cell>
          <cell r="E17">
            <v>76.416666666666671</v>
          </cell>
          <cell r="F17">
            <v>84</v>
          </cell>
          <cell r="G17">
            <v>63</v>
          </cell>
          <cell r="H17">
            <v>12.6</v>
          </cell>
          <cell r="I17" t="str">
            <v>*</v>
          </cell>
          <cell r="J17">
            <v>33.480000000000004</v>
          </cell>
          <cell r="K17" t="str">
            <v>*</v>
          </cell>
        </row>
        <row r="18">
          <cell r="B18">
            <v>24.266666666666666</v>
          </cell>
          <cell r="C18">
            <v>27.7</v>
          </cell>
          <cell r="D18">
            <v>21.7</v>
          </cell>
          <cell r="E18">
            <v>80.041666666666671</v>
          </cell>
          <cell r="F18">
            <v>87</v>
          </cell>
          <cell r="G18">
            <v>68</v>
          </cell>
          <cell r="H18">
            <v>10.8</v>
          </cell>
          <cell r="I18" t="str">
            <v>*</v>
          </cell>
          <cell r="J18">
            <v>26.64</v>
          </cell>
          <cell r="K18" t="str">
            <v>*</v>
          </cell>
        </row>
        <row r="19">
          <cell r="B19">
            <v>25.324999999999992</v>
          </cell>
          <cell r="C19">
            <v>30.1</v>
          </cell>
          <cell r="D19">
            <v>21.9</v>
          </cell>
          <cell r="E19">
            <v>73.708333333333329</v>
          </cell>
          <cell r="F19">
            <v>86</v>
          </cell>
          <cell r="G19">
            <v>56</v>
          </cell>
          <cell r="H19">
            <v>8.64</v>
          </cell>
          <cell r="I19" t="str">
            <v>*</v>
          </cell>
          <cell r="J19">
            <v>23.400000000000002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Planilha1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28.985714285714288</v>
          </cell>
          <cell r="C5">
            <v>35.200000000000003</v>
          </cell>
          <cell r="D5">
            <v>23.2</v>
          </cell>
          <cell r="E5">
            <v>70.61904761904762</v>
          </cell>
          <cell r="F5">
            <v>93</v>
          </cell>
          <cell r="G5">
            <v>42</v>
          </cell>
          <cell r="H5">
            <v>11.879999999999999</v>
          </cell>
          <cell r="I5" t="str">
            <v>*</v>
          </cell>
          <cell r="J5">
            <v>33.480000000000004</v>
          </cell>
          <cell r="K5">
            <v>0</v>
          </cell>
        </row>
        <row r="6">
          <cell r="B6">
            <v>27.881818181818176</v>
          </cell>
          <cell r="C6">
            <v>34</v>
          </cell>
          <cell r="D6">
            <v>23.3</v>
          </cell>
          <cell r="E6">
            <v>74.36363636363636</v>
          </cell>
          <cell r="F6">
            <v>90</v>
          </cell>
          <cell r="G6">
            <v>47</v>
          </cell>
          <cell r="H6">
            <v>10.44</v>
          </cell>
          <cell r="I6" t="str">
            <v>*</v>
          </cell>
          <cell r="J6">
            <v>55.440000000000005</v>
          </cell>
          <cell r="K6">
            <v>11.8</v>
          </cell>
        </row>
        <row r="7">
          <cell r="B7">
            <v>25.236363636363638</v>
          </cell>
          <cell r="C7">
            <v>28.1</v>
          </cell>
          <cell r="D7">
            <v>23</v>
          </cell>
          <cell r="E7">
            <v>82.181818181818187</v>
          </cell>
          <cell r="F7">
            <v>92</v>
          </cell>
          <cell r="G7">
            <v>66</v>
          </cell>
          <cell r="H7">
            <v>7.9200000000000008</v>
          </cell>
          <cell r="I7" t="str">
            <v>*</v>
          </cell>
          <cell r="J7">
            <v>18</v>
          </cell>
          <cell r="K7">
            <v>2</v>
          </cell>
        </row>
        <row r="8">
          <cell r="B8">
            <v>24.352380952380951</v>
          </cell>
          <cell r="C8">
            <v>26.5</v>
          </cell>
          <cell r="D8">
            <v>22.6</v>
          </cell>
          <cell r="E8">
            <v>89.476190476190482</v>
          </cell>
          <cell r="F8">
            <v>93</v>
          </cell>
          <cell r="G8">
            <v>77</v>
          </cell>
          <cell r="H8">
            <v>7.5600000000000005</v>
          </cell>
          <cell r="I8" t="str">
            <v>*</v>
          </cell>
          <cell r="J8">
            <v>20.88</v>
          </cell>
          <cell r="K8">
            <v>46.20000000000001</v>
          </cell>
        </row>
        <row r="9">
          <cell r="B9">
            <v>26.12380952380952</v>
          </cell>
          <cell r="C9">
            <v>31.7</v>
          </cell>
          <cell r="D9">
            <v>21.5</v>
          </cell>
          <cell r="E9">
            <v>64.666666666666671</v>
          </cell>
          <cell r="F9">
            <v>94</v>
          </cell>
          <cell r="G9">
            <v>29</v>
          </cell>
          <cell r="H9">
            <v>12.24</v>
          </cell>
          <cell r="I9" t="str">
            <v>*</v>
          </cell>
          <cell r="J9">
            <v>28.08</v>
          </cell>
          <cell r="K9">
            <v>0.2</v>
          </cell>
        </row>
        <row r="10">
          <cell r="B10">
            <v>24.917391304347827</v>
          </cell>
          <cell r="C10">
            <v>31</v>
          </cell>
          <cell r="D10">
            <v>19</v>
          </cell>
          <cell r="E10">
            <v>66.217391304347828</v>
          </cell>
          <cell r="F10">
            <v>89</v>
          </cell>
          <cell r="G10">
            <v>41</v>
          </cell>
          <cell r="H10">
            <v>10.08</v>
          </cell>
          <cell r="I10" t="str">
            <v>*</v>
          </cell>
          <cell r="J10">
            <v>24.840000000000003</v>
          </cell>
          <cell r="K10">
            <v>0</v>
          </cell>
        </row>
        <row r="11">
          <cell r="B11">
            <v>26.052173913043475</v>
          </cell>
          <cell r="C11">
            <v>31.8</v>
          </cell>
          <cell r="D11">
            <v>21</v>
          </cell>
          <cell r="E11">
            <v>67</v>
          </cell>
          <cell r="F11">
            <v>87</v>
          </cell>
          <cell r="G11">
            <v>44</v>
          </cell>
          <cell r="H11">
            <v>6.84</v>
          </cell>
          <cell r="I11" t="str">
            <v>*</v>
          </cell>
          <cell r="J11">
            <v>19.079999999999998</v>
          </cell>
          <cell r="K11">
            <v>0</v>
          </cell>
        </row>
        <row r="12">
          <cell r="B12">
            <v>27.561904761904763</v>
          </cell>
          <cell r="C12">
            <v>34.5</v>
          </cell>
          <cell r="D12">
            <v>22.4</v>
          </cell>
          <cell r="E12">
            <v>62.333333333333336</v>
          </cell>
          <cell r="F12">
            <v>84</v>
          </cell>
          <cell r="G12">
            <v>31</v>
          </cell>
          <cell r="H12">
            <v>5.7600000000000007</v>
          </cell>
          <cell r="I12" t="str">
            <v>*</v>
          </cell>
          <cell r="J12">
            <v>16.2</v>
          </cell>
          <cell r="K12">
            <v>0</v>
          </cell>
        </row>
        <row r="13">
          <cell r="B13">
            <v>27.947826086956525</v>
          </cell>
          <cell r="C13">
            <v>34</v>
          </cell>
          <cell r="D13">
            <v>23</v>
          </cell>
          <cell r="E13">
            <v>62.913043478260867</v>
          </cell>
          <cell r="F13">
            <v>80</v>
          </cell>
          <cell r="G13">
            <v>36</v>
          </cell>
          <cell r="H13">
            <v>5.7600000000000007</v>
          </cell>
          <cell r="I13" t="str">
            <v>*</v>
          </cell>
          <cell r="J13">
            <v>35.64</v>
          </cell>
          <cell r="K13">
            <v>0</v>
          </cell>
        </row>
        <row r="14">
          <cell r="B14">
            <v>26.256521739130438</v>
          </cell>
          <cell r="C14">
            <v>33.5</v>
          </cell>
          <cell r="D14">
            <v>21.7</v>
          </cell>
          <cell r="E14">
            <v>76</v>
          </cell>
          <cell r="F14">
            <v>92</v>
          </cell>
          <cell r="G14">
            <v>50</v>
          </cell>
          <cell r="H14">
            <v>10.08</v>
          </cell>
          <cell r="I14" t="str">
            <v>*</v>
          </cell>
          <cell r="J14">
            <v>45</v>
          </cell>
          <cell r="K14">
            <v>0</v>
          </cell>
        </row>
        <row r="15">
          <cell r="B15">
            <v>25.433333333333334</v>
          </cell>
          <cell r="C15">
            <v>31.6</v>
          </cell>
          <cell r="D15">
            <v>20.9</v>
          </cell>
          <cell r="E15">
            <v>79.625</v>
          </cell>
          <cell r="F15">
            <v>95</v>
          </cell>
          <cell r="G15">
            <v>58</v>
          </cell>
          <cell r="H15">
            <v>11.520000000000001</v>
          </cell>
          <cell r="I15" t="str">
            <v>*</v>
          </cell>
          <cell r="J15">
            <v>24.840000000000003</v>
          </cell>
          <cell r="K15">
            <v>2.2000000000000002</v>
          </cell>
        </row>
        <row r="16">
          <cell r="B16">
            <v>25.033333333333335</v>
          </cell>
          <cell r="C16">
            <v>29.9</v>
          </cell>
          <cell r="D16">
            <v>21.4</v>
          </cell>
          <cell r="E16">
            <v>80.61904761904762</v>
          </cell>
          <cell r="F16">
            <v>93</v>
          </cell>
          <cell r="G16">
            <v>62</v>
          </cell>
          <cell r="H16">
            <v>8.2799999999999994</v>
          </cell>
          <cell r="I16" t="str">
            <v>*</v>
          </cell>
          <cell r="J16">
            <v>40.32</v>
          </cell>
          <cell r="K16">
            <v>1.2</v>
          </cell>
        </row>
        <row r="17">
          <cell r="B17">
            <v>23.717391304347824</v>
          </cell>
          <cell r="C17">
            <v>27.9</v>
          </cell>
          <cell r="D17">
            <v>21.3</v>
          </cell>
          <cell r="E17">
            <v>88</v>
          </cell>
          <cell r="F17">
            <v>93</v>
          </cell>
          <cell r="G17">
            <v>77</v>
          </cell>
          <cell r="H17">
            <v>9</v>
          </cell>
          <cell r="I17" t="str">
            <v>*</v>
          </cell>
          <cell r="J17">
            <v>34.92</v>
          </cell>
          <cell r="K17">
            <v>42.4</v>
          </cell>
        </row>
        <row r="18">
          <cell r="B18">
            <v>22.799999999999997</v>
          </cell>
          <cell r="C18">
            <v>25.6</v>
          </cell>
          <cell r="D18">
            <v>21</v>
          </cell>
          <cell r="E18">
            <v>87.545454545454547</v>
          </cell>
          <cell r="F18">
            <v>94</v>
          </cell>
          <cell r="G18">
            <v>75</v>
          </cell>
          <cell r="H18">
            <v>8.64</v>
          </cell>
          <cell r="I18" t="str">
            <v>*</v>
          </cell>
          <cell r="J18">
            <v>21.96</v>
          </cell>
          <cell r="K18">
            <v>3.8000000000000012</v>
          </cell>
        </row>
        <row r="19">
          <cell r="B19">
            <v>25.418181818181822</v>
          </cell>
          <cell r="C19">
            <v>31.4</v>
          </cell>
          <cell r="D19">
            <v>21.4</v>
          </cell>
          <cell r="E19">
            <v>79</v>
          </cell>
          <cell r="F19">
            <v>94</v>
          </cell>
          <cell r="G19">
            <v>51</v>
          </cell>
          <cell r="H19">
            <v>7.5600000000000005</v>
          </cell>
          <cell r="I19" t="str">
            <v>*</v>
          </cell>
          <cell r="J19">
            <v>22.32</v>
          </cell>
          <cell r="K19">
            <v>0</v>
          </cell>
        </row>
        <row r="20">
          <cell r="B20">
            <v>27.866666666666671</v>
          </cell>
          <cell r="C20">
            <v>35.1</v>
          </cell>
          <cell r="D20">
            <v>21.5</v>
          </cell>
          <cell r="E20">
            <v>69.958333333333329</v>
          </cell>
          <cell r="F20">
            <v>94</v>
          </cell>
          <cell r="G20">
            <v>36</v>
          </cell>
          <cell r="H20">
            <v>4.32</v>
          </cell>
          <cell r="I20" t="str">
            <v>*</v>
          </cell>
          <cell r="J20">
            <v>14.76</v>
          </cell>
          <cell r="K20">
            <v>0</v>
          </cell>
        </row>
        <row r="21">
          <cell r="B21">
            <v>27.304761904761904</v>
          </cell>
          <cell r="C21">
            <v>32.299999999999997</v>
          </cell>
          <cell r="D21">
            <v>23.2</v>
          </cell>
          <cell r="E21">
            <v>73.19047619047619</v>
          </cell>
          <cell r="F21">
            <v>93</v>
          </cell>
          <cell r="G21">
            <v>47</v>
          </cell>
          <cell r="H21">
            <v>6.84</v>
          </cell>
          <cell r="I21" t="str">
            <v>*</v>
          </cell>
          <cell r="J21">
            <v>21.96</v>
          </cell>
          <cell r="K21">
            <v>0</v>
          </cell>
        </row>
        <row r="22">
          <cell r="B22">
            <v>27.347619047619045</v>
          </cell>
          <cell r="C22">
            <v>33.9</v>
          </cell>
          <cell r="D22">
            <v>22.8</v>
          </cell>
          <cell r="E22">
            <v>75.523809523809518</v>
          </cell>
          <cell r="F22">
            <v>94</v>
          </cell>
          <cell r="G22">
            <v>46</v>
          </cell>
          <cell r="H22">
            <v>3.9600000000000004</v>
          </cell>
          <cell r="I22" t="str">
            <v>*</v>
          </cell>
          <cell r="J22">
            <v>19.440000000000001</v>
          </cell>
          <cell r="K22">
            <v>0.60000000000000009</v>
          </cell>
        </row>
        <row r="23">
          <cell r="B23">
            <v>28.352380952380958</v>
          </cell>
          <cell r="C23">
            <v>34.799999999999997</v>
          </cell>
          <cell r="D23">
            <v>22.7</v>
          </cell>
          <cell r="E23">
            <v>65.714285714285708</v>
          </cell>
          <cell r="F23">
            <v>89</v>
          </cell>
          <cell r="G23">
            <v>34</v>
          </cell>
          <cell r="H23">
            <v>13.68</v>
          </cell>
          <cell r="I23" t="str">
            <v>*</v>
          </cell>
          <cell r="J23">
            <v>37.080000000000005</v>
          </cell>
          <cell r="K23">
            <v>0</v>
          </cell>
        </row>
        <row r="24">
          <cell r="B24">
            <v>27.884210526315794</v>
          </cell>
          <cell r="C24">
            <v>33.700000000000003</v>
          </cell>
          <cell r="D24">
            <v>21.9</v>
          </cell>
          <cell r="E24">
            <v>73.631578947368425</v>
          </cell>
          <cell r="F24">
            <v>92</v>
          </cell>
          <cell r="G24">
            <v>51</v>
          </cell>
          <cell r="H24">
            <v>10.8</v>
          </cell>
          <cell r="I24" t="str">
            <v>*</v>
          </cell>
          <cell r="J24">
            <v>29.880000000000003</v>
          </cell>
          <cell r="K24">
            <v>1.8</v>
          </cell>
        </row>
        <row r="25">
          <cell r="B25">
            <v>29.389999999999997</v>
          </cell>
          <cell r="C25">
            <v>35.1</v>
          </cell>
          <cell r="D25">
            <v>23.1</v>
          </cell>
          <cell r="E25">
            <v>66.25</v>
          </cell>
          <cell r="F25">
            <v>93</v>
          </cell>
          <cell r="G25">
            <v>39</v>
          </cell>
          <cell r="H25">
            <v>15.48</v>
          </cell>
          <cell r="I25" t="str">
            <v>*</v>
          </cell>
          <cell r="J25">
            <v>37.440000000000005</v>
          </cell>
          <cell r="K25">
            <v>0</v>
          </cell>
        </row>
        <row r="26">
          <cell r="B26">
            <v>29.133333333333336</v>
          </cell>
          <cell r="C26">
            <v>35.5</v>
          </cell>
          <cell r="D26">
            <v>23.7</v>
          </cell>
          <cell r="E26">
            <v>67.095238095238102</v>
          </cell>
          <cell r="F26">
            <v>87</v>
          </cell>
          <cell r="G26">
            <v>39</v>
          </cell>
          <cell r="H26">
            <v>9.3600000000000012</v>
          </cell>
          <cell r="I26" t="str">
            <v>*</v>
          </cell>
          <cell r="J26">
            <v>30.240000000000002</v>
          </cell>
          <cell r="K26">
            <v>0</v>
          </cell>
        </row>
        <row r="27">
          <cell r="B27">
            <v>26.140000000000004</v>
          </cell>
          <cell r="C27">
            <v>33.4</v>
          </cell>
          <cell r="D27">
            <v>22.7</v>
          </cell>
          <cell r="E27">
            <v>77.650000000000006</v>
          </cell>
          <cell r="F27">
            <v>91</v>
          </cell>
          <cell r="G27">
            <v>55</v>
          </cell>
          <cell r="H27">
            <v>14.4</v>
          </cell>
          <cell r="I27" t="str">
            <v>*</v>
          </cell>
          <cell r="J27">
            <v>35.64</v>
          </cell>
          <cell r="K27">
            <v>0.2</v>
          </cell>
        </row>
        <row r="28">
          <cell r="B28">
            <v>26.147826086956524</v>
          </cell>
          <cell r="C28">
            <v>32.9</v>
          </cell>
          <cell r="D28">
            <v>21.5</v>
          </cell>
          <cell r="E28">
            <v>76.565217391304344</v>
          </cell>
          <cell r="F28">
            <v>94</v>
          </cell>
          <cell r="G28">
            <v>47</v>
          </cell>
          <cell r="H28">
            <v>8.2799999999999994</v>
          </cell>
          <cell r="I28" t="str">
            <v>*</v>
          </cell>
          <cell r="J28">
            <v>21.96</v>
          </cell>
          <cell r="K28">
            <v>0.2</v>
          </cell>
        </row>
        <row r="29">
          <cell r="B29">
            <v>27.627272727272725</v>
          </cell>
          <cell r="C29">
            <v>34.299999999999997</v>
          </cell>
          <cell r="D29">
            <v>22.1</v>
          </cell>
          <cell r="E29">
            <v>74.090909090909093</v>
          </cell>
          <cell r="F29">
            <v>94</v>
          </cell>
          <cell r="G29">
            <v>44</v>
          </cell>
          <cell r="H29">
            <v>6.84</v>
          </cell>
          <cell r="I29" t="str">
            <v>*</v>
          </cell>
          <cell r="J29">
            <v>19.8</v>
          </cell>
          <cell r="K29">
            <v>0</v>
          </cell>
        </row>
        <row r="30">
          <cell r="B30">
            <v>28.760869565217391</v>
          </cell>
          <cell r="C30">
            <v>35</v>
          </cell>
          <cell r="D30">
            <v>23.2</v>
          </cell>
          <cell r="E30">
            <v>70.478260869565219</v>
          </cell>
          <cell r="F30">
            <v>91</v>
          </cell>
          <cell r="G30">
            <v>42</v>
          </cell>
          <cell r="H30">
            <v>7.9200000000000008</v>
          </cell>
          <cell r="I30" t="str">
            <v>*</v>
          </cell>
          <cell r="J30">
            <v>22.32</v>
          </cell>
          <cell r="K30">
            <v>0</v>
          </cell>
        </row>
        <row r="31">
          <cell r="B31">
            <v>28.631818181818176</v>
          </cell>
          <cell r="C31">
            <v>35.799999999999997</v>
          </cell>
          <cell r="D31">
            <v>23.3</v>
          </cell>
          <cell r="E31">
            <v>69.227272727272734</v>
          </cell>
          <cell r="F31">
            <v>90</v>
          </cell>
          <cell r="G31">
            <v>43</v>
          </cell>
          <cell r="H31">
            <v>10.44</v>
          </cell>
          <cell r="I31" t="str">
            <v>*</v>
          </cell>
          <cell r="J31">
            <v>31.319999999999997</v>
          </cell>
          <cell r="K31">
            <v>2</v>
          </cell>
        </row>
        <row r="32">
          <cell r="B32">
            <v>26.276190476190475</v>
          </cell>
          <cell r="C32">
            <v>30.2</v>
          </cell>
          <cell r="D32">
            <v>22.5</v>
          </cell>
          <cell r="E32">
            <v>84.714285714285708</v>
          </cell>
          <cell r="F32">
            <v>95</v>
          </cell>
          <cell r="G32">
            <v>64</v>
          </cell>
          <cell r="H32">
            <v>12.24</v>
          </cell>
          <cell r="I32" t="str">
            <v>*</v>
          </cell>
          <cell r="J32">
            <v>28.8</v>
          </cell>
          <cell r="K32">
            <v>70.200000000000017</v>
          </cell>
        </row>
        <row r="33">
          <cell r="B33">
            <v>27.604761904761901</v>
          </cell>
          <cell r="C33">
            <v>32.299999999999997</v>
          </cell>
          <cell r="D33">
            <v>23.7</v>
          </cell>
          <cell r="E33">
            <v>76.857142857142861</v>
          </cell>
          <cell r="F33">
            <v>94</v>
          </cell>
          <cell r="G33">
            <v>52</v>
          </cell>
          <cell r="H33">
            <v>10.8</v>
          </cell>
          <cell r="I33" t="str">
            <v>*</v>
          </cell>
          <cell r="J33">
            <v>24.12</v>
          </cell>
          <cell r="K33">
            <v>0.2</v>
          </cell>
        </row>
        <row r="34">
          <cell r="B34">
            <v>26.534782608695661</v>
          </cell>
          <cell r="C34">
            <v>31.4</v>
          </cell>
          <cell r="D34">
            <v>24.3</v>
          </cell>
          <cell r="E34">
            <v>80.260869565217391</v>
          </cell>
          <cell r="F34">
            <v>92</v>
          </cell>
          <cell r="G34">
            <v>61</v>
          </cell>
          <cell r="H34">
            <v>12.24</v>
          </cell>
          <cell r="I34" t="str">
            <v>*</v>
          </cell>
          <cell r="J34">
            <v>46.080000000000005</v>
          </cell>
          <cell r="K34">
            <v>2</v>
          </cell>
        </row>
        <row r="35">
          <cell r="B35">
            <v>25.15</v>
          </cell>
          <cell r="C35">
            <v>28</v>
          </cell>
          <cell r="D35">
            <v>23.6</v>
          </cell>
          <cell r="E35">
            <v>86.55</v>
          </cell>
          <cell r="F35">
            <v>92</v>
          </cell>
          <cell r="G35">
            <v>71</v>
          </cell>
          <cell r="H35">
            <v>10.08</v>
          </cell>
          <cell r="I35" t="str">
            <v>*</v>
          </cell>
          <cell r="J35">
            <v>21.6</v>
          </cell>
          <cell r="K35">
            <v>3.4000000000000004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28.033333333333331</v>
          </cell>
          <cell r="C5">
            <v>36.5</v>
          </cell>
          <cell r="D5">
            <v>22.9</v>
          </cell>
          <cell r="E5">
            <v>73.541666666666671</v>
          </cell>
          <cell r="F5">
            <v>97</v>
          </cell>
          <cell r="G5">
            <v>39</v>
          </cell>
          <cell r="H5">
            <v>18</v>
          </cell>
          <cell r="I5" t="str">
            <v>*</v>
          </cell>
          <cell r="J5">
            <v>43.2</v>
          </cell>
          <cell r="K5">
            <v>18</v>
          </cell>
        </row>
        <row r="6">
          <cell r="B6">
            <v>22.908333333333335</v>
          </cell>
          <cell r="C6">
            <v>26</v>
          </cell>
          <cell r="D6">
            <v>20.5</v>
          </cell>
          <cell r="E6">
            <v>93.083333333333329</v>
          </cell>
          <cell r="F6">
            <v>99</v>
          </cell>
          <cell r="G6">
            <v>85</v>
          </cell>
          <cell r="H6">
            <v>22.68</v>
          </cell>
          <cell r="I6" t="str">
            <v>*</v>
          </cell>
          <cell r="J6">
            <v>64.08</v>
          </cell>
          <cell r="K6">
            <v>53.800000000000004</v>
          </cell>
        </row>
        <row r="7">
          <cell r="B7">
            <v>23.966666666666669</v>
          </cell>
          <cell r="C7">
            <v>30.5</v>
          </cell>
          <cell r="D7">
            <v>20.399999999999999</v>
          </cell>
          <cell r="E7">
            <v>86.625</v>
          </cell>
          <cell r="F7">
            <v>99</v>
          </cell>
          <cell r="G7">
            <v>60</v>
          </cell>
          <cell r="H7">
            <v>16.2</v>
          </cell>
          <cell r="I7" t="str">
            <v>*</v>
          </cell>
          <cell r="J7">
            <v>30.240000000000002</v>
          </cell>
          <cell r="K7">
            <v>0</v>
          </cell>
        </row>
        <row r="8">
          <cell r="B8">
            <v>23.854166666666668</v>
          </cell>
          <cell r="C8">
            <v>26.9</v>
          </cell>
          <cell r="D8">
            <v>22.4</v>
          </cell>
          <cell r="E8">
            <v>87.208333333333329</v>
          </cell>
          <cell r="F8">
            <v>98</v>
          </cell>
          <cell r="G8">
            <v>68</v>
          </cell>
          <cell r="H8">
            <v>12.24</v>
          </cell>
          <cell r="I8" t="str">
            <v>*</v>
          </cell>
          <cell r="J8">
            <v>32.04</v>
          </cell>
          <cell r="K8">
            <v>12.4</v>
          </cell>
        </row>
        <row r="9">
          <cell r="B9">
            <v>23.091666666666669</v>
          </cell>
          <cell r="C9">
            <v>29.2</v>
          </cell>
          <cell r="D9">
            <v>18</v>
          </cell>
          <cell r="E9">
            <v>75.791666666666671</v>
          </cell>
          <cell r="F9">
            <v>92</v>
          </cell>
          <cell r="G9">
            <v>52</v>
          </cell>
          <cell r="H9">
            <v>14.76</v>
          </cell>
          <cell r="I9" t="str">
            <v>*</v>
          </cell>
          <cell r="J9">
            <v>30.6</v>
          </cell>
          <cell r="K9">
            <v>0</v>
          </cell>
        </row>
        <row r="10">
          <cell r="B10">
            <v>23.216666666666669</v>
          </cell>
          <cell r="C10">
            <v>29</v>
          </cell>
          <cell r="D10">
            <v>18.5</v>
          </cell>
          <cell r="E10">
            <v>75.375</v>
          </cell>
          <cell r="F10">
            <v>95</v>
          </cell>
          <cell r="G10">
            <v>52</v>
          </cell>
          <cell r="H10">
            <v>16.920000000000002</v>
          </cell>
          <cell r="I10" t="str">
            <v>*</v>
          </cell>
          <cell r="J10">
            <v>39.6</v>
          </cell>
          <cell r="K10">
            <v>0</v>
          </cell>
        </row>
        <row r="11">
          <cell r="B11">
            <v>24.074999999999999</v>
          </cell>
          <cell r="C11">
            <v>29.5</v>
          </cell>
          <cell r="D11">
            <v>19.399999999999999</v>
          </cell>
          <cell r="E11">
            <v>69.791666666666671</v>
          </cell>
          <cell r="F11">
            <v>87</v>
          </cell>
          <cell r="G11">
            <v>55</v>
          </cell>
          <cell r="H11">
            <v>21.96</v>
          </cell>
          <cell r="I11" t="str">
            <v>*</v>
          </cell>
          <cell r="J11">
            <v>39.6</v>
          </cell>
          <cell r="K11">
            <v>0</v>
          </cell>
        </row>
        <row r="12">
          <cell r="B12">
            <v>24.758333333333329</v>
          </cell>
          <cell r="C12">
            <v>31.3</v>
          </cell>
          <cell r="D12">
            <v>19.7</v>
          </cell>
          <cell r="E12">
            <v>68.291666666666671</v>
          </cell>
          <cell r="F12">
            <v>84</v>
          </cell>
          <cell r="G12">
            <v>47</v>
          </cell>
          <cell r="H12">
            <v>19.079999999999998</v>
          </cell>
          <cell r="I12" t="str">
            <v>*</v>
          </cell>
          <cell r="J12">
            <v>34.92</v>
          </cell>
          <cell r="K12">
            <v>0</v>
          </cell>
        </row>
        <row r="13">
          <cell r="B13">
            <v>25.308333333333334</v>
          </cell>
          <cell r="C13">
            <v>31.5</v>
          </cell>
          <cell r="D13">
            <v>20.8</v>
          </cell>
          <cell r="E13">
            <v>75.416666666666671</v>
          </cell>
          <cell r="F13">
            <v>95</v>
          </cell>
          <cell r="G13">
            <v>52</v>
          </cell>
          <cell r="H13">
            <v>12.6</v>
          </cell>
          <cell r="I13" t="str">
            <v>*</v>
          </cell>
          <cell r="J13">
            <v>24.48</v>
          </cell>
          <cell r="K13">
            <v>0</v>
          </cell>
        </row>
        <row r="14">
          <cell r="B14">
            <v>25.800000000000008</v>
          </cell>
          <cell r="C14">
            <v>33</v>
          </cell>
          <cell r="D14">
            <v>21.4</v>
          </cell>
          <cell r="E14">
            <v>74.166666666666671</v>
          </cell>
          <cell r="F14">
            <v>94</v>
          </cell>
          <cell r="G14">
            <v>46</v>
          </cell>
          <cell r="H14">
            <v>15.120000000000001</v>
          </cell>
          <cell r="I14" t="str">
            <v>*</v>
          </cell>
          <cell r="J14">
            <v>32.4</v>
          </cell>
          <cell r="K14">
            <v>0</v>
          </cell>
        </row>
        <row r="15">
          <cell r="B15">
            <v>24.941666666666666</v>
          </cell>
          <cell r="C15">
            <v>32.1</v>
          </cell>
          <cell r="D15">
            <v>20.399999999999999</v>
          </cell>
          <cell r="E15">
            <v>80.916666666666671</v>
          </cell>
          <cell r="F15">
            <v>99</v>
          </cell>
          <cell r="G15">
            <v>50</v>
          </cell>
          <cell r="H15">
            <v>12.96</v>
          </cell>
          <cell r="I15" t="str">
            <v>*</v>
          </cell>
          <cell r="J15">
            <v>25.56</v>
          </cell>
          <cell r="K15">
            <v>1.2000000000000002</v>
          </cell>
        </row>
        <row r="16">
          <cell r="B16">
            <v>25.520833333333329</v>
          </cell>
          <cell r="C16">
            <v>32.200000000000003</v>
          </cell>
          <cell r="D16">
            <v>20.8</v>
          </cell>
          <cell r="E16">
            <v>78.208333333333329</v>
          </cell>
          <cell r="F16">
            <v>97</v>
          </cell>
          <cell r="G16">
            <v>46</v>
          </cell>
          <cell r="H16">
            <v>23.400000000000002</v>
          </cell>
          <cell r="I16" t="str">
            <v>*</v>
          </cell>
          <cell r="J16">
            <v>42.12</v>
          </cell>
          <cell r="K16">
            <v>0</v>
          </cell>
        </row>
        <row r="17">
          <cell r="B17">
            <v>25.325000000000003</v>
          </cell>
          <cell r="C17">
            <v>31.3</v>
          </cell>
          <cell r="D17">
            <v>21.9</v>
          </cell>
          <cell r="E17">
            <v>79.833333333333329</v>
          </cell>
          <cell r="F17">
            <v>96</v>
          </cell>
          <cell r="G17">
            <v>56</v>
          </cell>
          <cell r="H17">
            <v>19.440000000000001</v>
          </cell>
          <cell r="I17" t="str">
            <v>*</v>
          </cell>
          <cell r="J17">
            <v>46.800000000000004</v>
          </cell>
          <cell r="K17">
            <v>1</v>
          </cell>
        </row>
        <row r="18">
          <cell r="B18">
            <v>25.562500000000011</v>
          </cell>
          <cell r="C18">
            <v>30.8</v>
          </cell>
          <cell r="D18">
            <v>22.3</v>
          </cell>
          <cell r="E18">
            <v>80.583333333333329</v>
          </cell>
          <cell r="F18">
            <v>99</v>
          </cell>
          <cell r="G18">
            <v>53</v>
          </cell>
          <cell r="H18">
            <v>21.240000000000002</v>
          </cell>
          <cell r="I18" t="str">
            <v>*</v>
          </cell>
          <cell r="J18">
            <v>39.6</v>
          </cell>
          <cell r="K18">
            <v>7.6</v>
          </cell>
        </row>
        <row r="19">
          <cell r="B19">
            <v>25.724999999999994</v>
          </cell>
          <cell r="C19">
            <v>31.3</v>
          </cell>
          <cell r="D19">
            <v>21.2</v>
          </cell>
          <cell r="E19">
            <v>78.958333333333329</v>
          </cell>
          <cell r="F19">
            <v>99</v>
          </cell>
          <cell r="G19">
            <v>49</v>
          </cell>
          <cell r="H19">
            <v>13.68</v>
          </cell>
          <cell r="I19" t="str">
            <v>*</v>
          </cell>
          <cell r="J19">
            <v>28.44</v>
          </cell>
          <cell r="K19">
            <v>8</v>
          </cell>
        </row>
        <row r="20">
          <cell r="B20">
            <v>26.383333333333329</v>
          </cell>
          <cell r="C20">
            <v>34.4</v>
          </cell>
          <cell r="D20">
            <v>21</v>
          </cell>
          <cell r="E20">
            <v>76.416666666666671</v>
          </cell>
          <cell r="F20">
            <v>98</v>
          </cell>
          <cell r="G20">
            <v>42</v>
          </cell>
          <cell r="H20">
            <v>15.48</v>
          </cell>
          <cell r="I20" t="str">
            <v>*</v>
          </cell>
          <cell r="J20">
            <v>32.76</v>
          </cell>
          <cell r="K20">
            <v>0</v>
          </cell>
        </row>
        <row r="21">
          <cell r="B21">
            <v>26.366666666666664</v>
          </cell>
          <cell r="C21">
            <v>32.9</v>
          </cell>
          <cell r="D21">
            <v>22</v>
          </cell>
          <cell r="E21">
            <v>77.541666666666671</v>
          </cell>
          <cell r="F21">
            <v>97</v>
          </cell>
          <cell r="G21">
            <v>49</v>
          </cell>
          <cell r="H21">
            <v>14.4</v>
          </cell>
          <cell r="I21" t="str">
            <v>*</v>
          </cell>
          <cell r="J21">
            <v>28.08</v>
          </cell>
          <cell r="K21">
            <v>0</v>
          </cell>
        </row>
        <row r="22">
          <cell r="B22">
            <v>27.566666666666666</v>
          </cell>
          <cell r="C22">
            <v>35.299999999999997</v>
          </cell>
          <cell r="D22">
            <v>22.9</v>
          </cell>
          <cell r="E22">
            <v>72.875</v>
          </cell>
          <cell r="F22">
            <v>96</v>
          </cell>
          <cell r="G22">
            <v>39</v>
          </cell>
          <cell r="H22">
            <v>28.08</v>
          </cell>
          <cell r="I22" t="str">
            <v>*</v>
          </cell>
          <cell r="J22">
            <v>45.36</v>
          </cell>
          <cell r="K22">
            <v>0</v>
          </cell>
        </row>
        <row r="23">
          <cell r="B23">
            <v>25.516666666666662</v>
          </cell>
          <cell r="C23">
            <v>33.200000000000003</v>
          </cell>
          <cell r="D23">
            <v>21.2</v>
          </cell>
          <cell r="E23">
            <v>78.416666666666671</v>
          </cell>
          <cell r="F23">
            <v>97</v>
          </cell>
          <cell r="G23">
            <v>49</v>
          </cell>
          <cell r="H23">
            <v>18.36</v>
          </cell>
          <cell r="I23" t="str">
            <v>*</v>
          </cell>
          <cell r="J23">
            <v>40.32</v>
          </cell>
          <cell r="K23">
            <v>0</v>
          </cell>
        </row>
        <row r="24">
          <cell r="B24">
            <v>26.970833333333331</v>
          </cell>
          <cell r="C24">
            <v>34.9</v>
          </cell>
          <cell r="D24">
            <v>21.8</v>
          </cell>
          <cell r="E24">
            <v>76.25</v>
          </cell>
          <cell r="F24">
            <v>99</v>
          </cell>
          <cell r="G24">
            <v>43</v>
          </cell>
          <cell r="H24">
            <v>24.12</v>
          </cell>
          <cell r="I24" t="str">
            <v>*</v>
          </cell>
          <cell r="J24">
            <v>51.84</v>
          </cell>
          <cell r="K24">
            <v>8.8000000000000007</v>
          </cell>
        </row>
        <row r="25">
          <cell r="B25">
            <v>26.424999999999994</v>
          </cell>
          <cell r="C25">
            <v>33.6</v>
          </cell>
          <cell r="D25">
            <v>21.6</v>
          </cell>
          <cell r="E25">
            <v>80.666666666666671</v>
          </cell>
          <cell r="F25">
            <v>99</v>
          </cell>
          <cell r="G25">
            <v>45</v>
          </cell>
          <cell r="H25">
            <v>23.040000000000003</v>
          </cell>
          <cell r="I25" t="str">
            <v>*</v>
          </cell>
          <cell r="J25">
            <v>51.84</v>
          </cell>
          <cell r="K25">
            <v>37.4</v>
          </cell>
        </row>
        <row r="26">
          <cell r="B26">
            <v>24.829166666666669</v>
          </cell>
          <cell r="C26">
            <v>32.4</v>
          </cell>
          <cell r="D26">
            <v>21.6</v>
          </cell>
          <cell r="E26">
            <v>84.958333333333329</v>
          </cell>
          <cell r="F26">
            <v>97</v>
          </cell>
          <cell r="G26">
            <v>59</v>
          </cell>
          <cell r="H26">
            <v>28.44</v>
          </cell>
          <cell r="I26" t="str">
            <v>*</v>
          </cell>
          <cell r="J26">
            <v>55.800000000000004</v>
          </cell>
          <cell r="K26">
            <v>1</v>
          </cell>
        </row>
        <row r="27">
          <cell r="B27">
            <v>24.879166666666666</v>
          </cell>
          <cell r="C27">
            <v>31.8</v>
          </cell>
          <cell r="D27">
            <v>20.6</v>
          </cell>
          <cell r="E27">
            <v>84.541666666666671</v>
          </cell>
          <cell r="F27">
            <v>100</v>
          </cell>
          <cell r="G27">
            <v>56</v>
          </cell>
          <cell r="H27">
            <v>12.96</v>
          </cell>
          <cell r="I27" t="str">
            <v>*</v>
          </cell>
          <cell r="J27">
            <v>24.840000000000003</v>
          </cell>
          <cell r="K27">
            <v>0.2</v>
          </cell>
        </row>
        <row r="28">
          <cell r="B28">
            <v>27.237499999999997</v>
          </cell>
          <cell r="C28">
            <v>34.1</v>
          </cell>
          <cell r="D28">
            <v>21.2</v>
          </cell>
          <cell r="E28">
            <v>76.791666666666671</v>
          </cell>
          <cell r="F28">
            <v>99</v>
          </cell>
          <cell r="G28">
            <v>47</v>
          </cell>
          <cell r="H28">
            <v>12.6</v>
          </cell>
          <cell r="I28" t="str">
            <v>*</v>
          </cell>
          <cell r="J28">
            <v>26.28</v>
          </cell>
          <cell r="K28">
            <v>0.2</v>
          </cell>
        </row>
        <row r="29">
          <cell r="B29">
            <v>27.808333333333323</v>
          </cell>
          <cell r="C29">
            <v>34.1</v>
          </cell>
          <cell r="D29">
            <v>21.6</v>
          </cell>
          <cell r="E29">
            <v>75.416666666666671</v>
          </cell>
          <cell r="F29">
            <v>98</v>
          </cell>
          <cell r="G29">
            <v>51</v>
          </cell>
          <cell r="H29">
            <v>12.6</v>
          </cell>
          <cell r="I29" t="str">
            <v>*</v>
          </cell>
          <cell r="J29">
            <v>41.76</v>
          </cell>
          <cell r="K29">
            <v>9.1999999999999993</v>
          </cell>
        </row>
        <row r="30">
          <cell r="B30">
            <v>28.362499999999997</v>
          </cell>
          <cell r="C30">
            <v>34.6</v>
          </cell>
          <cell r="D30">
            <v>22.1</v>
          </cell>
          <cell r="E30">
            <v>62.541666666666664</v>
          </cell>
          <cell r="F30">
            <v>90</v>
          </cell>
          <cell r="G30">
            <v>37</v>
          </cell>
          <cell r="H30">
            <v>13.68</v>
          </cell>
          <cell r="I30" t="str">
            <v>*</v>
          </cell>
          <cell r="J30">
            <v>24.48</v>
          </cell>
          <cell r="K30">
            <v>0</v>
          </cell>
        </row>
        <row r="31">
          <cell r="B31">
            <v>27.662500000000005</v>
          </cell>
          <cell r="C31">
            <v>34.9</v>
          </cell>
          <cell r="D31">
            <v>22.4</v>
          </cell>
          <cell r="E31">
            <v>66.541666666666671</v>
          </cell>
          <cell r="F31">
            <v>86</v>
          </cell>
          <cell r="G31">
            <v>46</v>
          </cell>
          <cell r="H31">
            <v>20.16</v>
          </cell>
          <cell r="I31" t="str">
            <v>*</v>
          </cell>
          <cell r="J31">
            <v>40.680000000000007</v>
          </cell>
          <cell r="K31">
            <v>0</v>
          </cell>
        </row>
        <row r="32">
          <cell r="B32">
            <v>28.104166666666668</v>
          </cell>
          <cell r="C32">
            <v>34.5</v>
          </cell>
          <cell r="D32">
            <v>23.4</v>
          </cell>
          <cell r="E32">
            <v>70.458333333333329</v>
          </cell>
          <cell r="F32">
            <v>91</v>
          </cell>
          <cell r="G32">
            <v>45</v>
          </cell>
          <cell r="H32">
            <v>12.6</v>
          </cell>
          <cell r="I32" t="str">
            <v>*</v>
          </cell>
          <cell r="J32">
            <v>28.44</v>
          </cell>
          <cell r="K32">
            <v>0</v>
          </cell>
        </row>
        <row r="33">
          <cell r="B33">
            <v>28.016666666666662</v>
          </cell>
          <cell r="C33">
            <v>33.9</v>
          </cell>
          <cell r="D33">
            <v>23.1</v>
          </cell>
          <cell r="E33">
            <v>70.958333333333329</v>
          </cell>
          <cell r="F33">
            <v>95</v>
          </cell>
          <cell r="G33">
            <v>45</v>
          </cell>
          <cell r="H33">
            <v>15.120000000000001</v>
          </cell>
          <cell r="I33" t="str">
            <v>*</v>
          </cell>
          <cell r="J33">
            <v>32.04</v>
          </cell>
          <cell r="K33">
            <v>0</v>
          </cell>
        </row>
        <row r="34">
          <cell r="B34">
            <v>23.858333333333331</v>
          </cell>
          <cell r="C34">
            <v>28.8</v>
          </cell>
          <cell r="D34">
            <v>21.2</v>
          </cell>
          <cell r="E34">
            <v>90.583333333333329</v>
          </cell>
          <cell r="F34">
            <v>99</v>
          </cell>
          <cell r="G34">
            <v>64</v>
          </cell>
          <cell r="H34">
            <v>21.6</v>
          </cell>
          <cell r="I34" t="str">
            <v>*</v>
          </cell>
          <cell r="J34">
            <v>37.080000000000005</v>
          </cell>
          <cell r="K34">
            <v>11.600000000000001</v>
          </cell>
        </row>
        <row r="35">
          <cell r="B35">
            <v>22.966666666666665</v>
          </cell>
          <cell r="C35">
            <v>25.5</v>
          </cell>
          <cell r="D35">
            <v>20.8</v>
          </cell>
          <cell r="E35">
            <v>94.333333333333329</v>
          </cell>
          <cell r="F35">
            <v>99</v>
          </cell>
          <cell r="G35">
            <v>77</v>
          </cell>
          <cell r="H35">
            <v>13.68</v>
          </cell>
          <cell r="I35" t="str">
            <v>*</v>
          </cell>
          <cell r="J35">
            <v>33.840000000000003</v>
          </cell>
          <cell r="K35">
            <v>19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28.770833333333332</v>
          </cell>
          <cell r="C5">
            <v>34.9</v>
          </cell>
          <cell r="D5">
            <v>23.8</v>
          </cell>
          <cell r="E5">
            <v>71.75</v>
          </cell>
          <cell r="F5">
            <v>94</v>
          </cell>
          <cell r="G5">
            <v>44</v>
          </cell>
          <cell r="H5">
            <v>20.52</v>
          </cell>
          <cell r="I5" t="str">
            <v>*</v>
          </cell>
          <cell r="J5">
            <v>41.4</v>
          </cell>
          <cell r="K5">
            <v>0</v>
          </cell>
        </row>
        <row r="6">
          <cell r="B6">
            <v>29.033333333333331</v>
          </cell>
          <cell r="C6">
            <v>36.299999999999997</v>
          </cell>
          <cell r="D6">
            <v>23.7</v>
          </cell>
          <cell r="E6">
            <v>69.625</v>
          </cell>
          <cell r="F6">
            <v>91</v>
          </cell>
          <cell r="G6">
            <v>40</v>
          </cell>
          <cell r="H6">
            <v>19.440000000000001</v>
          </cell>
          <cell r="I6" t="str">
            <v>*</v>
          </cell>
          <cell r="J6">
            <v>36.36</v>
          </cell>
          <cell r="K6">
            <v>0</v>
          </cell>
        </row>
        <row r="7">
          <cell r="B7">
            <v>24.658333333333335</v>
          </cell>
          <cell r="C7">
            <v>28.6</v>
          </cell>
          <cell r="D7">
            <v>22.1</v>
          </cell>
          <cell r="E7">
            <v>87.416666666666671</v>
          </cell>
          <cell r="F7">
            <v>99</v>
          </cell>
          <cell r="G7">
            <v>69</v>
          </cell>
          <cell r="H7">
            <v>25.92</v>
          </cell>
          <cell r="I7" t="str">
            <v>*</v>
          </cell>
          <cell r="J7">
            <v>46.080000000000005</v>
          </cell>
          <cell r="K7">
            <v>113.00000000000001</v>
          </cell>
        </row>
        <row r="8">
          <cell r="B8">
            <v>25.258333333333336</v>
          </cell>
          <cell r="C8">
            <v>28.4</v>
          </cell>
          <cell r="D8">
            <v>23.5</v>
          </cell>
          <cell r="E8">
            <v>86.583333333333329</v>
          </cell>
          <cell r="F8">
            <v>93</v>
          </cell>
          <cell r="G8">
            <v>71</v>
          </cell>
          <cell r="H8">
            <v>18.36</v>
          </cell>
          <cell r="I8" t="str">
            <v>*</v>
          </cell>
          <cell r="J8">
            <v>32.04</v>
          </cell>
          <cell r="K8">
            <v>4.5999999999999996</v>
          </cell>
        </row>
        <row r="9">
          <cell r="B9">
            <v>26.537499999999998</v>
          </cell>
          <cell r="C9">
            <v>32.700000000000003</v>
          </cell>
          <cell r="D9">
            <v>22.8</v>
          </cell>
          <cell r="E9">
            <v>70.541666666666671</v>
          </cell>
          <cell r="F9">
            <v>94</v>
          </cell>
          <cell r="G9">
            <v>30</v>
          </cell>
          <cell r="H9">
            <v>19.079999999999998</v>
          </cell>
          <cell r="I9" t="str">
            <v>*</v>
          </cell>
          <cell r="J9">
            <v>45</v>
          </cell>
          <cell r="K9">
            <v>0</v>
          </cell>
        </row>
        <row r="10">
          <cell r="B10">
            <v>25.287499999999998</v>
          </cell>
          <cell r="C10">
            <v>33</v>
          </cell>
          <cell r="D10">
            <v>18.7</v>
          </cell>
          <cell r="E10">
            <v>68.333333333333329</v>
          </cell>
          <cell r="F10">
            <v>93</v>
          </cell>
          <cell r="G10">
            <v>36</v>
          </cell>
          <cell r="H10">
            <v>16.920000000000002</v>
          </cell>
          <cell r="I10" t="str">
            <v>*</v>
          </cell>
          <cell r="J10">
            <v>30.96</v>
          </cell>
          <cell r="K10">
            <v>0</v>
          </cell>
        </row>
        <row r="11">
          <cell r="B11">
            <v>26.224999999999998</v>
          </cell>
          <cell r="C11">
            <v>34.5</v>
          </cell>
          <cell r="D11">
            <v>19.3</v>
          </cell>
          <cell r="E11">
            <v>67.583333333333329</v>
          </cell>
          <cell r="F11">
            <v>94</v>
          </cell>
          <cell r="G11">
            <v>32</v>
          </cell>
          <cell r="H11">
            <v>10.8</v>
          </cell>
          <cell r="I11" t="str">
            <v>*</v>
          </cell>
          <cell r="J11">
            <v>20.52</v>
          </cell>
          <cell r="K11">
            <v>0</v>
          </cell>
        </row>
        <row r="12">
          <cell r="B12">
            <v>28.245833333333326</v>
          </cell>
          <cell r="C12">
            <v>34.4</v>
          </cell>
          <cell r="D12">
            <v>21.9</v>
          </cell>
          <cell r="E12">
            <v>64.5</v>
          </cell>
          <cell r="F12">
            <v>91</v>
          </cell>
          <cell r="G12">
            <v>41</v>
          </cell>
          <cell r="H12">
            <v>12.6</v>
          </cell>
          <cell r="I12" t="str">
            <v>*</v>
          </cell>
          <cell r="J12">
            <v>24.12</v>
          </cell>
          <cell r="K12">
            <v>0</v>
          </cell>
        </row>
        <row r="13">
          <cell r="B13">
            <v>27.479166666666668</v>
          </cell>
          <cell r="C13">
            <v>35.9</v>
          </cell>
          <cell r="D13">
            <v>21.4</v>
          </cell>
          <cell r="E13">
            <v>70.708333333333329</v>
          </cell>
          <cell r="F13">
            <v>94</v>
          </cell>
          <cell r="G13">
            <v>34</v>
          </cell>
          <cell r="H13">
            <v>14.76</v>
          </cell>
          <cell r="I13" t="str">
            <v>*</v>
          </cell>
          <cell r="J13">
            <v>46.080000000000005</v>
          </cell>
          <cell r="K13">
            <v>19.399999999999999</v>
          </cell>
        </row>
        <row r="14">
          <cell r="B14">
            <v>26.004166666666666</v>
          </cell>
          <cell r="C14">
            <v>33.799999999999997</v>
          </cell>
          <cell r="D14">
            <v>23.3</v>
          </cell>
          <cell r="E14">
            <v>80.166666666666671</v>
          </cell>
          <cell r="F14">
            <v>93</v>
          </cell>
          <cell r="G14">
            <v>51</v>
          </cell>
          <cell r="H14">
            <v>13.68</v>
          </cell>
          <cell r="I14" t="str">
            <v>*</v>
          </cell>
          <cell r="J14">
            <v>34.200000000000003</v>
          </cell>
          <cell r="K14">
            <v>1.8</v>
          </cell>
        </row>
        <row r="15">
          <cell r="B15">
            <v>24.991666666666664</v>
          </cell>
          <cell r="C15">
            <v>31</v>
          </cell>
          <cell r="D15">
            <v>21.7</v>
          </cell>
          <cell r="E15">
            <v>83.083333333333329</v>
          </cell>
          <cell r="F15">
            <v>93</v>
          </cell>
          <cell r="G15">
            <v>53</v>
          </cell>
          <cell r="H15">
            <v>14.76</v>
          </cell>
          <cell r="I15" t="str">
            <v>*</v>
          </cell>
          <cell r="J15">
            <v>33.480000000000004</v>
          </cell>
          <cell r="K15">
            <v>4</v>
          </cell>
        </row>
        <row r="16">
          <cell r="B16">
            <v>24.658333333333331</v>
          </cell>
          <cell r="C16">
            <v>29.6</v>
          </cell>
          <cell r="D16">
            <v>22.2</v>
          </cell>
          <cell r="E16">
            <v>86.125</v>
          </cell>
          <cell r="F16">
            <v>94</v>
          </cell>
          <cell r="G16">
            <v>70</v>
          </cell>
          <cell r="H16">
            <v>24.48</v>
          </cell>
          <cell r="I16" t="str">
            <v>*</v>
          </cell>
          <cell r="J16">
            <v>36</v>
          </cell>
          <cell r="K16">
            <v>12.6</v>
          </cell>
        </row>
        <row r="17">
          <cell r="B17">
            <v>25.545833333333334</v>
          </cell>
          <cell r="C17">
            <v>31.1</v>
          </cell>
          <cell r="D17">
            <v>22</v>
          </cell>
          <cell r="E17">
            <v>82.166666666666671</v>
          </cell>
          <cell r="F17">
            <v>94</v>
          </cell>
          <cell r="G17">
            <v>61</v>
          </cell>
          <cell r="H17">
            <v>23.400000000000002</v>
          </cell>
          <cell r="I17" t="str">
            <v>*</v>
          </cell>
          <cell r="J17">
            <v>37.440000000000005</v>
          </cell>
          <cell r="K17">
            <v>0.2</v>
          </cell>
        </row>
        <row r="18">
          <cell r="B18">
            <v>22.508333333333336</v>
          </cell>
          <cell r="C18">
            <v>27.7</v>
          </cell>
          <cell r="D18">
            <v>21</v>
          </cell>
          <cell r="E18">
            <v>90.75</v>
          </cell>
          <cell r="F18">
            <v>95</v>
          </cell>
          <cell r="G18">
            <v>73</v>
          </cell>
          <cell r="H18">
            <v>19.079999999999998</v>
          </cell>
          <cell r="I18" t="str">
            <v>*</v>
          </cell>
          <cell r="J18">
            <v>36.36</v>
          </cell>
          <cell r="K18">
            <v>28.8</v>
          </cell>
        </row>
        <row r="19">
          <cell r="B19">
            <v>26.333333333333332</v>
          </cell>
          <cell r="C19">
            <v>33</v>
          </cell>
          <cell r="D19">
            <v>21</v>
          </cell>
          <cell r="E19">
            <v>76.625</v>
          </cell>
          <cell r="F19">
            <v>99</v>
          </cell>
          <cell r="G19">
            <v>46</v>
          </cell>
          <cell r="H19">
            <v>9</v>
          </cell>
          <cell r="I19" t="str">
            <v>*</v>
          </cell>
          <cell r="J19">
            <v>20.52</v>
          </cell>
          <cell r="K19">
            <v>0</v>
          </cell>
        </row>
        <row r="20">
          <cell r="B20">
            <v>27.441666666666666</v>
          </cell>
          <cell r="C20">
            <v>34.5</v>
          </cell>
          <cell r="D20">
            <v>22.1</v>
          </cell>
          <cell r="E20">
            <v>76.541666666666671</v>
          </cell>
          <cell r="F20">
            <v>95</v>
          </cell>
          <cell r="G20">
            <v>45</v>
          </cell>
          <cell r="H20">
            <v>15.120000000000001</v>
          </cell>
          <cell r="I20" t="str">
            <v>*</v>
          </cell>
          <cell r="J20">
            <v>27.720000000000002</v>
          </cell>
          <cell r="K20">
            <v>0.2</v>
          </cell>
        </row>
        <row r="21">
          <cell r="B21">
            <v>26.895833333333332</v>
          </cell>
          <cell r="C21">
            <v>33.799999999999997</v>
          </cell>
          <cell r="D21">
            <v>22.6</v>
          </cell>
          <cell r="E21">
            <v>75.875</v>
          </cell>
          <cell r="F21">
            <v>94</v>
          </cell>
          <cell r="G21">
            <v>47</v>
          </cell>
          <cell r="H21">
            <v>19.8</v>
          </cell>
          <cell r="I21" t="str">
            <v>*</v>
          </cell>
          <cell r="J21">
            <v>37.800000000000004</v>
          </cell>
          <cell r="K21">
            <v>1.2000000000000002</v>
          </cell>
        </row>
        <row r="22">
          <cell r="B22">
            <v>26.950000000000003</v>
          </cell>
          <cell r="C22">
            <v>33.9</v>
          </cell>
          <cell r="D22">
            <v>22.2</v>
          </cell>
          <cell r="E22">
            <v>73.833333333333329</v>
          </cell>
          <cell r="F22">
            <v>93</v>
          </cell>
          <cell r="G22">
            <v>41</v>
          </cell>
          <cell r="H22">
            <v>16.2</v>
          </cell>
          <cell r="I22" t="str">
            <v>*</v>
          </cell>
          <cell r="J22">
            <v>36.72</v>
          </cell>
          <cell r="K22">
            <v>1.8</v>
          </cell>
        </row>
        <row r="23">
          <cell r="B23">
            <v>27.866666666666664</v>
          </cell>
          <cell r="C23">
            <v>36</v>
          </cell>
          <cell r="D23">
            <v>23.5</v>
          </cell>
          <cell r="E23">
            <v>74.625</v>
          </cell>
          <cell r="F23">
            <v>93</v>
          </cell>
          <cell r="G23">
            <v>39</v>
          </cell>
          <cell r="H23">
            <v>13.32</v>
          </cell>
          <cell r="I23" t="str">
            <v>*</v>
          </cell>
          <cell r="J23">
            <v>43.56</v>
          </cell>
          <cell r="K23">
            <v>6.8</v>
          </cell>
        </row>
        <row r="24">
          <cell r="B24">
            <v>28.195833333333336</v>
          </cell>
          <cell r="C24">
            <v>33.9</v>
          </cell>
          <cell r="D24">
            <v>24.5</v>
          </cell>
          <cell r="E24">
            <v>73.333333333333329</v>
          </cell>
          <cell r="F24">
            <v>92</v>
          </cell>
          <cell r="G24">
            <v>46</v>
          </cell>
          <cell r="H24">
            <v>19.079999999999998</v>
          </cell>
          <cell r="I24" t="str">
            <v>*</v>
          </cell>
          <cell r="J24">
            <v>34.92</v>
          </cell>
          <cell r="K24">
            <v>0</v>
          </cell>
        </row>
        <row r="25">
          <cell r="B25">
            <v>29.054166666666674</v>
          </cell>
          <cell r="C25">
            <v>34.5</v>
          </cell>
          <cell r="D25">
            <v>24.7</v>
          </cell>
          <cell r="E25">
            <v>69.375</v>
          </cell>
          <cell r="F25">
            <v>90</v>
          </cell>
          <cell r="G25">
            <v>45</v>
          </cell>
          <cell r="H25">
            <v>19.8</v>
          </cell>
          <cell r="I25" t="str">
            <v>*</v>
          </cell>
          <cell r="J25">
            <v>37.800000000000004</v>
          </cell>
          <cell r="K25">
            <v>0</v>
          </cell>
        </row>
        <row r="26">
          <cell r="B26">
            <v>29.100000000000005</v>
          </cell>
          <cell r="C26">
            <v>34.799999999999997</v>
          </cell>
          <cell r="D26">
            <v>24.8</v>
          </cell>
          <cell r="E26">
            <v>69.958333333333329</v>
          </cell>
          <cell r="F26">
            <v>89</v>
          </cell>
          <cell r="G26">
            <v>44</v>
          </cell>
          <cell r="H26">
            <v>22.32</v>
          </cell>
          <cell r="I26" t="str">
            <v>*</v>
          </cell>
          <cell r="J26">
            <v>35.28</v>
          </cell>
          <cell r="K26">
            <v>0</v>
          </cell>
        </row>
        <row r="27">
          <cell r="B27">
            <v>27.845833333333335</v>
          </cell>
          <cell r="C27">
            <v>35.5</v>
          </cell>
          <cell r="D27">
            <v>21.2</v>
          </cell>
          <cell r="E27">
            <v>75.75</v>
          </cell>
          <cell r="F27">
            <v>94</v>
          </cell>
          <cell r="G27">
            <v>46</v>
          </cell>
          <cell r="H27">
            <v>34.200000000000003</v>
          </cell>
          <cell r="I27" t="str">
            <v>*</v>
          </cell>
          <cell r="J27">
            <v>71.64</v>
          </cell>
          <cell r="K27">
            <v>28.200000000000003</v>
          </cell>
        </row>
        <row r="28">
          <cell r="B28">
            <v>26.029166666666672</v>
          </cell>
          <cell r="C28">
            <v>32.4</v>
          </cell>
          <cell r="D28">
            <v>22.2</v>
          </cell>
          <cell r="E28">
            <v>83.166666666666671</v>
          </cell>
          <cell r="F28">
            <v>95</v>
          </cell>
          <cell r="G28">
            <v>53</v>
          </cell>
          <cell r="H28">
            <v>16.559999999999999</v>
          </cell>
          <cell r="I28" t="str">
            <v>*</v>
          </cell>
          <cell r="J28">
            <v>27</v>
          </cell>
          <cell r="K28">
            <v>0.4</v>
          </cell>
        </row>
        <row r="29">
          <cell r="B29">
            <v>28.058333333333334</v>
          </cell>
          <cell r="C29">
            <v>34.6</v>
          </cell>
          <cell r="D29">
            <v>23.6</v>
          </cell>
          <cell r="E29">
            <v>77.833333333333329</v>
          </cell>
          <cell r="F29">
            <v>95</v>
          </cell>
          <cell r="G29">
            <v>43</v>
          </cell>
          <cell r="H29">
            <v>11.16</v>
          </cell>
          <cell r="I29" t="str">
            <v>*</v>
          </cell>
          <cell r="J29">
            <v>24.12</v>
          </cell>
          <cell r="K29">
            <v>0</v>
          </cell>
        </row>
        <row r="30">
          <cell r="B30">
            <v>28.604166666666661</v>
          </cell>
          <cell r="C30">
            <v>35.1</v>
          </cell>
          <cell r="D30">
            <v>24.4</v>
          </cell>
          <cell r="E30">
            <v>75.833333333333329</v>
          </cell>
          <cell r="F30">
            <v>94</v>
          </cell>
          <cell r="G30">
            <v>46</v>
          </cell>
          <cell r="H30">
            <v>14.4</v>
          </cell>
          <cell r="I30" t="str">
            <v>*</v>
          </cell>
          <cell r="J30">
            <v>27.720000000000002</v>
          </cell>
          <cell r="K30">
            <v>0</v>
          </cell>
        </row>
        <row r="31">
          <cell r="B31">
            <v>26.912500000000005</v>
          </cell>
          <cell r="C31">
            <v>30.4</v>
          </cell>
          <cell r="D31">
            <v>24.6</v>
          </cell>
          <cell r="E31">
            <v>81.666666666666671</v>
          </cell>
          <cell r="F31">
            <v>94</v>
          </cell>
          <cell r="G31">
            <v>63</v>
          </cell>
          <cell r="H31">
            <v>12.6</v>
          </cell>
          <cell r="I31" t="str">
            <v>*</v>
          </cell>
          <cell r="J31">
            <v>26.64</v>
          </cell>
          <cell r="K31">
            <v>0</v>
          </cell>
        </row>
        <row r="32">
          <cell r="B32">
            <v>26.558333333333334</v>
          </cell>
          <cell r="C32">
            <v>32.5</v>
          </cell>
          <cell r="D32">
            <v>24.2</v>
          </cell>
          <cell r="E32">
            <v>81.583333333333329</v>
          </cell>
          <cell r="F32">
            <v>93</v>
          </cell>
          <cell r="G32">
            <v>52</v>
          </cell>
          <cell r="H32">
            <v>19.440000000000001</v>
          </cell>
          <cell r="I32" t="str">
            <v>*</v>
          </cell>
          <cell r="J32">
            <v>29.52</v>
          </cell>
          <cell r="K32">
            <v>0.2</v>
          </cell>
        </row>
        <row r="33">
          <cell r="B33">
            <v>27.154166666666665</v>
          </cell>
          <cell r="C33">
            <v>33.799999999999997</v>
          </cell>
          <cell r="D33">
            <v>23.5</v>
          </cell>
          <cell r="E33">
            <v>77.291666666666671</v>
          </cell>
          <cell r="F33">
            <v>94</v>
          </cell>
          <cell r="G33">
            <v>48</v>
          </cell>
          <cell r="H33">
            <v>17.64</v>
          </cell>
          <cell r="I33" t="str">
            <v>*</v>
          </cell>
          <cell r="J33">
            <v>36.36</v>
          </cell>
          <cell r="K33">
            <v>0</v>
          </cell>
        </row>
        <row r="34">
          <cell r="B34">
            <v>27.158333333333335</v>
          </cell>
          <cell r="C34">
            <v>33.5</v>
          </cell>
          <cell r="D34">
            <v>22.9</v>
          </cell>
          <cell r="E34">
            <v>75.875</v>
          </cell>
          <cell r="F34">
            <v>93</v>
          </cell>
          <cell r="G34">
            <v>47</v>
          </cell>
          <cell r="H34">
            <v>25.92</v>
          </cell>
          <cell r="I34" t="str">
            <v>*</v>
          </cell>
          <cell r="J34">
            <v>43.92</v>
          </cell>
          <cell r="K34">
            <v>0</v>
          </cell>
        </row>
        <row r="35">
          <cell r="B35">
            <v>26.404166666666665</v>
          </cell>
          <cell r="C35">
            <v>31.9</v>
          </cell>
          <cell r="D35">
            <v>23.7</v>
          </cell>
          <cell r="E35">
            <v>82.875</v>
          </cell>
          <cell r="F35">
            <v>94</v>
          </cell>
          <cell r="G35">
            <v>58</v>
          </cell>
          <cell r="H35">
            <v>17.64</v>
          </cell>
          <cell r="I35" t="str">
            <v>*</v>
          </cell>
          <cell r="J35">
            <v>50.76</v>
          </cell>
          <cell r="K35">
            <v>4.2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26.950000000000003</v>
          </cell>
          <cell r="C5">
            <v>35.299999999999997</v>
          </cell>
          <cell r="D5">
            <v>22.1</v>
          </cell>
          <cell r="E5">
            <v>76.375</v>
          </cell>
          <cell r="F5">
            <v>96</v>
          </cell>
          <cell r="G5">
            <v>42</v>
          </cell>
          <cell r="H5">
            <v>32.4</v>
          </cell>
          <cell r="I5" t="str">
            <v>*</v>
          </cell>
          <cell r="J5">
            <v>65.88000000000001</v>
          </cell>
          <cell r="K5">
            <v>9.8000000000000007</v>
          </cell>
        </row>
        <row r="6">
          <cell r="B6">
            <v>24.116666666666671</v>
          </cell>
          <cell r="C6">
            <v>27.8</v>
          </cell>
          <cell r="D6">
            <v>20.7</v>
          </cell>
          <cell r="E6">
            <v>88.375</v>
          </cell>
          <cell r="F6">
            <v>96</v>
          </cell>
          <cell r="G6">
            <v>76</v>
          </cell>
          <cell r="H6">
            <v>15.840000000000002</v>
          </cell>
          <cell r="I6" t="str">
            <v>*</v>
          </cell>
          <cell r="J6">
            <v>48.96</v>
          </cell>
          <cell r="K6">
            <v>5.8000000000000007</v>
          </cell>
        </row>
        <row r="7">
          <cell r="B7">
            <v>23.791666666666668</v>
          </cell>
          <cell r="C7">
            <v>28.5</v>
          </cell>
          <cell r="D7">
            <v>20.2</v>
          </cell>
          <cell r="E7">
            <v>84.083333333333329</v>
          </cell>
          <cell r="F7">
            <v>97</v>
          </cell>
          <cell r="G7">
            <v>64</v>
          </cell>
          <cell r="H7">
            <v>16.559999999999999</v>
          </cell>
          <cell r="I7" t="str">
            <v>*</v>
          </cell>
          <cell r="J7">
            <v>30.6</v>
          </cell>
          <cell r="K7">
            <v>0</v>
          </cell>
        </row>
        <row r="8">
          <cell r="B8">
            <v>22.799999999999997</v>
          </cell>
          <cell r="C8">
            <v>27.3</v>
          </cell>
          <cell r="D8">
            <v>20.7</v>
          </cell>
          <cell r="E8">
            <v>91.291666666666671</v>
          </cell>
          <cell r="F8">
            <v>97</v>
          </cell>
          <cell r="G8">
            <v>73</v>
          </cell>
          <cell r="H8">
            <v>11.520000000000001</v>
          </cell>
          <cell r="I8" t="str">
            <v>*</v>
          </cell>
          <cell r="J8">
            <v>24.48</v>
          </cell>
          <cell r="K8">
            <v>61.400000000000006</v>
          </cell>
        </row>
        <row r="9">
          <cell r="B9">
            <v>23.062499999999996</v>
          </cell>
          <cell r="C9">
            <v>29.9</v>
          </cell>
          <cell r="D9">
            <v>17.5</v>
          </cell>
          <cell r="E9">
            <v>77.833333333333329</v>
          </cell>
          <cell r="F9">
            <v>98</v>
          </cell>
          <cell r="G9">
            <v>48</v>
          </cell>
          <cell r="H9">
            <v>12.6</v>
          </cell>
          <cell r="I9" t="str">
            <v>*</v>
          </cell>
          <cell r="J9">
            <v>27</v>
          </cell>
          <cell r="K9">
            <v>0.2</v>
          </cell>
        </row>
        <row r="10">
          <cell r="B10">
            <v>23.041666666666668</v>
          </cell>
          <cell r="C10">
            <v>28.6</v>
          </cell>
          <cell r="D10">
            <v>16.600000000000001</v>
          </cell>
          <cell r="E10">
            <v>75</v>
          </cell>
          <cell r="F10">
            <v>97</v>
          </cell>
          <cell r="G10">
            <v>54</v>
          </cell>
          <cell r="H10">
            <v>15.840000000000002</v>
          </cell>
          <cell r="I10" t="str">
            <v>*</v>
          </cell>
          <cell r="J10">
            <v>31.680000000000003</v>
          </cell>
          <cell r="K10">
            <v>0</v>
          </cell>
        </row>
        <row r="11">
          <cell r="B11">
            <v>23.849999999999998</v>
          </cell>
          <cell r="C11">
            <v>30.3</v>
          </cell>
          <cell r="D11">
            <v>18.7</v>
          </cell>
          <cell r="E11">
            <v>72.5</v>
          </cell>
          <cell r="F11">
            <v>91</v>
          </cell>
          <cell r="G11">
            <v>50</v>
          </cell>
          <cell r="H11">
            <v>18</v>
          </cell>
          <cell r="I11" t="str">
            <v>*</v>
          </cell>
          <cell r="J11">
            <v>37.440000000000005</v>
          </cell>
          <cell r="K11">
            <v>0</v>
          </cell>
        </row>
        <row r="12">
          <cell r="B12">
            <v>24.520833333333339</v>
          </cell>
          <cell r="C12">
            <v>31.7</v>
          </cell>
          <cell r="D12">
            <v>17.399999999999999</v>
          </cell>
          <cell r="E12">
            <v>71.75</v>
          </cell>
          <cell r="F12">
            <v>98</v>
          </cell>
          <cell r="G12">
            <v>45</v>
          </cell>
          <cell r="H12">
            <v>10.44</v>
          </cell>
          <cell r="I12" t="str">
            <v>*</v>
          </cell>
          <cell r="J12">
            <v>24.48</v>
          </cell>
          <cell r="K12">
            <v>0</v>
          </cell>
        </row>
        <row r="13">
          <cell r="B13">
            <v>24.854166666666671</v>
          </cell>
          <cell r="C13">
            <v>32.5</v>
          </cell>
          <cell r="D13">
            <v>18.399999999999999</v>
          </cell>
          <cell r="E13">
            <v>74.791666666666671</v>
          </cell>
          <cell r="F13">
            <v>98</v>
          </cell>
          <cell r="G13">
            <v>47</v>
          </cell>
          <cell r="H13">
            <v>8.64</v>
          </cell>
          <cell r="I13" t="str">
            <v>*</v>
          </cell>
          <cell r="J13">
            <v>21.6</v>
          </cell>
          <cell r="K13">
            <v>0</v>
          </cell>
        </row>
        <row r="14">
          <cell r="B14">
            <v>24.533333333333342</v>
          </cell>
          <cell r="C14">
            <v>33.6</v>
          </cell>
          <cell r="D14">
            <v>20</v>
          </cell>
          <cell r="E14">
            <v>79.416666666666671</v>
          </cell>
          <cell r="F14">
            <v>96</v>
          </cell>
          <cell r="G14">
            <v>45</v>
          </cell>
          <cell r="H14">
            <v>14.76</v>
          </cell>
          <cell r="I14" t="str">
            <v>*</v>
          </cell>
          <cell r="J14">
            <v>40.32</v>
          </cell>
          <cell r="K14">
            <v>0.2</v>
          </cell>
        </row>
        <row r="15">
          <cell r="B15">
            <v>23.445833333333336</v>
          </cell>
          <cell r="C15">
            <v>32.9</v>
          </cell>
          <cell r="D15">
            <v>20.100000000000001</v>
          </cell>
          <cell r="E15">
            <v>83.958333333333329</v>
          </cell>
          <cell r="F15">
            <v>97</v>
          </cell>
          <cell r="G15">
            <v>51</v>
          </cell>
          <cell r="H15">
            <v>18.720000000000002</v>
          </cell>
          <cell r="I15" t="str">
            <v>*</v>
          </cell>
          <cell r="J15">
            <v>42.12</v>
          </cell>
          <cell r="K15">
            <v>8.2000000000000011</v>
          </cell>
        </row>
        <row r="16">
          <cell r="B16">
            <v>24.983333333333338</v>
          </cell>
          <cell r="C16">
            <v>31.8</v>
          </cell>
          <cell r="D16">
            <v>19.7</v>
          </cell>
          <cell r="E16">
            <v>79.291666666666671</v>
          </cell>
          <cell r="F16">
            <v>96</v>
          </cell>
          <cell r="G16">
            <v>54</v>
          </cell>
          <cell r="H16">
            <v>10.44</v>
          </cell>
          <cell r="I16" t="str">
            <v>*</v>
          </cell>
          <cell r="J16">
            <v>27</v>
          </cell>
          <cell r="K16">
            <v>0.2</v>
          </cell>
        </row>
        <row r="17">
          <cell r="B17">
            <v>24.92916666666666</v>
          </cell>
          <cell r="C17">
            <v>29.7</v>
          </cell>
          <cell r="D17">
            <v>22.1</v>
          </cell>
          <cell r="E17">
            <v>80.333333333333329</v>
          </cell>
          <cell r="F17">
            <v>93</v>
          </cell>
          <cell r="G17">
            <v>62</v>
          </cell>
          <cell r="H17">
            <v>21.240000000000002</v>
          </cell>
          <cell r="I17" t="str">
            <v>*</v>
          </cell>
          <cell r="J17">
            <v>46.440000000000005</v>
          </cell>
          <cell r="K17">
            <v>0</v>
          </cell>
        </row>
        <row r="18">
          <cell r="B18">
            <v>24.075000000000003</v>
          </cell>
          <cell r="C18">
            <v>29.5</v>
          </cell>
          <cell r="D18">
            <v>20.2</v>
          </cell>
          <cell r="E18">
            <v>81.958333333333329</v>
          </cell>
          <cell r="F18">
            <v>97</v>
          </cell>
          <cell r="G18">
            <v>58</v>
          </cell>
          <cell r="H18">
            <v>14.04</v>
          </cell>
          <cell r="I18" t="str">
            <v>*</v>
          </cell>
          <cell r="J18">
            <v>29.880000000000003</v>
          </cell>
          <cell r="K18">
            <v>2.2000000000000002</v>
          </cell>
        </row>
        <row r="19">
          <cell r="B19">
            <v>25.05</v>
          </cell>
          <cell r="C19">
            <v>32.200000000000003</v>
          </cell>
          <cell r="D19">
            <v>19.8</v>
          </cell>
          <cell r="E19">
            <v>78.375</v>
          </cell>
          <cell r="F19">
            <v>97</v>
          </cell>
          <cell r="G19">
            <v>50</v>
          </cell>
          <cell r="H19">
            <v>7.5600000000000005</v>
          </cell>
          <cell r="I19" t="str">
            <v>*</v>
          </cell>
          <cell r="J19">
            <v>22.68</v>
          </cell>
          <cell r="K19">
            <v>0</v>
          </cell>
        </row>
        <row r="20">
          <cell r="B20">
            <v>25.004166666666674</v>
          </cell>
          <cell r="C20">
            <v>33.700000000000003</v>
          </cell>
          <cell r="D20">
            <v>19.8</v>
          </cell>
          <cell r="E20">
            <v>80.125</v>
          </cell>
          <cell r="F20">
            <v>98</v>
          </cell>
          <cell r="G20">
            <v>46</v>
          </cell>
          <cell r="H20">
            <v>12.24</v>
          </cell>
          <cell r="I20" t="str">
            <v>*</v>
          </cell>
          <cell r="J20">
            <v>29.52</v>
          </cell>
          <cell r="K20">
            <v>0</v>
          </cell>
        </row>
        <row r="21">
          <cell r="B21">
            <v>25.75</v>
          </cell>
          <cell r="C21">
            <v>33.4</v>
          </cell>
          <cell r="D21">
            <v>20.399999999999999</v>
          </cell>
          <cell r="E21">
            <v>76.5</v>
          </cell>
          <cell r="F21">
            <v>96</v>
          </cell>
          <cell r="G21">
            <v>49</v>
          </cell>
          <cell r="H21">
            <v>12.6</v>
          </cell>
          <cell r="I21" t="str">
            <v>*</v>
          </cell>
          <cell r="J21">
            <v>36.72</v>
          </cell>
          <cell r="K21">
            <v>0</v>
          </cell>
        </row>
        <row r="22">
          <cell r="B22">
            <v>26.091666666666669</v>
          </cell>
          <cell r="C22">
            <v>35.200000000000003</v>
          </cell>
          <cell r="D22">
            <v>19.8</v>
          </cell>
          <cell r="E22">
            <v>77</v>
          </cell>
          <cell r="F22">
            <v>98</v>
          </cell>
          <cell r="G22">
            <v>38</v>
          </cell>
          <cell r="H22">
            <v>11.16</v>
          </cell>
          <cell r="I22" t="str">
            <v>*</v>
          </cell>
          <cell r="J22">
            <v>26.64</v>
          </cell>
          <cell r="K22">
            <v>0</v>
          </cell>
        </row>
        <row r="23">
          <cell r="B23">
            <v>25.250000000000004</v>
          </cell>
          <cell r="C23">
            <v>33.6</v>
          </cell>
          <cell r="D23">
            <v>20.6</v>
          </cell>
          <cell r="E23">
            <v>79.375</v>
          </cell>
          <cell r="F23">
            <v>97</v>
          </cell>
          <cell r="G23">
            <v>44</v>
          </cell>
          <cell r="H23">
            <v>11.520000000000001</v>
          </cell>
          <cell r="I23" t="str">
            <v>*</v>
          </cell>
          <cell r="J23">
            <v>41.4</v>
          </cell>
          <cell r="K23">
            <v>5.4</v>
          </cell>
        </row>
        <row r="24">
          <cell r="B24">
            <v>26.433333333333334</v>
          </cell>
          <cell r="C24">
            <v>34.200000000000003</v>
          </cell>
          <cell r="D24">
            <v>20.3</v>
          </cell>
          <cell r="E24">
            <v>78.708333333333329</v>
          </cell>
          <cell r="F24">
            <v>98</v>
          </cell>
          <cell r="G24">
            <v>46</v>
          </cell>
          <cell r="H24">
            <v>14.4</v>
          </cell>
          <cell r="I24" t="str">
            <v>*</v>
          </cell>
          <cell r="J24">
            <v>28.08</v>
          </cell>
          <cell r="K24">
            <v>0.4</v>
          </cell>
        </row>
        <row r="25">
          <cell r="B25">
            <v>26.345833333333328</v>
          </cell>
          <cell r="C25">
            <v>35.200000000000003</v>
          </cell>
          <cell r="D25">
            <v>20.8</v>
          </cell>
          <cell r="E25">
            <v>78.125</v>
          </cell>
          <cell r="F25">
            <v>95</v>
          </cell>
          <cell r="G25">
            <v>46</v>
          </cell>
          <cell r="H25">
            <v>13.68</v>
          </cell>
          <cell r="I25" t="str">
            <v>*</v>
          </cell>
          <cell r="J25">
            <v>45</v>
          </cell>
          <cell r="K25">
            <v>7</v>
          </cell>
        </row>
        <row r="26">
          <cell r="B26">
            <v>24.279166666666669</v>
          </cell>
          <cell r="C26">
            <v>33</v>
          </cell>
          <cell r="D26">
            <v>20.5</v>
          </cell>
          <cell r="E26">
            <v>86.5</v>
          </cell>
          <cell r="F26">
            <v>98</v>
          </cell>
          <cell r="G26">
            <v>59</v>
          </cell>
          <cell r="H26">
            <v>19.440000000000001</v>
          </cell>
          <cell r="I26" t="str">
            <v>*</v>
          </cell>
          <cell r="J26">
            <v>67.680000000000007</v>
          </cell>
          <cell r="K26">
            <v>73.600000000000009</v>
          </cell>
        </row>
        <row r="27">
          <cell r="B27">
            <v>24.083333333333332</v>
          </cell>
          <cell r="C27">
            <v>30.8</v>
          </cell>
          <cell r="D27">
            <v>19.899999999999999</v>
          </cell>
          <cell r="E27">
            <v>88.125</v>
          </cell>
          <cell r="F27">
            <v>98</v>
          </cell>
          <cell r="G27">
            <v>67</v>
          </cell>
          <cell r="H27">
            <v>8.64</v>
          </cell>
          <cell r="I27" t="str">
            <v>*</v>
          </cell>
          <cell r="J27">
            <v>23.040000000000003</v>
          </cell>
          <cell r="K27">
            <v>0.4</v>
          </cell>
        </row>
        <row r="28">
          <cell r="B28">
            <v>25.783333333333335</v>
          </cell>
          <cell r="C28">
            <v>33.5</v>
          </cell>
          <cell r="D28">
            <v>20.5</v>
          </cell>
          <cell r="E28">
            <v>80.416666666666671</v>
          </cell>
          <cell r="F28">
            <v>97</v>
          </cell>
          <cell r="G28">
            <v>53</v>
          </cell>
          <cell r="H28">
            <v>10.08</v>
          </cell>
          <cell r="I28" t="str">
            <v>*</v>
          </cell>
          <cell r="J28">
            <v>20.88</v>
          </cell>
          <cell r="K28">
            <v>0</v>
          </cell>
        </row>
        <row r="29">
          <cell r="B29">
            <v>25.775000000000006</v>
          </cell>
          <cell r="C29">
            <v>33.4</v>
          </cell>
          <cell r="D29">
            <v>20.7</v>
          </cell>
          <cell r="E29">
            <v>79.916666666666671</v>
          </cell>
          <cell r="F29">
            <v>97</v>
          </cell>
          <cell r="G29">
            <v>52</v>
          </cell>
          <cell r="H29">
            <v>10.8</v>
          </cell>
          <cell r="I29" t="str">
            <v>*</v>
          </cell>
          <cell r="J29">
            <v>30.240000000000002</v>
          </cell>
          <cell r="K29">
            <v>0.2</v>
          </cell>
        </row>
        <row r="30">
          <cell r="B30">
            <v>27.287500000000005</v>
          </cell>
          <cell r="C30">
            <v>35.5</v>
          </cell>
          <cell r="D30">
            <v>20.5</v>
          </cell>
          <cell r="E30">
            <v>69.791666666666671</v>
          </cell>
          <cell r="F30">
            <v>98</v>
          </cell>
          <cell r="G30">
            <v>37</v>
          </cell>
          <cell r="H30">
            <v>10.08</v>
          </cell>
          <cell r="I30" t="str">
            <v>*</v>
          </cell>
          <cell r="J30">
            <v>22.68</v>
          </cell>
          <cell r="K30">
            <v>0</v>
          </cell>
        </row>
        <row r="31">
          <cell r="B31">
            <v>28.091666666666665</v>
          </cell>
          <cell r="C31">
            <v>35.799999999999997</v>
          </cell>
          <cell r="D31">
            <v>20</v>
          </cell>
          <cell r="E31">
            <v>64.041666666666671</v>
          </cell>
          <cell r="F31">
            <v>90</v>
          </cell>
          <cell r="G31">
            <v>39</v>
          </cell>
          <cell r="H31">
            <v>14.76</v>
          </cell>
          <cell r="I31" t="str">
            <v>*</v>
          </cell>
          <cell r="J31">
            <v>30.240000000000002</v>
          </cell>
          <cell r="K31">
            <v>0</v>
          </cell>
        </row>
        <row r="32">
          <cell r="B32">
            <v>27.254166666666666</v>
          </cell>
          <cell r="C32">
            <v>34</v>
          </cell>
          <cell r="D32">
            <v>21.6</v>
          </cell>
          <cell r="E32">
            <v>72.333333333333329</v>
          </cell>
          <cell r="F32">
            <v>95</v>
          </cell>
          <cell r="G32">
            <v>46</v>
          </cell>
          <cell r="H32">
            <v>12.6</v>
          </cell>
          <cell r="I32" t="str">
            <v>*</v>
          </cell>
          <cell r="J32">
            <v>24.840000000000003</v>
          </cell>
          <cell r="K32">
            <v>0</v>
          </cell>
        </row>
        <row r="33">
          <cell r="B33">
            <v>25.654166666666665</v>
          </cell>
          <cell r="C33">
            <v>32.200000000000003</v>
          </cell>
          <cell r="D33">
            <v>19.8</v>
          </cell>
          <cell r="E33">
            <v>81.833333333333329</v>
          </cell>
          <cell r="F33">
            <v>98</v>
          </cell>
          <cell r="G33">
            <v>55</v>
          </cell>
          <cell r="H33">
            <v>25.92</v>
          </cell>
          <cell r="I33" t="str">
            <v>*</v>
          </cell>
          <cell r="J33">
            <v>48.96</v>
          </cell>
          <cell r="K33">
            <v>39.4</v>
          </cell>
        </row>
        <row r="34">
          <cell r="B34">
            <v>24.204166666666669</v>
          </cell>
          <cell r="C34">
            <v>30</v>
          </cell>
          <cell r="D34">
            <v>22.3</v>
          </cell>
          <cell r="E34">
            <v>89.416666666666671</v>
          </cell>
          <cell r="F34">
            <v>97</v>
          </cell>
          <cell r="G34">
            <v>69</v>
          </cell>
          <cell r="H34">
            <v>10.44</v>
          </cell>
          <cell r="I34" t="str">
            <v>*</v>
          </cell>
          <cell r="J34">
            <v>41.4</v>
          </cell>
          <cell r="K34">
            <v>5.2000000000000011</v>
          </cell>
        </row>
        <row r="35">
          <cell r="B35">
            <v>22.916666666666668</v>
          </cell>
          <cell r="C35">
            <v>26.3</v>
          </cell>
          <cell r="D35">
            <v>20.3</v>
          </cell>
          <cell r="E35">
            <v>92.291666666666671</v>
          </cell>
          <cell r="F35">
            <v>97</v>
          </cell>
          <cell r="G35">
            <v>79</v>
          </cell>
          <cell r="H35">
            <v>10.08</v>
          </cell>
          <cell r="I35" t="str">
            <v>*</v>
          </cell>
          <cell r="J35">
            <v>38.880000000000003</v>
          </cell>
          <cell r="K35">
            <v>19.799999999999997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26.858333333333334</v>
          </cell>
          <cell r="C5">
            <v>32.5</v>
          </cell>
          <cell r="D5">
            <v>23</v>
          </cell>
          <cell r="E5">
            <v>72.708333333333329</v>
          </cell>
          <cell r="F5">
            <v>89</v>
          </cell>
          <cell r="G5">
            <v>49</v>
          </cell>
          <cell r="H5">
            <v>0</v>
          </cell>
          <cell r="I5" t="str">
            <v>*</v>
          </cell>
          <cell r="J5">
            <v>21.96</v>
          </cell>
          <cell r="K5">
            <v>0</v>
          </cell>
        </row>
        <row r="6">
          <cell r="B6">
            <v>25.016666666666666</v>
          </cell>
          <cell r="C6">
            <v>32.200000000000003</v>
          </cell>
          <cell r="D6">
            <v>21.3</v>
          </cell>
          <cell r="E6">
            <v>80.416666666666671</v>
          </cell>
          <cell r="F6">
            <v>93</v>
          </cell>
          <cell r="G6">
            <v>50</v>
          </cell>
          <cell r="H6">
            <v>10.44</v>
          </cell>
          <cell r="I6" t="str">
            <v>*</v>
          </cell>
          <cell r="J6">
            <v>39.6</v>
          </cell>
          <cell r="K6">
            <v>15.2</v>
          </cell>
        </row>
        <row r="7">
          <cell r="B7">
            <v>24.095833333333342</v>
          </cell>
          <cell r="C7">
            <v>30</v>
          </cell>
          <cell r="D7">
            <v>21.3</v>
          </cell>
          <cell r="E7">
            <v>80.291666666666671</v>
          </cell>
          <cell r="F7">
            <v>91</v>
          </cell>
          <cell r="G7">
            <v>57</v>
          </cell>
          <cell r="H7">
            <v>0.72000000000000008</v>
          </cell>
          <cell r="I7" t="str">
            <v>*</v>
          </cell>
          <cell r="J7">
            <v>24.840000000000003</v>
          </cell>
          <cell r="K7">
            <v>0.4</v>
          </cell>
        </row>
        <row r="8">
          <cell r="B8">
            <v>23.583333333333332</v>
          </cell>
          <cell r="C8">
            <v>28.9</v>
          </cell>
          <cell r="D8">
            <v>20.399999999999999</v>
          </cell>
          <cell r="E8">
            <v>85.166666666666671</v>
          </cell>
          <cell r="F8">
            <v>93</v>
          </cell>
          <cell r="G8">
            <v>62</v>
          </cell>
          <cell r="H8">
            <v>8.64</v>
          </cell>
          <cell r="I8" t="str">
            <v>*</v>
          </cell>
          <cell r="J8">
            <v>71.64</v>
          </cell>
          <cell r="K8">
            <v>44.999999999999993</v>
          </cell>
        </row>
        <row r="9">
          <cell r="B9">
            <v>23.229166666666668</v>
          </cell>
          <cell r="C9">
            <v>28.5</v>
          </cell>
          <cell r="D9">
            <v>20.5</v>
          </cell>
          <cell r="E9">
            <v>84.125</v>
          </cell>
          <cell r="F9">
            <v>92</v>
          </cell>
          <cell r="G9">
            <v>62</v>
          </cell>
          <cell r="H9">
            <v>0</v>
          </cell>
          <cell r="I9" t="str">
            <v>*</v>
          </cell>
          <cell r="J9">
            <v>25.92</v>
          </cell>
          <cell r="K9">
            <v>4.6000000000000005</v>
          </cell>
        </row>
        <row r="10">
          <cell r="B10">
            <v>23.079166666666666</v>
          </cell>
          <cell r="C10">
            <v>27.5</v>
          </cell>
          <cell r="D10">
            <v>20.6</v>
          </cell>
          <cell r="E10">
            <v>82.916666666666671</v>
          </cell>
          <cell r="F10">
            <v>91</v>
          </cell>
          <cell r="G10">
            <v>66</v>
          </cell>
          <cell r="H10">
            <v>0</v>
          </cell>
          <cell r="I10" t="str">
            <v>*</v>
          </cell>
          <cell r="J10">
            <v>16.559999999999999</v>
          </cell>
          <cell r="K10">
            <v>1.8</v>
          </cell>
        </row>
        <row r="11">
          <cell r="B11">
            <v>23.133333333333329</v>
          </cell>
          <cell r="C11">
            <v>28.9</v>
          </cell>
          <cell r="D11">
            <v>19.8</v>
          </cell>
          <cell r="E11">
            <v>83.916666666666671</v>
          </cell>
          <cell r="F11">
            <v>93</v>
          </cell>
          <cell r="G11">
            <v>62</v>
          </cell>
          <cell r="H11">
            <v>0.72000000000000008</v>
          </cell>
          <cell r="I11" t="str">
            <v>*</v>
          </cell>
          <cell r="J11">
            <v>29.16</v>
          </cell>
          <cell r="K11">
            <v>34.6</v>
          </cell>
        </row>
        <row r="12">
          <cell r="B12">
            <v>23.887499999999999</v>
          </cell>
          <cell r="C12">
            <v>27.3</v>
          </cell>
          <cell r="D12">
            <v>20.7</v>
          </cell>
          <cell r="E12">
            <v>77.541666666666671</v>
          </cell>
          <cell r="F12">
            <v>88</v>
          </cell>
          <cell r="G12">
            <v>66</v>
          </cell>
          <cell r="H12">
            <v>0</v>
          </cell>
          <cell r="I12" t="str">
            <v>*</v>
          </cell>
          <cell r="J12">
            <v>10.08</v>
          </cell>
          <cell r="K12">
            <v>0</v>
          </cell>
        </row>
        <row r="13">
          <cell r="B13">
            <v>24.804166666666674</v>
          </cell>
          <cell r="C13">
            <v>31</v>
          </cell>
          <cell r="D13">
            <v>21.9</v>
          </cell>
          <cell r="E13">
            <v>79.708333333333329</v>
          </cell>
          <cell r="F13">
            <v>92</v>
          </cell>
          <cell r="G13">
            <v>53</v>
          </cell>
          <cell r="H13">
            <v>0.72000000000000008</v>
          </cell>
          <cell r="I13" t="str">
            <v>*</v>
          </cell>
          <cell r="J13">
            <v>28.44</v>
          </cell>
          <cell r="K13">
            <v>0</v>
          </cell>
        </row>
        <row r="14">
          <cell r="B14">
            <v>24.5</v>
          </cell>
          <cell r="C14">
            <v>31</v>
          </cell>
          <cell r="D14">
            <v>22.2</v>
          </cell>
          <cell r="E14">
            <v>80.791666666666671</v>
          </cell>
          <cell r="F14">
            <v>92</v>
          </cell>
          <cell r="G14">
            <v>53</v>
          </cell>
          <cell r="H14">
            <v>0</v>
          </cell>
          <cell r="I14" t="str">
            <v>*</v>
          </cell>
          <cell r="J14">
            <v>34.200000000000003</v>
          </cell>
          <cell r="K14">
            <v>0.4</v>
          </cell>
        </row>
        <row r="15">
          <cell r="B15">
            <v>24.091666666666669</v>
          </cell>
          <cell r="C15">
            <v>29.6</v>
          </cell>
          <cell r="D15">
            <v>21.6</v>
          </cell>
          <cell r="E15">
            <v>82.791666666666671</v>
          </cell>
          <cell r="F15">
            <v>92</v>
          </cell>
          <cell r="G15">
            <v>59</v>
          </cell>
          <cell r="H15">
            <v>0</v>
          </cell>
          <cell r="I15" t="str">
            <v>*</v>
          </cell>
          <cell r="J15">
            <v>15.840000000000002</v>
          </cell>
          <cell r="K15">
            <v>5.6000000000000005</v>
          </cell>
        </row>
        <row r="16">
          <cell r="B16">
            <v>24.412499999999998</v>
          </cell>
          <cell r="C16">
            <v>31.3</v>
          </cell>
          <cell r="D16">
            <v>21.7</v>
          </cell>
          <cell r="E16">
            <v>80.416666666666671</v>
          </cell>
          <cell r="F16">
            <v>92</v>
          </cell>
          <cell r="G16">
            <v>48</v>
          </cell>
          <cell r="H16">
            <v>0</v>
          </cell>
          <cell r="I16" t="str">
            <v>*</v>
          </cell>
          <cell r="J16">
            <v>37.800000000000004</v>
          </cell>
          <cell r="K16">
            <v>6</v>
          </cell>
        </row>
        <row r="17">
          <cell r="B17">
            <v>24.766666666666669</v>
          </cell>
          <cell r="C17">
            <v>31.6</v>
          </cell>
          <cell r="D17">
            <v>21.7</v>
          </cell>
          <cell r="E17">
            <v>80</v>
          </cell>
          <cell r="F17">
            <v>92</v>
          </cell>
          <cell r="G17">
            <v>49</v>
          </cell>
          <cell r="H17">
            <v>14.04</v>
          </cell>
          <cell r="I17" t="str">
            <v>*</v>
          </cell>
          <cell r="J17">
            <v>59.760000000000005</v>
          </cell>
          <cell r="K17">
            <v>9.6</v>
          </cell>
        </row>
        <row r="18">
          <cell r="B18">
            <v>25.600000000000005</v>
          </cell>
          <cell r="C18">
            <v>32.799999999999997</v>
          </cell>
          <cell r="D18">
            <v>22</v>
          </cell>
          <cell r="E18">
            <v>75.625</v>
          </cell>
          <cell r="F18">
            <v>90</v>
          </cell>
          <cell r="G18">
            <v>43</v>
          </cell>
          <cell r="H18">
            <v>2.8800000000000003</v>
          </cell>
          <cell r="I18" t="str">
            <v>*</v>
          </cell>
          <cell r="J18">
            <v>47.519999999999996</v>
          </cell>
          <cell r="K18">
            <v>0.8</v>
          </cell>
        </row>
        <row r="19">
          <cell r="B19">
            <v>26.404166666666665</v>
          </cell>
          <cell r="C19">
            <v>33.1</v>
          </cell>
          <cell r="D19">
            <v>21.3</v>
          </cell>
          <cell r="E19">
            <v>72.458333333333329</v>
          </cell>
          <cell r="F19">
            <v>92</v>
          </cell>
          <cell r="G19">
            <v>43</v>
          </cell>
          <cell r="H19">
            <v>0.36000000000000004</v>
          </cell>
          <cell r="I19" t="str">
            <v>*</v>
          </cell>
          <cell r="J19">
            <v>24.48</v>
          </cell>
          <cell r="K19">
            <v>0</v>
          </cell>
        </row>
        <row r="20">
          <cell r="B20">
            <v>26.816666666666663</v>
          </cell>
          <cell r="C20">
            <v>33</v>
          </cell>
          <cell r="D20">
            <v>22.4</v>
          </cell>
          <cell r="E20">
            <v>72.666666666666671</v>
          </cell>
          <cell r="F20">
            <v>91</v>
          </cell>
          <cell r="G20">
            <v>48</v>
          </cell>
          <cell r="H20">
            <v>7.9200000000000008</v>
          </cell>
          <cell r="I20" t="str">
            <v>*</v>
          </cell>
          <cell r="J20">
            <v>38.880000000000003</v>
          </cell>
          <cell r="K20">
            <v>0</v>
          </cell>
        </row>
        <row r="21">
          <cell r="B21">
            <v>24.933333333333337</v>
          </cell>
          <cell r="C21">
            <v>32.4</v>
          </cell>
          <cell r="D21">
            <v>20.6</v>
          </cell>
          <cell r="E21">
            <v>75</v>
          </cell>
          <cell r="F21">
            <v>91</v>
          </cell>
          <cell r="G21">
            <v>46</v>
          </cell>
          <cell r="H21">
            <v>15.120000000000001</v>
          </cell>
          <cell r="I21" t="str">
            <v>*</v>
          </cell>
          <cell r="J21">
            <v>56.519999999999996</v>
          </cell>
          <cell r="K21">
            <v>24.399999999999995</v>
          </cell>
        </row>
        <row r="22">
          <cell r="B22">
            <v>25.387500000000003</v>
          </cell>
          <cell r="C22">
            <v>33.299999999999997</v>
          </cell>
          <cell r="D22">
            <v>19.399999999999999</v>
          </cell>
          <cell r="E22">
            <v>72.666666666666671</v>
          </cell>
          <cell r="F22">
            <v>90</v>
          </cell>
          <cell r="G22">
            <v>44</v>
          </cell>
          <cell r="H22">
            <v>0.36000000000000004</v>
          </cell>
          <cell r="I22" t="str">
            <v>*</v>
          </cell>
          <cell r="J22">
            <v>49.680000000000007</v>
          </cell>
          <cell r="K22">
            <v>14.4</v>
          </cell>
        </row>
        <row r="23">
          <cell r="B23">
            <v>24.866666666666664</v>
          </cell>
          <cell r="C23">
            <v>32.5</v>
          </cell>
          <cell r="D23">
            <v>21.9</v>
          </cell>
          <cell r="E23">
            <v>78.333333333333329</v>
          </cell>
          <cell r="F23">
            <v>90</v>
          </cell>
          <cell r="G23">
            <v>49</v>
          </cell>
          <cell r="H23">
            <v>0.36000000000000004</v>
          </cell>
          <cell r="I23" t="str">
            <v>*</v>
          </cell>
          <cell r="J23">
            <v>40.32</v>
          </cell>
          <cell r="K23">
            <v>0</v>
          </cell>
        </row>
        <row r="24">
          <cell r="B24">
            <v>24.941666666666663</v>
          </cell>
          <cell r="C24">
            <v>31.6</v>
          </cell>
          <cell r="D24">
            <v>22.4</v>
          </cell>
          <cell r="E24">
            <v>80.541666666666671</v>
          </cell>
          <cell r="F24">
            <v>91</v>
          </cell>
          <cell r="G24">
            <v>51</v>
          </cell>
          <cell r="H24">
            <v>0.36000000000000004</v>
          </cell>
          <cell r="I24" t="str">
            <v>*</v>
          </cell>
          <cell r="J24">
            <v>49.32</v>
          </cell>
          <cell r="K24">
            <v>2</v>
          </cell>
        </row>
        <row r="25">
          <cell r="B25">
            <v>22.658333333333331</v>
          </cell>
          <cell r="C25">
            <v>27</v>
          </cell>
          <cell r="D25">
            <v>19.899999999999999</v>
          </cell>
          <cell r="E25">
            <v>85.958333333333329</v>
          </cell>
          <cell r="F25">
            <v>94</v>
          </cell>
          <cell r="G25">
            <v>65</v>
          </cell>
          <cell r="H25">
            <v>0</v>
          </cell>
          <cell r="I25" t="str">
            <v>*</v>
          </cell>
          <cell r="J25">
            <v>36.36</v>
          </cell>
          <cell r="K25">
            <v>27.599999999999998</v>
          </cell>
        </row>
        <row r="26">
          <cell r="B26">
            <v>23.020833333333332</v>
          </cell>
          <cell r="C26">
            <v>30.2</v>
          </cell>
          <cell r="D26">
            <v>21.5</v>
          </cell>
          <cell r="E26">
            <v>84.75</v>
          </cell>
          <cell r="F26">
            <v>92</v>
          </cell>
          <cell r="G26">
            <v>56</v>
          </cell>
          <cell r="H26">
            <v>5.04</v>
          </cell>
          <cell r="I26" t="str">
            <v>*</v>
          </cell>
          <cell r="J26">
            <v>29.880000000000003</v>
          </cell>
          <cell r="K26">
            <v>3.6</v>
          </cell>
        </row>
        <row r="27">
          <cell r="B27">
            <v>25.008333333333329</v>
          </cell>
          <cell r="C27">
            <v>32.299999999999997</v>
          </cell>
          <cell r="D27">
            <v>21.2</v>
          </cell>
          <cell r="E27">
            <v>77.833333333333329</v>
          </cell>
          <cell r="F27">
            <v>92</v>
          </cell>
          <cell r="G27">
            <v>48</v>
          </cell>
          <cell r="H27">
            <v>2.52</v>
          </cell>
          <cell r="I27" t="str">
            <v>*</v>
          </cell>
          <cell r="J27">
            <v>33.480000000000004</v>
          </cell>
          <cell r="K27">
            <v>0</v>
          </cell>
        </row>
        <row r="28">
          <cell r="B28">
            <v>25.987500000000008</v>
          </cell>
          <cell r="C28">
            <v>32.200000000000003</v>
          </cell>
          <cell r="D28">
            <v>22.8</v>
          </cell>
          <cell r="E28">
            <v>76</v>
          </cell>
          <cell r="F28">
            <v>90</v>
          </cell>
          <cell r="G28">
            <v>49</v>
          </cell>
          <cell r="H28">
            <v>0</v>
          </cell>
          <cell r="I28" t="str">
            <v>*</v>
          </cell>
          <cell r="J28">
            <v>22.68</v>
          </cell>
          <cell r="K28">
            <v>0</v>
          </cell>
        </row>
        <row r="29">
          <cell r="B29">
            <v>26.704166666666669</v>
          </cell>
          <cell r="C29">
            <v>32.299999999999997</v>
          </cell>
          <cell r="D29">
            <v>22.1</v>
          </cell>
          <cell r="E29">
            <v>74.958333333333329</v>
          </cell>
          <cell r="F29">
            <v>92</v>
          </cell>
          <cell r="G29">
            <v>49</v>
          </cell>
          <cell r="H29">
            <v>0</v>
          </cell>
          <cell r="I29" t="str">
            <v>*</v>
          </cell>
          <cell r="J29">
            <v>0</v>
          </cell>
          <cell r="K29">
            <v>0</v>
          </cell>
        </row>
        <row r="30">
          <cell r="B30">
            <v>27.275000000000002</v>
          </cell>
          <cell r="C30">
            <v>34.299999999999997</v>
          </cell>
          <cell r="D30">
            <v>21.5</v>
          </cell>
          <cell r="E30">
            <v>71.208333333333329</v>
          </cell>
          <cell r="F30">
            <v>93</v>
          </cell>
          <cell r="G30">
            <v>37</v>
          </cell>
          <cell r="H30">
            <v>0</v>
          </cell>
          <cell r="I30" t="str">
            <v>*</v>
          </cell>
          <cell r="J30">
            <v>15.48</v>
          </cell>
          <cell r="K30">
            <v>0</v>
          </cell>
        </row>
        <row r="31">
          <cell r="B31">
            <v>26.433333333333341</v>
          </cell>
          <cell r="C31">
            <v>32.5</v>
          </cell>
          <cell r="D31">
            <v>21.7</v>
          </cell>
          <cell r="E31">
            <v>72.541666666666671</v>
          </cell>
          <cell r="F31">
            <v>91</v>
          </cell>
          <cell r="G31">
            <v>48</v>
          </cell>
          <cell r="H31">
            <v>7.9200000000000008</v>
          </cell>
          <cell r="I31" t="str">
            <v>*</v>
          </cell>
          <cell r="J31">
            <v>50.04</v>
          </cell>
          <cell r="K31">
            <v>0</v>
          </cell>
        </row>
        <row r="32">
          <cell r="B32">
            <v>26.658333333333331</v>
          </cell>
          <cell r="C32">
            <v>33.299999999999997</v>
          </cell>
          <cell r="D32">
            <v>23.6</v>
          </cell>
          <cell r="E32">
            <v>71.125</v>
          </cell>
          <cell r="F32">
            <v>85</v>
          </cell>
          <cell r="G32">
            <v>43</v>
          </cell>
          <cell r="H32">
            <v>6.84</v>
          </cell>
          <cell r="I32" t="str">
            <v>*</v>
          </cell>
          <cell r="J32">
            <v>29.52</v>
          </cell>
          <cell r="K32">
            <v>0</v>
          </cell>
        </row>
        <row r="33">
          <cell r="B33">
            <v>25.608333333333334</v>
          </cell>
          <cell r="C33">
            <v>31.8</v>
          </cell>
          <cell r="D33">
            <v>20.8</v>
          </cell>
          <cell r="E33">
            <v>74.708333333333329</v>
          </cell>
          <cell r="F33">
            <v>94</v>
          </cell>
          <cell r="G33">
            <v>44</v>
          </cell>
          <cell r="H33">
            <v>14.76</v>
          </cell>
          <cell r="I33" t="str">
            <v>*</v>
          </cell>
          <cell r="J33">
            <v>45.72</v>
          </cell>
          <cell r="K33">
            <v>59.199999999999996</v>
          </cell>
        </row>
        <row r="34">
          <cell r="B34">
            <v>23.991304347826084</v>
          </cell>
          <cell r="C34">
            <v>29.7</v>
          </cell>
          <cell r="D34">
            <v>21.3</v>
          </cell>
          <cell r="E34">
            <v>81.608695652173907</v>
          </cell>
          <cell r="F34">
            <v>93</v>
          </cell>
          <cell r="G34">
            <v>54</v>
          </cell>
          <cell r="H34">
            <v>0</v>
          </cell>
          <cell r="I34" t="str">
            <v>*</v>
          </cell>
          <cell r="J34">
            <v>35.64</v>
          </cell>
          <cell r="K34">
            <v>30.400000000000002</v>
          </cell>
        </row>
        <row r="35">
          <cell r="B35">
            <v>25.466666666666672</v>
          </cell>
          <cell r="C35">
            <v>32.299999999999997</v>
          </cell>
          <cell r="D35">
            <v>22.4</v>
          </cell>
          <cell r="E35">
            <v>77.458333333333329</v>
          </cell>
          <cell r="F35">
            <v>91</v>
          </cell>
          <cell r="G35">
            <v>48</v>
          </cell>
          <cell r="H35">
            <v>0</v>
          </cell>
          <cell r="I35" t="str">
            <v>*</v>
          </cell>
          <cell r="J35">
            <v>34.200000000000003</v>
          </cell>
          <cell r="K35">
            <v>0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Planilha1"/>
    </sheetNames>
    <sheetDataSet>
      <sheetData sheetId="0">
        <row r="5">
          <cell r="B5">
            <v>26.533333333333331</v>
          </cell>
          <cell r="C5">
            <v>33.299999999999997</v>
          </cell>
          <cell r="D5">
            <v>20.7</v>
          </cell>
          <cell r="E5">
            <v>69.583333333333329</v>
          </cell>
          <cell r="F5">
            <v>94</v>
          </cell>
          <cell r="G5">
            <v>39</v>
          </cell>
          <cell r="H5">
            <v>10.8</v>
          </cell>
          <cell r="I5" t="str">
            <v>*</v>
          </cell>
          <cell r="J5">
            <v>30.240000000000002</v>
          </cell>
          <cell r="K5">
            <v>0</v>
          </cell>
        </row>
        <row r="6">
          <cell r="B6">
            <v>24.899999999999995</v>
          </cell>
          <cell r="C6">
            <v>28.9</v>
          </cell>
          <cell r="D6">
            <v>20.3</v>
          </cell>
          <cell r="E6">
            <v>76.666666666666671</v>
          </cell>
          <cell r="F6">
            <v>94</v>
          </cell>
          <cell r="G6">
            <v>58</v>
          </cell>
          <cell r="H6">
            <v>13.32</v>
          </cell>
          <cell r="I6" t="str">
            <v>*</v>
          </cell>
          <cell r="J6">
            <v>28.08</v>
          </cell>
          <cell r="K6">
            <v>2.4000000000000004</v>
          </cell>
        </row>
        <row r="7">
          <cell r="B7">
            <v>22.458333333333332</v>
          </cell>
          <cell r="C7">
            <v>29</v>
          </cell>
          <cell r="D7">
            <v>18.8</v>
          </cell>
          <cell r="E7">
            <v>83.708333333333329</v>
          </cell>
          <cell r="F7">
            <v>96</v>
          </cell>
          <cell r="G7">
            <v>56</v>
          </cell>
          <cell r="H7">
            <v>13.32</v>
          </cell>
          <cell r="I7" t="str">
            <v>*</v>
          </cell>
          <cell r="J7">
            <v>37.800000000000004</v>
          </cell>
          <cell r="K7">
            <v>9.0000000000000018</v>
          </cell>
        </row>
        <row r="8">
          <cell r="B8">
            <v>21.837500000000002</v>
          </cell>
          <cell r="C8">
            <v>27.1</v>
          </cell>
          <cell r="D8">
            <v>19.100000000000001</v>
          </cell>
          <cell r="E8">
            <v>83.083333333333329</v>
          </cell>
          <cell r="F8">
            <v>96</v>
          </cell>
          <cell r="G8">
            <v>50</v>
          </cell>
          <cell r="H8">
            <v>17.28</v>
          </cell>
          <cell r="I8" t="str">
            <v>*</v>
          </cell>
          <cell r="J8">
            <v>39.96</v>
          </cell>
          <cell r="K8">
            <v>49.4</v>
          </cell>
        </row>
        <row r="9">
          <cell r="B9">
            <v>23.233333333333334</v>
          </cell>
          <cell r="C9">
            <v>28</v>
          </cell>
          <cell r="D9">
            <v>18.3</v>
          </cell>
          <cell r="E9">
            <v>58.958333333333336</v>
          </cell>
          <cell r="F9">
            <v>87</v>
          </cell>
          <cell r="G9">
            <v>30</v>
          </cell>
          <cell r="H9">
            <v>16.2</v>
          </cell>
          <cell r="I9" t="str">
            <v>*</v>
          </cell>
          <cell r="J9">
            <v>40.32</v>
          </cell>
          <cell r="K9">
            <v>0</v>
          </cell>
        </row>
        <row r="10">
          <cell r="B10">
            <v>22.299999999999997</v>
          </cell>
          <cell r="C10">
            <v>27.2</v>
          </cell>
          <cell r="D10">
            <v>17.100000000000001</v>
          </cell>
          <cell r="E10">
            <v>62.708333333333336</v>
          </cell>
          <cell r="F10">
            <v>93</v>
          </cell>
          <cell r="G10">
            <v>40</v>
          </cell>
          <cell r="H10">
            <v>13.32</v>
          </cell>
          <cell r="I10" t="str">
            <v>*</v>
          </cell>
          <cell r="J10">
            <v>28.44</v>
          </cell>
          <cell r="K10">
            <v>0</v>
          </cell>
        </row>
        <row r="11">
          <cell r="B11">
            <v>22.375</v>
          </cell>
          <cell r="C11">
            <v>27.5</v>
          </cell>
          <cell r="D11">
            <v>17.7</v>
          </cell>
          <cell r="E11">
            <v>70.166666666666671</v>
          </cell>
          <cell r="F11">
            <v>89</v>
          </cell>
          <cell r="G11">
            <v>53</v>
          </cell>
          <cell r="H11">
            <v>15.840000000000002</v>
          </cell>
          <cell r="I11" t="str">
            <v>*</v>
          </cell>
          <cell r="J11">
            <v>37.800000000000004</v>
          </cell>
          <cell r="K11">
            <v>0</v>
          </cell>
        </row>
        <row r="12">
          <cell r="B12">
            <v>22.962499999999995</v>
          </cell>
          <cell r="C12">
            <v>28.3</v>
          </cell>
          <cell r="D12">
            <v>18.399999999999999</v>
          </cell>
          <cell r="E12">
            <v>70.541666666666671</v>
          </cell>
          <cell r="F12">
            <v>90</v>
          </cell>
          <cell r="G12">
            <v>49</v>
          </cell>
          <cell r="H12">
            <v>17.28</v>
          </cell>
          <cell r="I12" t="str">
            <v>*</v>
          </cell>
          <cell r="J12">
            <v>33.840000000000003</v>
          </cell>
          <cell r="K12">
            <v>0</v>
          </cell>
        </row>
        <row r="13">
          <cell r="B13">
            <v>22.858333333333331</v>
          </cell>
          <cell r="C13">
            <v>28.9</v>
          </cell>
          <cell r="D13">
            <v>18</v>
          </cell>
          <cell r="E13">
            <v>72.916666666666671</v>
          </cell>
          <cell r="F13">
            <v>92</v>
          </cell>
          <cell r="G13">
            <v>44</v>
          </cell>
          <cell r="H13">
            <v>17.28</v>
          </cell>
          <cell r="I13" t="str">
            <v>*</v>
          </cell>
          <cell r="J13">
            <v>30.6</v>
          </cell>
          <cell r="K13">
            <v>5.6000000000000005</v>
          </cell>
        </row>
        <row r="14">
          <cell r="B14">
            <v>22.816666666666666</v>
          </cell>
          <cell r="C14">
            <v>31</v>
          </cell>
          <cell r="D14">
            <v>17.3</v>
          </cell>
          <cell r="E14">
            <v>80.416666666666671</v>
          </cell>
          <cell r="F14">
            <v>95</v>
          </cell>
          <cell r="G14">
            <v>41</v>
          </cell>
          <cell r="H14">
            <v>13.68</v>
          </cell>
          <cell r="I14" t="str">
            <v>*</v>
          </cell>
          <cell r="J14">
            <v>48.96</v>
          </cell>
          <cell r="K14">
            <v>22.8</v>
          </cell>
        </row>
        <row r="15">
          <cell r="B15">
            <v>23.487499999999997</v>
          </cell>
          <cell r="C15">
            <v>29.9</v>
          </cell>
          <cell r="D15">
            <v>18.7</v>
          </cell>
          <cell r="E15">
            <v>74.791666666666671</v>
          </cell>
          <cell r="F15">
            <v>95</v>
          </cell>
          <cell r="G15">
            <v>48</v>
          </cell>
          <cell r="H15">
            <v>13.68</v>
          </cell>
          <cell r="I15" t="str">
            <v>*</v>
          </cell>
          <cell r="J15">
            <v>29.16</v>
          </cell>
          <cell r="K15">
            <v>0</v>
          </cell>
        </row>
        <row r="16">
          <cell r="B16">
            <v>23.970833333333342</v>
          </cell>
          <cell r="C16">
            <v>30.5</v>
          </cell>
          <cell r="D16">
            <v>18.399999999999999</v>
          </cell>
          <cell r="E16">
            <v>74.25</v>
          </cell>
          <cell r="F16">
            <v>94</v>
          </cell>
          <cell r="G16">
            <v>49</v>
          </cell>
          <cell r="H16">
            <v>11.16</v>
          </cell>
          <cell r="I16" t="str">
            <v>*</v>
          </cell>
          <cell r="J16">
            <v>25.2</v>
          </cell>
          <cell r="K16">
            <v>0</v>
          </cell>
        </row>
        <row r="17">
          <cell r="B17">
            <v>23.129166666666666</v>
          </cell>
          <cell r="C17">
            <v>28.2</v>
          </cell>
          <cell r="D17">
            <v>20.2</v>
          </cell>
          <cell r="E17">
            <v>80.958333333333329</v>
          </cell>
          <cell r="F17">
            <v>93</v>
          </cell>
          <cell r="G17">
            <v>59</v>
          </cell>
          <cell r="H17">
            <v>16.920000000000002</v>
          </cell>
          <cell r="I17" t="str">
            <v>*</v>
          </cell>
          <cell r="J17">
            <v>41.76</v>
          </cell>
          <cell r="K17">
            <v>6.6</v>
          </cell>
        </row>
        <row r="18">
          <cell r="B18">
            <v>21.766666666666666</v>
          </cell>
          <cell r="C18">
            <v>26.1</v>
          </cell>
          <cell r="D18">
            <v>20.399999999999999</v>
          </cell>
          <cell r="E18">
            <v>87.958333333333329</v>
          </cell>
          <cell r="F18">
            <v>95</v>
          </cell>
          <cell r="G18">
            <v>64</v>
          </cell>
          <cell r="H18">
            <v>17.64</v>
          </cell>
          <cell r="I18" t="str">
            <v>*</v>
          </cell>
          <cell r="J18">
            <v>37.800000000000004</v>
          </cell>
          <cell r="K18">
            <v>2.1999999999999997</v>
          </cell>
        </row>
        <row r="19">
          <cell r="B19">
            <v>22.666666666666668</v>
          </cell>
          <cell r="C19">
            <v>28.4</v>
          </cell>
          <cell r="D19">
            <v>18.5</v>
          </cell>
          <cell r="E19">
            <v>78.125</v>
          </cell>
          <cell r="F19">
            <v>95</v>
          </cell>
          <cell r="G19">
            <v>52</v>
          </cell>
          <cell r="H19">
            <v>10.8</v>
          </cell>
          <cell r="I19" t="str">
            <v>*</v>
          </cell>
          <cell r="J19">
            <v>26.28</v>
          </cell>
          <cell r="K19">
            <v>0</v>
          </cell>
        </row>
        <row r="20">
          <cell r="B20">
            <v>24.870833333333334</v>
          </cell>
          <cell r="C20">
            <v>31.2</v>
          </cell>
          <cell r="D20">
            <v>20.399999999999999</v>
          </cell>
          <cell r="E20">
            <v>70.25</v>
          </cell>
          <cell r="F20">
            <v>90</v>
          </cell>
          <cell r="G20">
            <v>45</v>
          </cell>
          <cell r="H20">
            <v>18</v>
          </cell>
          <cell r="I20" t="str">
            <v>*</v>
          </cell>
          <cell r="J20">
            <v>39.6</v>
          </cell>
          <cell r="K20">
            <v>0.4</v>
          </cell>
        </row>
        <row r="21">
          <cell r="B21">
            <v>25.037499999999998</v>
          </cell>
          <cell r="C21">
            <v>29.6</v>
          </cell>
          <cell r="D21">
            <v>20.7</v>
          </cell>
          <cell r="E21">
            <v>77.291666666666671</v>
          </cell>
          <cell r="F21">
            <v>93</v>
          </cell>
          <cell r="G21">
            <v>55</v>
          </cell>
          <cell r="H21">
            <v>12.24</v>
          </cell>
          <cell r="I21" t="str">
            <v>*</v>
          </cell>
          <cell r="J21">
            <v>25.56</v>
          </cell>
          <cell r="K21">
            <v>0</v>
          </cell>
        </row>
        <row r="22">
          <cell r="B22">
            <v>23.975000000000005</v>
          </cell>
          <cell r="C22">
            <v>30.9</v>
          </cell>
          <cell r="D22">
            <v>20.2</v>
          </cell>
          <cell r="E22">
            <v>79.625</v>
          </cell>
          <cell r="F22">
            <v>93</v>
          </cell>
          <cell r="G22">
            <v>50</v>
          </cell>
          <cell r="H22">
            <v>16.2</v>
          </cell>
          <cell r="I22" t="str">
            <v>*</v>
          </cell>
          <cell r="J22">
            <v>43.56</v>
          </cell>
          <cell r="K22">
            <v>2.4</v>
          </cell>
        </row>
        <row r="23">
          <cell r="B23">
            <v>23.583333333333332</v>
          </cell>
          <cell r="C23">
            <v>29.9</v>
          </cell>
          <cell r="D23">
            <v>19.600000000000001</v>
          </cell>
          <cell r="E23">
            <v>76.458333333333329</v>
          </cell>
          <cell r="F23">
            <v>94</v>
          </cell>
          <cell r="G23">
            <v>48</v>
          </cell>
          <cell r="H23">
            <v>23.040000000000003</v>
          </cell>
          <cell r="I23" t="str">
            <v>*</v>
          </cell>
          <cell r="J23">
            <v>41.76</v>
          </cell>
          <cell r="K23">
            <v>7.2</v>
          </cell>
        </row>
        <row r="24">
          <cell r="B24">
            <v>25.320833333333329</v>
          </cell>
          <cell r="C24">
            <v>31.8</v>
          </cell>
          <cell r="D24">
            <v>20.2</v>
          </cell>
          <cell r="E24">
            <v>72.916666666666671</v>
          </cell>
          <cell r="F24">
            <v>93</v>
          </cell>
          <cell r="G24">
            <v>47</v>
          </cell>
          <cell r="H24">
            <v>15.840000000000002</v>
          </cell>
          <cell r="I24" t="str">
            <v>*</v>
          </cell>
          <cell r="J24">
            <v>36.36</v>
          </cell>
          <cell r="K24">
            <v>0</v>
          </cell>
        </row>
        <row r="25">
          <cell r="B25">
            <v>26.899999999999995</v>
          </cell>
          <cell r="C25">
            <v>32.299999999999997</v>
          </cell>
          <cell r="D25">
            <v>24.1</v>
          </cell>
          <cell r="E25">
            <v>67.166666666666671</v>
          </cell>
          <cell r="F25">
            <v>80</v>
          </cell>
          <cell r="G25">
            <v>47</v>
          </cell>
          <cell r="H25">
            <v>16.920000000000002</v>
          </cell>
          <cell r="I25" t="str">
            <v>*</v>
          </cell>
          <cell r="J25">
            <v>35.64</v>
          </cell>
          <cell r="K25">
            <v>0</v>
          </cell>
        </row>
        <row r="26">
          <cell r="B26">
            <v>23.849999999999998</v>
          </cell>
          <cell r="C26">
            <v>28.4</v>
          </cell>
          <cell r="D26">
            <v>21</v>
          </cell>
          <cell r="E26">
            <v>80.708333333333329</v>
          </cell>
          <cell r="F26">
            <v>92</v>
          </cell>
          <cell r="G26">
            <v>62</v>
          </cell>
          <cell r="H26">
            <v>19.8</v>
          </cell>
          <cell r="I26" t="str">
            <v>*</v>
          </cell>
          <cell r="J26">
            <v>40.680000000000007</v>
          </cell>
          <cell r="K26">
            <v>1</v>
          </cell>
        </row>
        <row r="27">
          <cell r="B27">
            <v>23.074999999999999</v>
          </cell>
          <cell r="C27">
            <v>28.2</v>
          </cell>
          <cell r="D27">
            <v>19.7</v>
          </cell>
          <cell r="E27">
            <v>81.541666666666671</v>
          </cell>
          <cell r="F27">
            <v>94</v>
          </cell>
          <cell r="G27">
            <v>64</v>
          </cell>
          <cell r="H27">
            <v>10.8</v>
          </cell>
          <cell r="I27" t="str">
            <v>*</v>
          </cell>
          <cell r="J27">
            <v>22.32</v>
          </cell>
          <cell r="K27">
            <v>0</v>
          </cell>
        </row>
        <row r="28">
          <cell r="B28">
            <v>25.795833333333331</v>
          </cell>
          <cell r="C28">
            <v>31.3</v>
          </cell>
          <cell r="D28">
            <v>21</v>
          </cell>
          <cell r="E28">
            <v>73.583333333333329</v>
          </cell>
          <cell r="F28">
            <v>93</v>
          </cell>
          <cell r="G28">
            <v>46</v>
          </cell>
          <cell r="H28">
            <v>14.4</v>
          </cell>
          <cell r="I28" t="str">
            <v>*</v>
          </cell>
          <cell r="J28">
            <v>27.720000000000002</v>
          </cell>
          <cell r="K28">
            <v>0.2</v>
          </cell>
        </row>
        <row r="29">
          <cell r="B29">
            <v>25.816666666666663</v>
          </cell>
          <cell r="C29">
            <v>32.799999999999997</v>
          </cell>
          <cell r="D29">
            <v>21.8</v>
          </cell>
          <cell r="E29">
            <v>69.208333333333329</v>
          </cell>
          <cell r="F29">
            <v>87</v>
          </cell>
          <cell r="G29">
            <v>42</v>
          </cell>
          <cell r="H29">
            <v>18</v>
          </cell>
          <cell r="I29" t="str">
            <v>*</v>
          </cell>
          <cell r="J29">
            <v>31.680000000000003</v>
          </cell>
          <cell r="K29">
            <v>4.8</v>
          </cell>
        </row>
        <row r="30">
          <cell r="B30">
            <v>26.620833333333334</v>
          </cell>
          <cell r="C30">
            <v>33</v>
          </cell>
          <cell r="D30">
            <v>21.1</v>
          </cell>
          <cell r="E30">
            <v>66</v>
          </cell>
          <cell r="F30">
            <v>89</v>
          </cell>
          <cell r="G30">
            <v>34</v>
          </cell>
          <cell r="H30">
            <v>14.76</v>
          </cell>
          <cell r="I30" t="str">
            <v>*</v>
          </cell>
          <cell r="J30">
            <v>29.880000000000003</v>
          </cell>
          <cell r="K30">
            <v>0</v>
          </cell>
        </row>
        <row r="31">
          <cell r="B31">
            <v>26.716666666666669</v>
          </cell>
          <cell r="C31">
            <v>33.700000000000003</v>
          </cell>
          <cell r="D31">
            <v>20.100000000000001</v>
          </cell>
          <cell r="E31">
            <v>54.166666666666664</v>
          </cell>
          <cell r="F31">
            <v>75</v>
          </cell>
          <cell r="G31">
            <v>30</v>
          </cell>
          <cell r="H31">
            <v>15.120000000000001</v>
          </cell>
          <cell r="I31" t="str">
            <v>*</v>
          </cell>
          <cell r="J31">
            <v>27.36</v>
          </cell>
          <cell r="K31">
            <v>0</v>
          </cell>
        </row>
        <row r="32">
          <cell r="B32">
            <v>25.841666666666669</v>
          </cell>
          <cell r="C32">
            <v>33.5</v>
          </cell>
          <cell r="D32">
            <v>20.100000000000001</v>
          </cell>
          <cell r="E32">
            <v>71.25</v>
          </cell>
          <cell r="F32">
            <v>92</v>
          </cell>
          <cell r="G32">
            <v>36</v>
          </cell>
          <cell r="H32">
            <v>12.96</v>
          </cell>
          <cell r="I32" t="str">
            <v>*</v>
          </cell>
          <cell r="J32">
            <v>24.840000000000003</v>
          </cell>
          <cell r="K32">
            <v>2.8</v>
          </cell>
        </row>
        <row r="33">
          <cell r="B33">
            <v>24.587500000000002</v>
          </cell>
          <cell r="C33">
            <v>29.3</v>
          </cell>
          <cell r="D33">
            <v>19</v>
          </cell>
          <cell r="E33">
            <v>79.416666666666671</v>
          </cell>
          <cell r="F33">
            <v>95</v>
          </cell>
          <cell r="G33">
            <v>60</v>
          </cell>
          <cell r="H33">
            <v>25.56</v>
          </cell>
          <cell r="I33" t="str">
            <v>*</v>
          </cell>
          <cell r="J33">
            <v>69.12</v>
          </cell>
          <cell r="K33">
            <v>31.599999999999998</v>
          </cell>
        </row>
        <row r="34">
          <cell r="B34">
            <v>23.112499999999997</v>
          </cell>
          <cell r="C34">
            <v>29.6</v>
          </cell>
          <cell r="D34">
            <v>20.100000000000001</v>
          </cell>
          <cell r="E34">
            <v>83.956521739130437</v>
          </cell>
          <cell r="F34">
            <v>96</v>
          </cell>
          <cell r="G34">
            <v>57</v>
          </cell>
          <cell r="H34">
            <v>15.840000000000002</v>
          </cell>
          <cell r="I34" t="str">
            <v>*</v>
          </cell>
          <cell r="J34">
            <v>38.880000000000003</v>
          </cell>
          <cell r="K34">
            <v>71.2</v>
          </cell>
        </row>
        <row r="35">
          <cell r="B35">
            <v>21.520833333333332</v>
          </cell>
          <cell r="C35">
            <v>23.3</v>
          </cell>
          <cell r="D35">
            <v>19.3</v>
          </cell>
          <cell r="E35">
            <v>90.916666666666671</v>
          </cell>
          <cell r="F35">
            <v>96</v>
          </cell>
          <cell r="G35">
            <v>80</v>
          </cell>
          <cell r="H35">
            <v>12.24</v>
          </cell>
          <cell r="I35" t="str">
            <v>*</v>
          </cell>
          <cell r="J35">
            <v>28.8</v>
          </cell>
          <cell r="K35">
            <v>58.79999999999999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Planilha1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26.574999999999999</v>
          </cell>
          <cell r="C5">
            <v>32.6</v>
          </cell>
          <cell r="D5">
            <v>22.7</v>
          </cell>
          <cell r="E5">
            <v>80.125</v>
          </cell>
          <cell r="F5">
            <v>98</v>
          </cell>
          <cell r="G5">
            <v>51</v>
          </cell>
          <cell r="H5">
            <v>13.68</v>
          </cell>
          <cell r="I5" t="str">
            <v>*</v>
          </cell>
          <cell r="J5">
            <v>36.36</v>
          </cell>
          <cell r="K5">
            <v>4</v>
          </cell>
        </row>
        <row r="6">
          <cell r="B6">
            <v>24.316666666666663</v>
          </cell>
          <cell r="C6">
            <v>31</v>
          </cell>
          <cell r="D6">
            <v>20.399999999999999</v>
          </cell>
          <cell r="E6">
            <v>89.5</v>
          </cell>
          <cell r="F6">
            <v>99</v>
          </cell>
          <cell r="G6">
            <v>55</v>
          </cell>
          <cell r="H6">
            <v>19.440000000000001</v>
          </cell>
          <cell r="I6" t="str">
            <v>*</v>
          </cell>
          <cell r="J6">
            <v>47.519999999999996</v>
          </cell>
          <cell r="K6">
            <v>14.4</v>
          </cell>
        </row>
        <row r="7">
          <cell r="B7">
            <v>23.829166666666669</v>
          </cell>
          <cell r="C7">
            <v>28.8</v>
          </cell>
          <cell r="D7">
            <v>20.3</v>
          </cell>
          <cell r="E7">
            <v>85.75</v>
          </cell>
          <cell r="F7">
            <v>100</v>
          </cell>
          <cell r="G7">
            <v>61</v>
          </cell>
          <cell r="H7">
            <v>15.840000000000002</v>
          </cell>
          <cell r="I7" t="str">
            <v>*</v>
          </cell>
          <cell r="J7">
            <v>32.04</v>
          </cell>
          <cell r="K7">
            <v>0.2</v>
          </cell>
        </row>
        <row r="8">
          <cell r="B8">
            <v>21.929166666666664</v>
          </cell>
          <cell r="C8">
            <v>25.1</v>
          </cell>
          <cell r="D8">
            <v>19.3</v>
          </cell>
          <cell r="E8">
            <v>97.375</v>
          </cell>
          <cell r="F8">
            <v>100</v>
          </cell>
          <cell r="G8">
            <v>80</v>
          </cell>
          <cell r="H8">
            <v>27.720000000000002</v>
          </cell>
          <cell r="I8" t="str">
            <v>*</v>
          </cell>
          <cell r="J8">
            <v>44.28</v>
          </cell>
          <cell r="K8">
            <v>92.8</v>
          </cell>
        </row>
        <row r="9">
          <cell r="B9">
            <v>22.141666666666666</v>
          </cell>
          <cell r="C9">
            <v>27.5</v>
          </cell>
          <cell r="D9">
            <v>19.399999999999999</v>
          </cell>
          <cell r="E9">
            <v>87</v>
          </cell>
          <cell r="F9">
            <v>100</v>
          </cell>
          <cell r="G9">
            <v>59</v>
          </cell>
          <cell r="H9">
            <v>16.559999999999999</v>
          </cell>
          <cell r="I9" t="str">
            <v>*</v>
          </cell>
          <cell r="J9">
            <v>27.36</v>
          </cell>
          <cell r="K9">
            <v>0.4</v>
          </cell>
        </row>
        <row r="10">
          <cell r="B10">
            <v>22.758333333333329</v>
          </cell>
          <cell r="C10">
            <v>27.8</v>
          </cell>
          <cell r="D10">
            <v>19.2</v>
          </cell>
          <cell r="E10">
            <v>82.083333333333329</v>
          </cell>
          <cell r="F10">
            <v>100</v>
          </cell>
          <cell r="G10">
            <v>61</v>
          </cell>
          <cell r="H10">
            <v>15.840000000000002</v>
          </cell>
          <cell r="I10" t="str">
            <v>*</v>
          </cell>
          <cell r="J10">
            <v>29.880000000000003</v>
          </cell>
          <cell r="K10">
            <v>0</v>
          </cell>
        </row>
        <row r="11">
          <cell r="B11">
            <v>24.254166666666666</v>
          </cell>
          <cell r="C11">
            <v>30.6</v>
          </cell>
          <cell r="D11">
            <v>19.7</v>
          </cell>
          <cell r="E11">
            <v>76.75</v>
          </cell>
          <cell r="F11">
            <v>96</v>
          </cell>
          <cell r="G11">
            <v>53</v>
          </cell>
          <cell r="H11">
            <v>18</v>
          </cell>
          <cell r="I11" t="str">
            <v>*</v>
          </cell>
          <cell r="J11">
            <v>33.480000000000004</v>
          </cell>
          <cell r="K11">
            <v>0</v>
          </cell>
        </row>
        <row r="12">
          <cell r="B12">
            <v>25.191666666666666</v>
          </cell>
          <cell r="C12">
            <v>31.6</v>
          </cell>
          <cell r="D12">
            <v>20.100000000000001</v>
          </cell>
          <cell r="E12">
            <v>71.166666666666671</v>
          </cell>
          <cell r="F12">
            <v>94</v>
          </cell>
          <cell r="G12">
            <v>46</v>
          </cell>
          <cell r="H12">
            <v>15.48</v>
          </cell>
          <cell r="I12" t="str">
            <v>*</v>
          </cell>
          <cell r="J12">
            <v>29.880000000000003</v>
          </cell>
          <cell r="K12">
            <v>0</v>
          </cell>
        </row>
        <row r="13">
          <cell r="B13">
            <v>25.170833333333331</v>
          </cell>
          <cell r="C13">
            <v>33.1</v>
          </cell>
          <cell r="D13">
            <v>20.3</v>
          </cell>
          <cell r="E13">
            <v>76.041666666666671</v>
          </cell>
          <cell r="F13">
            <v>98</v>
          </cell>
          <cell r="G13">
            <v>43</v>
          </cell>
          <cell r="H13">
            <v>16.2</v>
          </cell>
          <cell r="I13" t="str">
            <v>*</v>
          </cell>
          <cell r="J13">
            <v>33.119999999999997</v>
          </cell>
          <cell r="K13">
            <v>0</v>
          </cell>
        </row>
        <row r="14">
          <cell r="B14">
            <v>23.916666666666671</v>
          </cell>
          <cell r="C14">
            <v>29.8</v>
          </cell>
          <cell r="D14">
            <v>20.7</v>
          </cell>
          <cell r="E14">
            <v>84.208333333333329</v>
          </cell>
          <cell r="F14">
            <v>99</v>
          </cell>
          <cell r="G14">
            <v>61</v>
          </cell>
          <cell r="H14">
            <v>15.840000000000002</v>
          </cell>
          <cell r="I14" t="str">
            <v>*</v>
          </cell>
          <cell r="J14">
            <v>36.36</v>
          </cell>
          <cell r="K14">
            <v>3.8</v>
          </cell>
        </row>
        <row r="15">
          <cell r="B15">
            <v>24.012499999999999</v>
          </cell>
          <cell r="C15">
            <v>31.2</v>
          </cell>
          <cell r="D15">
            <v>21.2</v>
          </cell>
          <cell r="E15">
            <v>88.666666666666671</v>
          </cell>
          <cell r="F15">
            <v>100</v>
          </cell>
          <cell r="G15">
            <v>57</v>
          </cell>
          <cell r="H15">
            <v>14.04</v>
          </cell>
          <cell r="I15" t="str">
            <v>*</v>
          </cell>
          <cell r="J15">
            <v>37.800000000000004</v>
          </cell>
          <cell r="K15">
            <v>11.6</v>
          </cell>
        </row>
        <row r="16">
          <cell r="B16">
            <v>25.124999999999996</v>
          </cell>
          <cell r="C16">
            <v>31.8</v>
          </cell>
          <cell r="D16">
            <v>21.6</v>
          </cell>
          <cell r="E16">
            <v>81.875</v>
          </cell>
          <cell r="F16">
            <v>100</v>
          </cell>
          <cell r="G16">
            <v>48</v>
          </cell>
          <cell r="H16">
            <v>17.28</v>
          </cell>
          <cell r="I16" t="str">
            <v>*</v>
          </cell>
          <cell r="J16">
            <v>33.119999999999997</v>
          </cell>
          <cell r="K16">
            <v>0.2</v>
          </cell>
        </row>
        <row r="17">
          <cell r="B17">
            <v>24.487500000000001</v>
          </cell>
          <cell r="C17">
            <v>29.5</v>
          </cell>
          <cell r="D17">
            <v>21.3</v>
          </cell>
          <cell r="E17">
            <v>83.125</v>
          </cell>
          <cell r="F17">
            <v>96</v>
          </cell>
          <cell r="G17">
            <v>60</v>
          </cell>
          <cell r="H17">
            <v>21.6</v>
          </cell>
          <cell r="I17" t="str">
            <v>*</v>
          </cell>
          <cell r="J17">
            <v>43.2</v>
          </cell>
          <cell r="K17">
            <v>0.60000000000000009</v>
          </cell>
        </row>
        <row r="18">
          <cell r="B18">
            <v>24.045833333333331</v>
          </cell>
          <cell r="C18">
            <v>29</v>
          </cell>
          <cell r="D18">
            <v>22.3</v>
          </cell>
          <cell r="E18">
            <v>84.458333333333329</v>
          </cell>
          <cell r="F18">
            <v>98</v>
          </cell>
          <cell r="G18">
            <v>56</v>
          </cell>
          <cell r="H18">
            <v>20.16</v>
          </cell>
          <cell r="I18" t="str">
            <v>*</v>
          </cell>
          <cell r="J18">
            <v>44.64</v>
          </cell>
          <cell r="K18">
            <v>1.2</v>
          </cell>
        </row>
        <row r="19">
          <cell r="B19">
            <v>25.658333333333331</v>
          </cell>
          <cell r="C19">
            <v>32.9</v>
          </cell>
          <cell r="D19">
            <v>20.6</v>
          </cell>
          <cell r="E19">
            <v>76.916666666666671</v>
          </cell>
          <cell r="F19">
            <v>100</v>
          </cell>
          <cell r="H19">
            <v>17.64</v>
          </cell>
          <cell r="I19" t="str">
            <v>*</v>
          </cell>
          <cell r="J19">
            <v>31.319999999999997</v>
          </cell>
          <cell r="K19">
            <v>0.4</v>
          </cell>
        </row>
        <row r="20">
          <cell r="B20">
            <v>25.262499999999999</v>
          </cell>
          <cell r="C20">
            <v>33.6</v>
          </cell>
          <cell r="D20">
            <v>21.6</v>
          </cell>
          <cell r="E20">
            <v>82.208333333333329</v>
          </cell>
          <cell r="F20">
            <v>100</v>
          </cell>
          <cell r="G20">
            <v>46</v>
          </cell>
          <cell r="H20">
            <v>17.64</v>
          </cell>
          <cell r="I20" t="str">
            <v>*</v>
          </cell>
          <cell r="J20">
            <v>49.32</v>
          </cell>
          <cell r="K20">
            <v>22.400000000000002</v>
          </cell>
        </row>
        <row r="21">
          <cell r="B21">
            <v>24.441666666666674</v>
          </cell>
          <cell r="C21">
            <v>30.2</v>
          </cell>
          <cell r="D21">
            <v>20.8</v>
          </cell>
          <cell r="E21">
            <v>83.666666666666671</v>
          </cell>
          <cell r="F21">
            <v>99</v>
          </cell>
          <cell r="G21">
            <v>54</v>
          </cell>
          <cell r="H21">
            <v>11.16</v>
          </cell>
          <cell r="I21" t="str">
            <v>*</v>
          </cell>
          <cell r="J21">
            <v>21.6</v>
          </cell>
          <cell r="K21">
            <v>0.4</v>
          </cell>
        </row>
        <row r="22">
          <cell r="B22">
            <v>26.645833333333332</v>
          </cell>
          <cell r="C22">
            <v>33.799999999999997</v>
          </cell>
          <cell r="D22">
            <v>21.5</v>
          </cell>
          <cell r="E22">
            <v>76.833333333333329</v>
          </cell>
          <cell r="F22">
            <v>100</v>
          </cell>
          <cell r="G22">
            <v>42</v>
          </cell>
          <cell r="H22">
            <v>15.840000000000002</v>
          </cell>
          <cell r="I22" t="str">
            <v>*</v>
          </cell>
          <cell r="J22">
            <v>29.16</v>
          </cell>
          <cell r="K22">
            <v>0</v>
          </cell>
        </row>
        <row r="23">
          <cell r="B23">
            <v>25.633333333333336</v>
          </cell>
          <cell r="C23">
            <v>34.299999999999997</v>
          </cell>
          <cell r="D23">
            <v>21</v>
          </cell>
          <cell r="E23">
            <v>76.791666666666671</v>
          </cell>
          <cell r="F23">
            <v>99</v>
          </cell>
          <cell r="G23">
            <v>41</v>
          </cell>
          <cell r="H23">
            <v>20.16</v>
          </cell>
          <cell r="I23" t="str">
            <v>*</v>
          </cell>
          <cell r="J23">
            <v>38.880000000000003</v>
          </cell>
          <cell r="K23">
            <v>0</v>
          </cell>
        </row>
        <row r="24">
          <cell r="B24">
            <v>25.533333333333331</v>
          </cell>
          <cell r="C24">
            <v>33.1</v>
          </cell>
          <cell r="D24">
            <v>21.8</v>
          </cell>
          <cell r="E24">
            <v>81.75</v>
          </cell>
          <cell r="F24">
            <v>99</v>
          </cell>
          <cell r="G24">
            <v>46</v>
          </cell>
          <cell r="H24">
            <v>19.8</v>
          </cell>
          <cell r="I24" t="str">
            <v>*</v>
          </cell>
          <cell r="J24">
            <v>59.04</v>
          </cell>
          <cell r="K24">
            <v>4.8</v>
          </cell>
        </row>
        <row r="25">
          <cell r="B25">
            <v>25.016666666666666</v>
          </cell>
          <cell r="C25">
            <v>32</v>
          </cell>
          <cell r="D25">
            <v>22.6</v>
          </cell>
          <cell r="E25">
            <v>86.916666666666671</v>
          </cell>
          <cell r="F25">
            <v>99</v>
          </cell>
          <cell r="G25">
            <v>53</v>
          </cell>
          <cell r="H25">
            <v>15.48</v>
          </cell>
          <cell r="I25" t="str">
            <v>*</v>
          </cell>
          <cell r="J25">
            <v>39.96</v>
          </cell>
          <cell r="K25">
            <v>0.60000000000000009</v>
          </cell>
        </row>
        <row r="26">
          <cell r="B26">
            <v>23.933333333333341</v>
          </cell>
          <cell r="C26">
            <v>30</v>
          </cell>
          <cell r="D26">
            <v>21</v>
          </cell>
          <cell r="E26">
            <v>89.666666666666671</v>
          </cell>
          <cell r="F26">
            <v>100</v>
          </cell>
          <cell r="G26">
            <v>64</v>
          </cell>
          <cell r="H26">
            <v>18</v>
          </cell>
          <cell r="I26" t="str">
            <v>*</v>
          </cell>
          <cell r="J26">
            <v>37.080000000000005</v>
          </cell>
          <cell r="K26">
            <v>20.2</v>
          </cell>
        </row>
        <row r="27">
          <cell r="B27">
            <v>24.129166666666674</v>
          </cell>
          <cell r="C27">
            <v>31.4</v>
          </cell>
          <cell r="D27">
            <v>20.9</v>
          </cell>
          <cell r="E27">
            <v>87.541666666666671</v>
          </cell>
          <cell r="F27">
            <v>100</v>
          </cell>
          <cell r="G27">
            <v>56</v>
          </cell>
          <cell r="H27">
            <v>14.4</v>
          </cell>
          <cell r="I27" t="str">
            <v>*</v>
          </cell>
          <cell r="J27">
            <v>28.44</v>
          </cell>
          <cell r="K27">
            <v>0.8</v>
          </cell>
        </row>
        <row r="28">
          <cell r="B28">
            <v>25.779166666666658</v>
          </cell>
          <cell r="C28">
            <v>32.700000000000003</v>
          </cell>
          <cell r="D28">
            <v>20.6</v>
          </cell>
          <cell r="E28">
            <v>81.625</v>
          </cell>
          <cell r="F28">
            <v>100</v>
          </cell>
          <cell r="G28">
            <v>49</v>
          </cell>
          <cell r="H28">
            <v>14.4</v>
          </cell>
          <cell r="I28" t="str">
            <v>*</v>
          </cell>
          <cell r="J28">
            <v>25.2</v>
          </cell>
          <cell r="K28">
            <v>0</v>
          </cell>
        </row>
        <row r="29">
          <cell r="B29">
            <v>26.895833333333332</v>
          </cell>
          <cell r="C29">
            <v>34.200000000000003</v>
          </cell>
          <cell r="D29">
            <v>21.8</v>
          </cell>
          <cell r="E29">
            <v>77.25</v>
          </cell>
          <cell r="F29">
            <v>100</v>
          </cell>
          <cell r="G29">
            <v>46</v>
          </cell>
          <cell r="H29">
            <v>13.32</v>
          </cell>
          <cell r="I29" t="str">
            <v>*</v>
          </cell>
          <cell r="J29">
            <v>34.56</v>
          </cell>
          <cell r="K29">
            <v>0</v>
          </cell>
        </row>
        <row r="30">
          <cell r="B30">
            <v>27.899999999999995</v>
          </cell>
          <cell r="C30">
            <v>35.1</v>
          </cell>
          <cell r="D30">
            <v>21.6</v>
          </cell>
          <cell r="E30">
            <v>71.041666666666671</v>
          </cell>
          <cell r="F30">
            <v>100</v>
          </cell>
          <cell r="G30">
            <v>38</v>
          </cell>
          <cell r="H30">
            <v>12.96</v>
          </cell>
          <cell r="I30" t="str">
            <v>*</v>
          </cell>
          <cell r="J30">
            <v>28.44</v>
          </cell>
          <cell r="K30">
            <v>0</v>
          </cell>
        </row>
        <row r="31">
          <cell r="B31">
            <v>27.683333333333326</v>
          </cell>
          <cell r="C31">
            <v>35.4</v>
          </cell>
          <cell r="D31">
            <v>20.9</v>
          </cell>
          <cell r="E31">
            <v>64.875</v>
          </cell>
          <cell r="F31">
            <v>89</v>
          </cell>
          <cell r="G31">
            <v>43</v>
          </cell>
          <cell r="H31">
            <v>16.559999999999999</v>
          </cell>
          <cell r="I31" t="str">
            <v>*</v>
          </cell>
          <cell r="J31">
            <v>38.519999999999996</v>
          </cell>
          <cell r="K31">
            <v>0.4</v>
          </cell>
        </row>
        <row r="32">
          <cell r="B32">
            <v>26.979166666666671</v>
          </cell>
          <cell r="C32">
            <v>32</v>
          </cell>
          <cell r="D32">
            <v>22.6</v>
          </cell>
          <cell r="E32">
            <v>75.458333333333329</v>
          </cell>
          <cell r="F32">
            <v>96</v>
          </cell>
          <cell r="G32">
            <v>51</v>
          </cell>
          <cell r="H32">
            <v>16.920000000000002</v>
          </cell>
          <cell r="I32" t="str">
            <v>*</v>
          </cell>
          <cell r="J32">
            <v>35.64</v>
          </cell>
          <cell r="K32">
            <v>0</v>
          </cell>
        </row>
        <row r="33">
          <cell r="B33">
            <v>25.587500000000002</v>
          </cell>
          <cell r="C33">
            <v>31.3</v>
          </cell>
          <cell r="D33">
            <v>20.9</v>
          </cell>
          <cell r="E33">
            <v>81.166666666666671</v>
          </cell>
          <cell r="F33">
            <v>100</v>
          </cell>
          <cell r="G33">
            <v>54</v>
          </cell>
          <cell r="H33">
            <v>21.240000000000002</v>
          </cell>
          <cell r="I33" t="str">
            <v>*</v>
          </cell>
          <cell r="J33">
            <v>46.440000000000005</v>
          </cell>
          <cell r="K33">
            <v>29.2</v>
          </cell>
        </row>
        <row r="34">
          <cell r="B34">
            <v>24.825000000000003</v>
          </cell>
          <cell r="C34">
            <v>28.7</v>
          </cell>
          <cell r="D34">
            <v>23.5</v>
          </cell>
          <cell r="E34">
            <v>86.791666666666671</v>
          </cell>
          <cell r="F34">
            <v>98</v>
          </cell>
          <cell r="G34">
            <v>66</v>
          </cell>
          <cell r="H34">
            <v>21.96</v>
          </cell>
          <cell r="I34" t="str">
            <v>*</v>
          </cell>
          <cell r="J34">
            <v>42.84</v>
          </cell>
          <cell r="K34">
            <v>5.2</v>
          </cell>
        </row>
        <row r="35">
          <cell r="B35">
            <v>23.808333333333337</v>
          </cell>
          <cell r="C35">
            <v>30.7</v>
          </cell>
          <cell r="D35">
            <v>21.9</v>
          </cell>
          <cell r="E35">
            <v>90.625</v>
          </cell>
          <cell r="F35">
            <v>99</v>
          </cell>
          <cell r="G35">
            <v>59</v>
          </cell>
          <cell r="H35">
            <v>20.16</v>
          </cell>
          <cell r="I35" t="str">
            <v>*</v>
          </cell>
          <cell r="J35">
            <v>42.12</v>
          </cell>
          <cell r="K35">
            <v>4.8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Planilha1"/>
    </sheetNames>
    <sheetDataSet>
      <sheetData sheetId="0">
        <row r="5">
          <cell r="B5">
            <v>27.412499999999994</v>
          </cell>
          <cell r="C5">
            <v>34.700000000000003</v>
          </cell>
          <cell r="D5">
            <v>22.2</v>
          </cell>
          <cell r="E5">
            <v>76.416666666666671</v>
          </cell>
          <cell r="F5">
            <v>96</v>
          </cell>
          <cell r="G5">
            <v>45</v>
          </cell>
          <cell r="H5">
            <v>14.4</v>
          </cell>
          <cell r="I5" t="str">
            <v>*</v>
          </cell>
          <cell r="J5">
            <v>41.04</v>
          </cell>
          <cell r="K5">
            <v>0</v>
          </cell>
        </row>
        <row r="6">
          <cell r="B6">
            <v>23.537499999999998</v>
          </cell>
          <cell r="C6">
            <v>27.2</v>
          </cell>
          <cell r="D6">
            <v>20.3</v>
          </cell>
          <cell r="E6">
            <v>90.375</v>
          </cell>
          <cell r="F6">
            <v>98</v>
          </cell>
          <cell r="G6">
            <v>79</v>
          </cell>
          <cell r="H6">
            <v>14.4</v>
          </cell>
          <cell r="I6" t="str">
            <v>*</v>
          </cell>
          <cell r="J6">
            <v>49.32</v>
          </cell>
          <cell r="K6">
            <v>23.200000000000003</v>
          </cell>
        </row>
        <row r="7">
          <cell r="B7">
            <v>23.912499999999998</v>
          </cell>
          <cell r="C7">
            <v>29.2</v>
          </cell>
          <cell r="D7">
            <v>20.5</v>
          </cell>
          <cell r="E7">
            <v>86.958333333333329</v>
          </cell>
          <cell r="F7">
            <v>98</v>
          </cell>
          <cell r="G7">
            <v>65</v>
          </cell>
          <cell r="H7">
            <v>18.720000000000002</v>
          </cell>
          <cell r="I7" t="str">
            <v>*</v>
          </cell>
          <cell r="J7">
            <v>38.159999999999997</v>
          </cell>
          <cell r="K7">
            <v>0</v>
          </cell>
        </row>
        <row r="8">
          <cell r="B8">
            <v>23.162500000000005</v>
          </cell>
          <cell r="C8">
            <v>26.1</v>
          </cell>
          <cell r="D8">
            <v>21.5</v>
          </cell>
          <cell r="E8">
            <v>90.375</v>
          </cell>
          <cell r="F8">
            <v>98</v>
          </cell>
          <cell r="G8">
            <v>73</v>
          </cell>
          <cell r="H8">
            <v>10.08</v>
          </cell>
          <cell r="I8" t="str">
            <v>*</v>
          </cell>
          <cell r="J8">
            <v>24.12</v>
          </cell>
          <cell r="K8">
            <v>10.199999999999999</v>
          </cell>
        </row>
        <row r="9">
          <cell r="B9">
            <v>23.150000000000006</v>
          </cell>
          <cell r="C9">
            <v>29</v>
          </cell>
          <cell r="D9">
            <v>17.7</v>
          </cell>
          <cell r="E9">
            <v>78.125</v>
          </cell>
          <cell r="F9">
            <v>97</v>
          </cell>
          <cell r="G9">
            <v>48</v>
          </cell>
          <cell r="H9">
            <v>9.7200000000000006</v>
          </cell>
          <cell r="I9" t="str">
            <v>*</v>
          </cell>
          <cell r="J9">
            <v>29.52</v>
          </cell>
          <cell r="K9">
            <v>0.2</v>
          </cell>
        </row>
        <row r="10">
          <cell r="B10">
            <v>23.258333333333329</v>
          </cell>
          <cell r="C10">
            <v>29.1</v>
          </cell>
          <cell r="D10">
            <v>18</v>
          </cell>
          <cell r="E10">
            <v>75.583333333333329</v>
          </cell>
          <cell r="F10">
            <v>97</v>
          </cell>
          <cell r="G10">
            <v>52</v>
          </cell>
          <cell r="H10">
            <v>11.879999999999999</v>
          </cell>
          <cell r="I10" t="str">
            <v>*</v>
          </cell>
          <cell r="J10">
            <v>28.8</v>
          </cell>
          <cell r="K10">
            <v>0</v>
          </cell>
        </row>
        <row r="11">
          <cell r="B11">
            <v>23.712500000000002</v>
          </cell>
          <cell r="C11">
            <v>29.7</v>
          </cell>
          <cell r="D11">
            <v>18.7</v>
          </cell>
          <cell r="E11">
            <v>72.875</v>
          </cell>
          <cell r="F11">
            <v>91</v>
          </cell>
          <cell r="G11">
            <v>53</v>
          </cell>
          <cell r="H11">
            <v>13.32</v>
          </cell>
          <cell r="I11" t="str">
            <v>*</v>
          </cell>
          <cell r="J11">
            <v>32.4</v>
          </cell>
          <cell r="K11">
            <v>0</v>
          </cell>
        </row>
        <row r="12">
          <cell r="B12">
            <v>24.608333333333338</v>
          </cell>
          <cell r="C12">
            <v>30.5</v>
          </cell>
          <cell r="D12">
            <v>19.399999999999999</v>
          </cell>
          <cell r="E12">
            <v>71.875</v>
          </cell>
          <cell r="F12">
            <v>95</v>
          </cell>
          <cell r="G12">
            <v>50</v>
          </cell>
          <cell r="H12">
            <v>8.64</v>
          </cell>
          <cell r="I12" t="str">
            <v>*</v>
          </cell>
          <cell r="J12">
            <v>23.759999999999998</v>
          </cell>
          <cell r="K12">
            <v>0</v>
          </cell>
        </row>
        <row r="13">
          <cell r="B13">
            <v>25.079166666666669</v>
          </cell>
          <cell r="C13">
            <v>31.5</v>
          </cell>
          <cell r="D13">
            <v>18.5</v>
          </cell>
          <cell r="E13">
            <v>75.708333333333329</v>
          </cell>
          <cell r="F13">
            <v>98</v>
          </cell>
          <cell r="G13">
            <v>45</v>
          </cell>
          <cell r="H13">
            <v>7.5600000000000005</v>
          </cell>
          <cell r="I13" t="str">
            <v>*</v>
          </cell>
          <cell r="J13">
            <v>19.8</v>
          </cell>
          <cell r="K13">
            <v>0</v>
          </cell>
        </row>
        <row r="14">
          <cell r="B14">
            <v>23.720833333333335</v>
          </cell>
          <cell r="C14">
            <v>31.2</v>
          </cell>
          <cell r="D14">
            <v>20.100000000000001</v>
          </cell>
          <cell r="E14">
            <v>84.458333333333329</v>
          </cell>
          <cell r="F14">
            <v>98</v>
          </cell>
          <cell r="G14">
            <v>55</v>
          </cell>
          <cell r="H14">
            <v>21.240000000000002</v>
          </cell>
          <cell r="I14" t="str">
            <v>*</v>
          </cell>
          <cell r="J14">
            <v>51.12</v>
          </cell>
          <cell r="K14">
            <v>14.200000000000001</v>
          </cell>
        </row>
        <row r="15">
          <cell r="B15">
            <v>22.724999999999998</v>
          </cell>
          <cell r="C15">
            <v>29.9</v>
          </cell>
          <cell r="D15">
            <v>19.399999999999999</v>
          </cell>
          <cell r="E15">
            <v>88.5</v>
          </cell>
          <cell r="F15">
            <v>99</v>
          </cell>
          <cell r="G15">
            <v>66</v>
          </cell>
          <cell r="H15">
            <v>15.120000000000001</v>
          </cell>
          <cell r="I15" t="str">
            <v>*</v>
          </cell>
          <cell r="J15">
            <v>56.16</v>
          </cell>
          <cell r="K15">
            <v>7.8000000000000007</v>
          </cell>
        </row>
        <row r="16">
          <cell r="B16">
            <v>24.866666666666671</v>
          </cell>
          <cell r="C16">
            <v>30.9</v>
          </cell>
          <cell r="D16">
            <v>18.8</v>
          </cell>
          <cell r="E16">
            <v>81.833333333333329</v>
          </cell>
          <cell r="F16">
            <v>99</v>
          </cell>
          <cell r="G16">
            <v>53</v>
          </cell>
          <cell r="H16">
            <v>12.6</v>
          </cell>
          <cell r="I16" t="str">
            <v>*</v>
          </cell>
          <cell r="J16">
            <v>28.8</v>
          </cell>
          <cell r="K16">
            <v>0</v>
          </cell>
        </row>
        <row r="17">
          <cell r="B17">
            <v>24.874999999999996</v>
          </cell>
          <cell r="C17">
            <v>29.2</v>
          </cell>
          <cell r="D17">
            <v>21.9</v>
          </cell>
          <cell r="E17">
            <v>83.5</v>
          </cell>
          <cell r="F17">
            <v>97</v>
          </cell>
          <cell r="G17">
            <v>67</v>
          </cell>
          <cell r="H17">
            <v>22.68</v>
          </cell>
          <cell r="I17" t="str">
            <v>*</v>
          </cell>
          <cell r="J17">
            <v>46.080000000000005</v>
          </cell>
          <cell r="K17">
            <v>0</v>
          </cell>
        </row>
        <row r="18">
          <cell r="B18">
            <v>24.399999999999995</v>
          </cell>
          <cell r="C18">
            <v>28.9</v>
          </cell>
          <cell r="D18">
            <v>21.3</v>
          </cell>
          <cell r="E18">
            <v>83.875</v>
          </cell>
          <cell r="F18">
            <v>98</v>
          </cell>
          <cell r="G18">
            <v>61</v>
          </cell>
          <cell r="H18">
            <v>21.6</v>
          </cell>
          <cell r="I18" t="str">
            <v>*</v>
          </cell>
          <cell r="J18">
            <v>35.64</v>
          </cell>
          <cell r="K18">
            <v>0.2</v>
          </cell>
        </row>
        <row r="19">
          <cell r="B19">
            <v>24.745833333333334</v>
          </cell>
          <cell r="C19">
            <v>30.7</v>
          </cell>
          <cell r="D19">
            <v>20.3</v>
          </cell>
          <cell r="E19">
            <v>81.416666666666671</v>
          </cell>
          <cell r="F19">
            <v>98</v>
          </cell>
          <cell r="G19">
            <v>55</v>
          </cell>
          <cell r="H19">
            <v>11.879999999999999</v>
          </cell>
          <cell r="I19" t="str">
            <v>*</v>
          </cell>
          <cell r="J19">
            <v>23.040000000000003</v>
          </cell>
          <cell r="K19">
            <v>0</v>
          </cell>
        </row>
        <row r="20">
          <cell r="B20">
            <v>25.708333333333332</v>
          </cell>
          <cell r="C20">
            <v>33.5</v>
          </cell>
          <cell r="D20">
            <v>18.899999999999999</v>
          </cell>
          <cell r="E20">
            <v>78.625</v>
          </cell>
          <cell r="F20">
            <v>99</v>
          </cell>
          <cell r="G20">
            <v>46</v>
          </cell>
          <cell r="H20">
            <v>10.44</v>
          </cell>
          <cell r="I20" t="str">
            <v>*</v>
          </cell>
          <cell r="J20">
            <v>24.840000000000003</v>
          </cell>
          <cell r="K20">
            <v>2.8000000000000003</v>
          </cell>
        </row>
        <row r="21">
          <cell r="B21">
            <v>25.741666666666671</v>
          </cell>
          <cell r="C21">
            <v>32.200000000000003</v>
          </cell>
          <cell r="D21">
            <v>20.9</v>
          </cell>
          <cell r="E21">
            <v>78.125</v>
          </cell>
          <cell r="F21">
            <v>97</v>
          </cell>
          <cell r="G21">
            <v>46</v>
          </cell>
          <cell r="H21">
            <v>14.76</v>
          </cell>
          <cell r="I21" t="str">
            <v>*</v>
          </cell>
          <cell r="J21">
            <v>38.880000000000003</v>
          </cell>
          <cell r="K21">
            <v>0</v>
          </cell>
        </row>
        <row r="22">
          <cell r="B22">
            <v>25.983333333333334</v>
          </cell>
          <cell r="C22">
            <v>34.5</v>
          </cell>
          <cell r="D22">
            <v>21</v>
          </cell>
          <cell r="E22">
            <v>82</v>
          </cell>
          <cell r="F22">
            <v>99</v>
          </cell>
          <cell r="G22">
            <v>46</v>
          </cell>
          <cell r="H22">
            <v>10.8</v>
          </cell>
          <cell r="I22" t="str">
            <v>*</v>
          </cell>
          <cell r="J22">
            <v>34.92</v>
          </cell>
          <cell r="K22">
            <v>0</v>
          </cell>
        </row>
        <row r="23">
          <cell r="B23">
            <v>25.295833333333334</v>
          </cell>
          <cell r="C23">
            <v>32.4</v>
          </cell>
          <cell r="D23">
            <v>20.9</v>
          </cell>
          <cell r="E23">
            <v>80.166666666666671</v>
          </cell>
          <cell r="F23">
            <v>99</v>
          </cell>
          <cell r="G23">
            <v>52</v>
          </cell>
          <cell r="H23">
            <v>18.720000000000002</v>
          </cell>
          <cell r="I23" t="str">
            <v>*</v>
          </cell>
          <cell r="J23">
            <v>43.92</v>
          </cell>
          <cell r="K23">
            <v>0</v>
          </cell>
        </row>
        <row r="24">
          <cell r="B24">
            <v>25.845833333333335</v>
          </cell>
          <cell r="C24">
            <v>33.6</v>
          </cell>
          <cell r="D24">
            <v>20.399999999999999</v>
          </cell>
          <cell r="E24">
            <v>80</v>
          </cell>
          <cell r="F24">
            <v>98</v>
          </cell>
          <cell r="G24">
            <v>46</v>
          </cell>
          <cell r="H24">
            <v>13.68</v>
          </cell>
          <cell r="I24" t="str">
            <v>*</v>
          </cell>
          <cell r="J24">
            <v>33.480000000000004</v>
          </cell>
          <cell r="K24">
            <v>0</v>
          </cell>
        </row>
        <row r="25">
          <cell r="B25">
            <v>24.645833333333332</v>
          </cell>
          <cell r="C25">
            <v>31.8</v>
          </cell>
          <cell r="D25">
            <v>20.8</v>
          </cell>
          <cell r="E25">
            <v>88.25</v>
          </cell>
          <cell r="F25">
            <v>97</v>
          </cell>
          <cell r="G25">
            <v>62</v>
          </cell>
          <cell r="H25">
            <v>28.44</v>
          </cell>
          <cell r="I25" t="str">
            <v>*</v>
          </cell>
          <cell r="J25">
            <v>60.839999999999996</v>
          </cell>
          <cell r="K25">
            <v>0</v>
          </cell>
        </row>
        <row r="26">
          <cell r="B26">
            <v>24.820833333333336</v>
          </cell>
          <cell r="C26">
            <v>32.700000000000003</v>
          </cell>
          <cell r="D26">
            <v>21.7</v>
          </cell>
          <cell r="E26">
            <v>86.375</v>
          </cell>
          <cell r="F26">
            <v>97</v>
          </cell>
          <cell r="G26">
            <v>56</v>
          </cell>
          <cell r="H26">
            <v>21.6</v>
          </cell>
          <cell r="I26" t="str">
            <v>*</v>
          </cell>
          <cell r="J26">
            <v>53.28</v>
          </cell>
          <cell r="K26">
            <v>0</v>
          </cell>
        </row>
        <row r="27">
          <cell r="B27">
            <v>23.954166666666669</v>
          </cell>
          <cell r="C27">
            <v>29.6</v>
          </cell>
          <cell r="D27">
            <v>19.899999999999999</v>
          </cell>
          <cell r="E27">
            <v>90.541666666666671</v>
          </cell>
          <cell r="F27">
            <v>99</v>
          </cell>
          <cell r="G27">
            <v>69</v>
          </cell>
          <cell r="H27">
            <v>14.4</v>
          </cell>
          <cell r="I27" t="str">
            <v>*</v>
          </cell>
          <cell r="J27">
            <v>24.840000000000003</v>
          </cell>
          <cell r="K27">
            <v>0</v>
          </cell>
        </row>
        <row r="28">
          <cell r="B28">
            <v>25.612500000000008</v>
          </cell>
          <cell r="C28">
            <v>32.200000000000003</v>
          </cell>
          <cell r="D28">
            <v>20</v>
          </cell>
          <cell r="E28">
            <v>83.125</v>
          </cell>
          <cell r="F28">
            <v>99</v>
          </cell>
          <cell r="G28">
            <v>57</v>
          </cell>
          <cell r="H28">
            <v>12.96</v>
          </cell>
          <cell r="I28" t="str">
            <v>*</v>
          </cell>
          <cell r="J28">
            <v>33.119999999999997</v>
          </cell>
          <cell r="K28">
            <v>0</v>
          </cell>
        </row>
        <row r="29">
          <cell r="B29">
            <v>26.029166666666672</v>
          </cell>
          <cell r="C29">
            <v>33.200000000000003</v>
          </cell>
          <cell r="D29">
            <v>20.5</v>
          </cell>
          <cell r="E29">
            <v>80.416666666666671</v>
          </cell>
          <cell r="F29">
            <v>99</v>
          </cell>
          <cell r="G29">
            <v>44</v>
          </cell>
          <cell r="H29">
            <v>8.2799999999999994</v>
          </cell>
          <cell r="I29" t="str">
            <v>*</v>
          </cell>
          <cell r="J29">
            <v>36.72</v>
          </cell>
          <cell r="K29">
            <v>0</v>
          </cell>
        </row>
        <row r="30">
          <cell r="B30">
            <v>27.299999999999997</v>
          </cell>
          <cell r="C30">
            <v>34.700000000000003</v>
          </cell>
          <cell r="D30">
            <v>20.399999999999999</v>
          </cell>
          <cell r="E30">
            <v>72.958333333333329</v>
          </cell>
          <cell r="F30">
            <v>99</v>
          </cell>
          <cell r="G30">
            <v>34</v>
          </cell>
          <cell r="H30">
            <v>8.64</v>
          </cell>
          <cell r="I30" t="str">
            <v>*</v>
          </cell>
          <cell r="J30">
            <v>21.6</v>
          </cell>
          <cell r="K30">
            <v>0</v>
          </cell>
        </row>
        <row r="31">
          <cell r="B31">
            <v>27.225000000000005</v>
          </cell>
          <cell r="C31">
            <v>35.1</v>
          </cell>
          <cell r="D31">
            <v>19.2</v>
          </cell>
          <cell r="E31">
            <v>68.916666666666671</v>
          </cell>
          <cell r="F31">
            <v>96</v>
          </cell>
          <cell r="G31">
            <v>40</v>
          </cell>
          <cell r="H31">
            <v>12.6</v>
          </cell>
          <cell r="I31" t="str">
            <v>*</v>
          </cell>
          <cell r="J31">
            <v>32.4</v>
          </cell>
          <cell r="K31">
            <v>0</v>
          </cell>
        </row>
        <row r="32">
          <cell r="B32">
            <v>27.437499999999996</v>
          </cell>
          <cell r="C32">
            <v>34.1</v>
          </cell>
          <cell r="D32">
            <v>21.6</v>
          </cell>
          <cell r="E32">
            <v>73.708333333333329</v>
          </cell>
          <cell r="F32">
            <v>95</v>
          </cell>
          <cell r="G32">
            <v>45</v>
          </cell>
          <cell r="H32">
            <v>10.8</v>
          </cell>
          <cell r="I32" t="str">
            <v>*</v>
          </cell>
          <cell r="J32">
            <v>24.840000000000003</v>
          </cell>
          <cell r="K32">
            <v>0</v>
          </cell>
        </row>
        <row r="33">
          <cell r="B33">
            <v>25.987500000000001</v>
          </cell>
          <cell r="C33">
            <v>31.1</v>
          </cell>
          <cell r="D33">
            <v>22.1</v>
          </cell>
          <cell r="E33">
            <v>81.083333333333329</v>
          </cell>
          <cell r="F33">
            <v>97</v>
          </cell>
          <cell r="G33">
            <v>57</v>
          </cell>
          <cell r="H33">
            <v>13.68</v>
          </cell>
          <cell r="I33" t="str">
            <v>*</v>
          </cell>
          <cell r="J33">
            <v>34.56</v>
          </cell>
          <cell r="K33">
            <v>0</v>
          </cell>
        </row>
        <row r="34">
          <cell r="B34">
            <v>23.762499999999999</v>
          </cell>
          <cell r="C34">
            <v>27.4</v>
          </cell>
          <cell r="D34">
            <v>21.3</v>
          </cell>
          <cell r="E34">
            <v>93.5</v>
          </cell>
          <cell r="F34">
            <v>99</v>
          </cell>
          <cell r="G34">
            <v>78</v>
          </cell>
          <cell r="H34">
            <v>16.559999999999999</v>
          </cell>
          <cell r="I34" t="str">
            <v>*</v>
          </cell>
          <cell r="J34">
            <v>47.519999999999996</v>
          </cell>
          <cell r="K34">
            <v>0</v>
          </cell>
        </row>
        <row r="35">
          <cell r="B35">
            <v>22.629166666666666</v>
          </cell>
          <cell r="C35">
            <v>23.8</v>
          </cell>
          <cell r="D35">
            <v>21</v>
          </cell>
          <cell r="E35">
            <v>95.541666666666671</v>
          </cell>
          <cell r="F35">
            <v>98</v>
          </cell>
          <cell r="G35">
            <v>90</v>
          </cell>
          <cell r="H35">
            <v>10.08</v>
          </cell>
          <cell r="I35" t="str">
            <v>*</v>
          </cell>
          <cell r="J35">
            <v>29.52</v>
          </cell>
          <cell r="K35">
            <v>0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26.841666666666669</v>
          </cell>
          <cell r="C5">
            <v>35</v>
          </cell>
          <cell r="D5">
            <v>22.6</v>
          </cell>
          <cell r="E5">
            <v>85.666666666666671</v>
          </cell>
          <cell r="F5">
            <v>100</v>
          </cell>
          <cell r="G5">
            <v>45</v>
          </cell>
          <cell r="H5">
            <v>20.16</v>
          </cell>
          <cell r="I5" t="str">
            <v>*</v>
          </cell>
          <cell r="J5">
            <v>45.72</v>
          </cell>
          <cell r="K5">
            <v>6</v>
          </cell>
        </row>
        <row r="6">
          <cell r="B6">
            <v>23.629166666666663</v>
          </cell>
          <cell r="C6">
            <v>29.7</v>
          </cell>
          <cell r="D6">
            <v>20.3</v>
          </cell>
          <cell r="E6">
            <v>97.958333333333329</v>
          </cell>
          <cell r="F6">
            <v>100</v>
          </cell>
          <cell r="G6">
            <v>69</v>
          </cell>
          <cell r="H6">
            <v>18.720000000000002</v>
          </cell>
          <cell r="I6" t="str">
            <v>*</v>
          </cell>
          <cell r="J6">
            <v>59.4</v>
          </cell>
          <cell r="K6">
            <v>21.8</v>
          </cell>
        </row>
        <row r="7">
          <cell r="B7">
            <v>24.575000000000003</v>
          </cell>
          <cell r="C7">
            <v>30.5</v>
          </cell>
          <cell r="D7">
            <v>20.5</v>
          </cell>
          <cell r="E7">
            <v>86.458333333333329</v>
          </cell>
          <cell r="F7">
            <v>100</v>
          </cell>
          <cell r="G7">
            <v>56</v>
          </cell>
          <cell r="H7">
            <v>15.120000000000001</v>
          </cell>
          <cell r="I7" t="str">
            <v>*</v>
          </cell>
          <cell r="J7">
            <v>34.56</v>
          </cell>
          <cell r="K7">
            <v>0.2</v>
          </cell>
        </row>
        <row r="8">
          <cell r="B8">
            <v>23.120833333333337</v>
          </cell>
          <cell r="C8">
            <v>24.9</v>
          </cell>
          <cell r="D8">
            <v>21.5</v>
          </cell>
          <cell r="E8">
            <v>100</v>
          </cell>
          <cell r="F8">
            <v>100</v>
          </cell>
          <cell r="G8">
            <v>98</v>
          </cell>
          <cell r="H8">
            <v>14.4</v>
          </cell>
          <cell r="I8" t="str">
            <v>*</v>
          </cell>
          <cell r="J8">
            <v>29.16</v>
          </cell>
          <cell r="K8">
            <v>7.4</v>
          </cell>
        </row>
        <row r="9">
          <cell r="B9">
            <v>22.004166666666663</v>
          </cell>
          <cell r="C9">
            <v>25.4</v>
          </cell>
          <cell r="D9">
            <v>19.600000000000001</v>
          </cell>
          <cell r="E9">
            <v>94.583333333333329</v>
          </cell>
          <cell r="F9">
            <v>100</v>
          </cell>
          <cell r="G9">
            <v>76</v>
          </cell>
          <cell r="H9">
            <v>19.079999999999998</v>
          </cell>
          <cell r="I9" t="str">
            <v>*</v>
          </cell>
          <cell r="J9">
            <v>30.6</v>
          </cell>
          <cell r="K9">
            <v>0</v>
          </cell>
        </row>
        <row r="10">
          <cell r="B10">
            <v>23.099999999999998</v>
          </cell>
          <cell r="C10">
            <v>27.2</v>
          </cell>
          <cell r="D10">
            <v>19.399999999999999</v>
          </cell>
          <cell r="E10">
            <v>80.5</v>
          </cell>
          <cell r="F10">
            <v>100</v>
          </cell>
          <cell r="G10">
            <v>59</v>
          </cell>
          <cell r="H10">
            <v>26.28</v>
          </cell>
          <cell r="I10" t="str">
            <v>*</v>
          </cell>
          <cell r="J10">
            <v>39.96</v>
          </cell>
          <cell r="K10">
            <v>0</v>
          </cell>
        </row>
        <row r="11">
          <cell r="B11">
            <v>24.099999999999998</v>
          </cell>
          <cell r="C11">
            <v>27.7</v>
          </cell>
          <cell r="D11">
            <v>20.2</v>
          </cell>
          <cell r="E11">
            <v>74.583333333333329</v>
          </cell>
          <cell r="F11">
            <v>91</v>
          </cell>
          <cell r="G11">
            <v>61</v>
          </cell>
          <cell r="H11">
            <v>25.92</v>
          </cell>
          <cell r="I11" t="str">
            <v>*</v>
          </cell>
          <cell r="J11">
            <v>43.2</v>
          </cell>
          <cell r="K11">
            <v>0</v>
          </cell>
        </row>
        <row r="12">
          <cell r="B12">
            <v>25.037499999999998</v>
          </cell>
          <cell r="C12">
            <v>29.7</v>
          </cell>
          <cell r="D12">
            <v>21.6</v>
          </cell>
          <cell r="E12">
            <v>67.958333333333329</v>
          </cell>
          <cell r="F12">
            <v>82</v>
          </cell>
          <cell r="G12">
            <v>54</v>
          </cell>
          <cell r="H12">
            <v>26.28</v>
          </cell>
          <cell r="I12" t="str">
            <v>*</v>
          </cell>
          <cell r="J12">
            <v>37.800000000000004</v>
          </cell>
          <cell r="K12">
            <v>0</v>
          </cell>
        </row>
        <row r="13">
          <cell r="B13">
            <v>25.162499999999998</v>
          </cell>
          <cell r="C13">
            <v>30.8</v>
          </cell>
          <cell r="D13">
            <v>20.6</v>
          </cell>
          <cell r="E13">
            <v>82.75</v>
          </cell>
          <cell r="F13">
            <v>100</v>
          </cell>
          <cell r="G13">
            <v>52</v>
          </cell>
          <cell r="H13">
            <v>15.48</v>
          </cell>
          <cell r="I13" t="str">
            <v>*</v>
          </cell>
          <cell r="J13">
            <v>28.08</v>
          </cell>
          <cell r="K13">
            <v>0</v>
          </cell>
        </row>
        <row r="14">
          <cell r="B14">
            <v>25.625</v>
          </cell>
          <cell r="C14">
            <v>30.8</v>
          </cell>
          <cell r="D14">
            <v>19.8</v>
          </cell>
          <cell r="E14">
            <v>84.75</v>
          </cell>
          <cell r="F14">
            <v>100</v>
          </cell>
          <cell r="G14">
            <v>56</v>
          </cell>
          <cell r="H14">
            <v>12.24</v>
          </cell>
          <cell r="I14" t="str">
            <v>*</v>
          </cell>
          <cell r="J14">
            <v>23.400000000000002</v>
          </cell>
          <cell r="K14">
            <v>0</v>
          </cell>
        </row>
        <row r="15">
          <cell r="B15">
            <v>24.733333333333331</v>
          </cell>
          <cell r="C15">
            <v>32.4</v>
          </cell>
          <cell r="D15">
            <v>21.2</v>
          </cell>
          <cell r="E15">
            <v>87.041666666666671</v>
          </cell>
          <cell r="F15">
            <v>100</v>
          </cell>
          <cell r="G15">
            <v>39</v>
          </cell>
          <cell r="H15">
            <v>21.240000000000002</v>
          </cell>
          <cell r="I15" t="str">
            <v>*</v>
          </cell>
          <cell r="J15">
            <v>41.04</v>
          </cell>
          <cell r="K15">
            <v>0</v>
          </cell>
        </row>
        <row r="16">
          <cell r="B16">
            <v>25.462499999999995</v>
          </cell>
          <cell r="C16">
            <v>32.299999999999997</v>
          </cell>
          <cell r="D16">
            <v>21</v>
          </cell>
          <cell r="E16">
            <v>80.166666666666671</v>
          </cell>
          <cell r="F16">
            <v>100</v>
          </cell>
          <cell r="G16">
            <v>45</v>
          </cell>
          <cell r="H16">
            <v>15.840000000000002</v>
          </cell>
          <cell r="I16" t="str">
            <v>*</v>
          </cell>
          <cell r="J16">
            <v>47.88</v>
          </cell>
          <cell r="K16">
            <v>0</v>
          </cell>
        </row>
        <row r="17">
          <cell r="B17">
            <v>25.966666666666669</v>
          </cell>
          <cell r="C17">
            <v>31.1</v>
          </cell>
          <cell r="D17">
            <v>22.3</v>
          </cell>
          <cell r="E17">
            <v>83</v>
          </cell>
          <cell r="F17">
            <v>100</v>
          </cell>
          <cell r="G17">
            <v>44</v>
          </cell>
          <cell r="H17">
            <v>24.840000000000003</v>
          </cell>
          <cell r="I17" t="str">
            <v>*</v>
          </cell>
          <cell r="J17">
            <v>47.519999999999996</v>
          </cell>
          <cell r="K17">
            <v>3.6</v>
          </cell>
        </row>
        <row r="18">
          <cell r="B18">
            <v>25.054166666666671</v>
          </cell>
          <cell r="C18">
            <v>29.6</v>
          </cell>
          <cell r="D18">
            <v>21.9</v>
          </cell>
          <cell r="E18">
            <v>86.708333333333329</v>
          </cell>
          <cell r="F18">
            <v>100</v>
          </cell>
          <cell r="G18">
            <v>54</v>
          </cell>
          <cell r="H18">
            <v>20.52</v>
          </cell>
          <cell r="I18" t="str">
            <v>*</v>
          </cell>
          <cell r="J18">
            <v>36</v>
          </cell>
          <cell r="K18">
            <v>2.8</v>
          </cell>
        </row>
        <row r="19">
          <cell r="B19">
            <v>25.525000000000002</v>
          </cell>
          <cell r="C19">
            <v>32.5</v>
          </cell>
          <cell r="D19">
            <v>19.7</v>
          </cell>
          <cell r="E19">
            <v>79.833333333333329</v>
          </cell>
          <cell r="F19">
            <v>100</v>
          </cell>
          <cell r="G19">
            <v>47</v>
          </cell>
          <cell r="H19">
            <v>15.840000000000002</v>
          </cell>
          <cell r="I19" t="str">
            <v>*</v>
          </cell>
          <cell r="J19">
            <v>29.880000000000003</v>
          </cell>
          <cell r="K19">
            <v>0</v>
          </cell>
        </row>
        <row r="20">
          <cell r="B20">
            <v>25.287499999999998</v>
          </cell>
          <cell r="C20">
            <v>32</v>
          </cell>
          <cell r="D20">
            <v>21.1</v>
          </cell>
          <cell r="E20">
            <v>89.166666666666671</v>
          </cell>
          <cell r="F20">
            <v>100</v>
          </cell>
          <cell r="G20">
            <v>51</v>
          </cell>
          <cell r="H20">
            <v>13.32</v>
          </cell>
          <cell r="I20" t="str">
            <v>*</v>
          </cell>
          <cell r="J20">
            <v>37.080000000000005</v>
          </cell>
          <cell r="K20">
            <v>0</v>
          </cell>
        </row>
        <row r="21">
          <cell r="B21">
            <v>25.579166666666669</v>
          </cell>
          <cell r="C21">
            <v>32.6</v>
          </cell>
          <cell r="D21">
            <v>20.6</v>
          </cell>
          <cell r="E21">
            <v>81.208333333333329</v>
          </cell>
          <cell r="F21">
            <v>100</v>
          </cell>
          <cell r="G21">
            <v>50</v>
          </cell>
          <cell r="H21">
            <v>20.88</v>
          </cell>
          <cell r="I21" t="str">
            <v>*</v>
          </cell>
          <cell r="J21">
            <v>37.800000000000004</v>
          </cell>
          <cell r="K21">
            <v>0</v>
          </cell>
        </row>
        <row r="22">
          <cell r="B22">
            <v>25.533333333333328</v>
          </cell>
          <cell r="C22">
            <v>34.4</v>
          </cell>
          <cell r="D22">
            <v>20.7</v>
          </cell>
          <cell r="E22">
            <v>87.333333333333329</v>
          </cell>
          <cell r="F22">
            <v>100</v>
          </cell>
          <cell r="G22">
            <v>43</v>
          </cell>
          <cell r="H22">
            <v>30.240000000000002</v>
          </cell>
          <cell r="I22" t="str">
            <v>*</v>
          </cell>
          <cell r="J22">
            <v>47.88</v>
          </cell>
          <cell r="K22">
            <v>5.6</v>
          </cell>
        </row>
        <row r="23">
          <cell r="B23">
            <v>25.520833333333332</v>
          </cell>
          <cell r="C23">
            <v>33.200000000000003</v>
          </cell>
          <cell r="D23">
            <v>20.7</v>
          </cell>
          <cell r="E23">
            <v>83.791666666666671</v>
          </cell>
          <cell r="F23">
            <v>100</v>
          </cell>
          <cell r="G23">
            <v>48</v>
          </cell>
          <cell r="H23">
            <v>15.120000000000001</v>
          </cell>
          <cell r="I23" t="str">
            <v>*</v>
          </cell>
          <cell r="J23">
            <v>37.800000000000004</v>
          </cell>
          <cell r="K23">
            <v>0</v>
          </cell>
        </row>
        <row r="24">
          <cell r="B24">
            <v>26.141666666666669</v>
          </cell>
          <cell r="C24">
            <v>34</v>
          </cell>
          <cell r="D24">
            <v>21.5</v>
          </cell>
          <cell r="E24">
            <v>81.208333333333329</v>
          </cell>
          <cell r="F24">
            <v>100</v>
          </cell>
          <cell r="G24">
            <v>45</v>
          </cell>
          <cell r="H24">
            <v>27</v>
          </cell>
          <cell r="I24" t="str">
            <v>*</v>
          </cell>
          <cell r="J24">
            <v>45.36</v>
          </cell>
          <cell r="K24">
            <v>0</v>
          </cell>
        </row>
        <row r="25">
          <cell r="B25">
            <v>25.441666666666666</v>
          </cell>
          <cell r="C25">
            <v>32.9</v>
          </cell>
          <cell r="D25">
            <v>21.1</v>
          </cell>
          <cell r="E25">
            <v>88.916666666666671</v>
          </cell>
          <cell r="F25">
            <v>100</v>
          </cell>
          <cell r="G25">
            <v>51</v>
          </cell>
          <cell r="H25">
            <v>28.44</v>
          </cell>
          <cell r="I25" t="str">
            <v>*</v>
          </cell>
          <cell r="J25">
            <v>55.800000000000004</v>
          </cell>
          <cell r="K25">
            <v>25.2</v>
          </cell>
        </row>
        <row r="26">
          <cell r="B26">
            <v>23.691666666666666</v>
          </cell>
          <cell r="C26">
            <v>31.3</v>
          </cell>
          <cell r="D26">
            <v>21.4</v>
          </cell>
          <cell r="E26">
            <v>94.916666666666671</v>
          </cell>
          <cell r="F26">
            <v>100</v>
          </cell>
          <cell r="G26">
            <v>61</v>
          </cell>
          <cell r="H26">
            <v>18.720000000000002</v>
          </cell>
          <cell r="I26" t="str">
            <v>*</v>
          </cell>
          <cell r="J26">
            <v>59.4</v>
          </cell>
          <cell r="K26">
            <v>34.4</v>
          </cell>
        </row>
        <row r="27">
          <cell r="B27">
            <v>25.129166666666663</v>
          </cell>
          <cell r="C27">
            <v>32.200000000000003</v>
          </cell>
          <cell r="D27">
            <v>19.899999999999999</v>
          </cell>
          <cell r="E27">
            <v>85.375</v>
          </cell>
          <cell r="F27">
            <v>100</v>
          </cell>
          <cell r="G27">
            <v>46</v>
          </cell>
          <cell r="H27">
            <v>16.559999999999999</v>
          </cell>
          <cell r="I27" t="str">
            <v>*</v>
          </cell>
          <cell r="J27">
            <v>29.880000000000003</v>
          </cell>
          <cell r="K27">
            <v>0.2</v>
          </cell>
        </row>
        <row r="28">
          <cell r="B28">
            <v>26.954166666666666</v>
          </cell>
          <cell r="C28">
            <v>33.6</v>
          </cell>
          <cell r="D28">
            <v>21.7</v>
          </cell>
          <cell r="E28">
            <v>81.958333333333329</v>
          </cell>
          <cell r="F28">
            <v>100</v>
          </cell>
          <cell r="G28">
            <v>47</v>
          </cell>
          <cell r="H28">
            <v>11.520000000000001</v>
          </cell>
          <cell r="I28" t="str">
            <v>*</v>
          </cell>
          <cell r="J28">
            <v>22.68</v>
          </cell>
          <cell r="K28">
            <v>0</v>
          </cell>
        </row>
        <row r="29">
          <cell r="B29">
            <v>27.570833333333336</v>
          </cell>
          <cell r="C29">
            <v>33.700000000000003</v>
          </cell>
          <cell r="D29">
            <v>21.5</v>
          </cell>
          <cell r="E29">
            <v>76.583333333333329</v>
          </cell>
          <cell r="F29">
            <v>100</v>
          </cell>
          <cell r="G29">
            <v>40</v>
          </cell>
          <cell r="H29">
            <v>28.08</v>
          </cell>
          <cell r="I29" t="str">
            <v>*</v>
          </cell>
          <cell r="J29">
            <v>38.880000000000003</v>
          </cell>
          <cell r="K29">
            <v>8.2000000000000011</v>
          </cell>
        </row>
        <row r="30">
          <cell r="B30">
            <v>27.566666666666663</v>
          </cell>
          <cell r="C30">
            <v>34.700000000000003</v>
          </cell>
          <cell r="D30">
            <v>20.3</v>
          </cell>
          <cell r="E30">
            <v>69</v>
          </cell>
          <cell r="F30">
            <v>100</v>
          </cell>
          <cell r="G30">
            <v>35</v>
          </cell>
          <cell r="H30">
            <v>20.52</v>
          </cell>
          <cell r="I30" t="str">
            <v>*</v>
          </cell>
          <cell r="J30">
            <v>30.240000000000002</v>
          </cell>
          <cell r="K30">
            <v>0</v>
          </cell>
        </row>
        <row r="31">
          <cell r="B31">
            <v>27.004166666666659</v>
          </cell>
          <cell r="C31">
            <v>35.4</v>
          </cell>
          <cell r="D31">
            <v>22.5</v>
          </cell>
          <cell r="E31">
            <v>74.166666666666671</v>
          </cell>
          <cell r="F31">
            <v>100</v>
          </cell>
          <cell r="G31">
            <v>45</v>
          </cell>
          <cell r="H31">
            <v>22.32</v>
          </cell>
          <cell r="I31" t="str">
            <v>*</v>
          </cell>
          <cell r="J31">
            <v>40.680000000000007</v>
          </cell>
          <cell r="K31">
            <v>0.4</v>
          </cell>
        </row>
        <row r="32">
          <cell r="B32">
            <v>27.083333333333329</v>
          </cell>
          <cell r="C32">
            <v>33.700000000000003</v>
          </cell>
          <cell r="D32">
            <v>21.8</v>
          </cell>
          <cell r="E32">
            <v>80.166666666666671</v>
          </cell>
          <cell r="F32">
            <v>100</v>
          </cell>
          <cell r="G32">
            <v>44</v>
          </cell>
          <cell r="H32">
            <v>18.36</v>
          </cell>
          <cell r="I32" t="str">
            <v>*</v>
          </cell>
          <cell r="J32">
            <v>42.480000000000004</v>
          </cell>
          <cell r="K32">
            <v>0</v>
          </cell>
        </row>
        <row r="33">
          <cell r="B33">
            <v>27.325000000000003</v>
          </cell>
          <cell r="C33">
            <v>32.799999999999997</v>
          </cell>
          <cell r="D33">
            <v>23.2</v>
          </cell>
          <cell r="E33">
            <v>77.125</v>
          </cell>
          <cell r="F33">
            <v>100</v>
          </cell>
          <cell r="G33">
            <v>46</v>
          </cell>
          <cell r="H33">
            <v>16.2</v>
          </cell>
          <cell r="I33" t="str">
            <v>*</v>
          </cell>
          <cell r="J33">
            <v>37.800000000000004</v>
          </cell>
          <cell r="K33">
            <v>0.6</v>
          </cell>
        </row>
        <row r="34">
          <cell r="B34">
            <v>23.541666666666668</v>
          </cell>
          <cell r="C34">
            <v>28.6</v>
          </cell>
          <cell r="D34">
            <v>21.4</v>
          </cell>
          <cell r="E34">
            <v>97.291666666666671</v>
          </cell>
          <cell r="F34">
            <v>100</v>
          </cell>
          <cell r="G34">
            <v>65</v>
          </cell>
          <cell r="H34">
            <v>24.48</v>
          </cell>
          <cell r="I34" t="str">
            <v>*</v>
          </cell>
          <cell r="J34">
            <v>40.32</v>
          </cell>
          <cell r="K34">
            <v>61.600000000000009</v>
          </cell>
        </row>
        <row r="35">
          <cell r="B35">
            <v>23.483333333333334</v>
          </cell>
          <cell r="C35">
            <v>29.5</v>
          </cell>
          <cell r="D35">
            <v>20.8</v>
          </cell>
          <cell r="E35">
            <v>94.625</v>
          </cell>
          <cell r="F35">
            <v>100</v>
          </cell>
          <cell r="G35">
            <v>65</v>
          </cell>
          <cell r="H35">
            <v>19.079999999999998</v>
          </cell>
          <cell r="I35" t="str">
            <v>*</v>
          </cell>
          <cell r="J35">
            <v>64.44</v>
          </cell>
          <cell r="K35">
            <v>29.999999999999996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29.308333333333334</v>
          </cell>
          <cell r="C5">
            <v>35.9</v>
          </cell>
          <cell r="D5">
            <v>23.9</v>
          </cell>
          <cell r="E5">
            <v>68.791666666666671</v>
          </cell>
          <cell r="F5">
            <v>91</v>
          </cell>
          <cell r="G5">
            <v>40</v>
          </cell>
          <cell r="H5">
            <v>13.68</v>
          </cell>
          <cell r="I5" t="str">
            <v>*</v>
          </cell>
          <cell r="J5">
            <v>32.4</v>
          </cell>
          <cell r="K5">
            <v>0</v>
          </cell>
        </row>
        <row r="6">
          <cell r="B6">
            <v>28.125000000000004</v>
          </cell>
          <cell r="C6">
            <v>35.6</v>
          </cell>
          <cell r="D6">
            <v>23.8</v>
          </cell>
          <cell r="E6">
            <v>73.5</v>
          </cell>
          <cell r="F6">
            <v>90</v>
          </cell>
          <cell r="G6">
            <v>45</v>
          </cell>
          <cell r="H6">
            <v>14.76</v>
          </cell>
          <cell r="I6" t="str">
            <v>*</v>
          </cell>
          <cell r="J6">
            <v>44.64</v>
          </cell>
          <cell r="K6">
            <v>2.4</v>
          </cell>
        </row>
        <row r="7">
          <cell r="B7">
            <v>24.970833333333331</v>
          </cell>
          <cell r="C7">
            <v>28.1</v>
          </cell>
          <cell r="D7">
            <v>23.1</v>
          </cell>
          <cell r="E7">
            <v>81.666666666666671</v>
          </cell>
          <cell r="F7">
            <v>91</v>
          </cell>
          <cell r="G7">
            <v>65</v>
          </cell>
          <cell r="H7">
            <v>13.68</v>
          </cell>
          <cell r="I7" t="str">
            <v>*</v>
          </cell>
          <cell r="J7">
            <v>29.880000000000003</v>
          </cell>
          <cell r="K7">
            <v>0</v>
          </cell>
        </row>
        <row r="8">
          <cell r="B8">
            <v>24.475000000000005</v>
          </cell>
          <cell r="C8">
            <v>27.7</v>
          </cell>
          <cell r="D8">
            <v>23.5</v>
          </cell>
          <cell r="E8">
            <v>88.833333333333329</v>
          </cell>
          <cell r="F8">
            <v>94</v>
          </cell>
          <cell r="G8">
            <v>72</v>
          </cell>
          <cell r="H8">
            <v>9.7200000000000006</v>
          </cell>
          <cell r="I8" t="str">
            <v>*</v>
          </cell>
          <cell r="J8">
            <v>27.36</v>
          </cell>
          <cell r="K8">
            <v>39</v>
          </cell>
        </row>
        <row r="9">
          <cell r="B9">
            <v>25.7</v>
          </cell>
          <cell r="C9">
            <v>31.3</v>
          </cell>
          <cell r="D9">
            <v>21.6</v>
          </cell>
          <cell r="E9">
            <v>71.458333333333329</v>
          </cell>
          <cell r="F9">
            <v>94</v>
          </cell>
          <cell r="G9">
            <v>39</v>
          </cell>
          <cell r="H9">
            <v>14.4</v>
          </cell>
          <cell r="I9" t="str">
            <v>*</v>
          </cell>
          <cell r="J9">
            <v>33.480000000000004</v>
          </cell>
          <cell r="K9">
            <v>0.2</v>
          </cell>
        </row>
        <row r="10">
          <cell r="B10">
            <v>24.912499999999998</v>
          </cell>
          <cell r="C10">
            <v>30.4</v>
          </cell>
          <cell r="D10">
            <v>20.3</v>
          </cell>
          <cell r="E10">
            <v>68.541666666666671</v>
          </cell>
          <cell r="F10">
            <v>89</v>
          </cell>
          <cell r="G10">
            <v>43</v>
          </cell>
          <cell r="H10">
            <v>18</v>
          </cell>
          <cell r="I10" t="str">
            <v>*</v>
          </cell>
          <cell r="J10">
            <v>30.6</v>
          </cell>
          <cell r="K10">
            <v>0</v>
          </cell>
        </row>
        <row r="11">
          <cell r="B11">
            <v>26.208333333333329</v>
          </cell>
          <cell r="C11">
            <v>33.299999999999997</v>
          </cell>
          <cell r="D11">
            <v>20</v>
          </cell>
          <cell r="E11">
            <v>66.625</v>
          </cell>
          <cell r="F11">
            <v>92</v>
          </cell>
          <cell r="G11">
            <v>42</v>
          </cell>
          <cell r="H11">
            <v>15.48</v>
          </cell>
          <cell r="I11" t="str">
            <v>*</v>
          </cell>
          <cell r="J11">
            <v>29.16</v>
          </cell>
          <cell r="K11">
            <v>0</v>
          </cell>
        </row>
        <row r="12">
          <cell r="B12">
            <v>28.087499999999991</v>
          </cell>
          <cell r="C12">
            <v>34.6</v>
          </cell>
          <cell r="D12">
            <v>23.1</v>
          </cell>
          <cell r="E12">
            <v>60.75</v>
          </cell>
          <cell r="F12">
            <v>78</v>
          </cell>
          <cell r="G12">
            <v>34</v>
          </cell>
          <cell r="H12">
            <v>12.24</v>
          </cell>
          <cell r="I12" t="str">
            <v>*</v>
          </cell>
          <cell r="J12">
            <v>23.400000000000002</v>
          </cell>
          <cell r="K12">
            <v>0</v>
          </cell>
        </row>
        <row r="13">
          <cell r="B13">
            <v>28.233333333333338</v>
          </cell>
          <cell r="C13">
            <v>34.9</v>
          </cell>
          <cell r="D13">
            <v>22.2</v>
          </cell>
          <cell r="E13">
            <v>62.458333333333336</v>
          </cell>
          <cell r="F13">
            <v>84</v>
          </cell>
          <cell r="G13">
            <v>35</v>
          </cell>
          <cell r="H13">
            <v>9</v>
          </cell>
          <cell r="I13" t="str">
            <v>*</v>
          </cell>
          <cell r="J13">
            <v>26.28</v>
          </cell>
          <cell r="K13">
            <v>0</v>
          </cell>
        </row>
        <row r="14">
          <cell r="B14">
            <v>26.766666666666666</v>
          </cell>
          <cell r="C14">
            <v>34.200000000000003</v>
          </cell>
          <cell r="D14">
            <v>22.9</v>
          </cell>
          <cell r="E14">
            <v>72.666666666666671</v>
          </cell>
          <cell r="F14">
            <v>88</v>
          </cell>
          <cell r="G14">
            <v>47</v>
          </cell>
          <cell r="H14">
            <v>19.440000000000001</v>
          </cell>
          <cell r="I14" t="str">
            <v>*</v>
          </cell>
          <cell r="J14">
            <v>43.56</v>
          </cell>
          <cell r="K14">
            <v>0</v>
          </cell>
        </row>
        <row r="15">
          <cell r="B15">
            <v>24.758333333333336</v>
          </cell>
          <cell r="C15">
            <v>32</v>
          </cell>
          <cell r="D15">
            <v>21.1</v>
          </cell>
          <cell r="E15">
            <v>81.458333333333329</v>
          </cell>
          <cell r="F15">
            <v>94</v>
          </cell>
          <cell r="G15">
            <v>55</v>
          </cell>
          <cell r="H15">
            <v>17.28</v>
          </cell>
          <cell r="I15" t="str">
            <v>*</v>
          </cell>
          <cell r="J15">
            <v>53.64</v>
          </cell>
          <cell r="K15">
            <v>2.2000000000000002</v>
          </cell>
        </row>
        <row r="16">
          <cell r="B16">
            <v>25.170833333333338</v>
          </cell>
          <cell r="C16">
            <v>31.8</v>
          </cell>
          <cell r="D16">
            <v>21.2</v>
          </cell>
          <cell r="E16">
            <v>81.583333333333329</v>
          </cell>
          <cell r="F16">
            <v>94</v>
          </cell>
          <cell r="G16">
            <v>56</v>
          </cell>
          <cell r="H16">
            <v>15.120000000000001</v>
          </cell>
          <cell r="I16" t="str">
            <v>*</v>
          </cell>
          <cell r="J16">
            <v>41.04</v>
          </cell>
          <cell r="K16">
            <v>0.2</v>
          </cell>
        </row>
        <row r="17">
          <cell r="B17">
            <v>24.116666666666664</v>
          </cell>
          <cell r="C17">
            <v>28.3</v>
          </cell>
          <cell r="D17">
            <v>22.1</v>
          </cell>
          <cell r="E17">
            <v>85.375</v>
          </cell>
          <cell r="F17">
            <v>92</v>
          </cell>
          <cell r="G17">
            <v>72</v>
          </cell>
          <cell r="H17">
            <v>14.4</v>
          </cell>
          <cell r="I17" t="str">
            <v>*</v>
          </cell>
          <cell r="J17">
            <v>36</v>
          </cell>
          <cell r="K17">
            <v>10</v>
          </cell>
        </row>
        <row r="18">
          <cell r="B18">
            <v>23.387499999999999</v>
          </cell>
          <cell r="C18">
            <v>27.1</v>
          </cell>
          <cell r="D18">
            <v>21.2</v>
          </cell>
          <cell r="E18">
            <v>84.416666666666671</v>
          </cell>
          <cell r="F18">
            <v>94</v>
          </cell>
          <cell r="G18">
            <v>69</v>
          </cell>
          <cell r="H18">
            <v>12.24</v>
          </cell>
          <cell r="I18" t="str">
            <v>*</v>
          </cell>
          <cell r="J18">
            <v>27.720000000000002</v>
          </cell>
          <cell r="K18">
            <v>4.8000000000000007</v>
          </cell>
        </row>
        <row r="19">
          <cell r="B19">
            <v>25.658333333333331</v>
          </cell>
          <cell r="C19">
            <v>32.5</v>
          </cell>
          <cell r="D19">
            <v>21.5</v>
          </cell>
          <cell r="E19">
            <v>77.625</v>
          </cell>
          <cell r="F19">
            <v>94</v>
          </cell>
          <cell r="G19">
            <v>45</v>
          </cell>
          <cell r="H19">
            <v>7.5600000000000005</v>
          </cell>
          <cell r="I19" t="str">
            <v>*</v>
          </cell>
          <cell r="J19">
            <v>21.96</v>
          </cell>
          <cell r="K19">
            <v>0</v>
          </cell>
        </row>
        <row r="20">
          <cell r="B20">
            <v>28.237499999999997</v>
          </cell>
          <cell r="C20">
            <v>35.799999999999997</v>
          </cell>
          <cell r="D20">
            <v>21.9</v>
          </cell>
          <cell r="E20">
            <v>68.458333333333329</v>
          </cell>
          <cell r="F20">
            <v>94</v>
          </cell>
          <cell r="G20">
            <v>33</v>
          </cell>
          <cell r="H20">
            <v>0</v>
          </cell>
          <cell r="I20" t="str">
            <v>*</v>
          </cell>
          <cell r="J20">
            <v>9.3600000000000012</v>
          </cell>
          <cell r="K20">
            <v>0</v>
          </cell>
        </row>
        <row r="21">
          <cell r="B21">
            <v>27.141666666666662</v>
          </cell>
          <cell r="C21">
            <v>33.6</v>
          </cell>
          <cell r="D21">
            <v>22.1</v>
          </cell>
          <cell r="E21">
            <v>74.125</v>
          </cell>
          <cell r="F21">
            <v>93</v>
          </cell>
          <cell r="G21">
            <v>47</v>
          </cell>
          <cell r="H21">
            <v>10.44</v>
          </cell>
          <cell r="I21" t="str">
            <v>*</v>
          </cell>
          <cell r="J21">
            <v>48.6</v>
          </cell>
          <cell r="K21">
            <v>15.2</v>
          </cell>
        </row>
        <row r="22">
          <cell r="B22">
            <v>27.000000000000004</v>
          </cell>
          <cell r="C22">
            <v>35.6</v>
          </cell>
          <cell r="D22">
            <v>22.7</v>
          </cell>
          <cell r="E22">
            <v>77.666666666666671</v>
          </cell>
          <cell r="F22">
            <v>94</v>
          </cell>
          <cell r="G22">
            <v>41</v>
          </cell>
          <cell r="H22">
            <v>5.4</v>
          </cell>
          <cell r="I22" t="str">
            <v>*</v>
          </cell>
          <cell r="J22">
            <v>20.52</v>
          </cell>
          <cell r="K22">
            <v>0.8</v>
          </cell>
        </row>
        <row r="23">
          <cell r="B23">
            <v>27.808333333333334</v>
          </cell>
          <cell r="C23">
            <v>35</v>
          </cell>
          <cell r="D23">
            <v>22.1</v>
          </cell>
          <cell r="E23">
            <v>70.125</v>
          </cell>
          <cell r="F23">
            <v>92</v>
          </cell>
          <cell r="G23">
            <v>43</v>
          </cell>
          <cell r="H23">
            <v>10.44</v>
          </cell>
          <cell r="I23" t="str">
            <v>*</v>
          </cell>
          <cell r="J23">
            <v>27</v>
          </cell>
          <cell r="K23">
            <v>0.60000000000000009</v>
          </cell>
        </row>
        <row r="24">
          <cell r="B24">
            <v>26.916666666666671</v>
          </cell>
          <cell r="C24">
            <v>33.700000000000003</v>
          </cell>
          <cell r="D24">
            <v>22.6</v>
          </cell>
          <cell r="E24">
            <v>76.666666666666671</v>
          </cell>
          <cell r="F24">
            <v>93</v>
          </cell>
          <cell r="G24">
            <v>49</v>
          </cell>
          <cell r="H24">
            <v>12.6</v>
          </cell>
          <cell r="I24" t="str">
            <v>*</v>
          </cell>
          <cell r="J24">
            <v>29.52</v>
          </cell>
          <cell r="K24">
            <v>0.8</v>
          </cell>
        </row>
        <row r="25">
          <cell r="B25">
            <v>28.279166666666672</v>
          </cell>
          <cell r="C25">
            <v>35</v>
          </cell>
          <cell r="D25">
            <v>23.3</v>
          </cell>
          <cell r="E25">
            <v>72.458333333333329</v>
          </cell>
          <cell r="F25">
            <v>93</v>
          </cell>
          <cell r="G25">
            <v>40</v>
          </cell>
          <cell r="H25">
            <v>14.4</v>
          </cell>
          <cell r="I25" t="str">
            <v>*</v>
          </cell>
          <cell r="J25">
            <v>32.4</v>
          </cell>
          <cell r="K25">
            <v>0.2</v>
          </cell>
        </row>
        <row r="26">
          <cell r="B26">
            <v>28.991666666666671</v>
          </cell>
          <cell r="C26">
            <v>34.6</v>
          </cell>
          <cell r="D26">
            <v>25.4</v>
          </cell>
          <cell r="E26">
            <v>66.541666666666671</v>
          </cell>
          <cell r="F26">
            <v>81</v>
          </cell>
          <cell r="G26">
            <v>45</v>
          </cell>
          <cell r="H26">
            <v>13.32</v>
          </cell>
          <cell r="I26" t="str">
            <v>*</v>
          </cell>
          <cell r="J26">
            <v>39.24</v>
          </cell>
          <cell r="K26">
            <v>0</v>
          </cell>
        </row>
        <row r="27">
          <cell r="B27">
            <v>25.304166666666664</v>
          </cell>
          <cell r="C27">
            <v>34</v>
          </cell>
          <cell r="D27">
            <v>21.6</v>
          </cell>
          <cell r="E27">
            <v>82.125</v>
          </cell>
          <cell r="F27">
            <v>94</v>
          </cell>
          <cell r="G27">
            <v>54</v>
          </cell>
          <cell r="H27">
            <v>12.96</v>
          </cell>
          <cell r="I27" t="str">
            <v>*</v>
          </cell>
          <cell r="J27">
            <v>47.519999999999996</v>
          </cell>
          <cell r="K27">
            <v>25.8</v>
          </cell>
        </row>
        <row r="28">
          <cell r="B28">
            <v>25.595833333333335</v>
          </cell>
          <cell r="C28">
            <v>32.299999999999997</v>
          </cell>
          <cell r="D28">
            <v>22.1</v>
          </cell>
          <cell r="E28">
            <v>81</v>
          </cell>
          <cell r="F28">
            <v>94</v>
          </cell>
          <cell r="G28">
            <v>51</v>
          </cell>
          <cell r="H28">
            <v>9</v>
          </cell>
          <cell r="I28" t="str">
            <v>*</v>
          </cell>
          <cell r="J28">
            <v>22.32</v>
          </cell>
          <cell r="K28">
            <v>0.2</v>
          </cell>
        </row>
        <row r="29">
          <cell r="B29">
            <v>27.666666666666668</v>
          </cell>
          <cell r="C29">
            <v>34.299999999999997</v>
          </cell>
          <cell r="D29">
            <v>22.9</v>
          </cell>
          <cell r="E29">
            <v>76.625</v>
          </cell>
          <cell r="F29">
            <v>94</v>
          </cell>
          <cell r="G29">
            <v>45</v>
          </cell>
          <cell r="H29">
            <v>6.48</v>
          </cell>
          <cell r="I29" t="str">
            <v>*</v>
          </cell>
          <cell r="J29">
            <v>20.16</v>
          </cell>
          <cell r="K29">
            <v>0</v>
          </cell>
        </row>
        <row r="30">
          <cell r="B30">
            <v>28.570833333333336</v>
          </cell>
          <cell r="C30">
            <v>35.5</v>
          </cell>
          <cell r="D30">
            <v>23.7</v>
          </cell>
          <cell r="E30">
            <v>73.791666666666671</v>
          </cell>
          <cell r="F30">
            <v>93</v>
          </cell>
          <cell r="G30">
            <v>42</v>
          </cell>
          <cell r="H30">
            <v>12.6</v>
          </cell>
          <cell r="I30" t="str">
            <v>*</v>
          </cell>
          <cell r="J30">
            <v>34.200000000000003</v>
          </cell>
          <cell r="K30">
            <v>0</v>
          </cell>
        </row>
        <row r="31">
          <cell r="B31">
            <v>28.004166666666674</v>
          </cell>
          <cell r="C31">
            <v>34.1</v>
          </cell>
          <cell r="D31">
            <v>23.3</v>
          </cell>
          <cell r="E31">
            <v>72.541666666666671</v>
          </cell>
          <cell r="F31">
            <v>92</v>
          </cell>
          <cell r="G31">
            <v>52</v>
          </cell>
          <cell r="H31">
            <v>14.76</v>
          </cell>
          <cell r="I31" t="str">
            <v>*</v>
          </cell>
          <cell r="J31">
            <v>38.880000000000003</v>
          </cell>
          <cell r="K31">
            <v>1.6</v>
          </cell>
        </row>
        <row r="32">
          <cell r="B32">
            <v>27.341666666666665</v>
          </cell>
          <cell r="C32">
            <v>32.5</v>
          </cell>
          <cell r="D32">
            <v>23.3</v>
          </cell>
          <cell r="E32">
            <v>77.041666666666671</v>
          </cell>
          <cell r="F32">
            <v>94</v>
          </cell>
          <cell r="G32">
            <v>51</v>
          </cell>
          <cell r="H32">
            <v>12.6</v>
          </cell>
          <cell r="I32" t="str">
            <v>*</v>
          </cell>
          <cell r="J32">
            <v>37.080000000000005</v>
          </cell>
          <cell r="K32">
            <v>38.6</v>
          </cell>
        </row>
        <row r="33">
          <cell r="B33">
            <v>27.616666666666664</v>
          </cell>
          <cell r="C33">
            <v>31.9</v>
          </cell>
          <cell r="D33">
            <v>24.6</v>
          </cell>
          <cell r="E33">
            <v>74.583333333333329</v>
          </cell>
          <cell r="F33">
            <v>91</v>
          </cell>
          <cell r="G33">
            <v>54</v>
          </cell>
          <cell r="H33">
            <v>11.520000000000001</v>
          </cell>
          <cell r="I33" t="str">
            <v>*</v>
          </cell>
          <cell r="J33">
            <v>27.36</v>
          </cell>
          <cell r="K33">
            <v>0</v>
          </cell>
        </row>
        <row r="34">
          <cell r="B34">
            <v>25.775000000000002</v>
          </cell>
          <cell r="C34">
            <v>30.4</v>
          </cell>
          <cell r="D34">
            <v>23.3</v>
          </cell>
          <cell r="E34">
            <v>84.375</v>
          </cell>
          <cell r="F34">
            <v>93</v>
          </cell>
          <cell r="G34">
            <v>64</v>
          </cell>
          <cell r="H34">
            <v>14.76</v>
          </cell>
          <cell r="I34" t="str">
            <v>*</v>
          </cell>
          <cell r="J34">
            <v>33.119999999999997</v>
          </cell>
          <cell r="K34">
            <v>8.8000000000000007</v>
          </cell>
        </row>
        <row r="35">
          <cell r="B35">
            <v>23.633333333333336</v>
          </cell>
          <cell r="C35">
            <v>25.1</v>
          </cell>
          <cell r="D35">
            <v>21.7</v>
          </cell>
          <cell r="E35">
            <v>91.875</v>
          </cell>
          <cell r="F35">
            <v>95</v>
          </cell>
          <cell r="G35">
            <v>83</v>
          </cell>
          <cell r="H35">
            <v>8.2799999999999994</v>
          </cell>
          <cell r="I35" t="str">
            <v>*</v>
          </cell>
          <cell r="J35">
            <v>24.12</v>
          </cell>
          <cell r="K35">
            <v>23.2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25.037499999999998</v>
          </cell>
          <cell r="C5">
            <v>30.8</v>
          </cell>
          <cell r="D5">
            <v>20.6</v>
          </cell>
          <cell r="E5">
            <v>80.916666666666671</v>
          </cell>
          <cell r="F5">
            <v>96</v>
          </cell>
          <cell r="G5">
            <v>54</v>
          </cell>
          <cell r="H5">
            <v>16.559999999999999</v>
          </cell>
          <cell r="I5" t="str">
            <v>*</v>
          </cell>
          <cell r="J5">
            <v>34.92</v>
          </cell>
          <cell r="K5">
            <v>0.2</v>
          </cell>
        </row>
        <row r="6">
          <cell r="B6">
            <v>24.099999999999998</v>
          </cell>
          <cell r="C6">
            <v>29.5</v>
          </cell>
          <cell r="D6">
            <v>20.3</v>
          </cell>
          <cell r="E6">
            <v>85.083333333333329</v>
          </cell>
          <cell r="F6">
            <v>96</v>
          </cell>
          <cell r="G6">
            <v>59</v>
          </cell>
          <cell r="H6">
            <v>21.96</v>
          </cell>
          <cell r="I6" t="str">
            <v>*</v>
          </cell>
          <cell r="J6">
            <v>54.36</v>
          </cell>
          <cell r="K6">
            <v>35.6</v>
          </cell>
        </row>
        <row r="7">
          <cell r="B7">
            <v>22.079166666666669</v>
          </cell>
          <cell r="C7">
            <v>27.3</v>
          </cell>
          <cell r="D7">
            <v>20.100000000000001</v>
          </cell>
          <cell r="E7">
            <v>89.916666666666671</v>
          </cell>
          <cell r="F7">
            <v>97</v>
          </cell>
          <cell r="G7">
            <v>66</v>
          </cell>
          <cell r="H7">
            <v>16.559999999999999</v>
          </cell>
          <cell r="I7" t="str">
            <v>*</v>
          </cell>
          <cell r="J7">
            <v>45</v>
          </cell>
          <cell r="K7">
            <v>23</v>
          </cell>
        </row>
        <row r="8">
          <cell r="B8">
            <v>22.179166666666671</v>
          </cell>
          <cell r="C8">
            <v>25.1</v>
          </cell>
          <cell r="D8">
            <v>21</v>
          </cell>
          <cell r="E8">
            <v>92.125</v>
          </cell>
          <cell r="F8">
            <v>97</v>
          </cell>
          <cell r="G8">
            <v>77</v>
          </cell>
          <cell r="H8">
            <v>23.400000000000002</v>
          </cell>
          <cell r="I8" t="str">
            <v>*</v>
          </cell>
          <cell r="J8">
            <v>44.28</v>
          </cell>
          <cell r="K8">
            <v>11.8</v>
          </cell>
        </row>
        <row r="9">
          <cell r="B9">
            <v>21.970833333333331</v>
          </cell>
          <cell r="C9">
            <v>26.5</v>
          </cell>
          <cell r="D9">
            <v>19.100000000000001</v>
          </cell>
          <cell r="E9">
            <v>86.708333333333329</v>
          </cell>
          <cell r="F9">
            <v>97</v>
          </cell>
          <cell r="G9">
            <v>66</v>
          </cell>
          <cell r="H9">
            <v>15.120000000000001</v>
          </cell>
          <cell r="I9" t="str">
            <v>*</v>
          </cell>
          <cell r="J9">
            <v>25.92</v>
          </cell>
          <cell r="K9">
            <v>5.3999999999999995</v>
          </cell>
        </row>
        <row r="10">
          <cell r="B10">
            <v>21.966666666666665</v>
          </cell>
          <cell r="C10">
            <v>27.7</v>
          </cell>
          <cell r="D10">
            <v>18.3</v>
          </cell>
          <cell r="E10">
            <v>82.125</v>
          </cell>
          <cell r="F10">
            <v>95</v>
          </cell>
          <cell r="G10">
            <v>59</v>
          </cell>
          <cell r="H10">
            <v>10.08</v>
          </cell>
          <cell r="I10" t="str">
            <v>*</v>
          </cell>
          <cell r="J10">
            <v>25.2</v>
          </cell>
          <cell r="K10">
            <v>0.2</v>
          </cell>
        </row>
        <row r="11">
          <cell r="B11">
            <v>23.612500000000001</v>
          </cell>
          <cell r="C11">
            <v>29.4</v>
          </cell>
          <cell r="D11">
            <v>19.7</v>
          </cell>
          <cell r="E11">
            <v>78.75</v>
          </cell>
          <cell r="F11">
            <v>93</v>
          </cell>
          <cell r="G11">
            <v>58</v>
          </cell>
          <cell r="H11">
            <v>7.9200000000000008</v>
          </cell>
          <cell r="I11" t="str">
            <v>*</v>
          </cell>
          <cell r="J11">
            <v>25.56</v>
          </cell>
          <cell r="K11">
            <v>0</v>
          </cell>
        </row>
        <row r="12">
          <cell r="B12">
            <v>23.495833333333334</v>
          </cell>
          <cell r="C12">
            <v>29.5</v>
          </cell>
          <cell r="D12">
            <v>19.3</v>
          </cell>
          <cell r="E12">
            <v>79.333333333333329</v>
          </cell>
          <cell r="F12">
            <v>94</v>
          </cell>
          <cell r="G12">
            <v>55</v>
          </cell>
          <cell r="H12">
            <v>13.32</v>
          </cell>
          <cell r="I12" t="str">
            <v>*</v>
          </cell>
          <cell r="J12">
            <v>26.64</v>
          </cell>
          <cell r="K12">
            <v>2.6</v>
          </cell>
        </row>
        <row r="13">
          <cell r="B13">
            <v>23.712500000000006</v>
          </cell>
          <cell r="C13">
            <v>30.4</v>
          </cell>
          <cell r="D13">
            <v>18.8</v>
          </cell>
          <cell r="E13">
            <v>79.083333333333329</v>
          </cell>
          <cell r="F13">
            <v>96</v>
          </cell>
          <cell r="G13">
            <v>52</v>
          </cell>
          <cell r="H13">
            <v>18</v>
          </cell>
          <cell r="I13" t="str">
            <v>*</v>
          </cell>
          <cell r="J13">
            <v>30.96</v>
          </cell>
          <cell r="K13">
            <v>8.6</v>
          </cell>
        </row>
        <row r="14">
          <cell r="B14">
            <v>23.579166666666669</v>
          </cell>
          <cell r="C14">
            <v>28.7</v>
          </cell>
          <cell r="D14">
            <v>20.100000000000001</v>
          </cell>
          <cell r="E14">
            <v>83.958333333333329</v>
          </cell>
          <cell r="F14">
            <v>95</v>
          </cell>
          <cell r="G14">
            <v>61</v>
          </cell>
          <cell r="H14">
            <v>20.16</v>
          </cell>
          <cell r="I14" t="str">
            <v>*</v>
          </cell>
          <cell r="J14">
            <v>33.480000000000004</v>
          </cell>
          <cell r="K14">
            <v>4</v>
          </cell>
        </row>
        <row r="15">
          <cell r="B15">
            <v>22.670833333333338</v>
          </cell>
          <cell r="C15">
            <v>28.7</v>
          </cell>
          <cell r="D15">
            <v>19.8</v>
          </cell>
          <cell r="E15">
            <v>85.25</v>
          </cell>
          <cell r="F15">
            <v>95</v>
          </cell>
          <cell r="G15">
            <v>61</v>
          </cell>
          <cell r="H15">
            <v>18</v>
          </cell>
          <cell r="I15" t="str">
            <v>*</v>
          </cell>
          <cell r="J15">
            <v>36</v>
          </cell>
          <cell r="K15">
            <v>16.399999999999999</v>
          </cell>
        </row>
        <row r="16">
          <cell r="B16">
            <v>22.55</v>
          </cell>
          <cell r="C16">
            <v>28.4</v>
          </cell>
          <cell r="D16">
            <v>19.5</v>
          </cell>
          <cell r="E16">
            <v>87.041666666666671</v>
          </cell>
          <cell r="F16">
            <v>97</v>
          </cell>
          <cell r="G16">
            <v>63</v>
          </cell>
          <cell r="H16">
            <v>26.28</v>
          </cell>
          <cell r="I16" t="str">
            <v>*</v>
          </cell>
          <cell r="J16">
            <v>44.64</v>
          </cell>
          <cell r="K16">
            <v>7.4</v>
          </cell>
        </row>
        <row r="17">
          <cell r="B17">
            <v>21.354166666666668</v>
          </cell>
          <cell r="C17">
            <v>25.2</v>
          </cell>
          <cell r="D17">
            <v>19.100000000000001</v>
          </cell>
          <cell r="E17">
            <v>90.625</v>
          </cell>
          <cell r="F17">
            <v>96</v>
          </cell>
          <cell r="G17">
            <v>77</v>
          </cell>
          <cell r="H17">
            <v>19.440000000000001</v>
          </cell>
          <cell r="I17" t="str">
            <v>*</v>
          </cell>
          <cell r="J17">
            <v>35.64</v>
          </cell>
          <cell r="K17">
            <v>18</v>
          </cell>
        </row>
        <row r="18">
          <cell r="B18">
            <v>21.216666666666665</v>
          </cell>
          <cell r="C18">
            <v>26.1</v>
          </cell>
          <cell r="D18">
            <v>19.2</v>
          </cell>
          <cell r="E18">
            <v>90.25</v>
          </cell>
          <cell r="F18">
            <v>97</v>
          </cell>
          <cell r="G18">
            <v>70</v>
          </cell>
          <cell r="H18">
            <v>23.040000000000003</v>
          </cell>
          <cell r="I18" t="str">
            <v>*</v>
          </cell>
          <cell r="J18">
            <v>40.680000000000007</v>
          </cell>
          <cell r="K18">
            <v>6.2000000000000011</v>
          </cell>
        </row>
        <row r="19">
          <cell r="B19">
            <v>22.708333333333339</v>
          </cell>
          <cell r="C19">
            <v>29.2</v>
          </cell>
          <cell r="D19">
            <v>17.5</v>
          </cell>
          <cell r="E19">
            <v>84.208333333333329</v>
          </cell>
          <cell r="F19">
            <v>98</v>
          </cell>
          <cell r="G19">
            <v>56</v>
          </cell>
          <cell r="H19">
            <v>15.120000000000001</v>
          </cell>
          <cell r="I19" t="str">
            <v>*</v>
          </cell>
          <cell r="J19">
            <v>29.880000000000003</v>
          </cell>
          <cell r="K19">
            <v>0</v>
          </cell>
        </row>
        <row r="20">
          <cell r="B20">
            <v>23.758333333333336</v>
          </cell>
          <cell r="C20">
            <v>30.3</v>
          </cell>
          <cell r="D20">
            <v>20.2</v>
          </cell>
          <cell r="E20">
            <v>82.833333333333329</v>
          </cell>
          <cell r="F20">
            <v>95</v>
          </cell>
          <cell r="G20">
            <v>55</v>
          </cell>
          <cell r="H20">
            <v>11.879999999999999</v>
          </cell>
          <cell r="I20" t="str">
            <v>*</v>
          </cell>
          <cell r="J20">
            <v>22.68</v>
          </cell>
          <cell r="K20">
            <v>0.8</v>
          </cell>
        </row>
        <row r="21">
          <cell r="B21">
            <v>22.887499999999999</v>
          </cell>
          <cell r="C21">
            <v>27.3</v>
          </cell>
          <cell r="D21">
            <v>20.3</v>
          </cell>
          <cell r="E21">
            <v>86.458333333333329</v>
          </cell>
          <cell r="F21">
            <v>96</v>
          </cell>
          <cell r="G21">
            <v>66</v>
          </cell>
          <cell r="H21">
            <v>12.6</v>
          </cell>
          <cell r="I21" t="str">
            <v>*</v>
          </cell>
          <cell r="J21">
            <v>38.159999999999997</v>
          </cell>
          <cell r="K21">
            <v>0.4</v>
          </cell>
        </row>
        <row r="22">
          <cell r="B22">
            <v>23.591666666666665</v>
          </cell>
          <cell r="C22">
            <v>30.1</v>
          </cell>
          <cell r="D22">
            <v>18.600000000000001</v>
          </cell>
          <cell r="E22">
            <v>81.291666666666671</v>
          </cell>
          <cell r="F22">
            <v>98</v>
          </cell>
          <cell r="G22">
            <v>51</v>
          </cell>
          <cell r="H22">
            <v>9.3600000000000012</v>
          </cell>
          <cell r="I22" t="str">
            <v>*</v>
          </cell>
          <cell r="J22">
            <v>25.92</v>
          </cell>
          <cell r="K22">
            <v>6</v>
          </cell>
        </row>
        <row r="23">
          <cell r="B23">
            <v>23.3125</v>
          </cell>
          <cell r="C23">
            <v>31.4</v>
          </cell>
          <cell r="D23">
            <v>19.899999999999999</v>
          </cell>
          <cell r="E23">
            <v>83.166666666666671</v>
          </cell>
          <cell r="F23">
            <v>96</v>
          </cell>
          <cell r="G23">
            <v>52</v>
          </cell>
          <cell r="H23">
            <v>12.6</v>
          </cell>
          <cell r="I23" t="str">
            <v>*</v>
          </cell>
          <cell r="J23">
            <v>43.92</v>
          </cell>
          <cell r="K23">
            <v>25.599999999999998</v>
          </cell>
        </row>
        <row r="24">
          <cell r="B24">
            <v>23.458333333333332</v>
          </cell>
          <cell r="C24">
            <v>30</v>
          </cell>
          <cell r="D24">
            <v>18.8</v>
          </cell>
          <cell r="E24">
            <v>84.375</v>
          </cell>
          <cell r="F24">
            <v>96</v>
          </cell>
          <cell r="G24">
            <v>56</v>
          </cell>
          <cell r="H24">
            <v>16.920000000000002</v>
          </cell>
          <cell r="I24" t="str">
            <v>*</v>
          </cell>
          <cell r="J24">
            <v>38.159999999999997</v>
          </cell>
          <cell r="K24">
            <v>1.2000000000000002</v>
          </cell>
        </row>
        <row r="25">
          <cell r="B25">
            <v>24.454166666666666</v>
          </cell>
          <cell r="C25">
            <v>30.3</v>
          </cell>
          <cell r="D25">
            <v>20</v>
          </cell>
          <cell r="E25">
            <v>79.333333333333329</v>
          </cell>
          <cell r="F25">
            <v>95</v>
          </cell>
          <cell r="G25">
            <v>55</v>
          </cell>
          <cell r="H25">
            <v>23.400000000000002</v>
          </cell>
          <cell r="I25" t="str">
            <v>*</v>
          </cell>
          <cell r="J25">
            <v>43.2</v>
          </cell>
          <cell r="K25">
            <v>0</v>
          </cell>
        </row>
        <row r="26">
          <cell r="B26">
            <v>24.162500000000005</v>
          </cell>
          <cell r="C26">
            <v>29.8</v>
          </cell>
          <cell r="D26">
            <v>20.2</v>
          </cell>
          <cell r="E26">
            <v>82.833333333333329</v>
          </cell>
          <cell r="F26">
            <v>95</v>
          </cell>
          <cell r="G26">
            <v>58</v>
          </cell>
          <cell r="H26">
            <v>27.36</v>
          </cell>
          <cell r="I26" t="str">
            <v>*</v>
          </cell>
          <cell r="J26">
            <v>42.12</v>
          </cell>
          <cell r="K26">
            <v>0.4</v>
          </cell>
        </row>
        <row r="27">
          <cell r="B27">
            <v>20.970833333333335</v>
          </cell>
          <cell r="C27">
            <v>23.1</v>
          </cell>
          <cell r="D27">
            <v>19.899999999999999</v>
          </cell>
          <cell r="E27">
            <v>94.458333333333329</v>
          </cell>
          <cell r="F27">
            <v>97</v>
          </cell>
          <cell r="G27">
            <v>82</v>
          </cell>
          <cell r="H27">
            <v>16.559999999999999</v>
          </cell>
          <cell r="I27" t="str">
            <v>*</v>
          </cell>
          <cell r="J27">
            <v>35.28</v>
          </cell>
          <cell r="K27">
            <v>64.2</v>
          </cell>
        </row>
        <row r="28">
          <cell r="B28">
            <v>22.4375</v>
          </cell>
          <cell r="C28">
            <v>28.5</v>
          </cell>
          <cell r="D28">
            <v>18.8</v>
          </cell>
          <cell r="E28">
            <v>86.333333333333329</v>
          </cell>
          <cell r="F28">
            <v>98</v>
          </cell>
          <cell r="G28">
            <v>59</v>
          </cell>
          <cell r="H28">
            <v>14.76</v>
          </cell>
          <cell r="I28" t="str">
            <v>*</v>
          </cell>
          <cell r="J28">
            <v>31.319999999999997</v>
          </cell>
          <cell r="K28">
            <v>0</v>
          </cell>
        </row>
        <row r="29">
          <cell r="B29">
            <v>23.462500000000002</v>
          </cell>
          <cell r="C29">
            <v>31.4</v>
          </cell>
          <cell r="D29">
            <v>18.899999999999999</v>
          </cell>
          <cell r="E29">
            <v>84.791666666666671</v>
          </cell>
          <cell r="F29">
            <v>98</v>
          </cell>
          <cell r="G29">
            <v>50</v>
          </cell>
          <cell r="H29">
            <v>8.64</v>
          </cell>
          <cell r="I29" t="str">
            <v>*</v>
          </cell>
          <cell r="J29">
            <v>28.44</v>
          </cell>
          <cell r="K29">
            <v>11</v>
          </cell>
        </row>
        <row r="30">
          <cell r="B30">
            <v>24.67916666666666</v>
          </cell>
          <cell r="C30">
            <v>32.1</v>
          </cell>
          <cell r="D30">
            <v>20.3</v>
          </cell>
          <cell r="E30">
            <v>81.125</v>
          </cell>
          <cell r="F30">
            <v>96</v>
          </cell>
          <cell r="G30">
            <v>47</v>
          </cell>
          <cell r="H30">
            <v>10.08</v>
          </cell>
          <cell r="I30" t="str">
            <v>*</v>
          </cell>
          <cell r="J30">
            <v>30.96</v>
          </cell>
          <cell r="K30">
            <v>6</v>
          </cell>
        </row>
        <row r="31">
          <cell r="B31">
            <v>25.154166666666665</v>
          </cell>
          <cell r="C31">
            <v>30.7</v>
          </cell>
          <cell r="D31">
            <v>20.9</v>
          </cell>
          <cell r="E31">
            <v>77.083333333333329</v>
          </cell>
          <cell r="F31">
            <v>93</v>
          </cell>
          <cell r="G31">
            <v>53</v>
          </cell>
          <cell r="H31">
            <v>14.04</v>
          </cell>
          <cell r="I31" t="str">
            <v>*</v>
          </cell>
          <cell r="J31">
            <v>25.56</v>
          </cell>
          <cell r="K31">
            <v>0</v>
          </cell>
        </row>
        <row r="32">
          <cell r="B32">
            <v>23.645833333333332</v>
          </cell>
          <cell r="C32">
            <v>28.4</v>
          </cell>
          <cell r="D32">
            <v>20.7</v>
          </cell>
          <cell r="E32">
            <v>83.666666666666671</v>
          </cell>
          <cell r="F32">
            <v>97</v>
          </cell>
          <cell r="G32">
            <v>61</v>
          </cell>
          <cell r="H32">
            <v>16.920000000000002</v>
          </cell>
          <cell r="I32" t="str">
            <v>*</v>
          </cell>
          <cell r="J32">
            <v>48.24</v>
          </cell>
          <cell r="K32">
            <v>21.6</v>
          </cell>
        </row>
        <row r="33">
          <cell r="B33">
            <v>23.983333333333334</v>
          </cell>
          <cell r="C33">
            <v>29</v>
          </cell>
          <cell r="D33">
            <v>20.9</v>
          </cell>
          <cell r="E33">
            <v>81.5</v>
          </cell>
          <cell r="F33">
            <v>96</v>
          </cell>
          <cell r="G33">
            <v>56</v>
          </cell>
          <cell r="H33">
            <v>15.120000000000001</v>
          </cell>
          <cell r="I33" t="str">
            <v>*</v>
          </cell>
          <cell r="J33">
            <v>34.92</v>
          </cell>
          <cell r="K33">
            <v>1</v>
          </cell>
        </row>
        <row r="34">
          <cell r="B34">
            <v>22.758333333333336</v>
          </cell>
          <cell r="C34">
            <v>28</v>
          </cell>
          <cell r="D34">
            <v>20.2</v>
          </cell>
          <cell r="E34">
            <v>87.458333333333329</v>
          </cell>
          <cell r="F34">
            <v>97</v>
          </cell>
          <cell r="G34">
            <v>64</v>
          </cell>
          <cell r="H34">
            <v>14.4</v>
          </cell>
          <cell r="I34" t="str">
            <v>*</v>
          </cell>
          <cell r="J34">
            <v>32.76</v>
          </cell>
          <cell r="K34">
            <v>19.399999999999999</v>
          </cell>
        </row>
        <row r="35">
          <cell r="B35">
            <v>22.808333333333334</v>
          </cell>
          <cell r="C35">
            <v>28.2</v>
          </cell>
          <cell r="D35">
            <v>20.5</v>
          </cell>
          <cell r="E35">
            <v>86.458333333333329</v>
          </cell>
          <cell r="F35">
            <v>96</v>
          </cell>
          <cell r="G35">
            <v>65</v>
          </cell>
          <cell r="H35">
            <v>27.36</v>
          </cell>
          <cell r="I35" t="str">
            <v>*</v>
          </cell>
          <cell r="J35">
            <v>46.440000000000005</v>
          </cell>
          <cell r="K35">
            <v>8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28.237499999999997</v>
          </cell>
          <cell r="C5">
            <v>35.5</v>
          </cell>
          <cell r="D5">
            <v>22.3</v>
          </cell>
          <cell r="E5">
            <v>67.041666666666671</v>
          </cell>
          <cell r="F5">
            <v>94</v>
          </cell>
          <cell r="G5">
            <v>40</v>
          </cell>
          <cell r="H5">
            <v>5.7600000000000007</v>
          </cell>
          <cell r="I5" t="str">
            <v>*</v>
          </cell>
          <cell r="J5">
            <v>27.36</v>
          </cell>
          <cell r="K5">
            <v>0</v>
          </cell>
        </row>
        <row r="6">
          <cell r="B6">
            <v>24.299999999999997</v>
          </cell>
          <cell r="C6">
            <v>29.2</v>
          </cell>
          <cell r="D6">
            <v>19.2</v>
          </cell>
          <cell r="E6">
            <v>83.75</v>
          </cell>
          <cell r="F6">
            <v>98</v>
          </cell>
          <cell r="G6">
            <v>62</v>
          </cell>
          <cell r="H6">
            <v>2.52</v>
          </cell>
          <cell r="I6" t="str">
            <v>*</v>
          </cell>
          <cell r="J6">
            <v>38.519999999999996</v>
          </cell>
          <cell r="K6">
            <v>45.6</v>
          </cell>
        </row>
        <row r="7">
          <cell r="B7">
            <v>22.845833333333335</v>
          </cell>
          <cell r="C7">
            <v>29.5</v>
          </cell>
          <cell r="D7">
            <v>20</v>
          </cell>
          <cell r="E7">
            <v>90.583333333333329</v>
          </cell>
          <cell r="F7">
            <v>98</v>
          </cell>
          <cell r="G7">
            <v>61</v>
          </cell>
          <cell r="H7">
            <v>3.24</v>
          </cell>
          <cell r="I7" t="str">
            <v>*</v>
          </cell>
          <cell r="J7">
            <v>30.96</v>
          </cell>
          <cell r="K7">
            <v>14.799999999999999</v>
          </cell>
        </row>
        <row r="8">
          <cell r="B8">
            <v>22.637499999999999</v>
          </cell>
          <cell r="C8">
            <v>29.4</v>
          </cell>
          <cell r="D8">
            <v>18.8</v>
          </cell>
          <cell r="E8">
            <v>80.583333333333329</v>
          </cell>
          <cell r="F8">
            <v>98</v>
          </cell>
          <cell r="G8">
            <v>45</v>
          </cell>
          <cell r="H8">
            <v>6.12</v>
          </cell>
          <cell r="I8" t="str">
            <v>*</v>
          </cell>
          <cell r="J8">
            <v>31.680000000000003</v>
          </cell>
          <cell r="K8">
            <v>6.6000000000000005</v>
          </cell>
        </row>
        <row r="9">
          <cell r="B9">
            <v>23.612499999999997</v>
          </cell>
          <cell r="C9">
            <v>30.2</v>
          </cell>
          <cell r="D9">
            <v>18.3</v>
          </cell>
          <cell r="E9">
            <v>65.291666666666671</v>
          </cell>
          <cell r="F9">
            <v>92</v>
          </cell>
          <cell r="G9">
            <v>32</v>
          </cell>
          <cell r="H9">
            <v>1.08</v>
          </cell>
          <cell r="I9" t="str">
            <v>*</v>
          </cell>
          <cell r="J9">
            <v>21.96</v>
          </cell>
          <cell r="K9">
            <v>0</v>
          </cell>
        </row>
        <row r="10">
          <cell r="B10">
            <v>22.862499999999994</v>
          </cell>
          <cell r="C10">
            <v>29.2</v>
          </cell>
          <cell r="D10">
            <v>17.8</v>
          </cell>
          <cell r="E10">
            <v>63.875</v>
          </cell>
          <cell r="F10">
            <v>96</v>
          </cell>
          <cell r="G10">
            <v>33</v>
          </cell>
          <cell r="H10">
            <v>2.8800000000000003</v>
          </cell>
          <cell r="I10" t="str">
            <v>*</v>
          </cell>
          <cell r="J10">
            <v>26.28</v>
          </cell>
          <cell r="K10">
            <v>0</v>
          </cell>
        </row>
        <row r="11">
          <cell r="B11">
            <v>23.420833333333334</v>
          </cell>
          <cell r="C11">
            <v>29.7</v>
          </cell>
          <cell r="D11">
            <v>18.5</v>
          </cell>
          <cell r="E11">
            <v>63.208333333333336</v>
          </cell>
          <cell r="F11">
            <v>90</v>
          </cell>
          <cell r="G11">
            <v>38</v>
          </cell>
          <cell r="H11">
            <v>4.6800000000000006</v>
          </cell>
          <cell r="I11" t="str">
            <v>*</v>
          </cell>
          <cell r="J11">
            <v>25.2</v>
          </cell>
          <cell r="K11">
            <v>0</v>
          </cell>
        </row>
        <row r="12">
          <cell r="B12">
            <v>23.904166666666665</v>
          </cell>
          <cell r="C12">
            <v>30.5</v>
          </cell>
          <cell r="D12">
            <v>19</v>
          </cell>
          <cell r="E12">
            <v>66.625</v>
          </cell>
          <cell r="F12">
            <v>88</v>
          </cell>
          <cell r="G12">
            <v>43</v>
          </cell>
          <cell r="H12">
            <v>3.6</v>
          </cell>
          <cell r="I12" t="str">
            <v>*</v>
          </cell>
          <cell r="J12">
            <v>33.119999999999997</v>
          </cell>
          <cell r="K12">
            <v>0</v>
          </cell>
        </row>
        <row r="13">
          <cell r="B13">
            <v>23.454166666666666</v>
          </cell>
          <cell r="C13">
            <v>29</v>
          </cell>
          <cell r="D13">
            <v>19.100000000000001</v>
          </cell>
          <cell r="E13">
            <v>73.041666666666671</v>
          </cell>
          <cell r="F13">
            <v>91</v>
          </cell>
          <cell r="G13">
            <v>57</v>
          </cell>
          <cell r="H13">
            <v>9</v>
          </cell>
          <cell r="I13" t="str">
            <v>*</v>
          </cell>
          <cell r="J13">
            <v>29.880000000000003</v>
          </cell>
          <cell r="K13">
            <v>0</v>
          </cell>
        </row>
        <row r="14">
          <cell r="B14">
            <v>23.225000000000005</v>
          </cell>
          <cell r="C14">
            <v>31.1</v>
          </cell>
          <cell r="D14">
            <v>19.399999999999999</v>
          </cell>
          <cell r="E14">
            <v>81.25</v>
          </cell>
          <cell r="F14">
            <v>97</v>
          </cell>
          <cell r="G14">
            <v>56</v>
          </cell>
          <cell r="H14">
            <v>5.7600000000000007</v>
          </cell>
          <cell r="I14" t="str">
            <v>*</v>
          </cell>
          <cell r="J14">
            <v>28.8</v>
          </cell>
          <cell r="K14">
            <v>0.4</v>
          </cell>
        </row>
        <row r="15">
          <cell r="B15">
            <v>23.845833333333335</v>
          </cell>
          <cell r="C15">
            <v>31.9</v>
          </cell>
          <cell r="D15">
            <v>19</v>
          </cell>
          <cell r="E15">
            <v>80.083333333333329</v>
          </cell>
          <cell r="F15">
            <v>98</v>
          </cell>
          <cell r="G15">
            <v>48</v>
          </cell>
          <cell r="H15">
            <v>6.48</v>
          </cell>
          <cell r="I15" t="str">
            <v>*</v>
          </cell>
          <cell r="J15">
            <v>29.16</v>
          </cell>
          <cell r="K15">
            <v>0</v>
          </cell>
        </row>
        <row r="16">
          <cell r="B16">
            <v>25.237500000000001</v>
          </cell>
          <cell r="C16">
            <v>33.200000000000003</v>
          </cell>
          <cell r="D16">
            <v>19.600000000000001</v>
          </cell>
          <cell r="E16">
            <v>75.125</v>
          </cell>
          <cell r="F16">
            <v>97</v>
          </cell>
          <cell r="G16">
            <v>40</v>
          </cell>
          <cell r="H16">
            <v>5.04</v>
          </cell>
          <cell r="I16" t="str">
            <v>*</v>
          </cell>
          <cell r="J16">
            <v>24.840000000000003</v>
          </cell>
          <cell r="K16">
            <v>0</v>
          </cell>
        </row>
        <row r="17">
          <cell r="B17">
            <v>24.508333333333336</v>
          </cell>
          <cell r="C17">
            <v>32.299999999999997</v>
          </cell>
          <cell r="D17">
            <v>20.100000000000001</v>
          </cell>
          <cell r="E17">
            <v>79.333333333333329</v>
          </cell>
          <cell r="F17">
            <v>98</v>
          </cell>
          <cell r="G17">
            <v>43</v>
          </cell>
          <cell r="H17">
            <v>10.08</v>
          </cell>
          <cell r="I17" t="str">
            <v>*</v>
          </cell>
          <cell r="J17">
            <v>34.200000000000003</v>
          </cell>
          <cell r="K17">
            <v>14</v>
          </cell>
        </row>
        <row r="18">
          <cell r="B18">
            <v>22.537500000000005</v>
          </cell>
          <cell r="C18">
            <v>28.8</v>
          </cell>
          <cell r="D18">
            <v>19.100000000000001</v>
          </cell>
          <cell r="E18">
            <v>92.208333333333329</v>
          </cell>
          <cell r="F18">
            <v>98</v>
          </cell>
          <cell r="G18">
            <v>59</v>
          </cell>
          <cell r="H18">
            <v>15.840000000000002</v>
          </cell>
          <cell r="I18" t="str">
            <v>*</v>
          </cell>
          <cell r="J18">
            <v>42.12</v>
          </cell>
          <cell r="K18">
            <v>37.200000000000003</v>
          </cell>
        </row>
        <row r="19">
          <cell r="B19">
            <v>23.908333333333331</v>
          </cell>
          <cell r="C19">
            <v>30.7</v>
          </cell>
          <cell r="D19">
            <v>19.7</v>
          </cell>
          <cell r="E19">
            <v>82.208333333333329</v>
          </cell>
          <cell r="F19">
            <v>99</v>
          </cell>
          <cell r="G19">
            <v>51</v>
          </cell>
          <cell r="H19">
            <v>4.32</v>
          </cell>
          <cell r="I19" t="str">
            <v>*</v>
          </cell>
          <cell r="J19">
            <v>27.720000000000002</v>
          </cell>
          <cell r="K19">
            <v>0</v>
          </cell>
        </row>
        <row r="20">
          <cell r="B20">
            <v>25.579166666666676</v>
          </cell>
          <cell r="C20">
            <v>33.5</v>
          </cell>
          <cell r="D20">
            <v>20.5</v>
          </cell>
          <cell r="E20">
            <v>77.458333333333329</v>
          </cell>
          <cell r="F20">
            <v>98</v>
          </cell>
          <cell r="G20">
            <v>45</v>
          </cell>
          <cell r="H20">
            <v>0</v>
          </cell>
          <cell r="I20" t="str">
            <v>*</v>
          </cell>
          <cell r="J20">
            <v>9</v>
          </cell>
          <cell r="K20">
            <v>0.2</v>
          </cell>
        </row>
        <row r="21">
          <cell r="B21">
            <v>26.595833333333335</v>
          </cell>
          <cell r="C21">
            <v>32.299999999999997</v>
          </cell>
          <cell r="D21">
            <v>21.3</v>
          </cell>
          <cell r="E21">
            <v>75</v>
          </cell>
          <cell r="F21">
            <v>95</v>
          </cell>
          <cell r="G21">
            <v>49</v>
          </cell>
          <cell r="H21">
            <v>5.7600000000000007</v>
          </cell>
          <cell r="I21" t="str">
            <v>*</v>
          </cell>
          <cell r="J21">
            <v>24.48</v>
          </cell>
          <cell r="K21">
            <v>0</v>
          </cell>
        </row>
        <row r="22">
          <cell r="B22">
            <v>24.787499999999998</v>
          </cell>
          <cell r="C22">
            <v>31.5</v>
          </cell>
          <cell r="D22">
            <v>21.2</v>
          </cell>
          <cell r="E22">
            <v>82.458333333333329</v>
          </cell>
          <cell r="F22">
            <v>97</v>
          </cell>
          <cell r="G22">
            <v>54</v>
          </cell>
          <cell r="H22">
            <v>2.52</v>
          </cell>
          <cell r="I22" t="str">
            <v>*</v>
          </cell>
          <cell r="J22">
            <v>35.64</v>
          </cell>
          <cell r="K22">
            <v>0</v>
          </cell>
        </row>
        <row r="23">
          <cell r="B23">
            <v>24.887499999999999</v>
          </cell>
          <cell r="C23">
            <v>33.1</v>
          </cell>
          <cell r="D23">
            <v>19.600000000000001</v>
          </cell>
          <cell r="E23">
            <v>79.458333333333329</v>
          </cell>
          <cell r="F23">
            <v>98</v>
          </cell>
          <cell r="G23">
            <v>47</v>
          </cell>
          <cell r="H23">
            <v>0</v>
          </cell>
          <cell r="I23" t="str">
            <v>*</v>
          </cell>
          <cell r="J23">
            <v>20.52</v>
          </cell>
          <cell r="K23">
            <v>0</v>
          </cell>
        </row>
        <row r="24">
          <cell r="B24">
            <v>26.416666666666668</v>
          </cell>
          <cell r="C24">
            <v>33.9</v>
          </cell>
          <cell r="D24">
            <v>21</v>
          </cell>
          <cell r="E24">
            <v>74.416666666666671</v>
          </cell>
          <cell r="F24">
            <v>98</v>
          </cell>
          <cell r="G24">
            <v>41</v>
          </cell>
          <cell r="H24">
            <v>4.6800000000000006</v>
          </cell>
          <cell r="I24" t="str">
            <v>*</v>
          </cell>
          <cell r="J24">
            <v>30.6</v>
          </cell>
          <cell r="K24">
            <v>0.2</v>
          </cell>
        </row>
        <row r="25">
          <cell r="B25">
            <v>25.633333333333329</v>
          </cell>
          <cell r="C25">
            <v>33.4</v>
          </cell>
          <cell r="D25">
            <v>20.7</v>
          </cell>
          <cell r="E25">
            <v>78.208333333333329</v>
          </cell>
          <cell r="F25">
            <v>97</v>
          </cell>
          <cell r="G25">
            <v>50</v>
          </cell>
          <cell r="H25">
            <v>2.16</v>
          </cell>
          <cell r="I25" t="str">
            <v>*</v>
          </cell>
          <cell r="J25">
            <v>36.36</v>
          </cell>
          <cell r="K25">
            <v>1.2</v>
          </cell>
        </row>
        <row r="26">
          <cell r="B26">
            <v>21.508333333333329</v>
          </cell>
          <cell r="C26">
            <v>24.4</v>
          </cell>
          <cell r="D26">
            <v>18.7</v>
          </cell>
          <cell r="E26">
            <v>92.625</v>
          </cell>
          <cell r="F26">
            <v>98</v>
          </cell>
          <cell r="G26">
            <v>79</v>
          </cell>
          <cell r="H26">
            <v>4.6800000000000006</v>
          </cell>
          <cell r="I26" t="str">
            <v>*</v>
          </cell>
          <cell r="J26">
            <v>42.12</v>
          </cell>
          <cell r="K26">
            <v>42.6</v>
          </cell>
        </row>
        <row r="27">
          <cell r="B27">
            <v>24.783333333333331</v>
          </cell>
          <cell r="C27">
            <v>32.6</v>
          </cell>
          <cell r="D27">
            <v>19.8</v>
          </cell>
          <cell r="E27">
            <v>79.458333333333329</v>
          </cell>
          <cell r="F27">
            <v>98</v>
          </cell>
          <cell r="G27">
            <v>49</v>
          </cell>
          <cell r="H27">
            <v>0</v>
          </cell>
          <cell r="I27" t="str">
            <v>*</v>
          </cell>
          <cell r="J27">
            <v>17.28</v>
          </cell>
          <cell r="K27">
            <v>0</v>
          </cell>
        </row>
        <row r="28">
          <cell r="B28">
            <v>26.729166666666661</v>
          </cell>
          <cell r="C28">
            <v>33.6</v>
          </cell>
          <cell r="D28">
            <v>20.9</v>
          </cell>
          <cell r="E28">
            <v>74.125</v>
          </cell>
          <cell r="F28">
            <v>98</v>
          </cell>
          <cell r="G28">
            <v>32</v>
          </cell>
          <cell r="H28">
            <v>0</v>
          </cell>
          <cell r="I28" t="str">
            <v>*</v>
          </cell>
          <cell r="J28">
            <v>17.64</v>
          </cell>
          <cell r="K28">
            <v>0</v>
          </cell>
        </row>
        <row r="29">
          <cell r="B29">
            <v>27.612499999999997</v>
          </cell>
          <cell r="C29">
            <v>34.9</v>
          </cell>
          <cell r="D29">
            <v>21.7</v>
          </cell>
          <cell r="E29">
            <v>69.041666666666671</v>
          </cell>
          <cell r="F29">
            <v>95</v>
          </cell>
          <cell r="G29">
            <v>34</v>
          </cell>
          <cell r="H29">
            <v>2.8800000000000003</v>
          </cell>
          <cell r="I29" t="str">
            <v>*</v>
          </cell>
          <cell r="J29">
            <v>21.240000000000002</v>
          </cell>
          <cell r="K29">
            <v>0</v>
          </cell>
        </row>
        <row r="30">
          <cell r="B30">
            <v>27.533333333333335</v>
          </cell>
          <cell r="C30">
            <v>34.1</v>
          </cell>
          <cell r="D30">
            <v>21.9</v>
          </cell>
          <cell r="E30">
            <v>63.041666666666664</v>
          </cell>
          <cell r="F30">
            <v>90</v>
          </cell>
          <cell r="G30">
            <v>33</v>
          </cell>
          <cell r="H30">
            <v>5.4</v>
          </cell>
          <cell r="I30" t="str">
            <v>*</v>
          </cell>
          <cell r="J30">
            <v>28.44</v>
          </cell>
          <cell r="K30">
            <v>0</v>
          </cell>
        </row>
        <row r="31">
          <cell r="B31">
            <v>26.754166666666663</v>
          </cell>
          <cell r="C31">
            <v>34.200000000000003</v>
          </cell>
          <cell r="D31">
            <v>20.7</v>
          </cell>
          <cell r="E31">
            <v>60.208333333333336</v>
          </cell>
          <cell r="F31">
            <v>81</v>
          </cell>
          <cell r="G31">
            <v>33</v>
          </cell>
          <cell r="H31">
            <v>4.6800000000000006</v>
          </cell>
          <cell r="I31" t="str">
            <v>*</v>
          </cell>
          <cell r="J31">
            <v>34.200000000000003</v>
          </cell>
          <cell r="K31">
            <v>0</v>
          </cell>
        </row>
        <row r="32">
          <cell r="B32">
            <v>27.75</v>
          </cell>
          <cell r="C32">
            <v>34.799999999999997</v>
          </cell>
          <cell r="D32">
            <v>22.1</v>
          </cell>
          <cell r="E32">
            <v>67.25</v>
          </cell>
          <cell r="F32">
            <v>92</v>
          </cell>
          <cell r="G32">
            <v>40</v>
          </cell>
          <cell r="H32">
            <v>3.24</v>
          </cell>
          <cell r="I32" t="str">
            <v>*</v>
          </cell>
          <cell r="J32">
            <v>25.2</v>
          </cell>
          <cell r="K32">
            <v>0</v>
          </cell>
        </row>
        <row r="33">
          <cell r="B33">
            <v>26.329166666666666</v>
          </cell>
          <cell r="C33">
            <v>33.700000000000003</v>
          </cell>
          <cell r="D33">
            <v>22</v>
          </cell>
          <cell r="E33">
            <v>73.833333333333329</v>
          </cell>
          <cell r="F33">
            <v>93</v>
          </cell>
          <cell r="G33">
            <v>42</v>
          </cell>
          <cell r="H33">
            <v>4.6800000000000006</v>
          </cell>
          <cell r="I33" t="str">
            <v>*</v>
          </cell>
          <cell r="J33">
            <v>27</v>
          </cell>
          <cell r="K33">
            <v>0</v>
          </cell>
        </row>
        <row r="34">
          <cell r="B34">
            <v>24.954166666666669</v>
          </cell>
          <cell r="C34">
            <v>32.299999999999997</v>
          </cell>
          <cell r="D34">
            <v>21.1</v>
          </cell>
          <cell r="E34">
            <v>81.625</v>
          </cell>
          <cell r="F34">
            <v>98</v>
          </cell>
          <cell r="G34">
            <v>53</v>
          </cell>
          <cell r="H34">
            <v>2.52</v>
          </cell>
          <cell r="I34" t="str">
            <v>*</v>
          </cell>
          <cell r="J34">
            <v>26.64</v>
          </cell>
          <cell r="K34">
            <v>0.2</v>
          </cell>
        </row>
        <row r="35">
          <cell r="B35">
            <v>22.162500000000005</v>
          </cell>
          <cell r="C35">
            <v>24.8</v>
          </cell>
          <cell r="D35">
            <v>20.6</v>
          </cell>
          <cell r="E35">
            <v>96.208333333333329</v>
          </cell>
          <cell r="F35">
            <v>99</v>
          </cell>
          <cell r="G35">
            <v>84</v>
          </cell>
          <cell r="H35">
            <v>3.9600000000000004</v>
          </cell>
          <cell r="I35" t="str">
            <v>*</v>
          </cell>
          <cell r="J35">
            <v>26.28</v>
          </cell>
          <cell r="K35">
            <v>10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27.279166666666669</v>
          </cell>
          <cell r="C5">
            <v>33.6</v>
          </cell>
          <cell r="D5">
            <v>21.6</v>
          </cell>
          <cell r="E5">
            <v>69.208333333333329</v>
          </cell>
          <cell r="F5">
            <v>87</v>
          </cell>
          <cell r="G5">
            <v>51</v>
          </cell>
          <cell r="H5">
            <v>13.32</v>
          </cell>
          <cell r="I5" t="str">
            <v>*</v>
          </cell>
          <cell r="J5">
            <v>45.72</v>
          </cell>
          <cell r="K5">
            <v>1.8</v>
          </cell>
        </row>
        <row r="6">
          <cell r="B6">
            <v>25.483333333333334</v>
          </cell>
          <cell r="C6">
            <v>33.1</v>
          </cell>
          <cell r="D6">
            <v>21</v>
          </cell>
          <cell r="E6">
            <v>75.916666666666671</v>
          </cell>
          <cell r="F6">
            <v>86</v>
          </cell>
          <cell r="G6">
            <v>51</v>
          </cell>
          <cell r="H6">
            <v>15.120000000000001</v>
          </cell>
          <cell r="I6" t="str">
            <v>*</v>
          </cell>
          <cell r="J6">
            <v>41.76</v>
          </cell>
          <cell r="K6">
            <v>4.4000000000000004</v>
          </cell>
        </row>
        <row r="7">
          <cell r="B7">
            <v>23</v>
          </cell>
          <cell r="C7">
            <v>26.5</v>
          </cell>
          <cell r="D7">
            <v>20.399999999999999</v>
          </cell>
          <cell r="E7">
            <v>83.375</v>
          </cell>
          <cell r="F7">
            <v>92</v>
          </cell>
          <cell r="G7">
            <v>68</v>
          </cell>
          <cell r="H7">
            <v>14.04</v>
          </cell>
          <cell r="I7" t="str">
            <v>*</v>
          </cell>
          <cell r="J7">
            <v>35.28</v>
          </cell>
          <cell r="K7">
            <v>1</v>
          </cell>
        </row>
        <row r="8">
          <cell r="B8">
            <v>21.995833333333337</v>
          </cell>
          <cell r="C8">
            <v>24.4</v>
          </cell>
          <cell r="D8">
            <v>20.399999999999999</v>
          </cell>
          <cell r="E8">
            <v>89</v>
          </cell>
          <cell r="F8">
            <v>93</v>
          </cell>
          <cell r="G8">
            <v>82</v>
          </cell>
          <cell r="H8">
            <v>16.2</v>
          </cell>
          <cell r="I8" t="str">
            <v>*</v>
          </cell>
          <cell r="J8">
            <v>30.240000000000002</v>
          </cell>
          <cell r="K8">
            <v>80.8</v>
          </cell>
        </row>
        <row r="9">
          <cell r="B9">
            <v>22.629166666666666</v>
          </cell>
          <cell r="C9">
            <v>27.9</v>
          </cell>
          <cell r="D9">
            <v>18</v>
          </cell>
          <cell r="E9">
            <v>77.5</v>
          </cell>
          <cell r="F9">
            <v>91</v>
          </cell>
          <cell r="G9">
            <v>48</v>
          </cell>
          <cell r="H9">
            <v>20.52</v>
          </cell>
          <cell r="I9" t="str">
            <v>*</v>
          </cell>
          <cell r="J9">
            <v>39.24</v>
          </cell>
          <cell r="K9">
            <v>0</v>
          </cell>
        </row>
        <row r="10">
          <cell r="B10">
            <v>22.0625</v>
          </cell>
          <cell r="C10">
            <v>28</v>
          </cell>
          <cell r="D10">
            <v>17.7</v>
          </cell>
          <cell r="E10">
            <v>74.5</v>
          </cell>
          <cell r="F10">
            <v>89</v>
          </cell>
          <cell r="G10">
            <v>55</v>
          </cell>
          <cell r="H10">
            <v>14.76</v>
          </cell>
          <cell r="I10" t="str">
            <v>*</v>
          </cell>
          <cell r="J10">
            <v>27</v>
          </cell>
          <cell r="K10">
            <v>0</v>
          </cell>
        </row>
        <row r="11">
          <cell r="B11">
            <v>22.837500000000002</v>
          </cell>
          <cell r="C11">
            <v>29.7</v>
          </cell>
          <cell r="D11">
            <v>17.899999999999999</v>
          </cell>
          <cell r="E11">
            <v>74.75</v>
          </cell>
          <cell r="F11">
            <v>90</v>
          </cell>
          <cell r="G11">
            <v>53</v>
          </cell>
          <cell r="H11">
            <v>16.920000000000002</v>
          </cell>
          <cell r="I11" t="str">
            <v>*</v>
          </cell>
          <cell r="J11">
            <v>31.680000000000003</v>
          </cell>
          <cell r="K11">
            <v>0</v>
          </cell>
        </row>
        <row r="12">
          <cell r="B12">
            <v>24.029166666666669</v>
          </cell>
          <cell r="C12">
            <v>31.6</v>
          </cell>
          <cell r="D12">
            <v>19</v>
          </cell>
          <cell r="E12">
            <v>71.125</v>
          </cell>
          <cell r="F12">
            <v>87</v>
          </cell>
          <cell r="G12">
            <v>43</v>
          </cell>
          <cell r="H12">
            <v>11.520000000000001</v>
          </cell>
          <cell r="I12" t="str">
            <v>*</v>
          </cell>
          <cell r="J12">
            <v>26.28</v>
          </cell>
          <cell r="K12">
            <v>0</v>
          </cell>
        </row>
        <row r="13">
          <cell r="B13">
            <v>25.104166666666668</v>
          </cell>
          <cell r="C13">
            <v>31.9</v>
          </cell>
          <cell r="D13">
            <v>19.600000000000001</v>
          </cell>
          <cell r="E13">
            <v>68</v>
          </cell>
          <cell r="F13">
            <v>85</v>
          </cell>
          <cell r="G13">
            <v>38</v>
          </cell>
          <cell r="H13">
            <v>9</v>
          </cell>
          <cell r="I13" t="str">
            <v>*</v>
          </cell>
          <cell r="J13">
            <v>22.32</v>
          </cell>
          <cell r="K13">
            <v>0</v>
          </cell>
        </row>
        <row r="14">
          <cell r="B14">
            <v>25.612499999999997</v>
          </cell>
          <cell r="C14">
            <v>33.200000000000003</v>
          </cell>
          <cell r="D14">
            <v>20.7</v>
          </cell>
          <cell r="E14">
            <v>71.125</v>
          </cell>
          <cell r="F14">
            <v>86</v>
          </cell>
          <cell r="G14">
            <v>46</v>
          </cell>
          <cell r="H14">
            <v>10.8</v>
          </cell>
          <cell r="I14" t="str">
            <v>*</v>
          </cell>
          <cell r="J14">
            <v>30.6</v>
          </cell>
          <cell r="K14">
            <v>0.8</v>
          </cell>
        </row>
        <row r="15">
          <cell r="B15">
            <v>22.608333333333338</v>
          </cell>
          <cell r="C15">
            <v>31.8</v>
          </cell>
          <cell r="D15">
            <v>19.5</v>
          </cell>
          <cell r="E15">
            <v>82.916666666666671</v>
          </cell>
          <cell r="F15">
            <v>92</v>
          </cell>
          <cell r="G15">
            <v>55</v>
          </cell>
          <cell r="H15">
            <v>15.48</v>
          </cell>
          <cell r="I15" t="str">
            <v>*</v>
          </cell>
          <cell r="J15">
            <v>51.12</v>
          </cell>
          <cell r="K15">
            <v>45.2</v>
          </cell>
        </row>
        <row r="16">
          <cell r="B16">
            <v>24.216666666666669</v>
          </cell>
          <cell r="C16">
            <v>30.3</v>
          </cell>
          <cell r="D16">
            <v>20</v>
          </cell>
          <cell r="E16">
            <v>79.375</v>
          </cell>
          <cell r="F16">
            <v>92</v>
          </cell>
          <cell r="G16">
            <v>56</v>
          </cell>
          <cell r="H16">
            <v>13.32</v>
          </cell>
          <cell r="I16" t="str">
            <v>*</v>
          </cell>
          <cell r="J16">
            <v>30.6</v>
          </cell>
          <cell r="K16">
            <v>0</v>
          </cell>
        </row>
        <row r="17">
          <cell r="B17">
            <v>22.741666666666664</v>
          </cell>
          <cell r="C17">
            <v>27.7</v>
          </cell>
          <cell r="D17">
            <v>21.1</v>
          </cell>
          <cell r="E17">
            <v>85</v>
          </cell>
          <cell r="F17">
            <v>91</v>
          </cell>
          <cell r="G17">
            <v>72</v>
          </cell>
          <cell r="H17">
            <v>18</v>
          </cell>
          <cell r="I17" t="str">
            <v>*</v>
          </cell>
          <cell r="J17">
            <v>36.36</v>
          </cell>
          <cell r="K17">
            <v>6.2</v>
          </cell>
        </row>
        <row r="18">
          <cell r="B18">
            <v>22.420833333333334</v>
          </cell>
          <cell r="C18">
            <v>26.3</v>
          </cell>
          <cell r="D18">
            <v>19.7</v>
          </cell>
          <cell r="E18">
            <v>85.333333333333329</v>
          </cell>
          <cell r="F18">
            <v>92</v>
          </cell>
          <cell r="G18">
            <v>71</v>
          </cell>
          <cell r="H18">
            <v>13.68</v>
          </cell>
          <cell r="I18" t="str">
            <v>*</v>
          </cell>
          <cell r="J18">
            <v>34.200000000000003</v>
          </cell>
          <cell r="K18">
            <v>1.4</v>
          </cell>
        </row>
        <row r="19">
          <cell r="B19">
            <v>24.162500000000005</v>
          </cell>
          <cell r="C19">
            <v>30.6</v>
          </cell>
          <cell r="D19">
            <v>20.2</v>
          </cell>
          <cell r="E19">
            <v>78.833333333333329</v>
          </cell>
          <cell r="F19">
            <v>93</v>
          </cell>
          <cell r="G19">
            <v>49</v>
          </cell>
          <cell r="H19">
            <v>8.2799999999999994</v>
          </cell>
          <cell r="I19" t="str">
            <v>*</v>
          </cell>
          <cell r="J19">
            <v>21.96</v>
          </cell>
          <cell r="K19">
            <v>2</v>
          </cell>
        </row>
        <row r="20">
          <cell r="B20">
            <v>25.891666666666666</v>
          </cell>
          <cell r="C20">
            <v>33.1</v>
          </cell>
          <cell r="D20">
            <v>20.100000000000001</v>
          </cell>
          <cell r="E20">
            <v>69.166666666666671</v>
          </cell>
          <cell r="F20">
            <v>87</v>
          </cell>
          <cell r="G20">
            <v>43</v>
          </cell>
          <cell r="H20">
            <v>13.68</v>
          </cell>
          <cell r="I20" t="str">
            <v>*</v>
          </cell>
          <cell r="J20">
            <v>27.36</v>
          </cell>
          <cell r="K20">
            <v>0</v>
          </cell>
        </row>
        <row r="21">
          <cell r="B21">
            <v>24.874999999999996</v>
          </cell>
          <cell r="C21">
            <v>31.4</v>
          </cell>
          <cell r="D21">
            <v>21.5</v>
          </cell>
          <cell r="E21">
            <v>75.375</v>
          </cell>
          <cell r="F21">
            <v>87</v>
          </cell>
          <cell r="G21">
            <v>51</v>
          </cell>
          <cell r="H21">
            <v>17.28</v>
          </cell>
          <cell r="I21" t="str">
            <v>*</v>
          </cell>
          <cell r="J21">
            <v>36</v>
          </cell>
          <cell r="K21">
            <v>1.4</v>
          </cell>
        </row>
        <row r="22">
          <cell r="B22">
            <v>25.825000000000003</v>
          </cell>
          <cell r="C22">
            <v>33.299999999999997</v>
          </cell>
          <cell r="D22">
            <v>20.6</v>
          </cell>
          <cell r="E22">
            <v>73.958333333333329</v>
          </cell>
          <cell r="F22">
            <v>92</v>
          </cell>
          <cell r="G22">
            <v>33</v>
          </cell>
          <cell r="H22">
            <v>8.64</v>
          </cell>
          <cell r="I22" t="str">
            <v>*</v>
          </cell>
          <cell r="J22">
            <v>57.24</v>
          </cell>
          <cell r="K22">
            <v>0.2</v>
          </cell>
        </row>
        <row r="23">
          <cell r="B23">
            <v>24.895833333333325</v>
          </cell>
          <cell r="C23">
            <v>32.700000000000003</v>
          </cell>
          <cell r="D23">
            <v>20.3</v>
          </cell>
          <cell r="E23">
            <v>73</v>
          </cell>
          <cell r="F23">
            <v>89</v>
          </cell>
          <cell r="G23">
            <v>48</v>
          </cell>
          <cell r="H23">
            <v>17.64</v>
          </cell>
          <cell r="I23" t="str">
            <v>*</v>
          </cell>
          <cell r="J23">
            <v>35.28</v>
          </cell>
          <cell r="K23">
            <v>5</v>
          </cell>
        </row>
        <row r="24">
          <cell r="B24">
            <v>25.062500000000004</v>
          </cell>
          <cell r="C24">
            <v>32.5</v>
          </cell>
          <cell r="D24">
            <v>20.8</v>
          </cell>
          <cell r="E24">
            <v>76.75</v>
          </cell>
          <cell r="F24">
            <v>89</v>
          </cell>
          <cell r="G24">
            <v>52</v>
          </cell>
          <cell r="H24">
            <v>14.4</v>
          </cell>
          <cell r="I24" t="str">
            <v>*</v>
          </cell>
          <cell r="J24">
            <v>30.240000000000002</v>
          </cell>
          <cell r="K24">
            <v>6.1999999999999993</v>
          </cell>
        </row>
        <row r="25">
          <cell r="B25">
            <v>26.354166666666671</v>
          </cell>
          <cell r="C25">
            <v>33.1</v>
          </cell>
          <cell r="D25">
            <v>21.8</v>
          </cell>
          <cell r="E25">
            <v>73.625</v>
          </cell>
          <cell r="F25">
            <v>87</v>
          </cell>
          <cell r="G25">
            <v>51</v>
          </cell>
          <cell r="H25">
            <v>14.04</v>
          </cell>
          <cell r="I25" t="str">
            <v>*</v>
          </cell>
          <cell r="J25">
            <v>33.119999999999997</v>
          </cell>
          <cell r="K25">
            <v>0</v>
          </cell>
        </row>
        <row r="26">
          <cell r="B26">
            <v>25.337499999999995</v>
          </cell>
          <cell r="C26">
            <v>32.299999999999997</v>
          </cell>
          <cell r="D26">
            <v>22</v>
          </cell>
          <cell r="E26">
            <v>79.333333333333329</v>
          </cell>
          <cell r="F26">
            <v>91</v>
          </cell>
          <cell r="G26">
            <v>55</v>
          </cell>
          <cell r="H26">
            <v>17.64</v>
          </cell>
          <cell r="I26" t="str">
            <v>*</v>
          </cell>
          <cell r="J26">
            <v>49.32</v>
          </cell>
          <cell r="K26">
            <v>6.0000000000000009</v>
          </cell>
        </row>
        <row r="27">
          <cell r="B27">
            <v>22.908333333333335</v>
          </cell>
          <cell r="C27">
            <v>28.5</v>
          </cell>
          <cell r="D27">
            <v>21</v>
          </cell>
          <cell r="E27">
            <v>86.666666666666671</v>
          </cell>
          <cell r="F27">
            <v>92</v>
          </cell>
          <cell r="G27">
            <v>72</v>
          </cell>
          <cell r="H27">
            <v>10.08</v>
          </cell>
          <cell r="I27" t="str">
            <v>*</v>
          </cell>
          <cell r="J27">
            <v>25.56</v>
          </cell>
          <cell r="K27">
            <v>3</v>
          </cell>
        </row>
        <row r="28">
          <cell r="B28">
            <v>24.149999999999995</v>
          </cell>
          <cell r="C28">
            <v>30.8</v>
          </cell>
          <cell r="D28">
            <v>20.5</v>
          </cell>
          <cell r="E28">
            <v>82.875</v>
          </cell>
          <cell r="F28">
            <v>95</v>
          </cell>
          <cell r="G28">
            <v>58</v>
          </cell>
          <cell r="H28">
            <v>11.879999999999999</v>
          </cell>
          <cell r="I28" t="str">
            <v>*</v>
          </cell>
          <cell r="J28">
            <v>25.56</v>
          </cell>
          <cell r="K28">
            <v>0.2</v>
          </cell>
        </row>
        <row r="29">
          <cell r="B29">
            <v>25.658333333333335</v>
          </cell>
          <cell r="C29">
            <v>32.700000000000003</v>
          </cell>
          <cell r="D29">
            <v>20.399999999999999</v>
          </cell>
          <cell r="E29">
            <v>74.041666666666671</v>
          </cell>
          <cell r="F29">
            <v>88</v>
          </cell>
          <cell r="G29">
            <v>47</v>
          </cell>
          <cell r="H29">
            <v>11.520000000000001</v>
          </cell>
          <cell r="I29" t="str">
            <v>*</v>
          </cell>
          <cell r="J29">
            <v>28.44</v>
          </cell>
          <cell r="K29">
            <v>0</v>
          </cell>
        </row>
        <row r="30">
          <cell r="B30">
            <v>27.033333333333335</v>
          </cell>
          <cell r="C30">
            <v>33</v>
          </cell>
          <cell r="D30">
            <v>21.2</v>
          </cell>
          <cell r="E30">
            <v>68.791666666666671</v>
          </cell>
          <cell r="F30">
            <v>85</v>
          </cell>
          <cell r="G30">
            <v>47</v>
          </cell>
          <cell r="H30">
            <v>11.520000000000001</v>
          </cell>
          <cell r="I30" t="str">
            <v>*</v>
          </cell>
          <cell r="J30">
            <v>29.52</v>
          </cell>
          <cell r="K30">
            <v>0</v>
          </cell>
        </row>
        <row r="31">
          <cell r="B31">
            <v>26.966666666666669</v>
          </cell>
          <cell r="C31">
            <v>34.5</v>
          </cell>
          <cell r="D31">
            <v>21.4</v>
          </cell>
          <cell r="E31">
            <v>66.375</v>
          </cell>
          <cell r="F31">
            <v>83</v>
          </cell>
          <cell r="G31">
            <v>42</v>
          </cell>
          <cell r="H31">
            <v>11.879999999999999</v>
          </cell>
          <cell r="I31" t="str">
            <v>*</v>
          </cell>
          <cell r="J31">
            <v>30.240000000000002</v>
          </cell>
          <cell r="K31">
            <v>0</v>
          </cell>
        </row>
        <row r="32">
          <cell r="B32">
            <v>26.024999999999995</v>
          </cell>
          <cell r="C32">
            <v>31.8</v>
          </cell>
          <cell r="D32">
            <v>22.2</v>
          </cell>
          <cell r="E32">
            <v>74.5</v>
          </cell>
          <cell r="F32">
            <v>89</v>
          </cell>
          <cell r="G32">
            <v>51</v>
          </cell>
          <cell r="H32">
            <v>11.16</v>
          </cell>
          <cell r="I32" t="str">
            <v>*</v>
          </cell>
          <cell r="J32">
            <v>28.8</v>
          </cell>
          <cell r="K32">
            <v>13</v>
          </cell>
        </row>
        <row r="33">
          <cell r="B33">
            <v>25.733333333333331</v>
          </cell>
          <cell r="C33">
            <v>30.5</v>
          </cell>
          <cell r="D33">
            <v>23</v>
          </cell>
          <cell r="E33">
            <v>74.625</v>
          </cell>
          <cell r="F33">
            <v>87</v>
          </cell>
          <cell r="G33">
            <v>55</v>
          </cell>
          <cell r="H33">
            <v>12.24</v>
          </cell>
          <cell r="I33" t="str">
            <v>*</v>
          </cell>
          <cell r="J33">
            <v>30.240000000000002</v>
          </cell>
          <cell r="K33">
            <v>0.60000000000000009</v>
          </cell>
        </row>
        <row r="34">
          <cell r="B34">
            <v>24.0625</v>
          </cell>
          <cell r="C34">
            <v>27.4</v>
          </cell>
          <cell r="D34">
            <v>22.5</v>
          </cell>
          <cell r="E34">
            <v>82.75</v>
          </cell>
          <cell r="F34">
            <v>90</v>
          </cell>
          <cell r="G34">
            <v>73</v>
          </cell>
          <cell r="H34">
            <v>15.840000000000002</v>
          </cell>
          <cell r="I34" t="str">
            <v>*</v>
          </cell>
          <cell r="J34">
            <v>38.519999999999996</v>
          </cell>
          <cell r="K34">
            <v>12.399999999999999</v>
          </cell>
        </row>
        <row r="35">
          <cell r="B35">
            <v>21.995833333333337</v>
          </cell>
          <cell r="C35">
            <v>24.6</v>
          </cell>
          <cell r="D35">
            <v>19.5</v>
          </cell>
          <cell r="E35">
            <v>88.75</v>
          </cell>
          <cell r="F35">
            <v>92</v>
          </cell>
          <cell r="G35">
            <v>83</v>
          </cell>
          <cell r="H35">
            <v>10.8</v>
          </cell>
          <cell r="I35" t="str">
            <v>*</v>
          </cell>
          <cell r="J35">
            <v>28.08</v>
          </cell>
          <cell r="K35">
            <v>51.800000000000004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Planilha1"/>
    </sheetNames>
    <sheetDataSet>
      <sheetData sheetId="0">
        <row r="5">
          <cell r="B5">
            <v>26.439130434782616</v>
          </cell>
          <cell r="C5">
            <v>32.200000000000003</v>
          </cell>
          <cell r="D5">
            <v>22.3</v>
          </cell>
          <cell r="E5">
            <v>74.043478260869563</v>
          </cell>
          <cell r="F5">
            <v>93</v>
          </cell>
          <cell r="G5">
            <v>46</v>
          </cell>
          <cell r="H5">
            <v>21.6</v>
          </cell>
          <cell r="I5" t="str">
            <v>*</v>
          </cell>
          <cell r="J5">
            <v>44.64</v>
          </cell>
          <cell r="K5" t="str">
            <v>*</v>
          </cell>
        </row>
        <row r="6">
          <cell r="B6">
            <v>25.720833333333331</v>
          </cell>
          <cell r="C6">
            <v>32.299999999999997</v>
          </cell>
          <cell r="D6">
            <v>21.6</v>
          </cell>
          <cell r="E6">
            <v>76.791666666666671</v>
          </cell>
          <cell r="F6">
            <v>100</v>
          </cell>
          <cell r="G6">
            <v>50</v>
          </cell>
          <cell r="H6">
            <v>24.840000000000003</v>
          </cell>
          <cell r="I6" t="str">
            <v>*</v>
          </cell>
          <cell r="J6">
            <v>50.4</v>
          </cell>
          <cell r="K6" t="str">
            <v>*</v>
          </cell>
        </row>
        <row r="7">
          <cell r="B7">
            <v>23.862500000000008</v>
          </cell>
          <cell r="C7">
            <v>29.7</v>
          </cell>
          <cell r="D7">
            <v>21.5</v>
          </cell>
          <cell r="E7">
            <v>89.25</v>
          </cell>
          <cell r="F7">
            <v>100</v>
          </cell>
          <cell r="G7">
            <v>60</v>
          </cell>
          <cell r="H7">
            <v>21.240000000000002</v>
          </cell>
          <cell r="I7" t="str">
            <v>*</v>
          </cell>
          <cell r="J7">
            <v>36.36</v>
          </cell>
          <cell r="K7" t="str">
            <v>*</v>
          </cell>
        </row>
        <row r="8">
          <cell r="B8">
            <v>23.462500000000002</v>
          </cell>
          <cell r="C8">
            <v>29.2</v>
          </cell>
          <cell r="D8">
            <v>21.1</v>
          </cell>
          <cell r="E8">
            <v>88.555555555555557</v>
          </cell>
          <cell r="F8">
            <v>100</v>
          </cell>
          <cell r="G8">
            <v>62</v>
          </cell>
          <cell r="H8">
            <v>25.56</v>
          </cell>
          <cell r="I8" t="str">
            <v>*</v>
          </cell>
          <cell r="J8">
            <v>51.84</v>
          </cell>
          <cell r="K8" t="str">
            <v>*</v>
          </cell>
        </row>
        <row r="9">
          <cell r="B9">
            <v>22.375</v>
          </cell>
          <cell r="C9">
            <v>27.7</v>
          </cell>
          <cell r="D9">
            <v>20.399999999999999</v>
          </cell>
          <cell r="E9">
            <v>86.857142857142861</v>
          </cell>
          <cell r="F9">
            <v>100</v>
          </cell>
          <cell r="G9">
            <v>64</v>
          </cell>
          <cell r="H9">
            <v>14.76</v>
          </cell>
          <cell r="I9" t="str">
            <v>*</v>
          </cell>
          <cell r="J9">
            <v>31.319999999999997</v>
          </cell>
          <cell r="K9" t="str">
            <v>*</v>
          </cell>
        </row>
        <row r="10">
          <cell r="B10">
            <v>24.3</v>
          </cell>
          <cell r="C10">
            <v>29.9</v>
          </cell>
          <cell r="D10">
            <v>21.2</v>
          </cell>
          <cell r="E10">
            <v>84.041666666666671</v>
          </cell>
          <cell r="F10">
            <v>100</v>
          </cell>
          <cell r="G10">
            <v>52</v>
          </cell>
          <cell r="H10">
            <v>14.04</v>
          </cell>
          <cell r="I10" t="str">
            <v>*</v>
          </cell>
          <cell r="J10">
            <v>28.8</v>
          </cell>
          <cell r="K10" t="str">
            <v>*</v>
          </cell>
        </row>
        <row r="11">
          <cell r="B11">
            <v>25.104166666666668</v>
          </cell>
          <cell r="C11">
            <v>31.3</v>
          </cell>
          <cell r="D11">
            <v>20</v>
          </cell>
          <cell r="E11">
            <v>79.416666666666671</v>
          </cell>
          <cell r="F11">
            <v>100</v>
          </cell>
          <cell r="G11">
            <v>46</v>
          </cell>
          <cell r="H11">
            <v>18.720000000000002</v>
          </cell>
          <cell r="I11" t="str">
            <v>*</v>
          </cell>
          <cell r="J11">
            <v>29.52</v>
          </cell>
          <cell r="K11" t="str">
            <v>*</v>
          </cell>
        </row>
        <row r="12">
          <cell r="B12">
            <v>25.520833333333329</v>
          </cell>
          <cell r="C12">
            <v>31</v>
          </cell>
          <cell r="D12">
            <v>22.2</v>
          </cell>
          <cell r="E12">
            <v>73.416666666666671</v>
          </cell>
          <cell r="F12">
            <v>96</v>
          </cell>
          <cell r="G12">
            <v>47</v>
          </cell>
          <cell r="H12">
            <v>19.079999999999998</v>
          </cell>
          <cell r="I12" t="str">
            <v>*</v>
          </cell>
          <cell r="J12">
            <v>31.319999999999997</v>
          </cell>
          <cell r="K12" t="str">
            <v>*</v>
          </cell>
        </row>
        <row r="13">
          <cell r="B13">
            <v>26.120833333333326</v>
          </cell>
          <cell r="C13">
            <v>32.200000000000003</v>
          </cell>
          <cell r="D13">
            <v>21.7</v>
          </cell>
          <cell r="E13">
            <v>71</v>
          </cell>
          <cell r="F13">
            <v>97</v>
          </cell>
          <cell r="G13">
            <v>39</v>
          </cell>
          <cell r="H13">
            <v>16.559999999999999</v>
          </cell>
          <cell r="I13" t="str">
            <v>*</v>
          </cell>
          <cell r="J13">
            <v>28.8</v>
          </cell>
          <cell r="K13" t="str">
            <v>*</v>
          </cell>
        </row>
        <row r="14">
          <cell r="B14">
            <v>24.895833333333332</v>
          </cell>
          <cell r="C14">
            <v>30.6</v>
          </cell>
          <cell r="D14">
            <v>21.5</v>
          </cell>
          <cell r="E14">
            <v>77.25</v>
          </cell>
          <cell r="F14">
            <v>96</v>
          </cell>
          <cell r="G14">
            <v>49</v>
          </cell>
          <cell r="H14">
            <v>20.88</v>
          </cell>
          <cell r="I14" t="str">
            <v>*</v>
          </cell>
          <cell r="J14">
            <v>52.92</v>
          </cell>
          <cell r="K14" t="str">
            <v>*</v>
          </cell>
        </row>
        <row r="15">
          <cell r="B15">
            <v>23.837500000000006</v>
          </cell>
          <cell r="C15">
            <v>30.8</v>
          </cell>
          <cell r="D15">
            <v>21</v>
          </cell>
          <cell r="E15">
            <v>83.227272727272734</v>
          </cell>
          <cell r="F15">
            <v>100</v>
          </cell>
          <cell r="G15">
            <v>53</v>
          </cell>
          <cell r="H15">
            <v>25.92</v>
          </cell>
          <cell r="I15" t="str">
            <v>*</v>
          </cell>
          <cell r="J15">
            <v>47.16</v>
          </cell>
          <cell r="K15" t="str">
            <v>*</v>
          </cell>
        </row>
        <row r="16">
          <cell r="B16">
            <v>22.912499999999998</v>
          </cell>
          <cell r="C16">
            <v>28.6</v>
          </cell>
          <cell r="D16">
            <v>20.7</v>
          </cell>
          <cell r="E16">
            <v>87.5</v>
          </cell>
          <cell r="F16">
            <v>100</v>
          </cell>
          <cell r="G16">
            <v>64</v>
          </cell>
          <cell r="H16">
            <v>33.480000000000004</v>
          </cell>
          <cell r="I16" t="str">
            <v>*</v>
          </cell>
          <cell r="J16">
            <v>50.76</v>
          </cell>
          <cell r="K16" t="str">
            <v>*</v>
          </cell>
        </row>
        <row r="17">
          <cell r="B17">
            <v>22.63333333333334</v>
          </cell>
          <cell r="C17">
            <v>26.1</v>
          </cell>
          <cell r="D17">
            <v>20.3</v>
          </cell>
          <cell r="E17">
            <v>90.956521739130437</v>
          </cell>
          <cell r="F17">
            <v>100</v>
          </cell>
          <cell r="G17">
            <v>72</v>
          </cell>
          <cell r="H17">
            <v>27.36</v>
          </cell>
          <cell r="I17" t="str">
            <v>*</v>
          </cell>
          <cell r="J17">
            <v>43.92</v>
          </cell>
          <cell r="K17" t="str">
            <v>*</v>
          </cell>
        </row>
        <row r="18">
          <cell r="B18">
            <v>21.616666666666664</v>
          </cell>
          <cell r="C18">
            <v>26.3</v>
          </cell>
          <cell r="D18">
            <v>18.7</v>
          </cell>
          <cell r="E18">
            <v>86.466666666666669</v>
          </cell>
          <cell r="F18">
            <v>100</v>
          </cell>
          <cell r="G18">
            <v>68</v>
          </cell>
          <cell r="H18">
            <v>20.52</v>
          </cell>
          <cell r="I18" t="str">
            <v>*</v>
          </cell>
          <cell r="J18">
            <v>38.519999999999996</v>
          </cell>
          <cell r="K18" t="str">
            <v>*</v>
          </cell>
        </row>
        <row r="19">
          <cell r="B19">
            <v>24.341666666666669</v>
          </cell>
          <cell r="C19">
            <v>30.7</v>
          </cell>
          <cell r="D19">
            <v>20</v>
          </cell>
          <cell r="E19">
            <v>81.318181818181813</v>
          </cell>
          <cell r="F19">
            <v>100</v>
          </cell>
          <cell r="G19">
            <v>52</v>
          </cell>
          <cell r="H19">
            <v>16.2</v>
          </cell>
          <cell r="I19" t="str">
            <v>*</v>
          </cell>
          <cell r="J19">
            <v>28.08</v>
          </cell>
          <cell r="K19" t="str">
            <v>*</v>
          </cell>
        </row>
        <row r="20">
          <cell r="B20">
            <v>24.779166666666669</v>
          </cell>
          <cell r="C20">
            <v>31.5</v>
          </cell>
          <cell r="D20">
            <v>21.4</v>
          </cell>
          <cell r="E20">
            <v>84.208333333333329</v>
          </cell>
          <cell r="F20">
            <v>100</v>
          </cell>
          <cell r="G20">
            <v>50</v>
          </cell>
          <cell r="H20">
            <v>15.120000000000001</v>
          </cell>
          <cell r="I20" t="str">
            <v>*</v>
          </cell>
          <cell r="J20">
            <v>41.76</v>
          </cell>
          <cell r="K20" t="str">
            <v>*</v>
          </cell>
        </row>
        <row r="21">
          <cell r="B21">
            <v>23.75</v>
          </cell>
          <cell r="C21">
            <v>30.3</v>
          </cell>
          <cell r="D21">
            <v>21.1</v>
          </cell>
          <cell r="E21">
            <v>83.61904761904762</v>
          </cell>
          <cell r="F21">
            <v>100</v>
          </cell>
          <cell r="G21">
            <v>54</v>
          </cell>
          <cell r="H21">
            <v>24.48</v>
          </cell>
          <cell r="I21" t="str">
            <v>*</v>
          </cell>
          <cell r="J21">
            <v>41.4</v>
          </cell>
          <cell r="K21" t="str">
            <v>*</v>
          </cell>
        </row>
        <row r="22">
          <cell r="B22">
            <v>23.829166666666666</v>
          </cell>
          <cell r="C22">
            <v>31.5</v>
          </cell>
          <cell r="D22">
            <v>18.7</v>
          </cell>
          <cell r="E22">
            <v>80.565217391304344</v>
          </cell>
          <cell r="F22">
            <v>100</v>
          </cell>
          <cell r="G22">
            <v>45</v>
          </cell>
          <cell r="H22">
            <v>21.6</v>
          </cell>
          <cell r="I22" t="str">
            <v>*</v>
          </cell>
          <cell r="J22">
            <v>36</v>
          </cell>
          <cell r="K22" t="str">
            <v>*</v>
          </cell>
        </row>
        <row r="23">
          <cell r="B23">
            <v>24.200000000000003</v>
          </cell>
          <cell r="C23">
            <v>30.9</v>
          </cell>
          <cell r="D23">
            <v>20</v>
          </cell>
          <cell r="E23">
            <v>79.909090909090907</v>
          </cell>
          <cell r="F23">
            <v>100</v>
          </cell>
          <cell r="G23">
            <v>43</v>
          </cell>
          <cell r="H23">
            <v>25.2</v>
          </cell>
          <cell r="I23" t="str">
            <v>*</v>
          </cell>
          <cell r="J23">
            <v>37.080000000000005</v>
          </cell>
          <cell r="K23" t="str">
            <v>*</v>
          </cell>
        </row>
        <row r="24">
          <cell r="B24">
            <v>25.216666666666669</v>
          </cell>
          <cell r="C24">
            <v>30.8</v>
          </cell>
          <cell r="D24">
            <v>20.9</v>
          </cell>
          <cell r="E24">
            <v>76.666666666666671</v>
          </cell>
          <cell r="F24">
            <v>100</v>
          </cell>
          <cell r="G24">
            <v>46</v>
          </cell>
          <cell r="H24">
            <v>20.16</v>
          </cell>
          <cell r="I24" t="str">
            <v>*</v>
          </cell>
          <cell r="J24">
            <v>31.680000000000003</v>
          </cell>
          <cell r="K24" t="str">
            <v>*</v>
          </cell>
        </row>
        <row r="25">
          <cell r="B25">
            <v>24.925000000000001</v>
          </cell>
          <cell r="C25">
            <v>30.9</v>
          </cell>
          <cell r="D25">
            <v>21.7</v>
          </cell>
          <cell r="E25">
            <v>77.75</v>
          </cell>
          <cell r="F25">
            <v>98</v>
          </cell>
          <cell r="G25">
            <v>51</v>
          </cell>
          <cell r="H25">
            <v>24.48</v>
          </cell>
          <cell r="I25" t="str">
            <v>*</v>
          </cell>
          <cell r="J25">
            <v>45.72</v>
          </cell>
          <cell r="K25" t="str">
            <v>*</v>
          </cell>
        </row>
        <row r="26">
          <cell r="B26">
            <v>24.079166666666669</v>
          </cell>
          <cell r="C26">
            <v>29.4</v>
          </cell>
          <cell r="D26">
            <v>21.3</v>
          </cell>
          <cell r="E26">
            <v>84.5</v>
          </cell>
          <cell r="F26">
            <v>100</v>
          </cell>
          <cell r="G26">
            <v>63</v>
          </cell>
          <cell r="H26">
            <v>20.52</v>
          </cell>
          <cell r="I26" t="str">
            <v>*</v>
          </cell>
          <cell r="J26">
            <v>48.96</v>
          </cell>
          <cell r="K26" t="str">
            <v>*</v>
          </cell>
        </row>
        <row r="27">
          <cell r="B27">
            <v>23.645833333333332</v>
          </cell>
          <cell r="C27">
            <v>29.8</v>
          </cell>
          <cell r="D27">
            <v>20.7</v>
          </cell>
          <cell r="E27">
            <v>88.478260869565219</v>
          </cell>
          <cell r="F27">
            <v>100</v>
          </cell>
          <cell r="G27">
            <v>65</v>
          </cell>
          <cell r="H27">
            <v>24.48</v>
          </cell>
          <cell r="I27" t="str">
            <v>*</v>
          </cell>
          <cell r="J27">
            <v>45</v>
          </cell>
          <cell r="K27" t="str">
            <v>*</v>
          </cell>
        </row>
        <row r="28">
          <cell r="B28">
            <v>23.016666666666669</v>
          </cell>
          <cell r="C28">
            <v>29</v>
          </cell>
          <cell r="D28">
            <v>20.6</v>
          </cell>
          <cell r="E28">
            <v>88</v>
          </cell>
          <cell r="F28">
            <v>100</v>
          </cell>
          <cell r="G28">
            <v>63</v>
          </cell>
          <cell r="H28">
            <v>17.64</v>
          </cell>
          <cell r="I28" t="str">
            <v>*</v>
          </cell>
          <cell r="J28">
            <v>34.56</v>
          </cell>
          <cell r="K28" t="str">
            <v>*</v>
          </cell>
        </row>
        <row r="29">
          <cell r="B29">
            <v>23.225000000000005</v>
          </cell>
          <cell r="C29">
            <v>28.1</v>
          </cell>
          <cell r="D29">
            <v>20.9</v>
          </cell>
          <cell r="E29">
            <v>86.333333333333329</v>
          </cell>
          <cell r="F29">
            <v>100</v>
          </cell>
          <cell r="G29">
            <v>67</v>
          </cell>
          <cell r="H29">
            <v>11.879999999999999</v>
          </cell>
          <cell r="I29" t="str">
            <v>*</v>
          </cell>
          <cell r="J29">
            <v>27</v>
          </cell>
          <cell r="K29" t="str">
            <v>*</v>
          </cell>
        </row>
        <row r="30">
          <cell r="B30">
            <v>25.175000000000001</v>
          </cell>
          <cell r="C30">
            <v>30.7</v>
          </cell>
          <cell r="D30">
            <v>21.6</v>
          </cell>
          <cell r="E30">
            <v>83.857142857142861</v>
          </cell>
          <cell r="F30">
            <v>100</v>
          </cell>
          <cell r="G30">
            <v>60</v>
          </cell>
          <cell r="H30">
            <v>14.04</v>
          </cell>
          <cell r="I30" t="str">
            <v>*</v>
          </cell>
          <cell r="J30">
            <v>25.2</v>
          </cell>
          <cell r="K30" t="str">
            <v>*</v>
          </cell>
        </row>
        <row r="31">
          <cell r="B31">
            <v>23.995833333333334</v>
          </cell>
          <cell r="C31">
            <v>28.4</v>
          </cell>
          <cell r="D31">
            <v>20.5</v>
          </cell>
          <cell r="E31">
            <v>85.277777777777771</v>
          </cell>
          <cell r="F31">
            <v>100</v>
          </cell>
          <cell r="G31">
            <v>65</v>
          </cell>
          <cell r="H31">
            <v>29.880000000000003</v>
          </cell>
          <cell r="I31" t="str">
            <v>*</v>
          </cell>
          <cell r="J31">
            <v>50.04</v>
          </cell>
          <cell r="K31" t="str">
            <v>*</v>
          </cell>
        </row>
        <row r="32">
          <cell r="B32">
            <v>24.129166666666666</v>
          </cell>
          <cell r="C32">
            <v>29.2</v>
          </cell>
          <cell r="D32">
            <v>20.8</v>
          </cell>
          <cell r="E32">
            <v>83.375</v>
          </cell>
          <cell r="F32">
            <v>100</v>
          </cell>
          <cell r="G32">
            <v>57</v>
          </cell>
          <cell r="H32">
            <v>21.240000000000002</v>
          </cell>
          <cell r="I32" t="str">
            <v>*</v>
          </cell>
          <cell r="J32">
            <v>39.96</v>
          </cell>
          <cell r="K32" t="str">
            <v>*</v>
          </cell>
        </row>
        <row r="33">
          <cell r="B33">
            <v>24.816666666666663</v>
          </cell>
          <cell r="C33">
            <v>30.3</v>
          </cell>
          <cell r="D33">
            <v>21.1</v>
          </cell>
          <cell r="E33">
            <v>80.416666666666671</v>
          </cell>
          <cell r="F33">
            <v>100</v>
          </cell>
          <cell r="G33">
            <v>52</v>
          </cell>
          <cell r="H33">
            <v>19.8</v>
          </cell>
          <cell r="I33" t="str">
            <v>*</v>
          </cell>
          <cell r="J33">
            <v>34.200000000000003</v>
          </cell>
          <cell r="K33" t="str">
            <v>*</v>
          </cell>
        </row>
        <row r="34">
          <cell r="B34">
            <v>23.783333333333331</v>
          </cell>
          <cell r="C34">
            <v>30.4</v>
          </cell>
          <cell r="D34">
            <v>20.7</v>
          </cell>
          <cell r="E34">
            <v>83.086956521739125</v>
          </cell>
          <cell r="F34">
            <v>100</v>
          </cell>
          <cell r="G34">
            <v>55</v>
          </cell>
          <cell r="H34">
            <v>27</v>
          </cell>
          <cell r="I34" t="str">
            <v>*</v>
          </cell>
          <cell r="J34">
            <v>53.28</v>
          </cell>
          <cell r="K34" t="str">
            <v>*</v>
          </cell>
        </row>
        <row r="35">
          <cell r="B35">
            <v>23.912500000000005</v>
          </cell>
          <cell r="C35">
            <v>29.4</v>
          </cell>
          <cell r="D35">
            <v>21.1</v>
          </cell>
          <cell r="E35">
            <v>83.652173913043484</v>
          </cell>
          <cell r="F35">
            <v>100</v>
          </cell>
          <cell r="G35">
            <v>61</v>
          </cell>
          <cell r="H35">
            <v>23.400000000000002</v>
          </cell>
          <cell r="I35" t="str">
            <v>*</v>
          </cell>
          <cell r="J35">
            <v>53.64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28.099999999999998</v>
          </cell>
          <cell r="C5">
            <v>35.5</v>
          </cell>
          <cell r="D5">
            <v>23.7</v>
          </cell>
          <cell r="E5">
            <v>66.25</v>
          </cell>
          <cell r="F5">
            <v>86</v>
          </cell>
          <cell r="G5">
            <v>39</v>
          </cell>
          <cell r="H5">
            <v>11.879999999999999</v>
          </cell>
          <cell r="I5" t="str">
            <v>*</v>
          </cell>
          <cell r="J5">
            <v>28.44</v>
          </cell>
          <cell r="K5">
            <v>0</v>
          </cell>
        </row>
        <row r="6">
          <cell r="B6">
            <v>26.220833333333331</v>
          </cell>
          <cell r="C6">
            <v>33.200000000000003</v>
          </cell>
          <cell r="D6">
            <v>21.1</v>
          </cell>
          <cell r="E6">
            <v>76.041666666666671</v>
          </cell>
          <cell r="F6">
            <v>94</v>
          </cell>
          <cell r="G6">
            <v>51</v>
          </cell>
          <cell r="H6">
            <v>12.96</v>
          </cell>
          <cell r="I6" t="str">
            <v>*</v>
          </cell>
          <cell r="J6">
            <v>45</v>
          </cell>
          <cell r="K6">
            <v>8</v>
          </cell>
        </row>
        <row r="7">
          <cell r="B7">
            <v>24.816666666666666</v>
          </cell>
          <cell r="C7">
            <v>32.299999999999997</v>
          </cell>
          <cell r="D7">
            <v>21.5</v>
          </cell>
          <cell r="E7">
            <v>80.416666666666671</v>
          </cell>
          <cell r="F7">
            <v>94</v>
          </cell>
          <cell r="G7">
            <v>45</v>
          </cell>
          <cell r="H7">
            <v>13.68</v>
          </cell>
          <cell r="I7" t="str">
            <v>*</v>
          </cell>
          <cell r="J7">
            <v>32.4</v>
          </cell>
          <cell r="K7">
            <v>20</v>
          </cell>
        </row>
        <row r="8">
          <cell r="B8">
            <v>23.275000000000006</v>
          </cell>
          <cell r="C8">
            <v>27.9</v>
          </cell>
          <cell r="D8">
            <v>21.5</v>
          </cell>
          <cell r="E8">
            <v>87.458333333333329</v>
          </cell>
          <cell r="F8">
            <v>95</v>
          </cell>
          <cell r="G8">
            <v>67</v>
          </cell>
          <cell r="H8">
            <v>14.76</v>
          </cell>
          <cell r="I8" t="str">
            <v>*</v>
          </cell>
          <cell r="J8">
            <v>30.96</v>
          </cell>
          <cell r="K8">
            <v>30.399999999999995</v>
          </cell>
        </row>
        <row r="9">
          <cell r="B9">
            <v>22.641666666666669</v>
          </cell>
          <cell r="C9">
            <v>26.4</v>
          </cell>
          <cell r="D9">
            <v>20.5</v>
          </cell>
          <cell r="E9">
            <v>87.083333333333329</v>
          </cell>
          <cell r="F9">
            <v>94</v>
          </cell>
          <cell r="G9">
            <v>70</v>
          </cell>
          <cell r="H9">
            <v>9</v>
          </cell>
          <cell r="I9" t="str">
            <v>*</v>
          </cell>
          <cell r="J9">
            <v>29.52</v>
          </cell>
          <cell r="K9">
            <v>3.8000000000000007</v>
          </cell>
        </row>
        <row r="10">
          <cell r="B10">
            <v>23.404166666666669</v>
          </cell>
          <cell r="C10">
            <v>28.9</v>
          </cell>
          <cell r="D10">
            <v>19.8</v>
          </cell>
          <cell r="E10">
            <v>74.541666666666671</v>
          </cell>
          <cell r="F10">
            <v>93</v>
          </cell>
          <cell r="G10">
            <v>51</v>
          </cell>
          <cell r="H10">
            <v>7.5600000000000005</v>
          </cell>
          <cell r="I10" t="str">
            <v>*</v>
          </cell>
          <cell r="J10">
            <v>29.52</v>
          </cell>
          <cell r="K10">
            <v>0</v>
          </cell>
        </row>
        <row r="11">
          <cell r="B11">
            <v>24.608333333333334</v>
          </cell>
          <cell r="C11">
            <v>29.2</v>
          </cell>
          <cell r="D11">
            <v>21.4</v>
          </cell>
          <cell r="E11">
            <v>65.625</v>
          </cell>
          <cell r="F11">
            <v>77</v>
          </cell>
          <cell r="G11">
            <v>51</v>
          </cell>
          <cell r="H11">
            <v>8.64</v>
          </cell>
          <cell r="I11" t="str">
            <v>*</v>
          </cell>
          <cell r="J11">
            <v>27.720000000000002</v>
          </cell>
          <cell r="K11">
            <v>0</v>
          </cell>
        </row>
        <row r="12">
          <cell r="B12">
            <v>25.058333333333334</v>
          </cell>
          <cell r="C12">
            <v>31.4</v>
          </cell>
          <cell r="D12">
            <v>20.399999999999999</v>
          </cell>
          <cell r="E12">
            <v>65.083333333333329</v>
          </cell>
          <cell r="F12">
            <v>78</v>
          </cell>
          <cell r="G12">
            <v>49</v>
          </cell>
          <cell r="H12">
            <v>9</v>
          </cell>
          <cell r="I12" t="str">
            <v>*</v>
          </cell>
          <cell r="J12">
            <v>28.8</v>
          </cell>
          <cell r="K12">
            <v>0</v>
          </cell>
        </row>
        <row r="13">
          <cell r="B13">
            <v>26.045833333333331</v>
          </cell>
          <cell r="C13">
            <v>32.5</v>
          </cell>
          <cell r="D13">
            <v>22.2</v>
          </cell>
          <cell r="E13">
            <v>72.458333333333329</v>
          </cell>
          <cell r="F13">
            <v>92</v>
          </cell>
          <cell r="G13">
            <v>47</v>
          </cell>
          <cell r="H13">
            <v>7.9200000000000008</v>
          </cell>
          <cell r="I13" t="str">
            <v>*</v>
          </cell>
          <cell r="J13">
            <v>28.08</v>
          </cell>
          <cell r="K13">
            <v>0</v>
          </cell>
        </row>
        <row r="14">
          <cell r="B14">
            <v>26.75</v>
          </cell>
          <cell r="C14">
            <v>32.9</v>
          </cell>
          <cell r="D14">
            <v>22.8</v>
          </cell>
          <cell r="E14">
            <v>69.291666666666671</v>
          </cell>
          <cell r="F14">
            <v>90</v>
          </cell>
          <cell r="G14">
            <v>43</v>
          </cell>
          <cell r="H14">
            <v>7.5600000000000005</v>
          </cell>
          <cell r="I14" t="str">
            <v>*</v>
          </cell>
          <cell r="J14">
            <v>28.44</v>
          </cell>
          <cell r="K14">
            <v>0.2</v>
          </cell>
        </row>
        <row r="15">
          <cell r="B15">
            <v>26.175000000000008</v>
          </cell>
          <cell r="C15">
            <v>32.6</v>
          </cell>
          <cell r="D15">
            <v>22.8</v>
          </cell>
          <cell r="E15">
            <v>68.875</v>
          </cell>
          <cell r="F15">
            <v>85</v>
          </cell>
          <cell r="G15">
            <v>40</v>
          </cell>
          <cell r="H15">
            <v>10.8</v>
          </cell>
          <cell r="I15" t="str">
            <v>*</v>
          </cell>
          <cell r="J15">
            <v>25.92</v>
          </cell>
          <cell r="K15">
            <v>0</v>
          </cell>
        </row>
        <row r="16">
          <cell r="B16">
            <v>25.795833333333334</v>
          </cell>
          <cell r="C16">
            <v>32.9</v>
          </cell>
          <cell r="D16">
            <v>22.6</v>
          </cell>
          <cell r="E16">
            <v>74.791666666666671</v>
          </cell>
          <cell r="F16">
            <v>93</v>
          </cell>
          <cell r="G16">
            <v>42</v>
          </cell>
          <cell r="H16">
            <v>12.24</v>
          </cell>
          <cell r="I16" t="str">
            <v>*</v>
          </cell>
          <cell r="J16">
            <v>27</v>
          </cell>
          <cell r="K16">
            <v>2</v>
          </cell>
        </row>
        <row r="17">
          <cell r="B17">
            <v>25.362499999999997</v>
          </cell>
          <cell r="C17">
            <v>32.5</v>
          </cell>
          <cell r="D17">
            <v>22.6</v>
          </cell>
          <cell r="E17">
            <v>78.375</v>
          </cell>
          <cell r="F17">
            <v>91</v>
          </cell>
          <cell r="G17">
            <v>44</v>
          </cell>
          <cell r="H17">
            <v>20.88</v>
          </cell>
          <cell r="I17" t="str">
            <v>*</v>
          </cell>
          <cell r="J17">
            <v>57.6</v>
          </cell>
          <cell r="K17">
            <v>5.4</v>
          </cell>
        </row>
        <row r="18">
          <cell r="B18">
            <v>26.070833333333329</v>
          </cell>
          <cell r="C18">
            <v>33.6</v>
          </cell>
          <cell r="D18">
            <v>22.5</v>
          </cell>
          <cell r="E18">
            <v>73.625</v>
          </cell>
          <cell r="F18">
            <v>89</v>
          </cell>
          <cell r="G18">
            <v>41</v>
          </cell>
          <cell r="H18">
            <v>12.96</v>
          </cell>
          <cell r="I18" t="str">
            <v>*</v>
          </cell>
          <cell r="J18">
            <v>47.16</v>
          </cell>
          <cell r="K18">
            <v>1.6</v>
          </cell>
        </row>
        <row r="19">
          <cell r="B19">
            <v>26.970833333333331</v>
          </cell>
          <cell r="C19">
            <v>34.1</v>
          </cell>
          <cell r="D19">
            <v>22.3</v>
          </cell>
          <cell r="E19">
            <v>67.291666666666671</v>
          </cell>
          <cell r="F19">
            <v>89</v>
          </cell>
          <cell r="G19">
            <v>39</v>
          </cell>
          <cell r="H19">
            <v>10.08</v>
          </cell>
          <cell r="I19" t="str">
            <v>*</v>
          </cell>
          <cell r="J19">
            <v>23.040000000000003</v>
          </cell>
          <cell r="K19">
            <v>0.2</v>
          </cell>
        </row>
        <row r="20">
          <cell r="B20">
            <v>27.629166666666666</v>
          </cell>
          <cell r="C20">
            <v>35.299999999999997</v>
          </cell>
          <cell r="D20">
            <v>23.7</v>
          </cell>
          <cell r="E20">
            <v>67.5</v>
          </cell>
          <cell r="F20">
            <v>86</v>
          </cell>
          <cell r="G20">
            <v>39</v>
          </cell>
          <cell r="H20">
            <v>12.6</v>
          </cell>
          <cell r="I20" t="str">
            <v>*</v>
          </cell>
          <cell r="J20">
            <v>30.240000000000002</v>
          </cell>
          <cell r="K20">
            <v>0</v>
          </cell>
        </row>
        <row r="21">
          <cell r="B21">
            <v>26.412499999999994</v>
          </cell>
          <cell r="C21">
            <v>34.299999999999997</v>
          </cell>
          <cell r="D21">
            <v>22.1</v>
          </cell>
          <cell r="E21">
            <v>69.583333333333329</v>
          </cell>
          <cell r="F21">
            <v>94</v>
          </cell>
          <cell r="G21">
            <v>35</v>
          </cell>
          <cell r="H21">
            <v>10.8</v>
          </cell>
          <cell r="I21" t="str">
            <v>*</v>
          </cell>
          <cell r="J21">
            <v>25.92</v>
          </cell>
          <cell r="K21">
            <v>9.9999999999999982</v>
          </cell>
        </row>
        <row r="22">
          <cell r="B22">
            <v>26.299999999999997</v>
          </cell>
          <cell r="C22">
            <v>32.1</v>
          </cell>
          <cell r="D22">
            <v>21.7</v>
          </cell>
          <cell r="E22">
            <v>64.625</v>
          </cell>
          <cell r="F22">
            <v>90</v>
          </cell>
          <cell r="G22">
            <v>39</v>
          </cell>
          <cell r="H22">
            <v>15.120000000000001</v>
          </cell>
          <cell r="I22" t="str">
            <v>*</v>
          </cell>
          <cell r="J22">
            <v>33.480000000000004</v>
          </cell>
          <cell r="K22">
            <v>9.9999999999999982</v>
          </cell>
        </row>
        <row r="23">
          <cell r="B23">
            <v>25.987499999999997</v>
          </cell>
          <cell r="C23">
            <v>33.9</v>
          </cell>
          <cell r="D23">
            <v>20.3</v>
          </cell>
          <cell r="E23">
            <v>73.875</v>
          </cell>
          <cell r="F23">
            <v>95</v>
          </cell>
          <cell r="G23">
            <v>45</v>
          </cell>
          <cell r="H23">
            <v>9.3600000000000012</v>
          </cell>
          <cell r="I23" t="str">
            <v>*</v>
          </cell>
          <cell r="J23">
            <v>31.680000000000003</v>
          </cell>
          <cell r="K23">
            <v>55.399999999999991</v>
          </cell>
        </row>
        <row r="24">
          <cell r="B24">
            <v>25.025000000000009</v>
          </cell>
          <cell r="C24">
            <v>33.200000000000003</v>
          </cell>
          <cell r="D24">
            <v>22.5</v>
          </cell>
          <cell r="E24">
            <v>80.333333333333329</v>
          </cell>
          <cell r="F24">
            <v>93</v>
          </cell>
          <cell r="G24">
            <v>45</v>
          </cell>
          <cell r="H24">
            <v>13.68</v>
          </cell>
          <cell r="I24" t="str">
            <v>*</v>
          </cell>
          <cell r="J24">
            <v>42.84</v>
          </cell>
          <cell r="K24">
            <v>8.6</v>
          </cell>
        </row>
        <row r="25">
          <cell r="B25">
            <v>24.325000000000003</v>
          </cell>
          <cell r="C25">
            <v>30</v>
          </cell>
          <cell r="D25">
            <v>21.9</v>
          </cell>
          <cell r="E25">
            <v>81.958333333333329</v>
          </cell>
          <cell r="F25">
            <v>93</v>
          </cell>
          <cell r="G25">
            <v>53</v>
          </cell>
          <cell r="H25">
            <v>10.08</v>
          </cell>
          <cell r="I25" t="str">
            <v>*</v>
          </cell>
          <cell r="J25">
            <v>28.08</v>
          </cell>
          <cell r="K25">
            <v>6.6000000000000005</v>
          </cell>
        </row>
        <row r="26">
          <cell r="B26">
            <v>24.479166666666671</v>
          </cell>
          <cell r="C26">
            <v>32.799999999999997</v>
          </cell>
          <cell r="D26">
            <v>21.7</v>
          </cell>
          <cell r="E26">
            <v>79.541666666666671</v>
          </cell>
          <cell r="F26">
            <v>92</v>
          </cell>
          <cell r="G26">
            <v>49</v>
          </cell>
          <cell r="H26">
            <v>12.24</v>
          </cell>
          <cell r="I26" t="str">
            <v>*</v>
          </cell>
          <cell r="J26">
            <v>27.36</v>
          </cell>
          <cell r="K26">
            <v>8.1999999999999993</v>
          </cell>
        </row>
        <row r="27">
          <cell r="B27">
            <v>25.833333333333332</v>
          </cell>
          <cell r="C27">
            <v>33.700000000000003</v>
          </cell>
          <cell r="D27">
            <v>21</v>
          </cell>
          <cell r="E27">
            <v>76.458333333333329</v>
          </cell>
          <cell r="F27">
            <v>94</v>
          </cell>
          <cell r="G27">
            <v>46</v>
          </cell>
          <cell r="H27">
            <v>8.64</v>
          </cell>
          <cell r="I27" t="str">
            <v>*</v>
          </cell>
          <cell r="J27">
            <v>19.8</v>
          </cell>
          <cell r="K27">
            <v>0.2</v>
          </cell>
        </row>
        <row r="28">
          <cell r="B28">
            <v>27.075000000000003</v>
          </cell>
          <cell r="C28">
            <v>34</v>
          </cell>
          <cell r="D28">
            <v>22.6</v>
          </cell>
          <cell r="E28">
            <v>71.958333333333329</v>
          </cell>
          <cell r="F28">
            <v>91</v>
          </cell>
          <cell r="G28">
            <v>43</v>
          </cell>
          <cell r="H28">
            <v>9.3600000000000012</v>
          </cell>
          <cell r="I28" t="str">
            <v>*</v>
          </cell>
          <cell r="J28">
            <v>29.52</v>
          </cell>
          <cell r="K28">
            <v>1.5999999999999999</v>
          </cell>
        </row>
        <row r="29">
          <cell r="B29">
            <v>28.795833333333334</v>
          </cell>
          <cell r="C29">
            <v>35.5</v>
          </cell>
          <cell r="D29">
            <v>22.9</v>
          </cell>
          <cell r="E29">
            <v>61.416666666666664</v>
          </cell>
          <cell r="F29">
            <v>80</v>
          </cell>
          <cell r="G29">
            <v>38</v>
          </cell>
          <cell r="H29">
            <v>9.3600000000000012</v>
          </cell>
          <cell r="I29" t="str">
            <v>*</v>
          </cell>
          <cell r="J29">
            <v>34.200000000000003</v>
          </cell>
          <cell r="K29">
            <v>0.4</v>
          </cell>
        </row>
        <row r="30">
          <cell r="B30">
            <v>28.716666666666665</v>
          </cell>
          <cell r="C30">
            <v>36.799999999999997</v>
          </cell>
          <cell r="D30">
            <v>22.3</v>
          </cell>
          <cell r="E30">
            <v>56.916666666666664</v>
          </cell>
          <cell r="F30">
            <v>79</v>
          </cell>
          <cell r="G30">
            <v>30</v>
          </cell>
          <cell r="H30">
            <v>7.5600000000000005</v>
          </cell>
          <cell r="I30" t="str">
            <v>*</v>
          </cell>
          <cell r="J30">
            <v>21.240000000000002</v>
          </cell>
          <cell r="K30">
            <v>0</v>
          </cell>
        </row>
        <row r="31">
          <cell r="B31">
            <v>28.954166666666666</v>
          </cell>
          <cell r="C31">
            <v>35</v>
          </cell>
          <cell r="D31">
            <v>24.2</v>
          </cell>
          <cell r="E31">
            <v>61.583333333333336</v>
          </cell>
          <cell r="F31">
            <v>83</v>
          </cell>
          <cell r="G31">
            <v>40</v>
          </cell>
          <cell r="H31">
            <v>11.16</v>
          </cell>
          <cell r="I31" t="str">
            <v>*</v>
          </cell>
          <cell r="J31">
            <v>26.28</v>
          </cell>
          <cell r="K31">
            <v>0</v>
          </cell>
        </row>
        <row r="32">
          <cell r="B32">
            <v>27.054166666666671</v>
          </cell>
          <cell r="C32">
            <v>34.1</v>
          </cell>
          <cell r="D32">
            <v>23.3</v>
          </cell>
          <cell r="E32">
            <v>72.625</v>
          </cell>
          <cell r="F32">
            <v>93</v>
          </cell>
          <cell r="G32">
            <v>44</v>
          </cell>
          <cell r="H32">
            <v>18.36</v>
          </cell>
          <cell r="I32" t="str">
            <v>*</v>
          </cell>
          <cell r="J32">
            <v>38.880000000000003</v>
          </cell>
          <cell r="K32">
            <v>4.2</v>
          </cell>
        </row>
        <row r="33">
          <cell r="B33">
            <v>27.808333333333334</v>
          </cell>
          <cell r="C33">
            <v>34.5</v>
          </cell>
          <cell r="D33">
            <v>23.2</v>
          </cell>
          <cell r="E33">
            <v>64.666666666666671</v>
          </cell>
          <cell r="F33">
            <v>85</v>
          </cell>
          <cell r="G33">
            <v>37</v>
          </cell>
          <cell r="H33">
            <v>14.4</v>
          </cell>
          <cell r="I33" t="str">
            <v>*</v>
          </cell>
          <cell r="J33">
            <v>34.200000000000003</v>
          </cell>
          <cell r="K33">
            <v>0</v>
          </cell>
        </row>
        <row r="34">
          <cell r="B34">
            <v>24.212499999999995</v>
          </cell>
          <cell r="C34">
            <v>27.1</v>
          </cell>
          <cell r="D34">
            <v>21.9</v>
          </cell>
          <cell r="E34">
            <v>83.583333333333329</v>
          </cell>
          <cell r="F34">
            <v>94</v>
          </cell>
          <cell r="G34">
            <v>66</v>
          </cell>
          <cell r="H34">
            <v>14.04</v>
          </cell>
          <cell r="I34" t="str">
            <v>*</v>
          </cell>
          <cell r="J34">
            <v>31.319999999999997</v>
          </cell>
          <cell r="K34">
            <v>8.4</v>
          </cell>
        </row>
        <row r="35">
          <cell r="B35">
            <v>25.404166666666669</v>
          </cell>
          <cell r="C35">
            <v>32.4</v>
          </cell>
          <cell r="D35">
            <v>22.5</v>
          </cell>
          <cell r="E35">
            <v>78.916666666666671</v>
          </cell>
          <cell r="F35">
            <v>92</v>
          </cell>
          <cell r="G35">
            <v>48</v>
          </cell>
          <cell r="H35">
            <v>21.240000000000002</v>
          </cell>
          <cell r="I35" t="str">
            <v>*</v>
          </cell>
          <cell r="J35">
            <v>45.72</v>
          </cell>
          <cell r="K35">
            <v>6.8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25.541666666666668</v>
          </cell>
          <cell r="C5">
            <v>31.4</v>
          </cell>
          <cell r="D5">
            <v>21.2</v>
          </cell>
          <cell r="E5">
            <v>83.041666666666671</v>
          </cell>
          <cell r="F5">
            <v>100</v>
          </cell>
          <cell r="G5">
            <v>58</v>
          </cell>
          <cell r="H5">
            <v>20.16</v>
          </cell>
          <cell r="I5" t="str">
            <v>*</v>
          </cell>
          <cell r="J5">
            <v>36</v>
          </cell>
          <cell r="K5">
            <v>0</v>
          </cell>
        </row>
        <row r="6">
          <cell r="B6">
            <v>24.195833333333336</v>
          </cell>
          <cell r="C6">
            <v>29.8</v>
          </cell>
          <cell r="D6">
            <v>19.899999999999999</v>
          </cell>
          <cell r="E6">
            <v>88.541666666666671</v>
          </cell>
          <cell r="F6">
            <v>100</v>
          </cell>
          <cell r="G6">
            <v>69</v>
          </cell>
          <cell r="H6">
            <v>25.92</v>
          </cell>
          <cell r="I6" t="str">
            <v>*</v>
          </cell>
          <cell r="J6">
            <v>43.56</v>
          </cell>
          <cell r="K6">
            <v>10.199999999999999</v>
          </cell>
        </row>
        <row r="7">
          <cell r="B7">
            <v>22.204166666666666</v>
          </cell>
          <cell r="C7">
            <v>27.4</v>
          </cell>
          <cell r="D7">
            <v>19.600000000000001</v>
          </cell>
          <cell r="E7">
            <v>94.291666666666671</v>
          </cell>
          <cell r="F7">
            <v>100</v>
          </cell>
          <cell r="G7">
            <v>71</v>
          </cell>
          <cell r="H7">
            <v>24.12</v>
          </cell>
          <cell r="I7" t="str">
            <v>*</v>
          </cell>
          <cell r="J7">
            <v>39.24</v>
          </cell>
          <cell r="K7">
            <v>6.4</v>
          </cell>
        </row>
        <row r="8">
          <cell r="B8">
            <v>21.291666666666668</v>
          </cell>
          <cell r="C8">
            <v>23.1</v>
          </cell>
          <cell r="D8">
            <v>18.7</v>
          </cell>
          <cell r="E8">
            <v>99.541666666666671</v>
          </cell>
          <cell r="F8">
            <v>100</v>
          </cell>
          <cell r="G8">
            <v>94</v>
          </cell>
          <cell r="H8">
            <v>19.8</v>
          </cell>
          <cell r="I8" t="str">
            <v>*</v>
          </cell>
          <cell r="J8">
            <v>39.96</v>
          </cell>
          <cell r="K8">
            <v>39.4</v>
          </cell>
        </row>
        <row r="9">
          <cell r="B9">
            <v>21.504166666666666</v>
          </cell>
          <cell r="C9">
            <v>26.7</v>
          </cell>
          <cell r="D9">
            <v>19</v>
          </cell>
          <cell r="E9">
            <v>88.583333333333329</v>
          </cell>
          <cell r="F9">
            <v>100</v>
          </cell>
          <cell r="G9">
            <v>61</v>
          </cell>
          <cell r="H9">
            <v>14.76</v>
          </cell>
          <cell r="I9" t="str">
            <v>*</v>
          </cell>
          <cell r="J9">
            <v>26.64</v>
          </cell>
          <cell r="K9">
            <v>2.6</v>
          </cell>
        </row>
        <row r="10">
          <cell r="B10">
            <v>21.179166666666664</v>
          </cell>
          <cell r="C10">
            <v>26.1</v>
          </cell>
          <cell r="D10">
            <v>18.600000000000001</v>
          </cell>
          <cell r="E10">
            <v>89.791666666666671</v>
          </cell>
          <cell r="F10">
            <v>100</v>
          </cell>
          <cell r="G10">
            <v>68</v>
          </cell>
          <cell r="H10">
            <v>24.48</v>
          </cell>
          <cell r="I10" t="str">
            <v>*</v>
          </cell>
          <cell r="J10">
            <v>36.36</v>
          </cell>
          <cell r="K10">
            <v>0</v>
          </cell>
        </row>
        <row r="11">
          <cell r="B11">
            <v>22.925000000000008</v>
          </cell>
          <cell r="C11">
            <v>29.4</v>
          </cell>
          <cell r="D11">
            <v>19.100000000000001</v>
          </cell>
          <cell r="E11">
            <v>83.375</v>
          </cell>
          <cell r="F11">
            <v>100</v>
          </cell>
          <cell r="G11">
            <v>60</v>
          </cell>
          <cell r="H11">
            <v>27.36</v>
          </cell>
          <cell r="I11" t="str">
            <v>*</v>
          </cell>
          <cell r="J11">
            <v>39.6</v>
          </cell>
          <cell r="K11">
            <v>0</v>
          </cell>
        </row>
        <row r="12">
          <cell r="B12">
            <v>23.533333333333335</v>
          </cell>
          <cell r="C12">
            <v>30.4</v>
          </cell>
          <cell r="D12">
            <v>19.100000000000001</v>
          </cell>
          <cell r="E12">
            <v>81.5</v>
          </cell>
          <cell r="F12">
            <v>100</v>
          </cell>
          <cell r="G12">
            <v>53</v>
          </cell>
          <cell r="H12">
            <v>22.68</v>
          </cell>
          <cell r="I12" t="str">
            <v>*</v>
          </cell>
          <cell r="J12">
            <v>34.92</v>
          </cell>
          <cell r="K12">
            <v>0</v>
          </cell>
        </row>
        <row r="13">
          <cell r="B13">
            <v>23.558333333333334</v>
          </cell>
          <cell r="C13">
            <v>30.5</v>
          </cell>
          <cell r="D13">
            <v>18.7</v>
          </cell>
          <cell r="E13">
            <v>84.208333333333329</v>
          </cell>
          <cell r="F13">
            <v>100</v>
          </cell>
          <cell r="G13">
            <v>54</v>
          </cell>
          <cell r="H13">
            <v>15.120000000000001</v>
          </cell>
          <cell r="I13" t="str">
            <v>*</v>
          </cell>
          <cell r="J13">
            <v>41.76</v>
          </cell>
          <cell r="K13">
            <v>1.4</v>
          </cell>
        </row>
        <row r="14">
          <cell r="B14">
            <v>23.716666666666672</v>
          </cell>
          <cell r="C14">
            <v>29.3</v>
          </cell>
          <cell r="D14">
            <v>20.399999999999999</v>
          </cell>
          <cell r="E14">
            <v>88.916666666666671</v>
          </cell>
          <cell r="F14">
            <v>100</v>
          </cell>
          <cell r="G14">
            <v>66</v>
          </cell>
          <cell r="H14">
            <v>17.64</v>
          </cell>
          <cell r="I14" t="str">
            <v>*</v>
          </cell>
          <cell r="J14">
            <v>30.240000000000002</v>
          </cell>
          <cell r="K14">
            <v>3</v>
          </cell>
        </row>
        <row r="15">
          <cell r="B15">
            <v>21.679166666666664</v>
          </cell>
          <cell r="C15">
            <v>27.9</v>
          </cell>
          <cell r="D15">
            <v>18.2</v>
          </cell>
          <cell r="E15">
            <v>92.958333333333329</v>
          </cell>
          <cell r="F15">
            <v>100</v>
          </cell>
          <cell r="G15">
            <v>73</v>
          </cell>
          <cell r="H15">
            <v>27.720000000000002</v>
          </cell>
          <cell r="I15" t="str">
            <v>*</v>
          </cell>
          <cell r="J15">
            <v>55.440000000000005</v>
          </cell>
          <cell r="K15">
            <v>25.599999999999998</v>
          </cell>
        </row>
        <row r="16">
          <cell r="B16">
            <v>22.387499999999999</v>
          </cell>
          <cell r="C16">
            <v>28.7</v>
          </cell>
          <cell r="D16">
            <v>19</v>
          </cell>
          <cell r="E16">
            <v>91.25</v>
          </cell>
          <cell r="F16">
            <v>100</v>
          </cell>
          <cell r="G16">
            <v>66</v>
          </cell>
          <cell r="H16">
            <v>17.64</v>
          </cell>
          <cell r="I16" t="str">
            <v>*</v>
          </cell>
          <cell r="J16">
            <v>39.24</v>
          </cell>
          <cell r="K16">
            <v>1.5999999999999999</v>
          </cell>
        </row>
        <row r="17">
          <cell r="B17">
            <v>21.941666666666666</v>
          </cell>
          <cell r="C17">
            <v>25.7</v>
          </cell>
          <cell r="D17">
            <v>20.100000000000001</v>
          </cell>
          <cell r="E17">
            <v>94.375</v>
          </cell>
          <cell r="F17">
            <v>100</v>
          </cell>
          <cell r="G17">
            <v>79</v>
          </cell>
          <cell r="H17">
            <v>19.8</v>
          </cell>
          <cell r="I17" t="str">
            <v>*</v>
          </cell>
          <cell r="J17">
            <v>44.64</v>
          </cell>
          <cell r="K17">
            <v>4.3999999999999995</v>
          </cell>
        </row>
        <row r="18">
          <cell r="B18">
            <v>21.129166666666666</v>
          </cell>
          <cell r="C18">
            <v>25.1</v>
          </cell>
          <cell r="D18">
            <v>19.399999999999999</v>
          </cell>
          <cell r="E18">
            <v>97.25</v>
          </cell>
          <cell r="F18">
            <v>100</v>
          </cell>
          <cell r="G18">
            <v>80</v>
          </cell>
          <cell r="H18">
            <v>18.36</v>
          </cell>
          <cell r="I18" t="str">
            <v>*</v>
          </cell>
          <cell r="J18">
            <v>36</v>
          </cell>
          <cell r="K18">
            <v>8.7999999999999989</v>
          </cell>
        </row>
        <row r="19">
          <cell r="B19">
            <v>23.291666666666671</v>
          </cell>
          <cell r="C19">
            <v>29.5</v>
          </cell>
          <cell r="D19">
            <v>17.5</v>
          </cell>
          <cell r="E19">
            <v>85.958333333333329</v>
          </cell>
          <cell r="F19">
            <v>100</v>
          </cell>
          <cell r="G19">
            <v>59</v>
          </cell>
          <cell r="H19">
            <v>15.840000000000002</v>
          </cell>
          <cell r="I19" t="str">
            <v>*</v>
          </cell>
          <cell r="J19">
            <v>28.8</v>
          </cell>
          <cell r="K19">
            <v>0.2</v>
          </cell>
        </row>
        <row r="20">
          <cell r="B20">
            <v>23.887499999999999</v>
          </cell>
          <cell r="C20">
            <v>31.4</v>
          </cell>
          <cell r="D20">
            <v>19.899999999999999</v>
          </cell>
          <cell r="E20">
            <v>86.25</v>
          </cell>
          <cell r="F20">
            <v>100</v>
          </cell>
          <cell r="G20">
            <v>53</v>
          </cell>
          <cell r="H20">
            <v>16.920000000000002</v>
          </cell>
          <cell r="I20" t="str">
            <v>*</v>
          </cell>
          <cell r="J20">
            <v>28.8</v>
          </cell>
          <cell r="K20">
            <v>1.8</v>
          </cell>
        </row>
        <row r="21">
          <cell r="B21">
            <v>23.558333333333334</v>
          </cell>
          <cell r="C21">
            <v>30.2</v>
          </cell>
          <cell r="D21">
            <v>20.2</v>
          </cell>
          <cell r="E21">
            <v>88.208333333333329</v>
          </cell>
          <cell r="F21">
            <v>100</v>
          </cell>
          <cell r="G21">
            <v>59</v>
          </cell>
          <cell r="H21">
            <v>22.32</v>
          </cell>
          <cell r="I21" t="str">
            <v>*</v>
          </cell>
          <cell r="J21">
            <v>33.840000000000003</v>
          </cell>
          <cell r="K21">
            <v>0.8</v>
          </cell>
        </row>
        <row r="22">
          <cell r="B22">
            <v>24.824999999999999</v>
          </cell>
          <cell r="C22">
            <v>32</v>
          </cell>
          <cell r="D22">
            <v>19.399999999999999</v>
          </cell>
          <cell r="E22">
            <v>81.625</v>
          </cell>
          <cell r="F22">
            <v>100</v>
          </cell>
          <cell r="G22">
            <v>48</v>
          </cell>
          <cell r="H22">
            <v>13.68</v>
          </cell>
          <cell r="I22" t="str">
            <v>*</v>
          </cell>
          <cell r="J22">
            <v>28.8</v>
          </cell>
          <cell r="K22">
            <v>0</v>
          </cell>
        </row>
        <row r="23">
          <cell r="B23">
            <v>23.674999999999994</v>
          </cell>
          <cell r="C23">
            <v>31.4</v>
          </cell>
          <cell r="D23">
            <v>19.899999999999999</v>
          </cell>
          <cell r="E23">
            <v>85.541666666666671</v>
          </cell>
          <cell r="F23">
            <v>100</v>
          </cell>
          <cell r="G23">
            <v>54</v>
          </cell>
          <cell r="H23">
            <v>22.68</v>
          </cell>
          <cell r="I23" t="str">
            <v>*</v>
          </cell>
          <cell r="J23">
            <v>51.84</v>
          </cell>
          <cell r="K23">
            <v>13.399999999999999</v>
          </cell>
        </row>
        <row r="24">
          <cell r="B24">
            <v>23.925000000000001</v>
          </cell>
          <cell r="C24">
            <v>29.6</v>
          </cell>
          <cell r="D24">
            <v>19.8</v>
          </cell>
          <cell r="E24">
            <v>86.583333333333329</v>
          </cell>
          <cell r="F24">
            <v>100</v>
          </cell>
          <cell r="G24">
            <v>60</v>
          </cell>
          <cell r="H24">
            <v>18</v>
          </cell>
          <cell r="I24" t="str">
            <v>*</v>
          </cell>
          <cell r="J24">
            <v>35.64</v>
          </cell>
          <cell r="K24">
            <v>0.4</v>
          </cell>
        </row>
        <row r="25">
          <cell r="B25">
            <v>24.520833333333343</v>
          </cell>
          <cell r="C25">
            <v>30.1</v>
          </cell>
          <cell r="D25">
            <v>21.3</v>
          </cell>
          <cell r="E25">
            <v>83.708333333333329</v>
          </cell>
          <cell r="F25">
            <v>99</v>
          </cell>
          <cell r="G25">
            <v>60</v>
          </cell>
          <cell r="H25">
            <v>23.040000000000003</v>
          </cell>
          <cell r="I25" t="str">
            <v>*</v>
          </cell>
          <cell r="J25">
            <v>46.800000000000004</v>
          </cell>
          <cell r="K25">
            <v>0</v>
          </cell>
        </row>
        <row r="26">
          <cell r="B26">
            <v>23.170833333333334</v>
          </cell>
          <cell r="C26">
            <v>29.4</v>
          </cell>
          <cell r="D26">
            <v>20.3</v>
          </cell>
          <cell r="E26">
            <v>91.916666666666671</v>
          </cell>
          <cell r="F26">
            <v>100</v>
          </cell>
          <cell r="G26">
            <v>70</v>
          </cell>
          <cell r="H26">
            <v>22.68</v>
          </cell>
          <cell r="I26" t="str">
            <v>*</v>
          </cell>
          <cell r="J26">
            <v>47.16</v>
          </cell>
          <cell r="K26">
            <v>9.4</v>
          </cell>
        </row>
        <row r="27">
          <cell r="B27">
            <v>21.266666666666666</v>
          </cell>
          <cell r="C27">
            <v>25.1</v>
          </cell>
          <cell r="D27">
            <v>20.100000000000001</v>
          </cell>
          <cell r="E27">
            <v>98.416666666666671</v>
          </cell>
          <cell r="F27">
            <v>100</v>
          </cell>
          <cell r="G27">
            <v>84</v>
          </cell>
          <cell r="H27">
            <v>17.64</v>
          </cell>
          <cell r="I27" t="str">
            <v>*</v>
          </cell>
          <cell r="J27">
            <v>38.880000000000003</v>
          </cell>
          <cell r="K27">
            <v>15.2</v>
          </cell>
        </row>
        <row r="28">
          <cell r="B28">
            <v>22.987500000000008</v>
          </cell>
          <cell r="C28">
            <v>28.8</v>
          </cell>
          <cell r="D28">
            <v>18.5</v>
          </cell>
          <cell r="E28">
            <v>90.75</v>
          </cell>
          <cell r="F28">
            <v>100</v>
          </cell>
          <cell r="G28">
            <v>67</v>
          </cell>
          <cell r="H28">
            <v>14.76</v>
          </cell>
          <cell r="I28" t="str">
            <v>*</v>
          </cell>
          <cell r="J28">
            <v>26.28</v>
          </cell>
          <cell r="K28">
            <v>0.2</v>
          </cell>
        </row>
        <row r="29">
          <cell r="B29">
            <v>23.733333333333331</v>
          </cell>
          <cell r="C29">
            <v>31.5</v>
          </cell>
          <cell r="D29">
            <v>19.5</v>
          </cell>
          <cell r="E29">
            <v>88.833333333333329</v>
          </cell>
          <cell r="F29">
            <v>100</v>
          </cell>
          <cell r="G29">
            <v>51</v>
          </cell>
          <cell r="H29">
            <v>12.24</v>
          </cell>
          <cell r="I29" t="str">
            <v>*</v>
          </cell>
          <cell r="J29">
            <v>35.28</v>
          </cell>
          <cell r="K29">
            <v>0</v>
          </cell>
        </row>
        <row r="30">
          <cell r="B30">
            <v>25.150000000000006</v>
          </cell>
          <cell r="C30">
            <v>33.299999999999997</v>
          </cell>
          <cell r="D30">
            <v>20</v>
          </cell>
          <cell r="E30">
            <v>83.625</v>
          </cell>
          <cell r="F30">
            <v>100</v>
          </cell>
          <cell r="G30">
            <v>46</v>
          </cell>
          <cell r="H30">
            <v>12.6</v>
          </cell>
          <cell r="I30" t="str">
            <v>*</v>
          </cell>
          <cell r="J30">
            <v>24.48</v>
          </cell>
          <cell r="K30">
            <v>0.4</v>
          </cell>
        </row>
        <row r="31">
          <cell r="B31">
            <v>25.049999999999997</v>
          </cell>
          <cell r="C31">
            <v>32.4</v>
          </cell>
          <cell r="D31">
            <v>18.8</v>
          </cell>
          <cell r="E31">
            <v>81.5</v>
          </cell>
          <cell r="F31">
            <v>100</v>
          </cell>
          <cell r="G31">
            <v>51</v>
          </cell>
          <cell r="H31">
            <v>15.48</v>
          </cell>
          <cell r="I31" t="str">
            <v>*</v>
          </cell>
          <cell r="J31">
            <v>28.8</v>
          </cell>
          <cell r="K31">
            <v>0.2</v>
          </cell>
        </row>
        <row r="32">
          <cell r="B32">
            <v>24.766666666666669</v>
          </cell>
          <cell r="C32">
            <v>30.7</v>
          </cell>
          <cell r="D32">
            <v>20.5</v>
          </cell>
          <cell r="E32">
            <v>83.041666666666671</v>
          </cell>
          <cell r="F32">
            <v>100</v>
          </cell>
          <cell r="G32">
            <v>54</v>
          </cell>
          <cell r="H32">
            <v>18.36</v>
          </cell>
          <cell r="I32" t="str">
            <v>*</v>
          </cell>
          <cell r="J32">
            <v>30.96</v>
          </cell>
          <cell r="K32">
            <v>0</v>
          </cell>
        </row>
        <row r="33">
          <cell r="B33">
            <v>23.966666666666669</v>
          </cell>
          <cell r="C33">
            <v>29.7</v>
          </cell>
          <cell r="D33">
            <v>20.7</v>
          </cell>
          <cell r="E33">
            <v>86.791666666666671</v>
          </cell>
          <cell r="F33">
            <v>100</v>
          </cell>
          <cell r="G33">
            <v>61</v>
          </cell>
          <cell r="H33">
            <v>17.64</v>
          </cell>
          <cell r="I33" t="str">
            <v>*</v>
          </cell>
          <cell r="J33">
            <v>32.4</v>
          </cell>
          <cell r="K33">
            <v>2.5999999999999996</v>
          </cell>
        </row>
        <row r="34">
          <cell r="B34">
            <v>23.025000000000002</v>
          </cell>
          <cell r="C34">
            <v>28.4</v>
          </cell>
          <cell r="D34">
            <v>19.2</v>
          </cell>
          <cell r="E34">
            <v>92.75</v>
          </cell>
          <cell r="F34">
            <v>100</v>
          </cell>
          <cell r="G34">
            <v>68</v>
          </cell>
          <cell r="H34">
            <v>21.240000000000002</v>
          </cell>
          <cell r="I34" t="str">
            <v>*</v>
          </cell>
          <cell r="J34">
            <v>33.840000000000003</v>
          </cell>
          <cell r="K34">
            <v>26.200000000000003</v>
          </cell>
        </row>
        <row r="35">
          <cell r="B35">
            <v>22.841666666666669</v>
          </cell>
          <cell r="C35">
            <v>28.6</v>
          </cell>
          <cell r="D35">
            <v>20</v>
          </cell>
          <cell r="E35">
            <v>91.541666666666671</v>
          </cell>
          <cell r="F35">
            <v>100</v>
          </cell>
          <cell r="G35">
            <v>68</v>
          </cell>
          <cell r="H35">
            <v>21.240000000000002</v>
          </cell>
          <cell r="I35" t="str">
            <v>*</v>
          </cell>
          <cell r="J35">
            <v>39.24</v>
          </cell>
          <cell r="K35">
            <v>5.6000000000000005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/>
      <sheetData sheetId="1">
        <row r="5">
          <cell r="B5">
            <v>27.504166666666666</v>
          </cell>
          <cell r="C5">
            <v>33.799999999999997</v>
          </cell>
          <cell r="D5">
            <v>23.7</v>
          </cell>
          <cell r="E5">
            <v>69.727272727272734</v>
          </cell>
          <cell r="F5">
            <v>99</v>
          </cell>
          <cell r="G5">
            <v>41</v>
          </cell>
          <cell r="H5">
            <v>27</v>
          </cell>
          <cell r="I5" t="str">
            <v>*</v>
          </cell>
          <cell r="J5">
            <v>49.680000000000007</v>
          </cell>
          <cell r="K5">
            <v>0</v>
          </cell>
        </row>
        <row r="6">
          <cell r="B6">
            <v>24.5625</v>
          </cell>
          <cell r="C6">
            <v>31.3</v>
          </cell>
          <cell r="D6">
            <v>20.399999999999999</v>
          </cell>
          <cell r="E6">
            <v>76.071428571428569</v>
          </cell>
          <cell r="F6">
            <v>100</v>
          </cell>
          <cell r="G6">
            <v>53</v>
          </cell>
          <cell r="H6">
            <v>26.64</v>
          </cell>
          <cell r="I6" t="str">
            <v>*</v>
          </cell>
          <cell r="J6">
            <v>79.92</v>
          </cell>
          <cell r="K6">
            <v>13.4</v>
          </cell>
        </row>
        <row r="7">
          <cell r="B7">
            <v>24.720833333333335</v>
          </cell>
          <cell r="C7">
            <v>31.4</v>
          </cell>
          <cell r="D7">
            <v>20.100000000000001</v>
          </cell>
          <cell r="E7">
            <v>66.307692307692307</v>
          </cell>
          <cell r="F7">
            <v>100</v>
          </cell>
          <cell r="G7">
            <v>48</v>
          </cell>
          <cell r="H7">
            <v>16.2</v>
          </cell>
          <cell r="I7" t="str">
            <v>*</v>
          </cell>
          <cell r="J7">
            <v>31.680000000000003</v>
          </cell>
          <cell r="K7">
            <v>0</v>
          </cell>
        </row>
        <row r="8">
          <cell r="B8">
            <v>23.479166666666671</v>
          </cell>
          <cell r="C8">
            <v>26.6</v>
          </cell>
          <cell r="D8">
            <v>21.4</v>
          </cell>
          <cell r="E8">
            <v>89.875</v>
          </cell>
          <cell r="F8">
            <v>100</v>
          </cell>
          <cell r="G8">
            <v>67</v>
          </cell>
          <cell r="H8">
            <v>19.8</v>
          </cell>
          <cell r="I8" t="str">
            <v>*</v>
          </cell>
          <cell r="J8">
            <v>36.72</v>
          </cell>
          <cell r="K8">
            <v>20</v>
          </cell>
        </row>
        <row r="9">
          <cell r="B9">
            <v>21.166666666666671</v>
          </cell>
          <cell r="C9">
            <v>23.7</v>
          </cell>
          <cell r="D9">
            <v>19.7</v>
          </cell>
          <cell r="E9">
            <v>96.8125</v>
          </cell>
          <cell r="F9">
            <v>100</v>
          </cell>
          <cell r="G9">
            <v>79</v>
          </cell>
          <cell r="H9">
            <v>17.64</v>
          </cell>
          <cell r="I9" t="str">
            <v>*</v>
          </cell>
          <cell r="J9">
            <v>29.880000000000003</v>
          </cell>
          <cell r="K9">
            <v>0.4</v>
          </cell>
        </row>
        <row r="10">
          <cell r="B10">
            <v>22.920833333333334</v>
          </cell>
          <cell r="C10">
            <v>27.2</v>
          </cell>
          <cell r="D10">
            <v>19.600000000000001</v>
          </cell>
          <cell r="E10">
            <v>73.75</v>
          </cell>
          <cell r="F10">
            <v>96</v>
          </cell>
          <cell r="G10">
            <v>54</v>
          </cell>
          <cell r="H10">
            <v>20.52</v>
          </cell>
          <cell r="I10" t="str">
            <v>*</v>
          </cell>
          <cell r="J10">
            <v>36</v>
          </cell>
          <cell r="K10">
            <v>0</v>
          </cell>
        </row>
        <row r="11">
          <cell r="B11">
            <v>23.591666666666669</v>
          </cell>
          <cell r="C11">
            <v>28.3</v>
          </cell>
          <cell r="D11">
            <v>19.100000000000001</v>
          </cell>
          <cell r="E11">
            <v>63.291666666666664</v>
          </cell>
          <cell r="F11">
            <v>77</v>
          </cell>
          <cell r="G11">
            <v>51</v>
          </cell>
          <cell r="H11">
            <v>23.759999999999998</v>
          </cell>
          <cell r="I11" t="str">
            <v>*</v>
          </cell>
          <cell r="J11">
            <v>42.480000000000004</v>
          </cell>
          <cell r="K11">
            <v>0</v>
          </cell>
        </row>
        <row r="12">
          <cell r="B12">
            <v>24.487500000000001</v>
          </cell>
          <cell r="C12">
            <v>28.8</v>
          </cell>
          <cell r="D12">
            <v>20.6</v>
          </cell>
          <cell r="E12">
            <v>61.541666666666664</v>
          </cell>
          <cell r="F12">
            <v>71</v>
          </cell>
          <cell r="G12">
            <v>53</v>
          </cell>
          <cell r="H12">
            <v>21.6</v>
          </cell>
          <cell r="I12" t="str">
            <v>*</v>
          </cell>
          <cell r="J12">
            <v>42.84</v>
          </cell>
          <cell r="K12">
            <v>0</v>
          </cell>
        </row>
        <row r="13">
          <cell r="B13">
            <v>24.533333333333335</v>
          </cell>
          <cell r="C13">
            <v>29.7</v>
          </cell>
          <cell r="D13">
            <v>20.399999999999999</v>
          </cell>
          <cell r="E13">
            <v>73.695652173913047</v>
          </cell>
          <cell r="F13">
            <v>100</v>
          </cell>
          <cell r="G13">
            <v>49</v>
          </cell>
          <cell r="H13">
            <v>15.840000000000002</v>
          </cell>
          <cell r="I13" t="str">
            <v>*</v>
          </cell>
          <cell r="J13">
            <v>24.840000000000003</v>
          </cell>
          <cell r="K13">
            <v>0</v>
          </cell>
        </row>
        <row r="14">
          <cell r="B14">
            <v>26.008333333333336</v>
          </cell>
          <cell r="C14">
            <v>32</v>
          </cell>
          <cell r="D14">
            <v>22.1</v>
          </cell>
          <cell r="E14">
            <v>67.352941176470594</v>
          </cell>
          <cell r="F14">
            <v>100</v>
          </cell>
          <cell r="G14">
            <v>45</v>
          </cell>
          <cell r="H14">
            <v>10.08</v>
          </cell>
          <cell r="I14" t="str">
            <v>*</v>
          </cell>
          <cell r="J14">
            <v>29.16</v>
          </cell>
          <cell r="K14">
            <v>0</v>
          </cell>
        </row>
        <row r="15">
          <cell r="B15">
            <v>24.954166666666666</v>
          </cell>
          <cell r="C15">
            <v>32.5</v>
          </cell>
          <cell r="D15">
            <v>21.4</v>
          </cell>
          <cell r="E15">
            <v>71.5</v>
          </cell>
          <cell r="F15">
            <v>100</v>
          </cell>
          <cell r="G15">
            <v>41</v>
          </cell>
          <cell r="H15">
            <v>19.8</v>
          </cell>
          <cell r="I15" t="str">
            <v>*</v>
          </cell>
          <cell r="J15">
            <v>45.36</v>
          </cell>
          <cell r="K15">
            <v>0.8</v>
          </cell>
        </row>
        <row r="16">
          <cell r="B16">
            <v>24.662499999999998</v>
          </cell>
          <cell r="C16">
            <v>32</v>
          </cell>
          <cell r="D16">
            <v>21.1</v>
          </cell>
          <cell r="E16">
            <v>67.083333333333329</v>
          </cell>
          <cell r="F16">
            <v>89</v>
          </cell>
          <cell r="G16">
            <v>44</v>
          </cell>
          <cell r="H16">
            <v>11.879999999999999</v>
          </cell>
          <cell r="I16" t="str">
            <v>*</v>
          </cell>
          <cell r="J16">
            <v>30.240000000000002</v>
          </cell>
          <cell r="K16">
            <v>2.8</v>
          </cell>
        </row>
        <row r="17">
          <cell r="B17">
            <v>26.033333333333328</v>
          </cell>
          <cell r="C17">
            <v>32.700000000000003</v>
          </cell>
          <cell r="D17">
            <v>22</v>
          </cell>
          <cell r="E17">
            <v>65.466666666666669</v>
          </cell>
          <cell r="F17">
            <v>97</v>
          </cell>
          <cell r="G17">
            <v>38</v>
          </cell>
          <cell r="H17">
            <v>24.12</v>
          </cell>
          <cell r="I17" t="str">
            <v>*</v>
          </cell>
          <cell r="J17">
            <v>43.56</v>
          </cell>
          <cell r="K17">
            <v>0</v>
          </cell>
        </row>
        <row r="18">
          <cell r="B18">
            <v>25.529166666666665</v>
          </cell>
          <cell r="C18">
            <v>31.2</v>
          </cell>
          <cell r="D18">
            <v>21.9</v>
          </cell>
          <cell r="E18">
            <v>64.533333333333331</v>
          </cell>
          <cell r="F18">
            <v>100</v>
          </cell>
          <cell r="G18">
            <v>47</v>
          </cell>
          <cell r="H18">
            <v>21.96</v>
          </cell>
          <cell r="I18" t="str">
            <v>*</v>
          </cell>
          <cell r="J18">
            <v>35.28</v>
          </cell>
          <cell r="K18">
            <v>2.2000000000000002</v>
          </cell>
        </row>
        <row r="19">
          <cell r="B19">
            <v>26.345833333333331</v>
          </cell>
          <cell r="C19">
            <v>33.700000000000003</v>
          </cell>
          <cell r="D19">
            <v>21.4</v>
          </cell>
          <cell r="E19">
            <v>62.294117647058826</v>
          </cell>
          <cell r="F19">
            <v>100</v>
          </cell>
          <cell r="G19">
            <v>36</v>
          </cell>
          <cell r="H19">
            <v>13.32</v>
          </cell>
          <cell r="I19" t="str">
            <v>*</v>
          </cell>
          <cell r="J19">
            <v>27.36</v>
          </cell>
          <cell r="K19">
            <v>0</v>
          </cell>
        </row>
        <row r="20">
          <cell r="B20">
            <v>25.695833333333329</v>
          </cell>
          <cell r="C20">
            <v>33.299999999999997</v>
          </cell>
          <cell r="D20">
            <v>20.3</v>
          </cell>
          <cell r="E20">
            <v>71.857142857142861</v>
          </cell>
          <cell r="F20">
            <v>100</v>
          </cell>
          <cell r="G20">
            <v>45</v>
          </cell>
          <cell r="H20">
            <v>16.559999999999999</v>
          </cell>
          <cell r="I20" t="str">
            <v>*</v>
          </cell>
          <cell r="J20">
            <v>70.56</v>
          </cell>
          <cell r="K20">
            <v>37</v>
          </cell>
        </row>
        <row r="21">
          <cell r="B21">
            <v>25.679166666666671</v>
          </cell>
          <cell r="C21">
            <v>32.1</v>
          </cell>
          <cell r="D21">
            <v>21.5</v>
          </cell>
          <cell r="E21">
            <v>72.277777777777771</v>
          </cell>
          <cell r="F21">
            <v>100</v>
          </cell>
          <cell r="G21">
            <v>43</v>
          </cell>
          <cell r="H21">
            <v>14.4</v>
          </cell>
          <cell r="I21" t="str">
            <v>*</v>
          </cell>
          <cell r="J21">
            <v>34.92</v>
          </cell>
          <cell r="K21">
            <v>0.2</v>
          </cell>
        </row>
        <row r="22">
          <cell r="B22">
            <v>27.445833333333336</v>
          </cell>
          <cell r="C22">
            <v>32.9</v>
          </cell>
          <cell r="D22">
            <v>23.9</v>
          </cell>
          <cell r="E22">
            <v>67</v>
          </cell>
          <cell r="F22">
            <v>100</v>
          </cell>
          <cell r="G22">
            <v>35</v>
          </cell>
          <cell r="H22">
            <v>19.440000000000001</v>
          </cell>
          <cell r="I22" t="str">
            <v>*</v>
          </cell>
          <cell r="J22">
            <v>30.6</v>
          </cell>
          <cell r="K22">
            <v>0</v>
          </cell>
        </row>
        <row r="23">
          <cell r="B23">
            <v>26.099999999999998</v>
          </cell>
          <cell r="C23">
            <v>32.9</v>
          </cell>
          <cell r="D23">
            <v>21.6</v>
          </cell>
          <cell r="E23">
            <v>68.318181818181813</v>
          </cell>
          <cell r="F23">
            <v>100</v>
          </cell>
          <cell r="G23">
            <v>41</v>
          </cell>
          <cell r="H23">
            <v>19.8</v>
          </cell>
          <cell r="I23" t="str">
            <v>*</v>
          </cell>
          <cell r="J23">
            <v>51.480000000000004</v>
          </cell>
          <cell r="K23">
            <v>0</v>
          </cell>
        </row>
        <row r="24">
          <cell r="B24">
            <v>25.391666666666666</v>
          </cell>
          <cell r="C24">
            <v>33.1</v>
          </cell>
          <cell r="D24">
            <v>21.2</v>
          </cell>
          <cell r="E24">
            <v>72.10526315789474</v>
          </cell>
          <cell r="F24">
            <v>100</v>
          </cell>
          <cell r="G24">
            <v>43</v>
          </cell>
          <cell r="H24">
            <v>12.24</v>
          </cell>
          <cell r="I24" t="str">
            <v>*</v>
          </cell>
          <cell r="J24">
            <v>32.76</v>
          </cell>
          <cell r="K24">
            <v>8</v>
          </cell>
        </row>
        <row r="25">
          <cell r="B25">
            <v>25.029166666666665</v>
          </cell>
          <cell r="C25">
            <v>31.6</v>
          </cell>
          <cell r="D25">
            <v>21</v>
          </cell>
          <cell r="E25">
            <v>66.916666666666671</v>
          </cell>
          <cell r="F25">
            <v>100</v>
          </cell>
          <cell r="G25">
            <v>53</v>
          </cell>
          <cell r="H25">
            <v>25.92</v>
          </cell>
          <cell r="I25" t="str">
            <v>*</v>
          </cell>
          <cell r="J25">
            <v>52.2</v>
          </cell>
          <cell r="K25">
            <v>1.4</v>
          </cell>
        </row>
        <row r="26">
          <cell r="B26">
            <v>23.945833333333329</v>
          </cell>
          <cell r="C26">
            <v>32</v>
          </cell>
          <cell r="D26">
            <v>19.899999999999999</v>
          </cell>
          <cell r="E26">
            <v>75.444444444444443</v>
          </cell>
          <cell r="F26">
            <v>100</v>
          </cell>
          <cell r="G26">
            <v>53</v>
          </cell>
          <cell r="H26">
            <v>16.2</v>
          </cell>
          <cell r="I26" t="str">
            <v>*</v>
          </cell>
          <cell r="J26">
            <v>55.440000000000005</v>
          </cell>
          <cell r="K26">
            <v>33.4</v>
          </cell>
        </row>
        <row r="27">
          <cell r="B27">
            <v>25.1875</v>
          </cell>
          <cell r="C27">
            <v>32.299999999999997</v>
          </cell>
          <cell r="D27">
            <v>20.7</v>
          </cell>
          <cell r="E27">
            <v>61.833333333333336</v>
          </cell>
          <cell r="F27">
            <v>100</v>
          </cell>
          <cell r="G27">
            <v>43</v>
          </cell>
          <cell r="H27">
            <v>11.879999999999999</v>
          </cell>
          <cell r="I27" t="str">
            <v>*</v>
          </cell>
          <cell r="J27">
            <v>19.440000000000001</v>
          </cell>
          <cell r="K27">
            <v>0.2</v>
          </cell>
        </row>
        <row r="28">
          <cell r="B28">
            <v>27.462500000000002</v>
          </cell>
          <cell r="C28">
            <v>34.299999999999997</v>
          </cell>
          <cell r="D28">
            <v>22.3</v>
          </cell>
          <cell r="E28">
            <v>63.764705882352942</v>
          </cell>
          <cell r="F28">
            <v>100</v>
          </cell>
          <cell r="G28">
            <v>37</v>
          </cell>
          <cell r="H28">
            <v>8.64</v>
          </cell>
          <cell r="I28" t="str">
            <v>*</v>
          </cell>
          <cell r="J28">
            <v>19.8</v>
          </cell>
          <cell r="K28">
            <v>0</v>
          </cell>
        </row>
        <row r="29">
          <cell r="B29">
            <v>28.229166666666661</v>
          </cell>
          <cell r="C29">
            <v>33.5</v>
          </cell>
          <cell r="D29">
            <v>22.9</v>
          </cell>
          <cell r="E29">
            <v>66.791666666666671</v>
          </cell>
          <cell r="F29">
            <v>100</v>
          </cell>
          <cell r="G29">
            <v>39</v>
          </cell>
          <cell r="H29">
            <v>13.68</v>
          </cell>
          <cell r="I29" t="str">
            <v>*</v>
          </cell>
          <cell r="J29">
            <v>28.08</v>
          </cell>
          <cell r="K29">
            <v>0</v>
          </cell>
        </row>
        <row r="30">
          <cell r="B30">
            <v>27.974999999999998</v>
          </cell>
          <cell r="C30">
            <v>33.700000000000003</v>
          </cell>
          <cell r="D30">
            <v>22.6</v>
          </cell>
          <cell r="E30">
            <v>53.166666666666664</v>
          </cell>
          <cell r="F30">
            <v>67</v>
          </cell>
          <cell r="G30">
            <v>28</v>
          </cell>
          <cell r="H30">
            <v>14.76</v>
          </cell>
          <cell r="I30" t="str">
            <v>*</v>
          </cell>
          <cell r="J30">
            <v>25.2</v>
          </cell>
          <cell r="K30">
            <v>0</v>
          </cell>
        </row>
        <row r="31">
          <cell r="B31">
            <v>27.270833333333332</v>
          </cell>
          <cell r="C31">
            <v>33.799999999999997</v>
          </cell>
          <cell r="D31">
            <v>23.5</v>
          </cell>
          <cell r="E31">
            <v>63.458333333333336</v>
          </cell>
          <cell r="F31">
            <v>80</v>
          </cell>
          <cell r="G31">
            <v>44</v>
          </cell>
          <cell r="H31">
            <v>18.36</v>
          </cell>
          <cell r="I31" t="str">
            <v>*</v>
          </cell>
          <cell r="J31">
            <v>35.64</v>
          </cell>
          <cell r="K31">
            <v>0</v>
          </cell>
        </row>
        <row r="32">
          <cell r="B32">
            <v>27.604166666666661</v>
          </cell>
          <cell r="C32">
            <v>33.5</v>
          </cell>
          <cell r="D32">
            <v>23.9</v>
          </cell>
          <cell r="E32">
            <v>66.625</v>
          </cell>
          <cell r="F32">
            <v>87</v>
          </cell>
          <cell r="G32">
            <v>44</v>
          </cell>
          <cell r="H32">
            <v>14.76</v>
          </cell>
          <cell r="I32" t="str">
            <v>*</v>
          </cell>
          <cell r="J32">
            <v>27.36</v>
          </cell>
          <cell r="K32">
            <v>0</v>
          </cell>
        </row>
        <row r="33">
          <cell r="B33">
            <v>27.645833333333329</v>
          </cell>
          <cell r="C33">
            <v>34.200000000000003</v>
          </cell>
          <cell r="D33">
            <v>23.4</v>
          </cell>
          <cell r="E33">
            <v>64.695652173913047</v>
          </cell>
          <cell r="F33">
            <v>100</v>
          </cell>
          <cell r="G33">
            <v>33</v>
          </cell>
          <cell r="H33">
            <v>18</v>
          </cell>
          <cell r="I33" t="str">
            <v>*</v>
          </cell>
          <cell r="J33">
            <v>30.96</v>
          </cell>
          <cell r="K33">
            <v>0</v>
          </cell>
        </row>
        <row r="34">
          <cell r="B34">
            <v>23.895833333333329</v>
          </cell>
          <cell r="C34">
            <v>28.9</v>
          </cell>
          <cell r="D34">
            <v>21.7</v>
          </cell>
          <cell r="E34">
            <v>74</v>
          </cell>
          <cell r="F34">
            <v>88</v>
          </cell>
          <cell r="G34">
            <v>55</v>
          </cell>
          <cell r="H34">
            <v>23.040000000000003</v>
          </cell>
          <cell r="I34" t="str">
            <v>*</v>
          </cell>
          <cell r="J34">
            <v>38.159999999999997</v>
          </cell>
          <cell r="K34">
            <v>8.8000000000000007</v>
          </cell>
        </row>
        <row r="35">
          <cell r="B35">
            <v>23.4375</v>
          </cell>
          <cell r="C35">
            <v>30.3</v>
          </cell>
          <cell r="D35">
            <v>20.5</v>
          </cell>
          <cell r="E35">
            <v>71.571428571428569</v>
          </cell>
          <cell r="F35">
            <v>100</v>
          </cell>
          <cell r="G35">
            <v>55</v>
          </cell>
          <cell r="H35">
            <v>14.4</v>
          </cell>
          <cell r="I35" t="str">
            <v>*</v>
          </cell>
          <cell r="J35">
            <v>53.28</v>
          </cell>
          <cell r="K35">
            <v>42.199999999999996</v>
          </cell>
        </row>
        <row r="36">
          <cell r="I36" t="str">
            <v>*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5">
          <cell r="B5" t="str">
            <v>*</v>
          </cell>
          <cell r="C5" t="str">
            <v>*</v>
          </cell>
          <cell r="D5" t="str">
            <v>*</v>
          </cell>
          <cell r="E5" t="str">
            <v>*</v>
          </cell>
          <cell r="F5" t="str">
            <v>*</v>
          </cell>
          <cell r="G5" t="str">
            <v>*</v>
          </cell>
          <cell r="H5" t="str">
            <v>*</v>
          </cell>
          <cell r="I5" t="str">
            <v>*</v>
          </cell>
          <cell r="J5" t="str">
            <v>*</v>
          </cell>
          <cell r="K5" t="str">
            <v>*</v>
          </cell>
        </row>
        <row r="6"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</row>
        <row r="7">
          <cell r="B7" t="str">
            <v>*</v>
          </cell>
          <cell r="C7" t="str">
            <v>*</v>
          </cell>
          <cell r="D7" t="str">
            <v>*</v>
          </cell>
          <cell r="E7" t="str">
            <v>*</v>
          </cell>
          <cell r="F7" t="str">
            <v>*</v>
          </cell>
          <cell r="G7" t="str">
            <v>*</v>
          </cell>
          <cell r="H7" t="str">
            <v>*</v>
          </cell>
          <cell r="I7" t="str">
            <v>*</v>
          </cell>
          <cell r="J7" t="str">
            <v>*</v>
          </cell>
          <cell r="K7" t="str">
            <v>*</v>
          </cell>
        </row>
        <row r="8">
          <cell r="B8" t="str">
            <v>*</v>
          </cell>
          <cell r="C8" t="str">
            <v>*</v>
          </cell>
          <cell r="D8" t="str">
            <v>*</v>
          </cell>
          <cell r="E8" t="str">
            <v>*</v>
          </cell>
          <cell r="F8" t="str">
            <v>*</v>
          </cell>
          <cell r="G8" t="str">
            <v>*</v>
          </cell>
          <cell r="H8" t="str">
            <v>*</v>
          </cell>
          <cell r="I8" t="str">
            <v>*</v>
          </cell>
          <cell r="J8" t="str">
            <v>*</v>
          </cell>
          <cell r="K8" t="str">
            <v>*</v>
          </cell>
        </row>
        <row r="9">
          <cell r="B9" t="str">
            <v>*</v>
          </cell>
          <cell r="C9" t="str">
            <v>*</v>
          </cell>
          <cell r="D9" t="str">
            <v>*</v>
          </cell>
          <cell r="E9" t="str">
            <v>*</v>
          </cell>
          <cell r="F9" t="str">
            <v>*</v>
          </cell>
          <cell r="G9" t="str">
            <v>*</v>
          </cell>
          <cell r="H9" t="str">
            <v>*</v>
          </cell>
          <cell r="I9" t="str">
            <v>*</v>
          </cell>
          <cell r="J9" t="str">
            <v>*</v>
          </cell>
          <cell r="K9" t="str">
            <v>*</v>
          </cell>
        </row>
        <row r="10">
          <cell r="B10" t="str">
            <v>*</v>
          </cell>
          <cell r="C10" t="str">
            <v>*</v>
          </cell>
          <cell r="D10" t="str">
            <v>*</v>
          </cell>
          <cell r="E10" t="str">
            <v>*</v>
          </cell>
          <cell r="F10" t="str">
            <v>*</v>
          </cell>
          <cell r="G10" t="str">
            <v>*</v>
          </cell>
          <cell r="H10" t="str">
            <v>*</v>
          </cell>
          <cell r="I10" t="str">
            <v>*</v>
          </cell>
          <cell r="J10" t="str">
            <v>*</v>
          </cell>
          <cell r="K10" t="str">
            <v>*</v>
          </cell>
        </row>
        <row r="11">
          <cell r="B11" t="str">
            <v>*</v>
          </cell>
          <cell r="C11" t="str">
            <v>*</v>
          </cell>
          <cell r="D11" t="str">
            <v>*</v>
          </cell>
          <cell r="E11" t="str">
            <v>*</v>
          </cell>
          <cell r="F11" t="str">
            <v>*</v>
          </cell>
          <cell r="G11" t="str">
            <v>*</v>
          </cell>
          <cell r="H11" t="str">
            <v>*</v>
          </cell>
          <cell r="I11" t="str">
            <v>*</v>
          </cell>
          <cell r="J11" t="str">
            <v>*</v>
          </cell>
          <cell r="K11" t="str">
            <v>*</v>
          </cell>
        </row>
        <row r="12">
          <cell r="B12" t="str">
            <v>*</v>
          </cell>
          <cell r="C12" t="str">
            <v>*</v>
          </cell>
          <cell r="D12" t="str">
            <v>*</v>
          </cell>
          <cell r="E12" t="str">
            <v>*</v>
          </cell>
          <cell r="F12" t="str">
            <v>*</v>
          </cell>
          <cell r="G12" t="str">
            <v>*</v>
          </cell>
          <cell r="H12" t="str">
            <v>*</v>
          </cell>
          <cell r="I12" t="str">
            <v>*</v>
          </cell>
          <cell r="J12" t="str">
            <v>*</v>
          </cell>
          <cell r="K12" t="str">
            <v>*</v>
          </cell>
        </row>
        <row r="13">
          <cell r="B13" t="str">
            <v>*</v>
          </cell>
          <cell r="C13" t="str">
            <v>*</v>
          </cell>
          <cell r="D13" t="str">
            <v>*</v>
          </cell>
          <cell r="E13" t="str">
            <v>*</v>
          </cell>
          <cell r="F13" t="str">
            <v>*</v>
          </cell>
          <cell r="G13" t="str">
            <v>*</v>
          </cell>
          <cell r="H13" t="str">
            <v>*</v>
          </cell>
          <cell r="I13" t="str">
            <v>*</v>
          </cell>
          <cell r="J13" t="str">
            <v>*</v>
          </cell>
          <cell r="K13" t="str">
            <v>*</v>
          </cell>
        </row>
        <row r="14"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  <cell r="J14" t="str">
            <v>*</v>
          </cell>
          <cell r="K14" t="str">
            <v>*</v>
          </cell>
        </row>
        <row r="15">
          <cell r="B15" t="str">
            <v>*</v>
          </cell>
          <cell r="C15" t="str">
            <v>*</v>
          </cell>
          <cell r="D15" t="str">
            <v>*</v>
          </cell>
          <cell r="E15" t="str">
            <v>*</v>
          </cell>
          <cell r="F15" t="str">
            <v>*</v>
          </cell>
          <cell r="G15" t="str">
            <v>*</v>
          </cell>
          <cell r="H15" t="str">
            <v>*</v>
          </cell>
          <cell r="I15" t="str">
            <v>*</v>
          </cell>
          <cell r="J15" t="str">
            <v>*</v>
          </cell>
          <cell r="K15" t="str">
            <v>*</v>
          </cell>
        </row>
        <row r="16">
          <cell r="B16" t="str">
            <v>*</v>
          </cell>
          <cell r="C16" t="str">
            <v>*</v>
          </cell>
          <cell r="D16" t="str">
            <v>*</v>
          </cell>
          <cell r="E16" t="str">
            <v>*</v>
          </cell>
          <cell r="F16" t="str">
            <v>*</v>
          </cell>
          <cell r="G16" t="str">
            <v>*</v>
          </cell>
          <cell r="H16" t="str">
            <v>*</v>
          </cell>
          <cell r="I16" t="str">
            <v>*</v>
          </cell>
          <cell r="J16" t="str">
            <v>*</v>
          </cell>
          <cell r="K16" t="str">
            <v>*</v>
          </cell>
        </row>
        <row r="17">
          <cell r="B17" t="str">
            <v>*</v>
          </cell>
          <cell r="C17" t="str">
            <v>*</v>
          </cell>
          <cell r="D17" t="str">
            <v>*</v>
          </cell>
          <cell r="E17" t="str">
            <v>*</v>
          </cell>
          <cell r="F17" t="str">
            <v>*</v>
          </cell>
          <cell r="G17" t="str">
            <v>*</v>
          </cell>
          <cell r="H17" t="str">
            <v>*</v>
          </cell>
          <cell r="I17" t="str">
            <v>*</v>
          </cell>
          <cell r="J17" t="str">
            <v>*</v>
          </cell>
          <cell r="K17" t="str">
            <v>*</v>
          </cell>
        </row>
        <row r="18">
          <cell r="B18" t="str">
            <v>*</v>
          </cell>
          <cell r="C18" t="str">
            <v>*</v>
          </cell>
          <cell r="D18" t="str">
            <v>*</v>
          </cell>
          <cell r="E18" t="str">
            <v>*</v>
          </cell>
          <cell r="F18" t="str">
            <v>*</v>
          </cell>
          <cell r="G18" t="str">
            <v>*</v>
          </cell>
          <cell r="H18" t="str">
            <v>*</v>
          </cell>
          <cell r="I18" t="str">
            <v>*</v>
          </cell>
          <cell r="J18" t="str">
            <v>*</v>
          </cell>
          <cell r="K18" t="str">
            <v>*</v>
          </cell>
        </row>
        <row r="19">
          <cell r="B19" t="str">
            <v>*</v>
          </cell>
          <cell r="C19" t="str">
            <v>*</v>
          </cell>
          <cell r="D19" t="str">
            <v>*</v>
          </cell>
          <cell r="E19" t="str">
            <v>*</v>
          </cell>
          <cell r="F19" t="str">
            <v>*</v>
          </cell>
          <cell r="G19" t="str">
            <v>*</v>
          </cell>
          <cell r="H19" t="str">
            <v>*</v>
          </cell>
          <cell r="I19" t="str">
            <v>*</v>
          </cell>
          <cell r="J19" t="str">
            <v>*</v>
          </cell>
          <cell r="K19" t="str">
            <v>*</v>
          </cell>
        </row>
        <row r="20">
          <cell r="B20" t="str">
            <v>*</v>
          </cell>
          <cell r="C20" t="str">
            <v>*</v>
          </cell>
          <cell r="D20" t="str">
            <v>*</v>
          </cell>
          <cell r="E20" t="str">
            <v>*</v>
          </cell>
          <cell r="F20" t="str">
            <v>*</v>
          </cell>
          <cell r="G20" t="str">
            <v>*</v>
          </cell>
          <cell r="H20" t="str">
            <v>*</v>
          </cell>
          <cell r="I20" t="str">
            <v>*</v>
          </cell>
          <cell r="J20" t="str">
            <v>*</v>
          </cell>
          <cell r="K20" t="str">
            <v>*</v>
          </cell>
        </row>
        <row r="21">
          <cell r="B21" t="str">
            <v>*</v>
          </cell>
          <cell r="C21" t="str">
            <v>*</v>
          </cell>
          <cell r="D21" t="str">
            <v>*</v>
          </cell>
          <cell r="E21" t="str">
            <v>*</v>
          </cell>
          <cell r="F21" t="str">
            <v>*</v>
          </cell>
          <cell r="G21" t="str">
            <v>*</v>
          </cell>
          <cell r="H21" t="str">
            <v>*</v>
          </cell>
          <cell r="I21" t="str">
            <v>*</v>
          </cell>
          <cell r="J21" t="str">
            <v>*</v>
          </cell>
          <cell r="K21" t="str">
            <v>*</v>
          </cell>
        </row>
        <row r="22">
          <cell r="B22" t="str">
            <v>*</v>
          </cell>
          <cell r="C22" t="str">
            <v>*</v>
          </cell>
          <cell r="D22" t="str">
            <v>*</v>
          </cell>
          <cell r="E22" t="str">
            <v>*</v>
          </cell>
          <cell r="F22" t="str">
            <v>*</v>
          </cell>
          <cell r="G22" t="str">
            <v>*</v>
          </cell>
          <cell r="H22" t="str">
            <v>*</v>
          </cell>
          <cell r="I22" t="str">
            <v>*</v>
          </cell>
          <cell r="J22" t="str">
            <v>*</v>
          </cell>
          <cell r="K22" t="str">
            <v>*</v>
          </cell>
        </row>
        <row r="23">
          <cell r="B23" t="str">
            <v>*</v>
          </cell>
          <cell r="C23" t="str">
            <v>*</v>
          </cell>
          <cell r="D23" t="str">
            <v>*</v>
          </cell>
          <cell r="E23" t="str">
            <v>*</v>
          </cell>
          <cell r="F23" t="str">
            <v>*</v>
          </cell>
          <cell r="G23" t="str">
            <v>*</v>
          </cell>
          <cell r="H23" t="str">
            <v>*</v>
          </cell>
          <cell r="I23" t="str">
            <v>*</v>
          </cell>
          <cell r="J23" t="str">
            <v>*</v>
          </cell>
          <cell r="K23" t="str">
            <v>*</v>
          </cell>
        </row>
        <row r="24">
          <cell r="B24" t="str">
            <v>*</v>
          </cell>
          <cell r="C24" t="str">
            <v>*</v>
          </cell>
          <cell r="D24" t="str">
            <v>*</v>
          </cell>
          <cell r="E24" t="str">
            <v>*</v>
          </cell>
          <cell r="F24" t="str">
            <v>*</v>
          </cell>
          <cell r="G24" t="str">
            <v>*</v>
          </cell>
          <cell r="H24" t="str">
            <v>*</v>
          </cell>
          <cell r="I24" t="str">
            <v>*</v>
          </cell>
          <cell r="J24" t="str">
            <v>*</v>
          </cell>
          <cell r="K24" t="str">
            <v>*</v>
          </cell>
        </row>
        <row r="25">
          <cell r="B25" t="str">
            <v>*</v>
          </cell>
          <cell r="C25" t="str">
            <v>*</v>
          </cell>
          <cell r="D25" t="str">
            <v>*</v>
          </cell>
          <cell r="E25" t="str">
            <v>*</v>
          </cell>
          <cell r="F25" t="str">
            <v>*</v>
          </cell>
          <cell r="G25" t="str">
            <v>*</v>
          </cell>
          <cell r="H25" t="str">
            <v>*</v>
          </cell>
          <cell r="I25" t="str">
            <v>*</v>
          </cell>
          <cell r="J25" t="str">
            <v>*</v>
          </cell>
          <cell r="K25" t="str">
            <v>*</v>
          </cell>
        </row>
        <row r="26">
          <cell r="B26" t="str">
            <v>*</v>
          </cell>
          <cell r="C26" t="str">
            <v>*</v>
          </cell>
          <cell r="D26" t="str">
            <v>*</v>
          </cell>
          <cell r="E26" t="str">
            <v>*</v>
          </cell>
          <cell r="F26" t="str">
            <v>*</v>
          </cell>
          <cell r="G26" t="str">
            <v>*</v>
          </cell>
          <cell r="H26" t="str">
            <v>*</v>
          </cell>
          <cell r="I26" t="str">
            <v>*</v>
          </cell>
          <cell r="J26" t="str">
            <v>*</v>
          </cell>
          <cell r="K26" t="str">
            <v>*</v>
          </cell>
        </row>
        <row r="27">
          <cell r="B27" t="str">
            <v>*</v>
          </cell>
          <cell r="C27" t="str">
            <v>*</v>
          </cell>
          <cell r="D27" t="str">
            <v>*</v>
          </cell>
          <cell r="E27" t="str">
            <v>*</v>
          </cell>
          <cell r="F27" t="str">
            <v>*</v>
          </cell>
          <cell r="G27" t="str">
            <v>*</v>
          </cell>
          <cell r="H27" t="str">
            <v>*</v>
          </cell>
          <cell r="I27" t="str">
            <v>*</v>
          </cell>
          <cell r="J27" t="str">
            <v>*</v>
          </cell>
          <cell r="K27" t="str">
            <v>*</v>
          </cell>
        </row>
        <row r="28">
          <cell r="B28" t="str">
            <v>*</v>
          </cell>
          <cell r="C28" t="str">
            <v>*</v>
          </cell>
          <cell r="D28" t="str">
            <v>*</v>
          </cell>
          <cell r="E28" t="str">
            <v>*</v>
          </cell>
          <cell r="F28" t="str">
            <v>*</v>
          </cell>
          <cell r="G28" t="str">
            <v>*</v>
          </cell>
          <cell r="H28" t="str">
            <v>*</v>
          </cell>
          <cell r="I28" t="str">
            <v>*</v>
          </cell>
          <cell r="J28" t="str">
            <v>*</v>
          </cell>
          <cell r="K28" t="str">
            <v>*</v>
          </cell>
        </row>
        <row r="29">
          <cell r="B29" t="str">
            <v>*</v>
          </cell>
          <cell r="C29" t="str">
            <v>*</v>
          </cell>
          <cell r="D29" t="str">
            <v>*</v>
          </cell>
          <cell r="E29" t="str">
            <v>*</v>
          </cell>
          <cell r="F29" t="str">
            <v>*</v>
          </cell>
          <cell r="G29" t="str">
            <v>*</v>
          </cell>
          <cell r="H29" t="str">
            <v>*</v>
          </cell>
          <cell r="I29" t="str">
            <v>*</v>
          </cell>
          <cell r="J29" t="str">
            <v>*</v>
          </cell>
          <cell r="K29" t="str">
            <v>*</v>
          </cell>
        </row>
        <row r="30">
          <cell r="B30" t="str">
            <v>*</v>
          </cell>
          <cell r="C30" t="str">
            <v>*</v>
          </cell>
          <cell r="D30" t="str">
            <v>*</v>
          </cell>
          <cell r="E30" t="str">
            <v>*</v>
          </cell>
          <cell r="F30" t="str">
            <v>*</v>
          </cell>
          <cell r="G30" t="str">
            <v>*</v>
          </cell>
          <cell r="H30" t="str">
            <v>*</v>
          </cell>
          <cell r="I30" t="str">
            <v>*</v>
          </cell>
          <cell r="J30" t="str">
            <v>*</v>
          </cell>
          <cell r="K30" t="str">
            <v>*</v>
          </cell>
        </row>
        <row r="31">
          <cell r="B31" t="str">
            <v>*</v>
          </cell>
          <cell r="C31" t="str">
            <v>*</v>
          </cell>
          <cell r="D31" t="str">
            <v>*</v>
          </cell>
          <cell r="E31" t="str">
            <v>*</v>
          </cell>
          <cell r="F31" t="str">
            <v>*</v>
          </cell>
          <cell r="G31" t="str">
            <v>*</v>
          </cell>
          <cell r="H31" t="str">
            <v>*</v>
          </cell>
          <cell r="I31" t="str">
            <v>*</v>
          </cell>
          <cell r="J31" t="str">
            <v>*</v>
          </cell>
          <cell r="K31" t="str">
            <v>*</v>
          </cell>
        </row>
        <row r="32">
          <cell r="B32" t="str">
            <v>*</v>
          </cell>
          <cell r="C32" t="str">
            <v>*</v>
          </cell>
          <cell r="D32" t="str">
            <v>*</v>
          </cell>
          <cell r="E32" t="str">
            <v>*</v>
          </cell>
          <cell r="F32" t="str">
            <v>*</v>
          </cell>
          <cell r="G32" t="str">
            <v>*</v>
          </cell>
          <cell r="H32" t="str">
            <v>*</v>
          </cell>
          <cell r="I32" t="str">
            <v>*</v>
          </cell>
          <cell r="J32" t="str">
            <v>*</v>
          </cell>
          <cell r="K32" t="str">
            <v>*</v>
          </cell>
        </row>
        <row r="33">
          <cell r="B33" t="str">
            <v>*</v>
          </cell>
          <cell r="C33" t="str">
            <v>*</v>
          </cell>
          <cell r="D33" t="str">
            <v>*</v>
          </cell>
          <cell r="E33" t="str">
            <v>*</v>
          </cell>
          <cell r="F33" t="str">
            <v>*</v>
          </cell>
          <cell r="G33" t="str">
            <v>*</v>
          </cell>
          <cell r="H33" t="str">
            <v>*</v>
          </cell>
          <cell r="I33" t="str">
            <v>*</v>
          </cell>
          <cell r="J33" t="str">
            <v>*</v>
          </cell>
          <cell r="K33" t="str">
            <v>*</v>
          </cell>
        </row>
        <row r="34">
          <cell r="B34" t="str">
            <v>*</v>
          </cell>
          <cell r="C34" t="str">
            <v>*</v>
          </cell>
          <cell r="D34" t="str">
            <v>*</v>
          </cell>
          <cell r="E34" t="str">
            <v>*</v>
          </cell>
          <cell r="F34" t="str">
            <v>*</v>
          </cell>
          <cell r="G34" t="str">
            <v>*</v>
          </cell>
          <cell r="H34" t="str">
            <v>*</v>
          </cell>
          <cell r="I34" t="str">
            <v>*</v>
          </cell>
          <cell r="J34" t="str">
            <v>*</v>
          </cell>
          <cell r="K34" t="str">
            <v>*</v>
          </cell>
        </row>
        <row r="35">
          <cell r="B35" t="str">
            <v>*</v>
          </cell>
          <cell r="C35" t="str">
            <v>*</v>
          </cell>
          <cell r="D35" t="str">
            <v>*</v>
          </cell>
          <cell r="E35" t="str">
            <v>*</v>
          </cell>
          <cell r="F35" t="str">
            <v>*</v>
          </cell>
          <cell r="G35" t="str">
            <v>*</v>
          </cell>
          <cell r="H35" t="str">
            <v>*</v>
          </cell>
          <cell r="I35" t="str">
            <v>*</v>
          </cell>
          <cell r="J35" t="str">
            <v>*</v>
          </cell>
          <cell r="K35" t="str">
            <v>*</v>
          </cell>
        </row>
        <row r="36">
          <cell r="I36" t="str">
            <v>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met.gov.br/sonabra/maps/automaticas.ph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0"/>
  <sheetViews>
    <sheetView zoomScale="90" zoomScaleNormal="90" workbookViewId="0">
      <selection activeCell="B5" sqref="B5:AG50"/>
    </sheetView>
  </sheetViews>
  <sheetFormatPr defaultRowHeight="12.75" x14ac:dyDescent="0.2"/>
  <cols>
    <col min="1" max="1" width="19.140625" style="113" bestFit="1" customWidth="1"/>
    <col min="2" max="32" width="5.42578125" style="113" customWidth="1"/>
    <col min="33" max="33" width="6.5703125" style="114" bestFit="1" customWidth="1"/>
    <col min="34" max="16384" width="9.140625" style="18"/>
  </cols>
  <sheetData>
    <row r="1" spans="1:36" ht="20.100000000000001" customHeight="1" x14ac:dyDescent="0.2">
      <c r="A1" s="163" t="s">
        <v>217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5"/>
    </row>
    <row r="2" spans="1:36" s="116" customFormat="1" ht="20.100000000000001" customHeight="1" x14ac:dyDescent="0.2">
      <c r="A2" s="166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2"/>
    </row>
    <row r="3" spans="1:36" s="117" customFormat="1" ht="20.100000000000001" customHeight="1" x14ac:dyDescent="0.2">
      <c r="A3" s="166"/>
      <c r="B3" s="157">
        <v>1</v>
      </c>
      <c r="C3" s="157">
        <f>SUM(B3+1)</f>
        <v>2</v>
      </c>
      <c r="D3" s="157">
        <f t="shared" ref="D3:AB3" si="0">SUM(C3+1)</f>
        <v>3</v>
      </c>
      <c r="E3" s="157">
        <f t="shared" si="0"/>
        <v>4</v>
      </c>
      <c r="F3" s="157">
        <f t="shared" si="0"/>
        <v>5</v>
      </c>
      <c r="G3" s="157">
        <v>6</v>
      </c>
      <c r="H3" s="157">
        <v>7</v>
      </c>
      <c r="I3" s="157">
        <f t="shared" si="0"/>
        <v>8</v>
      </c>
      <c r="J3" s="157">
        <f t="shared" si="0"/>
        <v>9</v>
      </c>
      <c r="K3" s="157">
        <f t="shared" si="0"/>
        <v>10</v>
      </c>
      <c r="L3" s="157">
        <f t="shared" si="0"/>
        <v>11</v>
      </c>
      <c r="M3" s="157">
        <f t="shared" si="0"/>
        <v>12</v>
      </c>
      <c r="N3" s="157">
        <f t="shared" si="0"/>
        <v>13</v>
      </c>
      <c r="O3" s="157">
        <f t="shared" si="0"/>
        <v>14</v>
      </c>
      <c r="P3" s="157">
        <f t="shared" si="0"/>
        <v>15</v>
      </c>
      <c r="Q3" s="157">
        <f t="shared" si="0"/>
        <v>16</v>
      </c>
      <c r="R3" s="157">
        <f t="shared" si="0"/>
        <v>17</v>
      </c>
      <c r="S3" s="157">
        <f t="shared" si="0"/>
        <v>18</v>
      </c>
      <c r="T3" s="157">
        <f t="shared" si="0"/>
        <v>19</v>
      </c>
      <c r="U3" s="157">
        <f t="shared" si="0"/>
        <v>20</v>
      </c>
      <c r="V3" s="157">
        <f t="shared" si="0"/>
        <v>21</v>
      </c>
      <c r="W3" s="157">
        <f t="shared" si="0"/>
        <v>22</v>
      </c>
      <c r="X3" s="157">
        <f t="shared" si="0"/>
        <v>23</v>
      </c>
      <c r="Y3" s="157">
        <f t="shared" si="0"/>
        <v>24</v>
      </c>
      <c r="Z3" s="157">
        <f t="shared" si="0"/>
        <v>25</v>
      </c>
      <c r="AA3" s="157">
        <f t="shared" si="0"/>
        <v>26</v>
      </c>
      <c r="AB3" s="157">
        <f t="shared" si="0"/>
        <v>27</v>
      </c>
      <c r="AC3" s="157">
        <f>SUM(AB3+1)</f>
        <v>28</v>
      </c>
      <c r="AD3" s="157">
        <f>SUM(AC3+1)</f>
        <v>29</v>
      </c>
      <c r="AE3" s="157">
        <v>30</v>
      </c>
      <c r="AF3" s="158">
        <v>31</v>
      </c>
      <c r="AG3" s="153" t="s">
        <v>26</v>
      </c>
    </row>
    <row r="4" spans="1:36" s="117" customFormat="1" x14ac:dyDescent="0.2">
      <c r="A4" s="166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9"/>
      <c r="AG4" s="154"/>
    </row>
    <row r="5" spans="1:36" s="117" customFormat="1" x14ac:dyDescent="0.2">
      <c r="A5" s="50" t="s">
        <v>30</v>
      </c>
      <c r="B5" s="139">
        <f>[1]Janeiro!$B$5</f>
        <v>27.916666666666675</v>
      </c>
      <c r="C5" s="139">
        <f>[1]Janeiro!$B$6</f>
        <v>25.045833333333331</v>
      </c>
      <c r="D5" s="139">
        <f>[1]Janeiro!$B$7</f>
        <v>25.166666666666668</v>
      </c>
      <c r="E5" s="139">
        <f>[1]Janeiro!$B$8</f>
        <v>22.700000000000003</v>
      </c>
      <c r="F5" s="139">
        <f>[1]Janeiro!$B$9</f>
        <v>23.375</v>
      </c>
      <c r="G5" s="139">
        <f>[1]Janeiro!$B$10</f>
        <v>23.45</v>
      </c>
      <c r="H5" s="139">
        <f>[1]Janeiro!$B$11</f>
        <v>24.762500000000003</v>
      </c>
      <c r="I5" s="139">
        <f>[1]Janeiro!$B$12</f>
        <v>25.620833333333334</v>
      </c>
      <c r="J5" s="139">
        <f>[1]Janeiro!$B$13</f>
        <v>26.433333333333334</v>
      </c>
      <c r="K5" s="139">
        <f>[1]Janeiro!$B$14</f>
        <v>23.387499999999992</v>
      </c>
      <c r="L5" s="139">
        <f>[1]Janeiro!$B$15</f>
        <v>23.887500000000003</v>
      </c>
      <c r="M5" s="139">
        <f>[1]Janeiro!$B$16</f>
        <v>25.724999999999994</v>
      </c>
      <c r="N5" s="139">
        <f>[1]Janeiro!$B$17</f>
        <v>25.691666666666666</v>
      </c>
      <c r="O5" s="139">
        <f>[1]Janeiro!$B$18</f>
        <v>24.658333333333335</v>
      </c>
      <c r="P5" s="139">
        <f>[1]Janeiro!$B$19</f>
        <v>26.395833333333332</v>
      </c>
      <c r="Q5" s="139">
        <f>[1]Janeiro!$B$20</f>
        <v>25.991666666666664</v>
      </c>
      <c r="R5" s="139">
        <f>[1]Janeiro!$B$21</f>
        <v>25.237499999999997</v>
      </c>
      <c r="S5" s="139">
        <f>[1]Janeiro!$B$22</f>
        <v>26.275000000000002</v>
      </c>
      <c r="T5" s="139">
        <f>[1]Janeiro!$B$23</f>
        <v>26.891666666666662</v>
      </c>
      <c r="U5" s="139">
        <f>[1]Janeiro!$B$24</f>
        <v>26.066666666666674</v>
      </c>
      <c r="V5" s="139">
        <f>[1]Janeiro!$B$25</f>
        <v>26.858333333333331</v>
      </c>
      <c r="W5" s="139">
        <f>[1]Janeiro!$B$26</f>
        <v>24.208333333333329</v>
      </c>
      <c r="X5" s="139">
        <f>[1]Janeiro!$B$27</f>
        <v>24.866666666666671</v>
      </c>
      <c r="Y5" s="139">
        <f>[1]Janeiro!$B$28</f>
        <v>26.737500000000008</v>
      </c>
      <c r="Z5" s="139">
        <f>[1]Janeiro!$B$29</f>
        <v>27.991666666666664</v>
      </c>
      <c r="AA5" s="139">
        <f>[1]Janeiro!$B$30</f>
        <v>28.575000000000006</v>
      </c>
      <c r="AB5" s="139">
        <f>[1]Janeiro!$B$31</f>
        <v>27.804166666666664</v>
      </c>
      <c r="AC5" s="139">
        <f>[1]Janeiro!$B$32</f>
        <v>26.720833333333335</v>
      </c>
      <c r="AD5" s="139">
        <f>[1]Janeiro!$B$33</f>
        <v>26.487499999999997</v>
      </c>
      <c r="AE5" s="139">
        <f>[1]Janeiro!$B$34</f>
        <v>25.266666666666666</v>
      </c>
      <c r="AF5" s="139">
        <f>[1]Janeiro!$B$35</f>
        <v>24.7</v>
      </c>
      <c r="AG5" s="140">
        <f>AVERAGE(B5:AF5)</f>
        <v>25.641801075268816</v>
      </c>
    </row>
    <row r="6" spans="1:36" x14ac:dyDescent="0.2">
      <c r="A6" s="50" t="s">
        <v>0</v>
      </c>
      <c r="B6" s="141">
        <f>[2]Janeiro!$B$5</f>
        <v>27.045833333333334</v>
      </c>
      <c r="C6" s="141">
        <f>[2]Janeiro!$B$6</f>
        <v>23.816666666666663</v>
      </c>
      <c r="D6" s="141">
        <f>[2]Janeiro!$B$7</f>
        <v>23.354166666666668</v>
      </c>
      <c r="E6" s="141">
        <f>[2]Janeiro!$B$8</f>
        <v>23.033333333333335</v>
      </c>
      <c r="F6" s="141">
        <f>[2]Janeiro!$B$9</f>
        <v>22.866666666666664</v>
      </c>
      <c r="G6" s="141">
        <f>[2]Janeiro!$B$10</f>
        <v>21.737500000000001</v>
      </c>
      <c r="H6" s="141">
        <f>[2]Janeiro!$B$11</f>
        <v>22.550000000000008</v>
      </c>
      <c r="I6" s="141">
        <f>[2]Janeiro!$B$12</f>
        <v>23.179166666666664</v>
      </c>
      <c r="J6" s="141">
        <f>[2]Janeiro!$B$13</f>
        <v>22.445833333333336</v>
      </c>
      <c r="K6" s="141">
        <f>[2]Janeiro!$B$14</f>
        <v>22.583333333333332</v>
      </c>
      <c r="L6" s="141">
        <f>[2]Janeiro!$B$15</f>
        <v>23.620833333333337</v>
      </c>
      <c r="M6" s="141">
        <f>[2]Janeiro!$B$16</f>
        <v>24.529166666666669</v>
      </c>
      <c r="N6" s="141">
        <f>[2]Janeiro!$B$17</f>
        <v>24.55</v>
      </c>
      <c r="O6" s="141">
        <f>[2]Janeiro!$B$18</f>
        <v>22.700000000000003</v>
      </c>
      <c r="P6" s="141">
        <f>[2]Janeiro!$B$19</f>
        <v>23.712500000000002</v>
      </c>
      <c r="Q6" s="141">
        <f>[2]Janeiro!$B$20</f>
        <v>24.925000000000001</v>
      </c>
      <c r="R6" s="141">
        <f>[2]Janeiro!$B$21</f>
        <v>25.579166666666669</v>
      </c>
      <c r="S6" s="141">
        <f>[2]Janeiro!$B$22</f>
        <v>24.645833333333332</v>
      </c>
      <c r="T6" s="141">
        <f>[2]Janeiro!$B$23</f>
        <v>22.716666666666665</v>
      </c>
      <c r="U6" s="141">
        <f>[2]Janeiro!$B$24</f>
        <v>25.958333333333332</v>
      </c>
      <c r="V6" s="141">
        <f>[2]Janeiro!$B$25</f>
        <v>25.841666666666665</v>
      </c>
      <c r="W6" s="141">
        <f>[2]Janeiro!$B$26</f>
        <v>23.504166666666666</v>
      </c>
      <c r="X6" s="141">
        <f>[2]Janeiro!$B$27</f>
        <v>23.741666666666664</v>
      </c>
      <c r="Y6" s="141">
        <f>[2]Janeiro!$B$28</f>
        <v>25.720833333333331</v>
      </c>
      <c r="Z6" s="141">
        <f>[2]Janeiro!$B$29</f>
        <v>25.795833333333334</v>
      </c>
      <c r="AA6" s="141">
        <f>[2]Janeiro!$B$30</f>
        <v>26.7</v>
      </c>
      <c r="AB6" s="141">
        <f>[2]Janeiro!$B$31</f>
        <v>25.750000000000004</v>
      </c>
      <c r="AC6" s="141">
        <f>[2]Janeiro!$B$32</f>
        <v>26.887500000000003</v>
      </c>
      <c r="AD6" s="141">
        <f>[2]Janeiro!$B$33</f>
        <v>25.829166666666669</v>
      </c>
      <c r="AE6" s="141">
        <f>[2]Janeiro!$B$34</f>
        <v>25.504166666666674</v>
      </c>
      <c r="AF6" s="141">
        <f>[2]Janeiro!$B$35</f>
        <v>22.745833333333334</v>
      </c>
      <c r="AG6" s="140">
        <f t="shared" ref="AG6:AG49" si="1">AVERAGE(B6:AF6)</f>
        <v>24.308736559139785</v>
      </c>
    </row>
    <row r="7" spans="1:36" x14ac:dyDescent="0.2">
      <c r="A7" s="50" t="s">
        <v>90</v>
      </c>
      <c r="B7" s="141">
        <f>[3]Janeiro!$B$5</f>
        <v>28.033333333333331</v>
      </c>
      <c r="C7" s="141">
        <f>[3]Janeiro!$B$6</f>
        <v>22.908333333333335</v>
      </c>
      <c r="D7" s="141">
        <f>[3]Janeiro!$B$7</f>
        <v>23.966666666666669</v>
      </c>
      <c r="E7" s="141">
        <f>[3]Janeiro!$B$8</f>
        <v>23.854166666666668</v>
      </c>
      <c r="F7" s="141">
        <f>[3]Janeiro!$B$9</f>
        <v>23.091666666666669</v>
      </c>
      <c r="G7" s="141">
        <f>[3]Janeiro!$B$10</f>
        <v>23.216666666666669</v>
      </c>
      <c r="H7" s="141">
        <f>[3]Janeiro!$B$11</f>
        <v>24.074999999999999</v>
      </c>
      <c r="I7" s="141">
        <f>[3]Janeiro!$B$12</f>
        <v>24.758333333333329</v>
      </c>
      <c r="J7" s="141">
        <f>[3]Janeiro!$B$13</f>
        <v>25.308333333333334</v>
      </c>
      <c r="K7" s="141">
        <f>[3]Janeiro!$B$14</f>
        <v>25.800000000000008</v>
      </c>
      <c r="L7" s="141">
        <f>[3]Janeiro!$B$15</f>
        <v>24.941666666666666</v>
      </c>
      <c r="M7" s="141">
        <f>[3]Janeiro!$B$16</f>
        <v>25.520833333333329</v>
      </c>
      <c r="N7" s="141">
        <f>[3]Janeiro!$B$17</f>
        <v>25.325000000000003</v>
      </c>
      <c r="O7" s="141">
        <f>[3]Janeiro!$B$18</f>
        <v>25.562500000000011</v>
      </c>
      <c r="P7" s="141">
        <f>[3]Janeiro!$B$19</f>
        <v>25.724999999999994</v>
      </c>
      <c r="Q7" s="141">
        <f>[3]Janeiro!$B$20</f>
        <v>26.383333333333329</v>
      </c>
      <c r="R7" s="141">
        <f>[3]Janeiro!$B$21</f>
        <v>26.366666666666664</v>
      </c>
      <c r="S7" s="141">
        <f>[3]Janeiro!$B$22</f>
        <v>27.566666666666666</v>
      </c>
      <c r="T7" s="141">
        <f>[3]Janeiro!$B$23</f>
        <v>25.516666666666662</v>
      </c>
      <c r="U7" s="141">
        <f>[3]Janeiro!$B$24</f>
        <v>26.970833333333331</v>
      </c>
      <c r="V7" s="141">
        <f>[3]Janeiro!$B$25</f>
        <v>26.424999999999994</v>
      </c>
      <c r="W7" s="141">
        <f>[3]Janeiro!$B$26</f>
        <v>24.829166666666669</v>
      </c>
      <c r="X7" s="141">
        <f>[3]Janeiro!$B$27</f>
        <v>24.879166666666666</v>
      </c>
      <c r="Y7" s="141">
        <f>[3]Janeiro!$B$28</f>
        <v>27.237499999999997</v>
      </c>
      <c r="Z7" s="141">
        <f>[3]Janeiro!$B$29</f>
        <v>27.808333333333323</v>
      </c>
      <c r="AA7" s="141">
        <f>[3]Janeiro!$B$30</f>
        <v>28.362499999999997</v>
      </c>
      <c r="AB7" s="141">
        <f>[3]Janeiro!$B$31</f>
        <v>27.662500000000005</v>
      </c>
      <c r="AC7" s="141">
        <f>[3]Janeiro!$B$32</f>
        <v>28.104166666666668</v>
      </c>
      <c r="AD7" s="141">
        <f>[3]Janeiro!$B$33</f>
        <v>28.016666666666662</v>
      </c>
      <c r="AE7" s="141">
        <f>[3]Janeiro!$B$34</f>
        <v>23.858333333333331</v>
      </c>
      <c r="AF7" s="141">
        <f>[3]Janeiro!$B$35</f>
        <v>22.966666666666665</v>
      </c>
      <c r="AG7" s="140">
        <f t="shared" si="1"/>
        <v>25.646505376344081</v>
      </c>
    </row>
    <row r="8" spans="1:36" x14ac:dyDescent="0.2">
      <c r="A8" s="50" t="s">
        <v>1</v>
      </c>
      <c r="B8" s="141">
        <f>[4]Janeiro!$B$5</f>
        <v>29.308333333333334</v>
      </c>
      <c r="C8" s="141">
        <f>[4]Janeiro!$B$6</f>
        <v>28.125000000000004</v>
      </c>
      <c r="D8" s="141">
        <f>[4]Janeiro!$B$7</f>
        <v>24.970833333333331</v>
      </c>
      <c r="E8" s="141">
        <f>[4]Janeiro!$B$8</f>
        <v>24.475000000000005</v>
      </c>
      <c r="F8" s="141">
        <f>[4]Janeiro!$B$9</f>
        <v>25.7</v>
      </c>
      <c r="G8" s="141">
        <f>[4]Janeiro!$B$10</f>
        <v>24.912499999999998</v>
      </c>
      <c r="H8" s="141">
        <f>[4]Janeiro!$B$11</f>
        <v>26.208333333333329</v>
      </c>
      <c r="I8" s="141">
        <f>[4]Janeiro!$B$12</f>
        <v>28.087499999999991</v>
      </c>
      <c r="J8" s="141">
        <f>[4]Janeiro!$B$13</f>
        <v>28.233333333333338</v>
      </c>
      <c r="K8" s="141">
        <f>[4]Janeiro!$B$14</f>
        <v>26.766666666666666</v>
      </c>
      <c r="L8" s="141">
        <f>[4]Janeiro!$B$15</f>
        <v>24.758333333333336</v>
      </c>
      <c r="M8" s="141">
        <f>[4]Janeiro!$B$16</f>
        <v>25.170833333333338</v>
      </c>
      <c r="N8" s="141">
        <f>[4]Janeiro!$B$17</f>
        <v>24.116666666666664</v>
      </c>
      <c r="O8" s="141">
        <f>[4]Janeiro!$B$18</f>
        <v>23.387499999999999</v>
      </c>
      <c r="P8" s="141">
        <f>[4]Janeiro!$B$19</f>
        <v>25.658333333333331</v>
      </c>
      <c r="Q8" s="141">
        <f>[4]Janeiro!$B$20</f>
        <v>28.237499999999997</v>
      </c>
      <c r="R8" s="141">
        <f>[4]Janeiro!$B$21</f>
        <v>27.141666666666662</v>
      </c>
      <c r="S8" s="141">
        <f>[4]Janeiro!$B$22</f>
        <v>27.000000000000004</v>
      </c>
      <c r="T8" s="141">
        <f>[4]Janeiro!$B$23</f>
        <v>27.808333333333334</v>
      </c>
      <c r="U8" s="141">
        <f>[4]Janeiro!$B$24</f>
        <v>26.916666666666671</v>
      </c>
      <c r="V8" s="141">
        <f>[4]Janeiro!$B$25</f>
        <v>28.279166666666672</v>
      </c>
      <c r="W8" s="141">
        <f>[4]Janeiro!$B$26</f>
        <v>28.991666666666671</v>
      </c>
      <c r="X8" s="141">
        <f>[4]Janeiro!$B$27</f>
        <v>25.304166666666664</v>
      </c>
      <c r="Y8" s="141">
        <f>[4]Janeiro!$B$28</f>
        <v>25.595833333333335</v>
      </c>
      <c r="Z8" s="141">
        <f>[4]Janeiro!$B$29</f>
        <v>27.666666666666668</v>
      </c>
      <c r="AA8" s="141">
        <f>[4]Janeiro!$B$30</f>
        <v>28.570833333333336</v>
      </c>
      <c r="AB8" s="141">
        <f>[4]Janeiro!$B$31</f>
        <v>28.004166666666674</v>
      </c>
      <c r="AC8" s="141">
        <f>[4]Janeiro!$B$32</f>
        <v>27.341666666666665</v>
      </c>
      <c r="AD8" s="141">
        <f>[4]Janeiro!$B$33</f>
        <v>27.616666666666664</v>
      </c>
      <c r="AE8" s="141">
        <f>[4]Janeiro!$B$34</f>
        <v>25.775000000000002</v>
      </c>
      <c r="AF8" s="141">
        <f>[4]Janeiro!$B$35</f>
        <v>23.633333333333336</v>
      </c>
      <c r="AG8" s="140">
        <f t="shared" si="1"/>
        <v>26.57298387096774</v>
      </c>
    </row>
    <row r="9" spans="1:36" hidden="1" x14ac:dyDescent="0.2">
      <c r="A9" s="109" t="s">
        <v>153</v>
      </c>
      <c r="B9" s="141" t="str">
        <f>[5]Janeiro!$B$5</f>
        <v>*</v>
      </c>
      <c r="C9" s="141" t="str">
        <f>[5]Janeiro!$B$6</f>
        <v>*</v>
      </c>
      <c r="D9" s="141" t="str">
        <f>[5]Janeiro!$B$7</f>
        <v>*</v>
      </c>
      <c r="E9" s="141" t="str">
        <f>[5]Janeiro!$B$8</f>
        <v>*</v>
      </c>
      <c r="F9" s="141" t="str">
        <f>[5]Janeiro!$B$9</f>
        <v>*</v>
      </c>
      <c r="G9" s="141" t="str">
        <f>[5]Janeiro!$B$10</f>
        <v>*</v>
      </c>
      <c r="H9" s="141" t="str">
        <f>[5]Janeiro!$B$11</f>
        <v>*</v>
      </c>
      <c r="I9" s="141" t="str">
        <f>[5]Janeiro!$B$12</f>
        <v>*</v>
      </c>
      <c r="J9" s="141" t="str">
        <f>[5]Janeiro!$B$13</f>
        <v>*</v>
      </c>
      <c r="K9" s="141" t="str">
        <f>[5]Janeiro!$B$14</f>
        <v>*</v>
      </c>
      <c r="L9" s="141" t="str">
        <f>[5]Janeiro!$B$15</f>
        <v>*</v>
      </c>
      <c r="M9" s="141" t="str">
        <f>[5]Janeiro!$B$16</f>
        <v>*</v>
      </c>
      <c r="N9" s="141" t="str">
        <f>[5]Janeiro!$B$17</f>
        <v>*</v>
      </c>
      <c r="O9" s="141" t="str">
        <f>[5]Janeiro!$B$18</f>
        <v>*</v>
      </c>
      <c r="P9" s="141" t="str">
        <f>[5]Janeiro!$B$19</f>
        <v>*</v>
      </c>
      <c r="Q9" s="141" t="str">
        <f>[5]Janeiro!$B$20</f>
        <v>*</v>
      </c>
      <c r="R9" s="141" t="str">
        <f>[5]Janeiro!$B$21</f>
        <v>*</v>
      </c>
      <c r="S9" s="141" t="str">
        <f>[5]Janeiro!$B$22</f>
        <v>*</v>
      </c>
      <c r="T9" s="141" t="str">
        <f>[5]Janeiro!$B$23</f>
        <v>*</v>
      </c>
      <c r="U9" s="141" t="str">
        <f>[5]Janeiro!$B$24</f>
        <v>*</v>
      </c>
      <c r="V9" s="141" t="str">
        <f>[5]Janeiro!$B$25</f>
        <v>*</v>
      </c>
      <c r="W9" s="141" t="str">
        <f>[5]Janeiro!$B$26</f>
        <v>*</v>
      </c>
      <c r="X9" s="141" t="str">
        <f>[5]Janeiro!$B$27</f>
        <v>*</v>
      </c>
      <c r="Y9" s="141" t="str">
        <f>[5]Janeiro!$B$28</f>
        <v>*</v>
      </c>
      <c r="Z9" s="141" t="str">
        <f>[5]Janeiro!$B$29</f>
        <v>*</v>
      </c>
      <c r="AA9" s="141" t="str">
        <f>[5]Janeiro!$B$30</f>
        <v>*</v>
      </c>
      <c r="AB9" s="141" t="str">
        <f>[5]Janeiro!$B$31</f>
        <v>*</v>
      </c>
      <c r="AC9" s="141" t="str">
        <f>[5]Janeiro!$B$32</f>
        <v>*</v>
      </c>
      <c r="AD9" s="141" t="str">
        <f>[5]Janeiro!$B$33</f>
        <v>*</v>
      </c>
      <c r="AE9" s="141" t="str">
        <f>[5]Janeiro!$B$34</f>
        <v>*</v>
      </c>
      <c r="AF9" s="141" t="str">
        <f>[5]Janeiro!$B$35</f>
        <v>*</v>
      </c>
      <c r="AG9" s="140" t="e">
        <f t="shared" si="1"/>
        <v>#DIV/0!</v>
      </c>
    </row>
    <row r="10" spans="1:36" x14ac:dyDescent="0.2">
      <c r="A10" s="50" t="s">
        <v>97</v>
      </c>
      <c r="B10" s="141">
        <f>[6]Janeiro!$B$5</f>
        <v>25.541666666666668</v>
      </c>
      <c r="C10" s="141">
        <f>[6]Janeiro!$B$6</f>
        <v>24.195833333333336</v>
      </c>
      <c r="D10" s="141">
        <f>[6]Janeiro!$B$7</f>
        <v>22.204166666666666</v>
      </c>
      <c r="E10" s="141">
        <f>[6]Janeiro!$B$8</f>
        <v>21.291666666666668</v>
      </c>
      <c r="F10" s="141">
        <f>[6]Janeiro!$B$9</f>
        <v>21.504166666666666</v>
      </c>
      <c r="G10" s="141">
        <f>[6]Janeiro!$B$10</f>
        <v>21.179166666666664</v>
      </c>
      <c r="H10" s="141">
        <f>[6]Janeiro!$B$11</f>
        <v>22.925000000000008</v>
      </c>
      <c r="I10" s="141">
        <f>[6]Janeiro!$B$12</f>
        <v>23.533333333333335</v>
      </c>
      <c r="J10" s="141">
        <f>[6]Janeiro!$B$13</f>
        <v>23.558333333333334</v>
      </c>
      <c r="K10" s="141">
        <f>[6]Janeiro!$B$14</f>
        <v>23.716666666666672</v>
      </c>
      <c r="L10" s="141">
        <f>[6]Janeiro!$B$15</f>
        <v>21.679166666666664</v>
      </c>
      <c r="M10" s="141">
        <f>[6]Janeiro!$B$16</f>
        <v>22.387499999999999</v>
      </c>
      <c r="N10" s="141">
        <f>[6]Janeiro!$B$17</f>
        <v>21.941666666666666</v>
      </c>
      <c r="O10" s="141">
        <f>[6]Janeiro!$B$18</f>
        <v>21.129166666666666</v>
      </c>
      <c r="P10" s="141">
        <f>[6]Janeiro!$B$19</f>
        <v>23.291666666666671</v>
      </c>
      <c r="Q10" s="141">
        <f>[6]Janeiro!$B$20</f>
        <v>23.887499999999999</v>
      </c>
      <c r="R10" s="141">
        <f>[6]Janeiro!$B$21</f>
        <v>23.558333333333334</v>
      </c>
      <c r="S10" s="141">
        <f>[6]Janeiro!$B$22</f>
        <v>24.824999999999999</v>
      </c>
      <c r="T10" s="141">
        <f>[6]Janeiro!$B$23</f>
        <v>23.674999999999994</v>
      </c>
      <c r="U10" s="141">
        <f>[6]Janeiro!$B$24</f>
        <v>23.925000000000001</v>
      </c>
      <c r="V10" s="141">
        <f>[6]Janeiro!$B$25</f>
        <v>24.520833333333343</v>
      </c>
      <c r="W10" s="141">
        <f>[6]Janeiro!$B$26</f>
        <v>23.170833333333334</v>
      </c>
      <c r="X10" s="141">
        <f>[6]Janeiro!$B$27</f>
        <v>21.266666666666666</v>
      </c>
      <c r="Y10" s="141">
        <f>[6]Janeiro!$B$28</f>
        <v>22.987500000000008</v>
      </c>
      <c r="Z10" s="141">
        <f>[6]Janeiro!$B$29</f>
        <v>23.733333333333331</v>
      </c>
      <c r="AA10" s="141">
        <f>[6]Janeiro!$B$30</f>
        <v>25.150000000000006</v>
      </c>
      <c r="AB10" s="141">
        <f>[6]Janeiro!$B$31</f>
        <v>25.049999999999997</v>
      </c>
      <c r="AC10" s="141">
        <f>[6]Janeiro!$B$32</f>
        <v>24.766666666666669</v>
      </c>
      <c r="AD10" s="141">
        <f>[6]Janeiro!$B$33</f>
        <v>23.966666666666669</v>
      </c>
      <c r="AE10" s="141">
        <f>[6]Janeiro!$B$34</f>
        <v>23.025000000000002</v>
      </c>
      <c r="AF10" s="141">
        <f>[6]Janeiro!$B$35</f>
        <v>22.841666666666669</v>
      </c>
      <c r="AG10" s="140">
        <f t="shared" si="1"/>
        <v>23.239650537634407</v>
      </c>
    </row>
    <row r="11" spans="1:36" x14ac:dyDescent="0.2">
      <c r="A11" s="50" t="s">
        <v>52</v>
      </c>
      <c r="B11" s="141">
        <f>[7]Janeiro!$B$5</f>
        <v>27.504166666666666</v>
      </c>
      <c r="C11" s="141">
        <f>[7]Janeiro!$B$6</f>
        <v>24.5625</v>
      </c>
      <c r="D11" s="141">
        <f>[7]Janeiro!$B$7</f>
        <v>24.720833333333335</v>
      </c>
      <c r="E11" s="141">
        <f>[7]Janeiro!$B$8</f>
        <v>23.479166666666671</v>
      </c>
      <c r="F11" s="141">
        <f>[7]Janeiro!$B$9</f>
        <v>21.166666666666671</v>
      </c>
      <c r="G11" s="141">
        <f>[7]Janeiro!$B$10</f>
        <v>22.920833333333334</v>
      </c>
      <c r="H11" s="141">
        <f>[7]Janeiro!$B$11</f>
        <v>23.591666666666669</v>
      </c>
      <c r="I11" s="141">
        <f>[7]Janeiro!$B$12</f>
        <v>24.487500000000001</v>
      </c>
      <c r="J11" s="141">
        <f>[7]Janeiro!$B$13</f>
        <v>24.533333333333335</v>
      </c>
      <c r="K11" s="141">
        <f>[7]Janeiro!$B$14</f>
        <v>26.008333333333336</v>
      </c>
      <c r="L11" s="141">
        <f>[7]Janeiro!$B$15</f>
        <v>24.954166666666666</v>
      </c>
      <c r="M11" s="141">
        <f>[7]Janeiro!$B$16</f>
        <v>24.662499999999998</v>
      </c>
      <c r="N11" s="141">
        <f>[7]Janeiro!$B$17</f>
        <v>26.033333333333328</v>
      </c>
      <c r="O11" s="141">
        <f>[7]Janeiro!$B$18</f>
        <v>25.529166666666665</v>
      </c>
      <c r="P11" s="141">
        <f>[7]Janeiro!$B$19</f>
        <v>26.345833333333331</v>
      </c>
      <c r="Q11" s="141">
        <f>[7]Janeiro!$B$20</f>
        <v>25.695833333333329</v>
      </c>
      <c r="R11" s="141">
        <f>[7]Janeiro!$B$21</f>
        <v>25.679166666666671</v>
      </c>
      <c r="S11" s="141">
        <f>[7]Janeiro!$B$22</f>
        <v>27.445833333333336</v>
      </c>
      <c r="T11" s="141">
        <f>[7]Janeiro!$B$23</f>
        <v>26.099999999999998</v>
      </c>
      <c r="U11" s="141">
        <f>[7]Janeiro!$B$24</f>
        <v>25.391666666666666</v>
      </c>
      <c r="V11" s="141">
        <f>[7]Janeiro!$B$25</f>
        <v>25.029166666666665</v>
      </c>
      <c r="W11" s="141">
        <f>[7]Janeiro!$B$26</f>
        <v>23.945833333333329</v>
      </c>
      <c r="X11" s="141">
        <f>[7]Janeiro!$B$27</f>
        <v>25.1875</v>
      </c>
      <c r="Y11" s="141">
        <f>[7]Janeiro!$B$28</f>
        <v>27.462500000000002</v>
      </c>
      <c r="Z11" s="141">
        <f>[7]Janeiro!$B$29</f>
        <v>28.229166666666661</v>
      </c>
      <c r="AA11" s="141">
        <f>[7]Janeiro!$B$30</f>
        <v>27.974999999999998</v>
      </c>
      <c r="AB11" s="141">
        <f>[7]Janeiro!$B$31</f>
        <v>27.270833333333332</v>
      </c>
      <c r="AC11" s="141">
        <f>[7]Janeiro!$B$32</f>
        <v>27.604166666666661</v>
      </c>
      <c r="AD11" s="141">
        <f>[7]Janeiro!$B$33</f>
        <v>27.645833333333329</v>
      </c>
      <c r="AE11" s="141">
        <f>[7]Janeiro!$B$34</f>
        <v>23.895833333333329</v>
      </c>
      <c r="AF11" s="141">
        <f>[7]Janeiro!$B$35</f>
        <v>23.4375</v>
      </c>
      <c r="AG11" s="140">
        <f t="shared" si="1"/>
        <v>25.435349462365593</v>
      </c>
    </row>
    <row r="12" spans="1:36" hidden="1" x14ac:dyDescent="0.2">
      <c r="A12" s="110" t="s">
        <v>31</v>
      </c>
      <c r="B12" s="141" t="str">
        <f>[8]Janeiro!$B$5</f>
        <v>*</v>
      </c>
      <c r="C12" s="141" t="str">
        <f>[8]Janeiro!$B$6</f>
        <v>*</v>
      </c>
      <c r="D12" s="141" t="str">
        <f>[8]Janeiro!$B$7</f>
        <v>*</v>
      </c>
      <c r="E12" s="141" t="str">
        <f>[8]Janeiro!$B$8</f>
        <v>*</v>
      </c>
      <c r="F12" s="141" t="str">
        <f>[8]Janeiro!$B$9</f>
        <v>*</v>
      </c>
      <c r="G12" s="141" t="str">
        <f>[8]Janeiro!$B$10</f>
        <v>*</v>
      </c>
      <c r="H12" s="141" t="str">
        <f>[8]Janeiro!$B$11</f>
        <v>*</v>
      </c>
      <c r="I12" s="141" t="str">
        <f>[8]Janeiro!$B$12</f>
        <v>*</v>
      </c>
      <c r="J12" s="141" t="str">
        <f>[8]Janeiro!$B$13</f>
        <v>*</v>
      </c>
      <c r="K12" s="141" t="str">
        <f>[8]Janeiro!$B$14</f>
        <v>*</v>
      </c>
      <c r="L12" s="141" t="str">
        <f>[8]Janeiro!$B$15</f>
        <v>*</v>
      </c>
      <c r="M12" s="141" t="str">
        <f>[8]Janeiro!$B$16</f>
        <v>*</v>
      </c>
      <c r="N12" s="141" t="str">
        <f>[8]Janeiro!$B$17</f>
        <v>*</v>
      </c>
      <c r="O12" s="141" t="str">
        <f>[8]Janeiro!$B$18</f>
        <v>*</v>
      </c>
      <c r="P12" s="141" t="str">
        <f>[8]Janeiro!$B$19</f>
        <v>*</v>
      </c>
      <c r="Q12" s="141" t="str">
        <f>[8]Janeiro!$B$20</f>
        <v>*</v>
      </c>
      <c r="R12" s="141" t="str">
        <f>[8]Janeiro!$B$21</f>
        <v>*</v>
      </c>
      <c r="S12" s="141" t="str">
        <f>[8]Janeiro!$B$22</f>
        <v>*</v>
      </c>
      <c r="T12" s="141" t="str">
        <f>[8]Janeiro!$B$23</f>
        <v>*</v>
      </c>
      <c r="U12" s="141" t="str">
        <f>[8]Janeiro!$B$24</f>
        <v>*</v>
      </c>
      <c r="V12" s="141" t="str">
        <f>[8]Janeiro!$B$25</f>
        <v>*</v>
      </c>
      <c r="W12" s="141" t="str">
        <f>[8]Janeiro!$B$26</f>
        <v>*</v>
      </c>
      <c r="X12" s="141" t="str">
        <f>[8]Janeiro!$B$27</f>
        <v>*</v>
      </c>
      <c r="Y12" s="141" t="str">
        <f>[8]Janeiro!$B$28</f>
        <v>*</v>
      </c>
      <c r="Z12" s="141" t="str">
        <f>[8]Janeiro!$B$29</f>
        <v>*</v>
      </c>
      <c r="AA12" s="141" t="str">
        <f>[8]Janeiro!$B$30</f>
        <v>*</v>
      </c>
      <c r="AB12" s="141" t="str">
        <f>[8]Janeiro!$B$31</f>
        <v>*</v>
      </c>
      <c r="AC12" s="141" t="str">
        <f>[8]Janeiro!$B$32</f>
        <v>*</v>
      </c>
      <c r="AD12" s="141" t="str">
        <f>[8]Janeiro!$B$33</f>
        <v>*</v>
      </c>
      <c r="AE12" s="141" t="str">
        <f>[8]Janeiro!$B$34</f>
        <v>*</v>
      </c>
      <c r="AF12" s="141" t="str">
        <f>[8]Janeiro!$B$35</f>
        <v>*</v>
      </c>
      <c r="AG12" s="140" t="e">
        <f t="shared" si="1"/>
        <v>#DIV/0!</v>
      </c>
      <c r="AI12" s="18" t="s">
        <v>35</v>
      </c>
    </row>
    <row r="13" spans="1:36" hidden="1" x14ac:dyDescent="0.2">
      <c r="A13" s="109" t="s">
        <v>100</v>
      </c>
      <c r="B13" s="141" t="str">
        <f>[9]Janeiro!$B$5</f>
        <v>*</v>
      </c>
      <c r="C13" s="141" t="str">
        <f>[9]Janeiro!$B$6</f>
        <v>*</v>
      </c>
      <c r="D13" s="141" t="str">
        <f>[9]Janeiro!$B$7</f>
        <v>*</v>
      </c>
      <c r="E13" s="141" t="str">
        <f>[9]Janeiro!$B$8</f>
        <v>*</v>
      </c>
      <c r="F13" s="141" t="str">
        <f>[9]Janeiro!$B$9</f>
        <v>*</v>
      </c>
      <c r="G13" s="141" t="str">
        <f>[9]Janeiro!$B$10</f>
        <v>*</v>
      </c>
      <c r="H13" s="141" t="str">
        <f>[9]Janeiro!$B$11</f>
        <v>*</v>
      </c>
      <c r="I13" s="141" t="str">
        <f>[9]Janeiro!$B$12</f>
        <v>*</v>
      </c>
      <c r="J13" s="141" t="str">
        <f>[9]Janeiro!$B$13</f>
        <v>*</v>
      </c>
      <c r="K13" s="141" t="str">
        <f>[9]Janeiro!$B$14</f>
        <v>*</v>
      </c>
      <c r="L13" s="141" t="str">
        <f>[9]Janeiro!$B$15</f>
        <v>*</v>
      </c>
      <c r="M13" s="141" t="str">
        <f>[9]Janeiro!$B$16</f>
        <v>*</v>
      </c>
      <c r="N13" s="141" t="str">
        <f>[9]Janeiro!$B$17</f>
        <v>*</v>
      </c>
      <c r="O13" s="141" t="str">
        <f>[9]Janeiro!$B$18</f>
        <v>*</v>
      </c>
      <c r="P13" s="141" t="str">
        <f>[9]Janeiro!$B$19</f>
        <v>*</v>
      </c>
      <c r="Q13" s="141" t="str">
        <f>[9]Janeiro!$B$20</f>
        <v>*</v>
      </c>
      <c r="R13" s="141" t="str">
        <f>[9]Janeiro!$B$21</f>
        <v>*</v>
      </c>
      <c r="S13" s="141" t="str">
        <f>[9]Janeiro!$B$22</f>
        <v>*</v>
      </c>
      <c r="T13" s="141" t="str">
        <f>[9]Janeiro!$B$23</f>
        <v>*</v>
      </c>
      <c r="U13" s="141" t="str">
        <f>[9]Janeiro!$B$24</f>
        <v>*</v>
      </c>
      <c r="V13" s="141" t="str">
        <f>[9]Janeiro!$B$25</f>
        <v>*</v>
      </c>
      <c r="W13" s="141" t="str">
        <f>[9]Janeiro!$B$26</f>
        <v>*</v>
      </c>
      <c r="X13" s="141" t="str">
        <f>[9]Janeiro!$B$27</f>
        <v>*</v>
      </c>
      <c r="Y13" s="141" t="str">
        <f>[9]Janeiro!$B$28</f>
        <v>*</v>
      </c>
      <c r="Z13" s="141" t="str">
        <f>[9]Janeiro!$B$29</f>
        <v>*</v>
      </c>
      <c r="AA13" s="141" t="str">
        <f>[9]Janeiro!$B$30</f>
        <v>*</v>
      </c>
      <c r="AB13" s="141" t="str">
        <f>[9]Janeiro!$B$31</f>
        <v>*</v>
      </c>
      <c r="AC13" s="141" t="str">
        <f>[9]Janeiro!$B$32</f>
        <v>*</v>
      </c>
      <c r="AD13" s="141" t="str">
        <f>[9]Janeiro!$B$33</f>
        <v>*</v>
      </c>
      <c r="AE13" s="141" t="str">
        <f>[9]Janeiro!$B$34</f>
        <v>*</v>
      </c>
      <c r="AF13" s="141" t="str">
        <f>[9]Janeiro!$B$35</f>
        <v>*</v>
      </c>
      <c r="AG13" s="140" t="e">
        <f t="shared" si="1"/>
        <v>#DIV/0!</v>
      </c>
    </row>
    <row r="14" spans="1:36" hidden="1" x14ac:dyDescent="0.2">
      <c r="A14" s="110" t="s">
        <v>104</v>
      </c>
      <c r="B14" s="141" t="str">
        <f>[10]Janeiro!$B$5</f>
        <v>*</v>
      </c>
      <c r="C14" s="141" t="str">
        <f>[10]Janeiro!$B$6</f>
        <v>*</v>
      </c>
      <c r="D14" s="141" t="str">
        <f>[10]Janeiro!$B$7</f>
        <v>*</v>
      </c>
      <c r="E14" s="141" t="str">
        <f>[10]Janeiro!$B$8</f>
        <v>*</v>
      </c>
      <c r="F14" s="141" t="str">
        <f>[10]Janeiro!$B$9</f>
        <v>*</v>
      </c>
      <c r="G14" s="141" t="str">
        <f>[10]Janeiro!$B$10</f>
        <v>*</v>
      </c>
      <c r="H14" s="141" t="str">
        <f>[10]Janeiro!$B$11</f>
        <v>*</v>
      </c>
      <c r="I14" s="141" t="str">
        <f>[10]Janeiro!$B$12</f>
        <v>*</v>
      </c>
      <c r="J14" s="141" t="str">
        <f>[10]Janeiro!$B$13</f>
        <v>*</v>
      </c>
      <c r="K14" s="141" t="str">
        <f>[10]Janeiro!$B$14</f>
        <v>*</v>
      </c>
      <c r="L14" s="141" t="str">
        <f>[10]Janeiro!$B$15</f>
        <v>*</v>
      </c>
      <c r="M14" s="141" t="str">
        <f>[10]Janeiro!$B$16</f>
        <v>*</v>
      </c>
      <c r="N14" s="141" t="str">
        <f>[10]Janeiro!$B$17</f>
        <v>*</v>
      </c>
      <c r="O14" s="141" t="str">
        <f>[10]Janeiro!$B$18</f>
        <v>*</v>
      </c>
      <c r="P14" s="141" t="str">
        <f>[10]Janeiro!$B$19</f>
        <v>*</v>
      </c>
      <c r="Q14" s="141" t="str">
        <f>[10]Janeiro!$B$20</f>
        <v>*</v>
      </c>
      <c r="R14" s="141" t="str">
        <f>[10]Janeiro!$B$21</f>
        <v>*</v>
      </c>
      <c r="S14" s="141" t="str">
        <f>[10]Janeiro!$B$22</f>
        <v>*</v>
      </c>
      <c r="T14" s="141" t="str">
        <f>[10]Janeiro!$B$23</f>
        <v>*</v>
      </c>
      <c r="U14" s="141" t="str">
        <f>[10]Janeiro!$B$24</f>
        <v>*</v>
      </c>
      <c r="V14" s="141" t="str">
        <f>[10]Janeiro!$B$25</f>
        <v>*</v>
      </c>
      <c r="W14" s="141" t="str">
        <f>[10]Janeiro!$B$26</f>
        <v>*</v>
      </c>
      <c r="X14" s="141" t="str">
        <f>[10]Janeiro!$B$27</f>
        <v>*</v>
      </c>
      <c r="Y14" s="141" t="str">
        <f>[10]Janeiro!$B$28</f>
        <v>*</v>
      </c>
      <c r="Z14" s="141" t="str">
        <f>[10]Janeiro!$B$29</f>
        <v>*</v>
      </c>
      <c r="AA14" s="141" t="str">
        <f>[10]Janeiro!$B$30</f>
        <v>*</v>
      </c>
      <c r="AB14" s="141" t="str">
        <f>[10]Janeiro!$B$31</f>
        <v>*</v>
      </c>
      <c r="AC14" s="141" t="str">
        <f>[10]Janeiro!$B$32</f>
        <v>*</v>
      </c>
      <c r="AD14" s="141" t="str">
        <f>[10]Janeiro!$B$33</f>
        <v>*</v>
      </c>
      <c r="AE14" s="141" t="str">
        <f>[10]Janeiro!$B$34</f>
        <v>*</v>
      </c>
      <c r="AF14" s="141" t="str">
        <f>[10]Janeiro!$B$35</f>
        <v>*</v>
      </c>
      <c r="AG14" s="140" t="e">
        <f t="shared" si="1"/>
        <v>#DIV/0!</v>
      </c>
    </row>
    <row r="15" spans="1:36" x14ac:dyDescent="0.2">
      <c r="A15" s="50" t="s">
        <v>107</v>
      </c>
      <c r="B15" s="141">
        <f>[11]Janeiro!$B$5</f>
        <v>27.870833333333337</v>
      </c>
      <c r="C15" s="141">
        <f>[11]Janeiro!$B$6</f>
        <v>24.270833333333343</v>
      </c>
      <c r="D15" s="141">
        <f>[11]Janeiro!$B$7</f>
        <v>23.845833333333331</v>
      </c>
      <c r="E15" s="141">
        <f>[11]Janeiro!$B$8</f>
        <v>22.495833333333334</v>
      </c>
      <c r="F15" s="141">
        <f>[11]Janeiro!$B$9</f>
        <v>22.591666666666665</v>
      </c>
      <c r="G15" s="141">
        <f>[11]Janeiro!$B$10</f>
        <v>22.841666666666669</v>
      </c>
      <c r="H15" s="141">
        <f>[11]Janeiro!$B$11</f>
        <v>23.462500000000002</v>
      </c>
      <c r="I15" s="141">
        <f>[11]Janeiro!$B$12</f>
        <v>24.262499999999999</v>
      </c>
      <c r="J15" s="141">
        <f>[11]Janeiro!$B$13</f>
        <v>24.120833333333334</v>
      </c>
      <c r="K15" s="141">
        <f>[11]Janeiro!$B$14</f>
        <v>24.504166666666663</v>
      </c>
      <c r="L15" s="141">
        <f>[11]Janeiro!$B$15</f>
        <v>23.8125</v>
      </c>
      <c r="M15" s="141">
        <f>[11]Janeiro!$B$16</f>
        <v>25.041666666666671</v>
      </c>
      <c r="N15" s="141">
        <f>[11]Janeiro!$B$17</f>
        <v>24.670833333333331</v>
      </c>
      <c r="O15" s="141">
        <f>[11]Janeiro!$B$18</f>
        <v>23.616666666666664</v>
      </c>
      <c r="P15" s="141">
        <f>[11]Janeiro!$B$19</f>
        <v>24.387500000000003</v>
      </c>
      <c r="Q15" s="141">
        <f>[11]Janeiro!$B$20</f>
        <v>26.166666666666671</v>
      </c>
      <c r="R15" s="141">
        <f>[11]Janeiro!$B$21</f>
        <v>26.200000000000003</v>
      </c>
      <c r="S15" s="141">
        <f>[11]Janeiro!$B$22</f>
        <v>25.270833333333329</v>
      </c>
      <c r="T15" s="141">
        <f>[11]Janeiro!$B$23</f>
        <v>24.770833333333332</v>
      </c>
      <c r="U15" s="141">
        <f>[11]Janeiro!$B$24</f>
        <v>26.645833333333339</v>
      </c>
      <c r="V15" s="141">
        <f>[11]Janeiro!$B$25</f>
        <v>26.091666666666669</v>
      </c>
      <c r="W15" s="141">
        <f>[11]Janeiro!$B$26</f>
        <v>23.829166666666666</v>
      </c>
      <c r="X15" s="141">
        <f>[11]Janeiro!$B$27</f>
        <v>24.470833333333331</v>
      </c>
      <c r="Y15" s="141">
        <f>[11]Janeiro!$B$28</f>
        <v>26.5</v>
      </c>
      <c r="Z15" s="141">
        <f>[11]Janeiro!$B$29</f>
        <v>27.649999999999995</v>
      </c>
      <c r="AA15" s="141">
        <f>[11]Janeiro!$B$30</f>
        <v>28.366666666666671</v>
      </c>
      <c r="AB15" s="141">
        <f>[11]Janeiro!$B$31</f>
        <v>27.987499999999994</v>
      </c>
      <c r="AC15" s="141">
        <f>[11]Janeiro!$B$32</f>
        <v>27.762499999999992</v>
      </c>
      <c r="AD15" s="141">
        <f>[11]Janeiro!$B$33</f>
        <v>26.116666666666671</v>
      </c>
      <c r="AE15" s="141">
        <f>[11]Janeiro!$B$34</f>
        <v>25.316666666666674</v>
      </c>
      <c r="AF15" s="141">
        <f>[11]Janeiro!$B$35</f>
        <v>22.962500000000002</v>
      </c>
      <c r="AG15" s="140">
        <f t="shared" si="1"/>
        <v>25.093682795698921</v>
      </c>
      <c r="AJ15" s="18" t="s">
        <v>35</v>
      </c>
    </row>
    <row r="16" spans="1:36" x14ac:dyDescent="0.2">
      <c r="A16" s="50" t="s">
        <v>154</v>
      </c>
      <c r="B16" s="141">
        <f>[12]Janeiro!$B$5</f>
        <v>26.35</v>
      </c>
      <c r="C16" s="141">
        <f>[12]Janeiro!$B$6</f>
        <v>25.031818181818185</v>
      </c>
      <c r="D16" s="141">
        <f>[12]Janeiro!$B$7</f>
        <v>22.804545454545455</v>
      </c>
      <c r="E16" s="141">
        <f>[12]Janeiro!$B$8</f>
        <v>22.099999999999998</v>
      </c>
      <c r="F16" s="141">
        <f>[12]Janeiro!$B$9</f>
        <v>22.238095238095237</v>
      </c>
      <c r="G16" s="141">
        <f>[12]Janeiro!$B$10</f>
        <v>22.476190476190474</v>
      </c>
      <c r="H16" s="141">
        <f>[12]Janeiro!$B$11</f>
        <v>24.371428571428574</v>
      </c>
      <c r="I16" s="141">
        <f>[12]Janeiro!$B$12</f>
        <v>24.447826086956521</v>
      </c>
      <c r="J16" s="141">
        <f>[12]Janeiro!$B$13</f>
        <v>25.313043478260866</v>
      </c>
      <c r="K16" s="141">
        <f>[12]Janeiro!$B$14</f>
        <v>24.490909090909096</v>
      </c>
      <c r="L16" s="141">
        <f>[12]Janeiro!$B$15</f>
        <v>22.904347826086955</v>
      </c>
      <c r="M16" s="141">
        <f>[12]Janeiro!$B$16</f>
        <v>23.77</v>
      </c>
      <c r="N16" s="141">
        <f>[12]Janeiro!$B$17</f>
        <v>21.628571428571426</v>
      </c>
      <c r="O16" s="141">
        <f>[12]Janeiro!$B$18</f>
        <v>21.823809523809523</v>
      </c>
      <c r="P16" s="141">
        <f>[12]Janeiro!$B$19</f>
        <v>23.904347826086958</v>
      </c>
      <c r="Q16" s="141">
        <f>[12]Janeiro!$B$20</f>
        <v>24.88333333333334</v>
      </c>
      <c r="R16" s="141">
        <f>[12]Janeiro!$B$21</f>
        <v>24.218181818181822</v>
      </c>
      <c r="S16" s="141">
        <f>[12]Janeiro!$B$22</f>
        <v>25.495238095238093</v>
      </c>
      <c r="T16" s="141">
        <f>[12]Janeiro!$B$23</f>
        <v>24.919047619047618</v>
      </c>
      <c r="U16" s="141">
        <f>[12]Janeiro!$B$24</f>
        <v>24.065217391304351</v>
      </c>
      <c r="V16" s="141">
        <f>[12]Janeiro!$B$25</f>
        <v>25.234782608695646</v>
      </c>
      <c r="W16" s="141">
        <f>[12]Janeiro!$B$26</f>
        <v>22.547826086956519</v>
      </c>
      <c r="X16" s="141">
        <f>[12]Janeiro!$B$27</f>
        <v>22.945454545454545</v>
      </c>
      <c r="Y16" s="141">
        <f>[12]Janeiro!$B$28</f>
        <v>24.254545454545461</v>
      </c>
      <c r="Z16" s="141">
        <f>[12]Janeiro!$B$29</f>
        <v>24.877272727272725</v>
      </c>
      <c r="AA16" s="141">
        <f>[12]Janeiro!$B$30</f>
        <v>25.913043478260871</v>
      </c>
      <c r="AB16" s="141">
        <f>[12]Janeiro!$B$31</f>
        <v>25.170000000000005</v>
      </c>
      <c r="AC16" s="141">
        <f>[12]Janeiro!$B$32</f>
        <v>24.865217391304348</v>
      </c>
      <c r="AD16" s="141">
        <f>[12]Janeiro!$B$33</f>
        <v>25.023809523809518</v>
      </c>
      <c r="AE16" s="141">
        <f>[12]Janeiro!$B$34</f>
        <v>23.256521739130434</v>
      </c>
      <c r="AF16" s="141">
        <f>[12]Janeiro!$B$35</f>
        <v>23.368181818181814</v>
      </c>
      <c r="AG16" s="140">
        <f t="shared" si="1"/>
        <v>24.022342155273435</v>
      </c>
      <c r="AJ16" s="18" t="s">
        <v>35</v>
      </c>
    </row>
    <row r="17" spans="1:37" x14ac:dyDescent="0.2">
      <c r="A17" s="50" t="s">
        <v>2</v>
      </c>
      <c r="B17" s="141">
        <f>[13]Janeiro!$B$5</f>
        <v>26.304166666666671</v>
      </c>
      <c r="C17" s="141">
        <f>[13]Janeiro!$B$6</f>
        <v>24.920833333333338</v>
      </c>
      <c r="D17" s="141">
        <f>[13]Janeiro!$B$7</f>
        <v>22.558333333333334</v>
      </c>
      <c r="E17" s="141">
        <f>[13]Janeiro!$B$8</f>
        <v>21.725000000000005</v>
      </c>
      <c r="F17" s="141">
        <f>[13]Janeiro!$B$9</f>
        <v>22.691666666666666</v>
      </c>
      <c r="G17" s="141">
        <f>[13]Janeiro!$B$10</f>
        <v>22.599999999999994</v>
      </c>
      <c r="H17" s="141">
        <f>[13]Janeiro!$B$11</f>
        <v>24.124999999999996</v>
      </c>
      <c r="I17" s="141">
        <f>[13]Janeiro!$B$12</f>
        <v>25.287499999999994</v>
      </c>
      <c r="J17" s="141">
        <f>[13]Janeiro!$B$13</f>
        <v>26.004166666666666</v>
      </c>
      <c r="K17" s="141">
        <f>[13]Janeiro!$B$14</f>
        <v>25.033333333333331</v>
      </c>
      <c r="L17" s="141">
        <f>[13]Janeiro!$B$15</f>
        <v>22.841666666666669</v>
      </c>
      <c r="M17" s="141">
        <f>[13]Janeiro!$B$16</f>
        <v>23.537500000000005</v>
      </c>
      <c r="N17" s="141">
        <f>[13]Janeiro!$B$17</f>
        <v>22.420833333333334</v>
      </c>
      <c r="O17" s="141">
        <f>[13]Janeiro!$B$18</f>
        <v>21.837499999999995</v>
      </c>
      <c r="P17" s="141">
        <f>[13]Janeiro!$B$19</f>
        <v>23.799999999999997</v>
      </c>
      <c r="Q17" s="141">
        <f>[13]Janeiro!$B$20</f>
        <v>25.283333333333331</v>
      </c>
      <c r="R17" s="141">
        <f>[13]Janeiro!$B$21</f>
        <v>23.650000000000002</v>
      </c>
      <c r="S17" s="141">
        <f>[13]Janeiro!$B$22</f>
        <v>24.966666666666669</v>
      </c>
      <c r="T17" s="141">
        <f>[13]Janeiro!$B$23</f>
        <v>24.674999999999997</v>
      </c>
      <c r="U17" s="141">
        <f>[13]Janeiro!$B$24</f>
        <v>24.229166666666668</v>
      </c>
      <c r="V17" s="141">
        <f>[13]Janeiro!$B$25</f>
        <v>25.854166666666668</v>
      </c>
      <c r="W17" s="141">
        <f>[13]Janeiro!$B$26</f>
        <v>24.75</v>
      </c>
      <c r="X17" s="141">
        <f>[13]Janeiro!$B$27</f>
        <v>22.216666666666669</v>
      </c>
      <c r="Y17" s="141">
        <f>[13]Janeiro!$B$28</f>
        <v>23.833333333333339</v>
      </c>
      <c r="Z17" s="141">
        <f>[13]Janeiro!$B$29</f>
        <v>24.416666666666668</v>
      </c>
      <c r="AA17" s="141">
        <f>[13]Janeiro!$B$30</f>
        <v>25.754166666666674</v>
      </c>
      <c r="AB17" s="141">
        <f>[13]Janeiro!$B$31</f>
        <v>26.045833333333334</v>
      </c>
      <c r="AC17" s="141">
        <f>[13]Janeiro!$B$32</f>
        <v>25.312500000000004</v>
      </c>
      <c r="AD17" s="141">
        <f>[13]Janeiro!$B$33</f>
        <v>25.412500000000005</v>
      </c>
      <c r="AE17" s="141">
        <f>[13]Janeiro!$B$34</f>
        <v>23.616666666666671</v>
      </c>
      <c r="AF17" s="141">
        <f>[13]Janeiro!$B$35</f>
        <v>22.637499999999999</v>
      </c>
      <c r="AG17" s="140">
        <f t="shared" si="1"/>
        <v>24.140053763440871</v>
      </c>
      <c r="AH17" s="115" t="s">
        <v>35</v>
      </c>
    </row>
    <row r="18" spans="1:37" hidden="1" x14ac:dyDescent="0.2">
      <c r="A18" s="50" t="s">
        <v>3</v>
      </c>
      <c r="B18" s="141" t="str">
        <f>[14]Janeiro!$B$5</f>
        <v>*</v>
      </c>
      <c r="C18" s="141" t="str">
        <f>[14]Janeiro!$B$6</f>
        <v>*</v>
      </c>
      <c r="D18" s="141" t="str">
        <f>[14]Janeiro!$B$7</f>
        <v>*</v>
      </c>
      <c r="E18" s="141" t="str">
        <f>[14]Janeiro!$B$8</f>
        <v>*</v>
      </c>
      <c r="F18" s="141" t="str">
        <f>[14]Janeiro!$B$9</f>
        <v>*</v>
      </c>
      <c r="G18" s="141" t="str">
        <f>[14]Janeiro!$B$10</f>
        <v>*</v>
      </c>
      <c r="H18" s="141" t="str">
        <f>[14]Janeiro!$B$11</f>
        <v>*</v>
      </c>
      <c r="I18" s="141" t="str">
        <f>[14]Janeiro!$B$12</f>
        <v>*</v>
      </c>
      <c r="J18" s="141" t="str">
        <f>[14]Janeiro!$B$13</f>
        <v>*</v>
      </c>
      <c r="K18" s="141" t="str">
        <f>[14]Janeiro!$B$14</f>
        <v>*</v>
      </c>
      <c r="L18" s="141" t="str">
        <f>[14]Janeiro!$B$15</f>
        <v>*</v>
      </c>
      <c r="M18" s="141" t="str">
        <f>[14]Janeiro!$B$16</f>
        <v>*</v>
      </c>
      <c r="N18" s="141" t="str">
        <f>[14]Janeiro!$B$17</f>
        <v>*</v>
      </c>
      <c r="O18" s="141" t="str">
        <f>[14]Janeiro!$B$18</f>
        <v>*</v>
      </c>
      <c r="P18" s="141" t="str">
        <f>[14]Janeiro!$B$19</f>
        <v>*</v>
      </c>
      <c r="Q18" s="141" t="str">
        <f>[14]Janeiro!$B$20</f>
        <v>*</v>
      </c>
      <c r="R18" s="141" t="str">
        <f>[14]Janeiro!$B$21</f>
        <v>*</v>
      </c>
      <c r="S18" s="141" t="str">
        <f>[14]Janeiro!$B$22</f>
        <v>*</v>
      </c>
      <c r="T18" s="141" t="str">
        <f>[14]Janeiro!$B$23</f>
        <v>*</v>
      </c>
      <c r="U18" s="141" t="str">
        <f>[14]Janeiro!$B$24</f>
        <v>*</v>
      </c>
      <c r="V18" s="141" t="str">
        <f>[14]Janeiro!$B$25</f>
        <v>*</v>
      </c>
      <c r="W18" s="141" t="str">
        <f>[14]Janeiro!$B$26</f>
        <v>*</v>
      </c>
      <c r="X18" s="141" t="str">
        <f>[14]Janeiro!$B$27</f>
        <v>*</v>
      </c>
      <c r="Y18" s="141" t="str">
        <f>[14]Janeiro!$B$28</f>
        <v>*</v>
      </c>
      <c r="Z18" s="141" t="str">
        <f>[14]Janeiro!$B$29</f>
        <v>*</v>
      </c>
      <c r="AA18" s="141" t="str">
        <f>[14]Janeiro!$B$30</f>
        <v>*</v>
      </c>
      <c r="AB18" s="141" t="str">
        <f>[14]Janeiro!$B$31</f>
        <v>*</v>
      </c>
      <c r="AC18" s="141" t="str">
        <f>[14]Janeiro!$B$32</f>
        <v>*</v>
      </c>
      <c r="AD18" s="141" t="str">
        <f>[14]Janeiro!$B$33</f>
        <v>*</v>
      </c>
      <c r="AE18" s="141" t="str">
        <f>[14]Janeiro!$B$34</f>
        <v>*</v>
      </c>
      <c r="AF18" s="141" t="str">
        <f>[14]Janeiro!$B$35</f>
        <v>*</v>
      </c>
      <c r="AG18" s="140" t="e">
        <f t="shared" si="1"/>
        <v>#DIV/0!</v>
      </c>
      <c r="AH18" s="115" t="s">
        <v>35</v>
      </c>
      <c r="AK18" s="18" t="s">
        <v>35</v>
      </c>
    </row>
    <row r="19" spans="1:37" x14ac:dyDescent="0.2">
      <c r="A19" s="50" t="s">
        <v>4</v>
      </c>
      <c r="B19" s="141">
        <f>[15]Janeiro!$B$5</f>
        <v>24.054545454545458</v>
      </c>
      <c r="C19" s="141">
        <f>[15]Janeiro!$B$6</f>
        <v>23.28</v>
      </c>
      <c r="D19" s="141">
        <f>[15]Janeiro!$B$7</f>
        <v>22.954545454545453</v>
      </c>
      <c r="E19" s="141">
        <f>[15]Janeiro!$B$8</f>
        <v>22.7</v>
      </c>
      <c r="F19" s="141">
        <f>[15]Janeiro!$B$9</f>
        <v>21.36363636363636</v>
      </c>
      <c r="G19" s="141">
        <f>[15]Janeiro!$B$10</f>
        <v>21.300000000000004</v>
      </c>
      <c r="H19" s="141">
        <f>[15]Janeiro!$B$11</f>
        <v>21.109090909090909</v>
      </c>
      <c r="I19" s="141">
        <f>[15]Janeiro!$B$12</f>
        <v>21.640909090909091</v>
      </c>
      <c r="J19" s="141">
        <f>[15]Janeiro!$B$13</f>
        <v>22.733333333333334</v>
      </c>
      <c r="K19" s="141">
        <f>[15]Janeiro!$B$14</f>
        <v>22.104545454545452</v>
      </c>
      <c r="L19" s="141">
        <f>[15]Janeiro!$B$15</f>
        <v>21.378260869565221</v>
      </c>
      <c r="M19" s="141">
        <f>[15]Janeiro!$B$16</f>
        <v>22.177272727272726</v>
      </c>
      <c r="N19" s="141">
        <f>[15]Janeiro!$B$17</f>
        <v>22.173913043478258</v>
      </c>
      <c r="O19" s="141">
        <f>[15]Janeiro!$B$18</f>
        <v>22.517391304347825</v>
      </c>
      <c r="P19" s="141">
        <f>[15]Janeiro!$B$19</f>
        <v>23.223809523809528</v>
      </c>
      <c r="Q19" s="141">
        <f>[15]Janeiro!$B$20</f>
        <v>22.795833333333338</v>
      </c>
      <c r="R19" s="141">
        <f>[15]Janeiro!$B$21</f>
        <v>23.233333333333331</v>
      </c>
      <c r="S19" s="141">
        <f>[15]Janeiro!$B$22</f>
        <v>23.555</v>
      </c>
      <c r="T19" s="141">
        <f>[15]Janeiro!$B$23</f>
        <v>23.476190476190474</v>
      </c>
      <c r="U19" s="141">
        <f>[15]Janeiro!$B$24</f>
        <v>24.504347826086956</v>
      </c>
      <c r="V19" s="141">
        <f>[15]Janeiro!$B$25</f>
        <v>23.618181818181821</v>
      </c>
      <c r="W19" s="141">
        <f>[15]Janeiro!$B$26</f>
        <v>22.926086956521736</v>
      </c>
      <c r="X19" s="141">
        <f>[15]Janeiro!$B$27</f>
        <v>21.640909090909091</v>
      </c>
      <c r="Y19" s="141">
        <f>[15]Janeiro!$B$28</f>
        <v>22.770833333333332</v>
      </c>
      <c r="Z19" s="141">
        <f>[15]Janeiro!$B$29</f>
        <v>24.281818181818185</v>
      </c>
      <c r="AA19" s="141">
        <f>[15]Janeiro!$B$30</f>
        <v>24.858333333333334</v>
      </c>
      <c r="AB19" s="141">
        <f>[15]Janeiro!$B$31</f>
        <v>23.457142857142859</v>
      </c>
      <c r="AC19" s="141">
        <f>[15]Janeiro!$B$32</f>
        <v>23.480952380952381</v>
      </c>
      <c r="AD19" s="141">
        <f>[15]Janeiro!$B$33</f>
        <v>22.052380952380954</v>
      </c>
      <c r="AE19" s="141">
        <f>[15]Janeiro!$B$34</f>
        <v>22.53478260869565</v>
      </c>
      <c r="AF19" s="141">
        <f>[15]Janeiro!$B$35</f>
        <v>22.539130434782606</v>
      </c>
      <c r="AG19" s="140">
        <f t="shared" si="1"/>
        <v>22.788274530518574</v>
      </c>
      <c r="AH19" s="115" t="s">
        <v>35</v>
      </c>
      <c r="AJ19" s="18" t="s">
        <v>35</v>
      </c>
    </row>
    <row r="20" spans="1:37" x14ac:dyDescent="0.2">
      <c r="A20" s="50" t="s">
        <v>5</v>
      </c>
      <c r="B20" s="141">
        <f>[16]Janeiro!$B$5</f>
        <v>29.795238095238087</v>
      </c>
      <c r="C20" s="141">
        <f>[16]Janeiro!$B$6</f>
        <v>29.85</v>
      </c>
      <c r="D20" s="141">
        <f>[16]Janeiro!$B$7</f>
        <v>24.952173913043477</v>
      </c>
      <c r="E20" s="141">
        <f>[16]Janeiro!$B$8</f>
        <v>24.380000000000003</v>
      </c>
      <c r="F20" s="141">
        <f>[16]Janeiro!$B$9</f>
        <v>27.261904761904763</v>
      </c>
      <c r="G20" s="141">
        <f>[16]Janeiro!$B$10</f>
        <v>28.747826086956518</v>
      </c>
      <c r="H20" s="141">
        <f>[16]Janeiro!$B$11</f>
        <v>28.890476190476186</v>
      </c>
      <c r="I20" s="141">
        <f>[16]Janeiro!$B$12</f>
        <v>29.972727272727276</v>
      </c>
      <c r="J20" s="141">
        <f>[16]Janeiro!$B$13</f>
        <v>29.147619047619042</v>
      </c>
      <c r="K20" s="141">
        <f>[16]Janeiro!$B$14</f>
        <v>28.419047619047621</v>
      </c>
      <c r="L20" s="141">
        <f>[16]Janeiro!$B$15</f>
        <v>25.369565217391301</v>
      </c>
      <c r="M20" s="141">
        <f>[16]Janeiro!$B$16</f>
        <v>25.494999999999994</v>
      </c>
      <c r="N20" s="141">
        <f>[16]Janeiro!$B$17</f>
        <v>26.030434782608697</v>
      </c>
      <c r="O20" s="141">
        <f>[16]Janeiro!$B$18</f>
        <v>22.256521739130438</v>
      </c>
      <c r="P20" s="141">
        <f>[16]Janeiro!$B$19</f>
        <v>25.731818181818177</v>
      </c>
      <c r="Q20" s="141">
        <f>[16]Janeiro!$B$20</f>
        <v>26.645833333333332</v>
      </c>
      <c r="R20" s="141">
        <f>[16]Janeiro!$B$21</f>
        <v>26.128571428571426</v>
      </c>
      <c r="S20" s="141">
        <f>[16]Janeiro!$B$22</f>
        <v>27.71</v>
      </c>
      <c r="T20" s="141">
        <f>[16]Janeiro!$B$23</f>
        <v>29.005000000000003</v>
      </c>
      <c r="U20" s="141">
        <f>[16]Janeiro!$B$24</f>
        <v>28.922727272727272</v>
      </c>
      <c r="V20" s="141">
        <f>[16]Janeiro!$B$25</f>
        <v>30.194736842105261</v>
      </c>
      <c r="W20" s="141">
        <f>[16]Janeiro!$B$26</f>
        <v>30.147619047619049</v>
      </c>
      <c r="X20" s="141">
        <f>[16]Janeiro!$B$27</f>
        <v>29.440000000000005</v>
      </c>
      <c r="Y20" s="141">
        <f>[16]Janeiro!$B$28</f>
        <v>26.431818181818183</v>
      </c>
      <c r="Z20" s="141">
        <f>[16]Janeiro!$B$29</f>
        <v>28.385714285714293</v>
      </c>
      <c r="AA20" s="141">
        <f>[16]Janeiro!$B$30</f>
        <v>28.759090909090904</v>
      </c>
      <c r="AB20" s="141">
        <f>[16]Janeiro!$B$31</f>
        <v>27.5</v>
      </c>
      <c r="AC20" s="141">
        <f>[16]Janeiro!$B$32</f>
        <v>28.352631578947371</v>
      </c>
      <c r="AD20" s="141">
        <f>[16]Janeiro!$B$33</f>
        <v>26.466666666666669</v>
      </c>
      <c r="AE20" s="141">
        <f>[16]Janeiro!$B$34</f>
        <v>27.491666666666664</v>
      </c>
      <c r="AF20" s="141">
        <f>[16]Janeiro!$B$35</f>
        <v>27.454166666666662</v>
      </c>
      <c r="AG20" s="140">
        <f t="shared" si="1"/>
        <v>27.591503089931891</v>
      </c>
      <c r="AH20" s="115" t="s">
        <v>35</v>
      </c>
    </row>
    <row r="21" spans="1:37" x14ac:dyDescent="0.2">
      <c r="A21" s="50" t="s">
        <v>33</v>
      </c>
      <c r="B21" s="141">
        <f>[17]Janeiro!$B$5</f>
        <v>24.487499999999997</v>
      </c>
      <c r="C21" s="141">
        <f>[17]Janeiro!$B$6</f>
        <v>23.45</v>
      </c>
      <c r="D21" s="141">
        <f>[17]Janeiro!$B$7</f>
        <v>22.237500000000001</v>
      </c>
      <c r="E21" s="141">
        <f>[17]Janeiro!$B$8</f>
        <v>22.045833333333338</v>
      </c>
      <c r="F21" s="141">
        <f>[17]Janeiro!$B$9</f>
        <v>22.008333333333336</v>
      </c>
      <c r="G21" s="141">
        <f>[17]Janeiro!$B$10</f>
        <v>22.087500000000002</v>
      </c>
      <c r="H21" s="141">
        <f>[17]Janeiro!$B$11</f>
        <v>22.383333333333329</v>
      </c>
      <c r="I21" s="141">
        <f>[17]Janeiro!$B$12</f>
        <v>21.695833333333329</v>
      </c>
      <c r="J21" s="141">
        <f>[17]Janeiro!$B$13</f>
        <v>23.674999999999997</v>
      </c>
      <c r="K21" s="141">
        <f>[17]Janeiro!$B$14</f>
        <v>22.641666666666666</v>
      </c>
      <c r="L21" s="141">
        <f>[17]Janeiro!$B$15</f>
        <v>23.087500000000002</v>
      </c>
      <c r="M21" s="141">
        <f>[17]Janeiro!$B$16</f>
        <v>22.541666666666661</v>
      </c>
      <c r="N21" s="141">
        <f>[17]Janeiro!$B$17</f>
        <v>21.279166666666665</v>
      </c>
      <c r="O21" s="141">
        <f>[17]Janeiro!$B$18</f>
        <v>21.820833333333329</v>
      </c>
      <c r="P21" s="141">
        <f>[17]Janeiro!$B$19</f>
        <v>23.041666666666668</v>
      </c>
      <c r="Q21" s="141">
        <f>[17]Janeiro!$B$20</f>
        <v>23.120833333333334</v>
      </c>
      <c r="R21" s="141">
        <f>[17]Janeiro!$B$21</f>
        <v>22.720833333333335</v>
      </c>
      <c r="S21" s="141">
        <f>[17]Janeiro!$B$22</f>
        <v>23.133333333333329</v>
      </c>
      <c r="T21" s="141">
        <f>[17]Janeiro!$B$23</f>
        <v>23.416666666666668</v>
      </c>
      <c r="U21" s="141">
        <f>[17]Janeiro!$B$24</f>
        <v>24.650000000000006</v>
      </c>
      <c r="V21" s="141">
        <f>[17]Janeiro!$B$25</f>
        <v>24.108333333333331</v>
      </c>
      <c r="W21" s="141">
        <f>[17]Janeiro!$B$26</f>
        <v>23.066666666666663</v>
      </c>
      <c r="X21" s="141">
        <f>[17]Janeiro!$B$27</f>
        <v>22.329166666666666</v>
      </c>
      <c r="Y21" s="141">
        <f>[17]Janeiro!$B$28</f>
        <v>22.791666666666661</v>
      </c>
      <c r="Z21" s="141">
        <f>[17]Janeiro!$B$29</f>
        <v>23.433333333333337</v>
      </c>
      <c r="AA21" s="141">
        <f>[17]Janeiro!$B$30</f>
        <v>24.479166666666661</v>
      </c>
      <c r="AB21" s="141">
        <f>[17]Janeiro!$B$31</f>
        <v>23.204166666666666</v>
      </c>
      <c r="AC21" s="141">
        <f>[17]Janeiro!$B$32</f>
        <v>23.908333333333331</v>
      </c>
      <c r="AD21" s="141">
        <f>[17]Janeiro!$B$33</f>
        <v>23.175000000000001</v>
      </c>
      <c r="AE21" s="141">
        <f>[17]Janeiro!$B$34</f>
        <v>22.974999999999998</v>
      </c>
      <c r="AF21" s="141">
        <f>[17]Janeiro!$B$35</f>
        <v>22.891666666666666</v>
      </c>
      <c r="AG21" s="140">
        <f t="shared" si="1"/>
        <v>22.9641129032258</v>
      </c>
      <c r="AH21" s="115" t="s">
        <v>35</v>
      </c>
      <c r="AI21" s="18" t="s">
        <v>35</v>
      </c>
      <c r="AJ21" s="18" t="s">
        <v>35</v>
      </c>
    </row>
    <row r="22" spans="1:37" x14ac:dyDescent="0.2">
      <c r="A22" s="50" t="s">
        <v>6</v>
      </c>
      <c r="B22" s="141">
        <f>[18]Janeiro!$B$5</f>
        <v>28.165217391304346</v>
      </c>
      <c r="C22" s="141">
        <f>[18]Janeiro!$B$6</f>
        <v>27.845454545454547</v>
      </c>
      <c r="D22" s="141">
        <f>[18]Janeiro!$B$7</f>
        <v>24.717391304347824</v>
      </c>
      <c r="E22" s="141">
        <f>[18]Janeiro!$B$8</f>
        <v>24.49545454545455</v>
      </c>
      <c r="F22" s="141">
        <f>[18]Janeiro!$B$9</f>
        <v>23.928571428571427</v>
      </c>
      <c r="G22" s="141">
        <f>[18]Janeiro!$B$10</f>
        <v>26.290909090909089</v>
      </c>
      <c r="H22" s="141">
        <f>[18]Janeiro!$B$11</f>
        <v>26.645000000000003</v>
      </c>
      <c r="I22" s="141">
        <f>[18]Janeiro!$B$12</f>
        <v>27.104347826086947</v>
      </c>
      <c r="J22" s="141">
        <f>[18]Janeiro!$B$13</f>
        <v>26.430434782608696</v>
      </c>
      <c r="K22" s="141">
        <f>[18]Janeiro!$B$14</f>
        <v>26.349999999999998</v>
      </c>
      <c r="L22" s="141">
        <f>[18]Janeiro!$B$15</f>
        <v>25.095454545454547</v>
      </c>
      <c r="M22" s="141">
        <f>[18]Janeiro!$B$16</f>
        <v>25.589999999999996</v>
      </c>
      <c r="N22" s="141">
        <f>[18]Janeiro!$B$17</f>
        <v>23.531818181818178</v>
      </c>
      <c r="O22" s="141">
        <f>[18]Janeiro!$B$18</f>
        <v>22.538095238095238</v>
      </c>
      <c r="P22" s="141">
        <f>[18]Janeiro!$B$19</f>
        <v>26.056521739130432</v>
      </c>
      <c r="Q22" s="141">
        <f>[18]Janeiro!$B$20</f>
        <v>26.604166666666661</v>
      </c>
      <c r="R22" s="141">
        <f>[18]Janeiro!$B$21</f>
        <v>25.652380952380948</v>
      </c>
      <c r="S22" s="141">
        <f>[18]Janeiro!$B$22</f>
        <v>27.005263157894731</v>
      </c>
      <c r="T22" s="141">
        <f>[18]Janeiro!$B$23</f>
        <v>26.790909090909096</v>
      </c>
      <c r="U22" s="141">
        <f>[18]Janeiro!$B$24</f>
        <v>26.843478260869571</v>
      </c>
      <c r="V22" s="141">
        <f>[18]Janeiro!$B$25</f>
        <v>26.672727272727272</v>
      </c>
      <c r="W22" s="141">
        <f>[18]Janeiro!$B$26</f>
        <v>26.540909090909086</v>
      </c>
      <c r="X22" s="141">
        <f>[18]Janeiro!$B$27</f>
        <v>24.833333333333332</v>
      </c>
      <c r="Y22" s="141">
        <f>[18]Janeiro!$B$28</f>
        <v>25.3</v>
      </c>
      <c r="Z22" s="141">
        <f>[18]Janeiro!$B$29</f>
        <v>25.422727272727276</v>
      </c>
      <c r="AA22" s="141">
        <f>[18]Janeiro!$B$30</f>
        <v>27.152173913043477</v>
      </c>
      <c r="AB22" s="141">
        <f>[18]Janeiro!$B$31</f>
        <v>26.666666666666668</v>
      </c>
      <c r="AC22" s="141">
        <f>[18]Janeiro!$B$32</f>
        <v>26.191666666666666</v>
      </c>
      <c r="AD22" s="141">
        <f>[18]Janeiro!$B$33</f>
        <v>27.52</v>
      </c>
      <c r="AE22" s="141">
        <f>[18]Janeiro!$B$34</f>
        <v>25.334782608695658</v>
      </c>
      <c r="AF22" s="141">
        <f>[18]Janeiro!$B$35</f>
        <v>24.999999999999996</v>
      </c>
      <c r="AG22" s="140">
        <f t="shared" si="1"/>
        <v>25.94567276041052</v>
      </c>
      <c r="AJ22" s="18" t="s">
        <v>35</v>
      </c>
      <c r="AK22" s="115" t="s">
        <v>35</v>
      </c>
    </row>
    <row r="23" spans="1:37" x14ac:dyDescent="0.2">
      <c r="A23" s="50" t="s">
        <v>7</v>
      </c>
      <c r="B23" s="141">
        <f>[19]Janeiro!$B$5</f>
        <v>27.349999999999998</v>
      </c>
      <c r="C23" s="141">
        <f>[19]Janeiro!$B$6</f>
        <v>23.75</v>
      </c>
      <c r="D23" s="141">
        <f>[19]Janeiro!$B$7</f>
        <v>23.67916666666666</v>
      </c>
      <c r="E23" s="141">
        <f>[19]Janeiro!$B$8</f>
        <v>22.837500000000002</v>
      </c>
      <c r="F23" s="141">
        <f>[19]Janeiro!$B$9</f>
        <v>22.925000000000001</v>
      </c>
      <c r="G23" s="141">
        <f>[19]Janeiro!$B$10</f>
        <v>22.758333333333336</v>
      </c>
      <c r="H23" s="141">
        <f>[19]Janeiro!$B$11</f>
        <v>23.516666666666666</v>
      </c>
      <c r="I23" s="141">
        <f>[19]Janeiro!$B$12</f>
        <v>24.312500000000004</v>
      </c>
      <c r="J23" s="141">
        <f>[19]Janeiro!$B$13</f>
        <v>24.816666666666666</v>
      </c>
      <c r="K23" s="141">
        <f>[19]Janeiro!$B$14</f>
        <v>24.349999999999998</v>
      </c>
      <c r="L23" s="141">
        <f>[19]Janeiro!$B$15</f>
        <v>22.991666666666671</v>
      </c>
      <c r="M23" s="141">
        <f>[19]Janeiro!$B$16</f>
        <v>23.858333333333334</v>
      </c>
      <c r="N23" s="141">
        <f>[19]Janeiro!$B$17</f>
        <v>24.274999999999995</v>
      </c>
      <c r="O23" s="141">
        <f>[19]Janeiro!$B$18</f>
        <v>23.770833333333329</v>
      </c>
      <c r="P23" s="141">
        <f>[19]Janeiro!$B$19</f>
        <v>24.408333333333331</v>
      </c>
      <c r="Q23" s="141">
        <f>[19]Janeiro!$B$20</f>
        <v>26.645833333333339</v>
      </c>
      <c r="R23" s="141">
        <f>[19]Janeiro!$B$21</f>
        <v>25.416666666666671</v>
      </c>
      <c r="S23" s="141">
        <f>[19]Janeiro!$B$22</f>
        <v>25.216666666666669</v>
      </c>
      <c r="T23" s="141">
        <f>[19]Janeiro!$B$23</f>
        <v>24.404166666666669</v>
      </c>
      <c r="U23" s="141">
        <f>[19]Janeiro!$B$24</f>
        <v>25.604166666666668</v>
      </c>
      <c r="V23" s="141">
        <f>[19]Janeiro!$B$25</f>
        <v>25.175000000000001</v>
      </c>
      <c r="W23" s="141">
        <f>[19]Janeiro!$B$26</f>
        <v>24.020833333333332</v>
      </c>
      <c r="X23" s="141">
        <f>[19]Janeiro!$B$27</f>
        <v>22.887500000000003</v>
      </c>
      <c r="Y23" s="141">
        <f>[19]Janeiro!$B$28</f>
        <v>25.650000000000002</v>
      </c>
      <c r="Z23" s="141">
        <f>[19]Janeiro!$B$29</f>
        <v>26.841666666666665</v>
      </c>
      <c r="AA23" s="141">
        <f>[19]Janeiro!$B$30</f>
        <v>28.016666666666666</v>
      </c>
      <c r="AB23" s="141">
        <f>[19]Janeiro!$B$31</f>
        <v>28.291666666666671</v>
      </c>
      <c r="AC23" s="141">
        <f>[19]Janeiro!$B$32</f>
        <v>27.474999999999994</v>
      </c>
      <c r="AD23" s="141">
        <f>[19]Janeiro!$B$33</f>
        <v>26.4375</v>
      </c>
      <c r="AE23" s="141">
        <f>[19]Janeiro!$B$34</f>
        <v>24.0625</v>
      </c>
      <c r="AF23" s="141">
        <f>[19]Janeiro!$B$35</f>
        <v>22.166666666666661</v>
      </c>
      <c r="AG23" s="140">
        <f t="shared" si="1"/>
        <v>24.771370967741937</v>
      </c>
      <c r="AH23" s="18" t="s">
        <v>35</v>
      </c>
      <c r="AJ23" s="18" t="s">
        <v>35</v>
      </c>
      <c r="AK23" s="18" t="s">
        <v>35</v>
      </c>
    </row>
    <row r="24" spans="1:37" hidden="1" x14ac:dyDescent="0.2">
      <c r="A24" s="50" t="s">
        <v>155</v>
      </c>
      <c r="B24" s="141" t="str">
        <f>[20]Janeiro!$B$5</f>
        <v>*</v>
      </c>
      <c r="C24" s="141" t="str">
        <f>[20]Janeiro!$B$6</f>
        <v>*</v>
      </c>
      <c r="D24" s="141" t="str">
        <f>[20]Janeiro!$B$7</f>
        <v>*</v>
      </c>
      <c r="E24" s="141" t="str">
        <f>[20]Janeiro!$B$8</f>
        <v>*</v>
      </c>
      <c r="F24" s="141" t="str">
        <f>[20]Janeiro!$B$9</f>
        <v>*</v>
      </c>
      <c r="G24" s="141" t="str">
        <f>[20]Janeiro!$B$10</f>
        <v>*</v>
      </c>
      <c r="H24" s="141" t="str">
        <f>[20]Janeiro!$B$11</f>
        <v>*</v>
      </c>
      <c r="I24" s="141" t="str">
        <f>[20]Janeiro!$B$12</f>
        <v>*</v>
      </c>
      <c r="J24" s="141" t="str">
        <f>[20]Janeiro!$B$13</f>
        <v>*</v>
      </c>
      <c r="K24" s="141" t="str">
        <f>[20]Janeiro!$B$14</f>
        <v>*</v>
      </c>
      <c r="L24" s="141" t="str">
        <f>[20]Janeiro!$B$15</f>
        <v>*</v>
      </c>
      <c r="M24" s="141" t="str">
        <f>[20]Janeiro!$B$16</f>
        <v>*</v>
      </c>
      <c r="N24" s="141" t="str">
        <f>[20]Janeiro!$B$17</f>
        <v>*</v>
      </c>
      <c r="O24" s="141" t="str">
        <f>[20]Janeiro!$B$18</f>
        <v>*</v>
      </c>
      <c r="P24" s="141" t="str">
        <f>[20]Janeiro!$B$19</f>
        <v>*</v>
      </c>
      <c r="Q24" s="141" t="str">
        <f>[20]Janeiro!$B$20</f>
        <v>*</v>
      </c>
      <c r="R24" s="141" t="str">
        <f>[20]Janeiro!$B$21</f>
        <v>*</v>
      </c>
      <c r="S24" s="141" t="str">
        <f>[20]Janeiro!$B$22</f>
        <v>*</v>
      </c>
      <c r="T24" s="141" t="str">
        <f>[20]Janeiro!$B$23</f>
        <v>*</v>
      </c>
      <c r="U24" s="141" t="str">
        <f>[20]Janeiro!$B$24</f>
        <v>*</v>
      </c>
      <c r="V24" s="141" t="str">
        <f>[20]Janeiro!$B$25</f>
        <v>*</v>
      </c>
      <c r="W24" s="141" t="str">
        <f>[20]Janeiro!$B$26</f>
        <v>*</v>
      </c>
      <c r="X24" s="141" t="str">
        <f>[20]Janeiro!$B$27</f>
        <v>*</v>
      </c>
      <c r="Y24" s="141" t="str">
        <f>[20]Janeiro!$B$28</f>
        <v>*</v>
      </c>
      <c r="Z24" s="141" t="str">
        <f>[20]Janeiro!$B$29</f>
        <v>*</v>
      </c>
      <c r="AA24" s="141" t="str">
        <f>[20]Janeiro!$B$30</f>
        <v>*</v>
      </c>
      <c r="AB24" s="141" t="str">
        <f>[20]Janeiro!$B$31</f>
        <v>*</v>
      </c>
      <c r="AC24" s="141" t="str">
        <f>[20]Janeiro!$B$32</f>
        <v>*</v>
      </c>
      <c r="AD24" s="141" t="str">
        <f>[20]Janeiro!$B$33</f>
        <v>*</v>
      </c>
      <c r="AE24" s="141" t="str">
        <f>[20]Janeiro!$B$34</f>
        <v>*</v>
      </c>
      <c r="AF24" s="141" t="str">
        <f>[20]Janeiro!$B$35</f>
        <v>*</v>
      </c>
      <c r="AG24" s="140" t="e">
        <f t="shared" si="1"/>
        <v>#DIV/0!</v>
      </c>
      <c r="AH24" s="115" t="s">
        <v>35</v>
      </c>
      <c r="AI24" s="18" t="s">
        <v>35</v>
      </c>
      <c r="AJ24" s="18" t="s">
        <v>35</v>
      </c>
    </row>
    <row r="25" spans="1:37" hidden="1" x14ac:dyDescent="0.2">
      <c r="A25" s="50" t="s">
        <v>156</v>
      </c>
      <c r="B25" s="141" t="str">
        <f>[21]Janeiro!$B$5</f>
        <v>*</v>
      </c>
      <c r="C25" s="141" t="str">
        <f>[21]Janeiro!$B$6</f>
        <v>*</v>
      </c>
      <c r="D25" s="141" t="str">
        <f>[21]Janeiro!$B$7</f>
        <v>*</v>
      </c>
      <c r="E25" s="141" t="str">
        <f>[21]Janeiro!$B$8</f>
        <v>*</v>
      </c>
      <c r="F25" s="141" t="str">
        <f>[21]Janeiro!$B$9</f>
        <v>*</v>
      </c>
      <c r="G25" s="141" t="str">
        <f>[21]Janeiro!$B$10</f>
        <v>*</v>
      </c>
      <c r="H25" s="141" t="str">
        <f>[21]Janeiro!$B$11</f>
        <v>*</v>
      </c>
      <c r="I25" s="141" t="str">
        <f>[21]Janeiro!$B$12</f>
        <v>*</v>
      </c>
      <c r="J25" s="141" t="str">
        <f>[21]Janeiro!$B$13</f>
        <v>*</v>
      </c>
      <c r="K25" s="141" t="str">
        <f>[21]Janeiro!$B$14</f>
        <v>*</v>
      </c>
      <c r="L25" s="141" t="str">
        <f>[21]Janeiro!$B$15</f>
        <v>*</v>
      </c>
      <c r="M25" s="141" t="str">
        <f>[21]Janeiro!$B$16</f>
        <v>*</v>
      </c>
      <c r="N25" s="141" t="str">
        <f>[21]Janeiro!$B$17</f>
        <v>*</v>
      </c>
      <c r="O25" s="141" t="str">
        <f>[21]Janeiro!$B$18</f>
        <v>*</v>
      </c>
      <c r="P25" s="141" t="str">
        <f>[21]Janeiro!$B$19</f>
        <v>*</v>
      </c>
      <c r="Q25" s="141" t="str">
        <f>[21]Janeiro!$B$20</f>
        <v>*</v>
      </c>
      <c r="R25" s="141" t="str">
        <f>[21]Janeiro!$B$21</f>
        <v>*</v>
      </c>
      <c r="S25" s="141" t="str">
        <f>[21]Janeiro!$B$22</f>
        <v>*</v>
      </c>
      <c r="T25" s="141" t="str">
        <f>[21]Janeiro!$B$23</f>
        <v>*</v>
      </c>
      <c r="U25" s="141" t="str">
        <f>[21]Janeiro!$B$24</f>
        <v>*</v>
      </c>
      <c r="V25" s="141" t="str">
        <f>[21]Janeiro!$B$25</f>
        <v>*</v>
      </c>
      <c r="W25" s="141" t="str">
        <f>[21]Janeiro!$B$26</f>
        <v>*</v>
      </c>
      <c r="X25" s="141" t="str">
        <f>[21]Janeiro!$B$27</f>
        <v>*</v>
      </c>
      <c r="Y25" s="141" t="str">
        <f>[21]Janeiro!$B$28</f>
        <v>*</v>
      </c>
      <c r="Z25" s="141" t="str">
        <f>[21]Janeiro!$B$29</f>
        <v>*</v>
      </c>
      <c r="AA25" s="141" t="str">
        <f>[21]Janeiro!$B$30</f>
        <v>*</v>
      </c>
      <c r="AB25" s="141" t="str">
        <f>[21]Janeiro!$B$31</f>
        <v>*</v>
      </c>
      <c r="AC25" s="141" t="str">
        <f>[21]Janeiro!$B$32</f>
        <v>*</v>
      </c>
      <c r="AD25" s="141" t="str">
        <f>[21]Janeiro!$B$33</f>
        <v>*</v>
      </c>
      <c r="AE25" s="141" t="str">
        <f>[21]Janeiro!$B$34</f>
        <v>*</v>
      </c>
      <c r="AF25" s="141" t="str">
        <f>[21]Janeiro!$B$35</f>
        <v>*</v>
      </c>
      <c r="AG25" s="140" t="e">
        <f t="shared" si="1"/>
        <v>#DIV/0!</v>
      </c>
      <c r="AH25" s="115" t="s">
        <v>35</v>
      </c>
      <c r="AI25" s="18" t="s">
        <v>35</v>
      </c>
    </row>
    <row r="26" spans="1:37" x14ac:dyDescent="0.2">
      <c r="A26" s="50" t="s">
        <v>157</v>
      </c>
      <c r="B26" s="141">
        <f>[22]Janeiro!$B$5</f>
        <v>28.07916666666668</v>
      </c>
      <c r="C26" s="141">
        <f>[22]Janeiro!$B$6</f>
        <v>24.4375</v>
      </c>
      <c r="D26" s="141">
        <f>[22]Janeiro!$B$7</f>
        <v>24.487499999999997</v>
      </c>
      <c r="E26" s="141">
        <f>[22]Janeiro!$B$8</f>
        <v>23.958333333333329</v>
      </c>
      <c r="F26" s="141">
        <f>[22]Janeiro!$B$9</f>
        <v>24.008333333333336</v>
      </c>
      <c r="G26" s="141">
        <f>[22]Janeiro!$B$10</f>
        <v>23.633333333333329</v>
      </c>
      <c r="H26" s="141">
        <f>[22]Janeiro!$B$11</f>
        <v>23.933333333333334</v>
      </c>
      <c r="I26" s="141">
        <f>[22]Janeiro!$B$12</f>
        <v>24.779166666666658</v>
      </c>
      <c r="J26" s="141">
        <f>[22]Janeiro!$B$13</f>
        <v>25.241666666666671</v>
      </c>
      <c r="K26" s="141">
        <f>[22]Janeiro!$B$14</f>
        <v>24.695833333333329</v>
      </c>
      <c r="L26" s="141">
        <f>[22]Janeiro!$B$15</f>
        <v>23.529166666666665</v>
      </c>
      <c r="M26" s="141">
        <f>[22]Janeiro!$B$16</f>
        <v>24.420833333333334</v>
      </c>
      <c r="N26" s="141">
        <f>[22]Janeiro!$B$17</f>
        <v>24.737500000000001</v>
      </c>
      <c r="O26" s="141">
        <f>[22]Janeiro!$B$18</f>
        <v>24.620833333333337</v>
      </c>
      <c r="P26" s="141">
        <f>[22]Janeiro!$B$19</f>
        <v>25.574999999999999</v>
      </c>
      <c r="Q26" s="141">
        <f>[22]Janeiro!$B$20</f>
        <v>26.700000000000003</v>
      </c>
      <c r="R26" s="141">
        <f>[22]Janeiro!$B$21</f>
        <v>26.120833333333337</v>
      </c>
      <c r="S26" s="141">
        <f>[22]Janeiro!$B$22</f>
        <v>26.204166666666662</v>
      </c>
      <c r="T26" s="141">
        <f>[22]Janeiro!$B$23</f>
        <v>25.762499999999992</v>
      </c>
      <c r="U26" s="141">
        <f>[22]Janeiro!$B$24</f>
        <v>26.279166666666669</v>
      </c>
      <c r="V26" s="141">
        <f>[22]Janeiro!$B$25</f>
        <v>26.233333333333334</v>
      </c>
      <c r="W26" s="141">
        <f>[22]Janeiro!$B$26</f>
        <v>25.058333333333334</v>
      </c>
      <c r="X26" s="141">
        <f>[22]Janeiro!$B$27</f>
        <v>23.412499999999998</v>
      </c>
      <c r="Y26" s="141">
        <f>[22]Janeiro!$B$28</f>
        <v>26.066666666666666</v>
      </c>
      <c r="Z26" s="141">
        <f>[22]Janeiro!$B$29</f>
        <v>27.012499999999999</v>
      </c>
      <c r="AA26" s="141">
        <f>[22]Janeiro!$B$30</f>
        <v>28.404166666666665</v>
      </c>
      <c r="AB26" s="141">
        <f>[22]Janeiro!$B$31</f>
        <v>28.212499999999995</v>
      </c>
      <c r="AC26" s="141">
        <f>[22]Janeiro!$B$32</f>
        <v>28.1875</v>
      </c>
      <c r="AD26" s="141">
        <f>[22]Janeiro!$B$33</f>
        <v>26.695833333333329</v>
      </c>
      <c r="AE26" s="141">
        <f>[22]Janeiro!$B$34</f>
        <v>25.120833333333334</v>
      </c>
      <c r="AF26" s="141">
        <f>[22]Janeiro!$B$35</f>
        <v>22.983333333333331</v>
      </c>
      <c r="AG26" s="140">
        <f t="shared" si="1"/>
        <v>25.438440860215056</v>
      </c>
      <c r="AH26" s="115" t="s">
        <v>35</v>
      </c>
      <c r="AI26" s="18" t="s">
        <v>35</v>
      </c>
      <c r="AJ26" s="18" t="s">
        <v>35</v>
      </c>
    </row>
    <row r="27" spans="1:37" x14ac:dyDescent="0.2">
      <c r="A27" s="50" t="s">
        <v>8</v>
      </c>
      <c r="B27" s="141">
        <f>[23]Janeiro!$B$5</f>
        <v>28.600000000000009</v>
      </c>
      <c r="C27" s="141">
        <f>[23]Janeiro!$B$6</f>
        <v>24.200000000000003</v>
      </c>
      <c r="D27" s="141">
        <f>[23]Janeiro!$B$7</f>
        <v>23.616666666666664</v>
      </c>
      <c r="E27" s="141">
        <f>[23]Janeiro!$B$8</f>
        <v>23.012499999999999</v>
      </c>
      <c r="F27" s="141">
        <f>[23]Janeiro!$B$9</f>
        <v>23.316666666666663</v>
      </c>
      <c r="G27" s="141">
        <f>[23]Janeiro!$B$10</f>
        <v>23.299999999999997</v>
      </c>
      <c r="H27" s="141">
        <f>[23]Janeiro!$B$11</f>
        <v>24.020833333333339</v>
      </c>
      <c r="I27" s="141">
        <f>[23]Janeiro!$B$12</f>
        <v>24.249999999999996</v>
      </c>
      <c r="J27" s="141">
        <f>[23]Janeiro!$B$13</f>
        <v>24.154166666666665</v>
      </c>
      <c r="K27" s="141">
        <f>[23]Janeiro!$B$14</f>
        <v>23.933333333333326</v>
      </c>
      <c r="L27" s="141">
        <f>[23]Janeiro!$B$15</f>
        <v>24.349999999999998</v>
      </c>
      <c r="M27" s="141">
        <f>[23]Janeiro!$B$16</f>
        <v>25.775000000000002</v>
      </c>
      <c r="N27" s="141">
        <f>[23]Janeiro!$B$17</f>
        <v>25.112500000000001</v>
      </c>
      <c r="O27" s="141">
        <f>[23]Janeiro!$B$18</f>
        <v>23.383333333333336</v>
      </c>
      <c r="P27" s="141">
        <f>[23]Janeiro!$B$19</f>
        <v>24.658333333333331</v>
      </c>
      <c r="Q27" s="141">
        <f>[23]Janeiro!$B$20</f>
        <v>26.370833333333334</v>
      </c>
      <c r="R27" s="141">
        <f>[23]Janeiro!$B$21</f>
        <v>26.645833333333332</v>
      </c>
      <c r="S27" s="141">
        <f>[23]Janeiro!$B$22</f>
        <v>25.183333333333337</v>
      </c>
      <c r="T27" s="141">
        <f>[23]Janeiro!$B$23</f>
        <v>24.95</v>
      </c>
      <c r="U27" s="141">
        <f>[23]Janeiro!$B$24</f>
        <v>26.712500000000002</v>
      </c>
      <c r="V27" s="141">
        <f>[23]Janeiro!$B$25</f>
        <v>25.904166666666665</v>
      </c>
      <c r="W27" s="141">
        <f>[23]Janeiro!$B$26</f>
        <v>23.954166666666666</v>
      </c>
      <c r="X27" s="141">
        <f>[23]Janeiro!$B$27</f>
        <v>25.900000000000002</v>
      </c>
      <c r="Y27" s="141">
        <f>[23]Janeiro!$B$28</f>
        <v>27.662499999999998</v>
      </c>
      <c r="Z27" s="141">
        <f>[23]Janeiro!$B$29</f>
        <v>28.304166666666664</v>
      </c>
      <c r="AA27" s="141">
        <f>[23]Janeiro!$B$30</f>
        <v>28.400000000000006</v>
      </c>
      <c r="AB27" s="141">
        <f>[23]Janeiro!$B$31</f>
        <v>27.004166666666666</v>
      </c>
      <c r="AC27" s="141">
        <f>[23]Janeiro!$B$32</f>
        <v>27.920833333333334</v>
      </c>
      <c r="AD27" s="141">
        <f>[23]Janeiro!$B$33</f>
        <v>27.383333333333336</v>
      </c>
      <c r="AE27" s="141">
        <f>[23]Janeiro!$B$34</f>
        <v>24.549999999999997</v>
      </c>
      <c r="AF27" s="141">
        <f>[23]Janeiro!$B$35</f>
        <v>22.870833333333334</v>
      </c>
      <c r="AG27" s="140">
        <f t="shared" si="1"/>
        <v>25.335483870967742</v>
      </c>
      <c r="AI27" s="18" t="s">
        <v>35</v>
      </c>
      <c r="AJ27" s="18" t="s">
        <v>35</v>
      </c>
    </row>
    <row r="28" spans="1:37" hidden="1" x14ac:dyDescent="0.2">
      <c r="A28" s="50" t="s">
        <v>9</v>
      </c>
      <c r="B28" s="141" t="str">
        <f>[24]Janeiro!$B$5</f>
        <v>*</v>
      </c>
      <c r="C28" s="141" t="str">
        <f>[24]Janeiro!$B$6</f>
        <v>*</v>
      </c>
      <c r="D28" s="141" t="str">
        <f>[24]Janeiro!$B$7</f>
        <v>*</v>
      </c>
      <c r="E28" s="141" t="str">
        <f>[24]Janeiro!$B$8</f>
        <v>*</v>
      </c>
      <c r="F28" s="141" t="str">
        <f>[24]Janeiro!$B$9</f>
        <v>*</v>
      </c>
      <c r="G28" s="141" t="str">
        <f>[24]Janeiro!$B$10</f>
        <v>*</v>
      </c>
      <c r="H28" s="141" t="str">
        <f>[24]Janeiro!$B$11</f>
        <v>*</v>
      </c>
      <c r="I28" s="141" t="str">
        <f>[24]Janeiro!$B$12</f>
        <v>*</v>
      </c>
      <c r="J28" s="141" t="str">
        <f>[24]Janeiro!$B$13</f>
        <v>*</v>
      </c>
      <c r="K28" s="141" t="str">
        <f>[24]Janeiro!$B$14</f>
        <v>*</v>
      </c>
      <c r="L28" s="141" t="str">
        <f>[24]Janeiro!$B$15</f>
        <v>*</v>
      </c>
      <c r="M28" s="141" t="str">
        <f>[24]Janeiro!$B$16</f>
        <v>*</v>
      </c>
      <c r="N28" s="141" t="str">
        <f>[24]Janeiro!$B$17</f>
        <v>*</v>
      </c>
      <c r="O28" s="141" t="str">
        <f>[24]Janeiro!$B$18</f>
        <v>*</v>
      </c>
      <c r="P28" s="141" t="str">
        <f>[24]Janeiro!$B$19</f>
        <v>*</v>
      </c>
      <c r="Q28" s="141" t="str">
        <f>[24]Janeiro!$B$20</f>
        <v>*</v>
      </c>
      <c r="R28" s="141" t="str">
        <f>[24]Janeiro!$B$21</f>
        <v>*</v>
      </c>
      <c r="S28" s="141" t="str">
        <f>[24]Janeiro!$B$22</f>
        <v>*</v>
      </c>
      <c r="T28" s="141" t="str">
        <f>[24]Janeiro!$B$23</f>
        <v>*</v>
      </c>
      <c r="U28" s="141" t="str">
        <f>[24]Janeiro!$B$24</f>
        <v>*</v>
      </c>
      <c r="V28" s="141" t="str">
        <f>[24]Janeiro!$B$25</f>
        <v>*</v>
      </c>
      <c r="W28" s="141" t="str">
        <f>[24]Janeiro!$B$26</f>
        <v>*</v>
      </c>
      <c r="X28" s="141" t="str">
        <f>[24]Janeiro!$B$27</f>
        <v>*</v>
      </c>
      <c r="Y28" s="141" t="str">
        <f>[24]Janeiro!$B$28</f>
        <v>*</v>
      </c>
      <c r="Z28" s="141" t="str">
        <f>[24]Janeiro!$B$29</f>
        <v>*</v>
      </c>
      <c r="AA28" s="141" t="str">
        <f>[24]Janeiro!$B$30</f>
        <v>*</v>
      </c>
      <c r="AB28" s="141" t="str">
        <f>[24]Janeiro!$B$31</f>
        <v>*</v>
      </c>
      <c r="AC28" s="141" t="str">
        <f>[24]Janeiro!$B$32</f>
        <v>*</v>
      </c>
      <c r="AD28" s="141" t="str">
        <f>[24]Janeiro!$B$33</f>
        <v>*</v>
      </c>
      <c r="AE28" s="141" t="str">
        <f>[24]Janeiro!$B$34</f>
        <v>*</v>
      </c>
      <c r="AF28" s="141" t="str">
        <f>[24]Janeiro!$B$35</f>
        <v>*</v>
      </c>
      <c r="AG28" s="140" t="e">
        <f t="shared" si="1"/>
        <v>#DIV/0!</v>
      </c>
      <c r="AI28" s="18" t="s">
        <v>35</v>
      </c>
      <c r="AJ28" s="18" t="s">
        <v>35</v>
      </c>
    </row>
    <row r="29" spans="1:37" x14ac:dyDescent="0.2">
      <c r="A29" s="50" t="s">
        <v>32</v>
      </c>
      <c r="B29" s="141">
        <f>[25]Janeiro!$B$5</f>
        <v>28.958333333333332</v>
      </c>
      <c r="C29" s="141">
        <f>[25]Janeiro!$B$6</f>
        <v>28.220833333333331</v>
      </c>
      <c r="D29" s="141">
        <f>[25]Janeiro!$B$7</f>
        <v>25.204166666666669</v>
      </c>
      <c r="E29" s="141">
        <f>[25]Janeiro!$B$8</f>
        <v>25.562500000000004</v>
      </c>
      <c r="F29" s="141">
        <f>[25]Janeiro!$B$9</f>
        <v>25.662499999999994</v>
      </c>
      <c r="G29" s="141">
        <f>[25]Janeiro!$B$10</f>
        <v>24.766666666666666</v>
      </c>
      <c r="H29" s="141">
        <f>[25]Janeiro!$B$11</f>
        <v>25.258333333333336</v>
      </c>
      <c r="I29" s="141">
        <f>[25]Janeiro!$B$12</f>
        <v>26.466666666666665</v>
      </c>
      <c r="J29" s="141">
        <f>[25]Janeiro!$B$13</f>
        <v>27.425000000000001</v>
      </c>
      <c r="K29" s="141">
        <f>[25]Janeiro!$B$14</f>
        <v>26.987499999999997</v>
      </c>
      <c r="L29" s="141">
        <f>[25]Janeiro!$B$15</f>
        <v>25.125</v>
      </c>
      <c r="M29" s="141">
        <f>[25]Janeiro!$B$16</f>
        <v>25.924999999999994</v>
      </c>
      <c r="N29" s="141">
        <f>[25]Janeiro!$B$17</f>
        <v>24.537500000000005</v>
      </c>
      <c r="O29" s="141">
        <f>[25]Janeiro!$B$18</f>
        <v>24.266666666666666</v>
      </c>
      <c r="P29" s="141">
        <f>[25]Janeiro!$B$19</f>
        <v>25.324999999999992</v>
      </c>
      <c r="Q29" s="141" t="str">
        <f>[25]Janeiro!$B$20</f>
        <v>*</v>
      </c>
      <c r="R29" s="141" t="str">
        <f>[25]Janeiro!$B$21</f>
        <v>*</v>
      </c>
      <c r="S29" s="141" t="str">
        <f>[25]Janeiro!$B$22</f>
        <v>*</v>
      </c>
      <c r="T29" s="141" t="str">
        <f>[25]Janeiro!$B$23</f>
        <v>*</v>
      </c>
      <c r="U29" s="141" t="str">
        <f>[25]Janeiro!$B$24</f>
        <v>*</v>
      </c>
      <c r="V29" s="141" t="str">
        <f>[25]Janeiro!$B$25</f>
        <v>*</v>
      </c>
      <c r="W29" s="141" t="str">
        <f>[25]Janeiro!$B$26</f>
        <v>*</v>
      </c>
      <c r="X29" s="141" t="str">
        <f>[25]Janeiro!$B$27</f>
        <v>*</v>
      </c>
      <c r="Y29" s="141" t="str">
        <f>[25]Janeiro!$B$28</f>
        <v>*</v>
      </c>
      <c r="Z29" s="141" t="str">
        <f>[25]Janeiro!$B$29</f>
        <v>*</v>
      </c>
      <c r="AA29" s="141" t="str">
        <f>[25]Janeiro!$B$30</f>
        <v>*</v>
      </c>
      <c r="AB29" s="141" t="str">
        <f>[25]Janeiro!$B$31</f>
        <v>*</v>
      </c>
      <c r="AC29" s="141" t="str">
        <f>[25]Janeiro!$B$32</f>
        <v>*</v>
      </c>
      <c r="AD29" s="141" t="str">
        <f>[25]Janeiro!$B$33</f>
        <v>*</v>
      </c>
      <c r="AE29" s="141" t="str">
        <f>[25]Janeiro!$B$34</f>
        <v>*</v>
      </c>
      <c r="AF29" s="141" t="str">
        <f>[25]Janeiro!$B$35</f>
        <v>*</v>
      </c>
      <c r="AG29" s="140">
        <f t="shared" si="1"/>
        <v>25.979444444444443</v>
      </c>
      <c r="AH29" s="115" t="s">
        <v>35</v>
      </c>
    </row>
    <row r="30" spans="1:37" hidden="1" x14ac:dyDescent="0.2">
      <c r="A30" s="50" t="s">
        <v>10</v>
      </c>
      <c r="B30" s="141" t="str">
        <f>[26]Janeiro!$B$5</f>
        <v>*</v>
      </c>
      <c r="C30" s="141" t="str">
        <f>[26]Janeiro!$B$6</f>
        <v>*</v>
      </c>
      <c r="D30" s="141" t="str">
        <f>[26]Janeiro!$B$7</f>
        <v>*</v>
      </c>
      <c r="E30" s="141" t="str">
        <f>[26]Janeiro!$B$8</f>
        <v>*</v>
      </c>
      <c r="F30" s="141" t="str">
        <f>[26]Janeiro!$B$9</f>
        <v>*</v>
      </c>
      <c r="G30" s="141" t="str">
        <f>[26]Janeiro!$B$10</f>
        <v>*</v>
      </c>
      <c r="H30" s="141" t="str">
        <f>[26]Janeiro!$B$11</f>
        <v>*</v>
      </c>
      <c r="I30" s="141" t="str">
        <f>[26]Janeiro!$B$12</f>
        <v>*</v>
      </c>
      <c r="J30" s="141" t="str">
        <f>[26]Janeiro!$B$13</f>
        <v>*</v>
      </c>
      <c r="K30" s="141" t="str">
        <f>[26]Janeiro!$B$14</f>
        <v>*</v>
      </c>
      <c r="L30" s="141" t="str">
        <f>[26]Janeiro!$B$15</f>
        <v>*</v>
      </c>
      <c r="M30" s="141" t="str">
        <f>[26]Janeiro!$B$16</f>
        <v>*</v>
      </c>
      <c r="N30" s="141" t="str">
        <f>[26]Janeiro!$B$17</f>
        <v>*</v>
      </c>
      <c r="O30" s="141" t="str">
        <f>[26]Janeiro!$B$18</f>
        <v>*</v>
      </c>
      <c r="P30" s="141" t="str">
        <f>[26]Janeiro!$B$19</f>
        <v>*</v>
      </c>
      <c r="Q30" s="141" t="str">
        <f>[26]Janeiro!$B$20</f>
        <v>*</v>
      </c>
      <c r="R30" s="141" t="str">
        <f>[26]Janeiro!$B$21</f>
        <v>*</v>
      </c>
      <c r="S30" s="141" t="str">
        <f>[26]Janeiro!$B$22</f>
        <v>*</v>
      </c>
      <c r="T30" s="141" t="str">
        <f>[26]Janeiro!$B$23</f>
        <v>*</v>
      </c>
      <c r="U30" s="141" t="str">
        <f>[26]Janeiro!$B$24</f>
        <v>*</v>
      </c>
      <c r="V30" s="141" t="str">
        <f>[26]Janeiro!$B$25</f>
        <v>*</v>
      </c>
      <c r="W30" s="141" t="str">
        <f>[26]Janeiro!$B$26</f>
        <v>*</v>
      </c>
      <c r="X30" s="141" t="str">
        <f>[26]Janeiro!$B$27</f>
        <v>*</v>
      </c>
      <c r="Y30" s="141" t="str">
        <f>[26]Janeiro!$B$28</f>
        <v>*</v>
      </c>
      <c r="Z30" s="141" t="str">
        <f>[26]Janeiro!$B$29</f>
        <v>*</v>
      </c>
      <c r="AA30" s="141" t="str">
        <f>[26]Janeiro!$B$30</f>
        <v>*</v>
      </c>
      <c r="AB30" s="141" t="str">
        <f>[26]Janeiro!$B$31</f>
        <v>*</v>
      </c>
      <c r="AC30" s="141" t="str">
        <f>[26]Janeiro!$B$32</f>
        <v>*</v>
      </c>
      <c r="AD30" s="141" t="str">
        <f>[26]Janeiro!$B$33</f>
        <v>*</v>
      </c>
      <c r="AE30" s="141" t="str">
        <f>[26]Janeiro!$B$34</f>
        <v>*</v>
      </c>
      <c r="AF30" s="141" t="str">
        <f>[26]Janeiro!$B$35</f>
        <v>*</v>
      </c>
      <c r="AG30" s="140" t="e">
        <f t="shared" si="1"/>
        <v>#DIV/0!</v>
      </c>
      <c r="AJ30" s="18" t="s">
        <v>35</v>
      </c>
      <c r="AK30" s="18" t="s">
        <v>35</v>
      </c>
    </row>
    <row r="31" spans="1:37" hidden="1" x14ac:dyDescent="0.2">
      <c r="A31" s="50" t="s">
        <v>158</v>
      </c>
      <c r="B31" s="141" t="str">
        <f>[27]Janeiro!$B$5</f>
        <v>*</v>
      </c>
      <c r="C31" s="141" t="str">
        <f>[27]Janeiro!$B$6</f>
        <v>*</v>
      </c>
      <c r="D31" s="141" t="str">
        <f>[27]Janeiro!$B$7</f>
        <v>*</v>
      </c>
      <c r="E31" s="141" t="str">
        <f>[27]Janeiro!$B$8</f>
        <v>*</v>
      </c>
      <c r="F31" s="141" t="str">
        <f>[27]Janeiro!$B$9</f>
        <v>*</v>
      </c>
      <c r="G31" s="141" t="str">
        <f>[27]Janeiro!$B$10</f>
        <v>*</v>
      </c>
      <c r="H31" s="141" t="str">
        <f>[27]Janeiro!$B$11</f>
        <v>*</v>
      </c>
      <c r="I31" s="141" t="str">
        <f>[27]Janeiro!$B$12</f>
        <v>*</v>
      </c>
      <c r="J31" s="141" t="str">
        <f>[27]Janeiro!$B$13</f>
        <v>*</v>
      </c>
      <c r="K31" s="141" t="str">
        <f>[27]Janeiro!$B$14</f>
        <v>*</v>
      </c>
      <c r="L31" s="141" t="str">
        <f>[27]Janeiro!$B$15</f>
        <v>*</v>
      </c>
      <c r="M31" s="141" t="str">
        <f>[27]Janeiro!$B$16</f>
        <v>*</v>
      </c>
      <c r="N31" s="141" t="str">
        <f>[27]Janeiro!$B$17</f>
        <v>*</v>
      </c>
      <c r="O31" s="141" t="str">
        <f>[27]Janeiro!$B$18</f>
        <v>*</v>
      </c>
      <c r="P31" s="141" t="str">
        <f>[27]Janeiro!$B$19</f>
        <v>*</v>
      </c>
      <c r="Q31" s="141" t="str">
        <f>[27]Janeiro!$B$20</f>
        <v>*</v>
      </c>
      <c r="R31" s="141" t="str">
        <f>[27]Janeiro!$B$21</f>
        <v>*</v>
      </c>
      <c r="S31" s="141" t="str">
        <f>[27]Janeiro!$B$22</f>
        <v>*</v>
      </c>
      <c r="T31" s="141" t="str">
        <f>[27]Janeiro!$B$23</f>
        <v>*</v>
      </c>
      <c r="U31" s="141" t="str">
        <f>[27]Janeiro!$B$24</f>
        <v>*</v>
      </c>
      <c r="V31" s="141" t="str">
        <f>[27]Janeiro!$B$25</f>
        <v>*</v>
      </c>
      <c r="W31" s="141" t="str">
        <f>[27]Janeiro!$B$26</f>
        <v>*</v>
      </c>
      <c r="X31" s="141" t="str">
        <f>[27]Janeiro!$B$27</f>
        <v>*</v>
      </c>
      <c r="Y31" s="141" t="str">
        <f>[27]Janeiro!$B$28</f>
        <v>*</v>
      </c>
      <c r="Z31" s="141" t="str">
        <f>[27]Janeiro!$B$29</f>
        <v>*</v>
      </c>
      <c r="AA31" s="141" t="str">
        <f>[27]Janeiro!$B$30</f>
        <v>*</v>
      </c>
      <c r="AB31" s="141" t="str">
        <f>[27]Janeiro!$B$31</f>
        <v>*</v>
      </c>
      <c r="AC31" s="141" t="str">
        <f>[27]Janeiro!$B$32</f>
        <v>*</v>
      </c>
      <c r="AD31" s="141" t="str">
        <f>[27]Janeiro!$B$33</f>
        <v>*</v>
      </c>
      <c r="AE31" s="141" t="str">
        <f>[27]Janeiro!$B$34</f>
        <v>*</v>
      </c>
      <c r="AF31" s="141" t="str">
        <f>[27]Janeiro!$B$35</f>
        <v>*</v>
      </c>
      <c r="AG31" s="140" t="e">
        <f t="shared" si="1"/>
        <v>#DIV/0!</v>
      </c>
    </row>
    <row r="32" spans="1:37" hidden="1" x14ac:dyDescent="0.2">
      <c r="A32" s="50" t="s">
        <v>11</v>
      </c>
      <c r="B32" s="141" t="str">
        <f>[28]Janeiro!$B$5</f>
        <v>*</v>
      </c>
      <c r="C32" s="141" t="str">
        <f>[28]Janeiro!$B$6</f>
        <v>*</v>
      </c>
      <c r="D32" s="141" t="str">
        <f>[28]Janeiro!$B$7</f>
        <v>*</v>
      </c>
      <c r="E32" s="141" t="str">
        <f>[28]Janeiro!$B$8</f>
        <v>*</v>
      </c>
      <c r="F32" s="141" t="str">
        <f>[28]Janeiro!$B$9</f>
        <v>*</v>
      </c>
      <c r="G32" s="141" t="str">
        <f>[28]Janeiro!$B$10</f>
        <v>*</v>
      </c>
      <c r="H32" s="141" t="str">
        <f>[28]Janeiro!$B$11</f>
        <v>*</v>
      </c>
      <c r="I32" s="141" t="str">
        <f>[28]Janeiro!$B$12</f>
        <v>*</v>
      </c>
      <c r="J32" s="141" t="str">
        <f>[28]Janeiro!$B$13</f>
        <v>*</v>
      </c>
      <c r="K32" s="141" t="str">
        <f>[28]Janeiro!$B$14</f>
        <v>*</v>
      </c>
      <c r="L32" s="141" t="str">
        <f>[28]Janeiro!$B$15</f>
        <v>*</v>
      </c>
      <c r="M32" s="141" t="str">
        <f>[28]Janeiro!$B$16</f>
        <v>*</v>
      </c>
      <c r="N32" s="141" t="str">
        <f>[28]Janeiro!$B$17</f>
        <v>*</v>
      </c>
      <c r="O32" s="141" t="str">
        <f>[28]Janeiro!$B$18</f>
        <v>*</v>
      </c>
      <c r="P32" s="141" t="str">
        <f>[28]Janeiro!$B$19</f>
        <v>*</v>
      </c>
      <c r="Q32" s="141" t="str">
        <f>[28]Janeiro!$B$20</f>
        <v>*</v>
      </c>
      <c r="R32" s="141" t="str">
        <f>[28]Janeiro!$B$21</f>
        <v>*</v>
      </c>
      <c r="S32" s="141" t="str">
        <f>[28]Janeiro!$B$22</f>
        <v>*</v>
      </c>
      <c r="T32" s="141" t="str">
        <f>[28]Janeiro!$B$23</f>
        <v>*</v>
      </c>
      <c r="U32" s="141" t="str">
        <f>[28]Janeiro!$B$24</f>
        <v>*</v>
      </c>
      <c r="V32" s="141" t="str">
        <f>[28]Janeiro!$B$25</f>
        <v>*</v>
      </c>
      <c r="W32" s="141" t="str">
        <f>[28]Janeiro!$B$26</f>
        <v>*</v>
      </c>
      <c r="X32" s="141" t="str">
        <f>[28]Janeiro!$B$27</f>
        <v>*</v>
      </c>
      <c r="Y32" s="141" t="str">
        <f>[28]Janeiro!$B$28</f>
        <v>*</v>
      </c>
      <c r="Z32" s="141" t="str">
        <f>[28]Janeiro!$B$29</f>
        <v>*</v>
      </c>
      <c r="AA32" s="141" t="str">
        <f>[28]Janeiro!$B$30</f>
        <v>*</v>
      </c>
      <c r="AB32" s="141" t="str">
        <f>[28]Janeiro!$B$31</f>
        <v>*</v>
      </c>
      <c r="AC32" s="141" t="str">
        <f>[28]Janeiro!$B$32</f>
        <v>*</v>
      </c>
      <c r="AD32" s="141" t="str">
        <f>[28]Janeiro!$B$33</f>
        <v>*</v>
      </c>
      <c r="AE32" s="141" t="str">
        <f>[28]Janeiro!$B$34</f>
        <v>*</v>
      </c>
      <c r="AF32" s="141" t="str">
        <f>[28]Janeiro!$B$35</f>
        <v>*</v>
      </c>
      <c r="AG32" s="140" t="e">
        <f t="shared" si="1"/>
        <v>#DIV/0!</v>
      </c>
      <c r="AH32" s="115" t="s">
        <v>35</v>
      </c>
      <c r="AJ32" s="18" t="s">
        <v>35</v>
      </c>
      <c r="AK32" s="18" t="s">
        <v>35</v>
      </c>
    </row>
    <row r="33" spans="1:38" s="117" customFormat="1" x14ac:dyDescent="0.2">
      <c r="A33" s="50" t="s">
        <v>12</v>
      </c>
      <c r="B33" s="141">
        <f>[29]Janeiro!$B$5</f>
        <v>28.985714285714288</v>
      </c>
      <c r="C33" s="141">
        <f>[29]Janeiro!$B$6</f>
        <v>27.881818181818176</v>
      </c>
      <c r="D33" s="141">
        <f>[29]Janeiro!$B$7</f>
        <v>25.236363636363638</v>
      </c>
      <c r="E33" s="141">
        <f>[29]Janeiro!$B$8</f>
        <v>24.352380952380951</v>
      </c>
      <c r="F33" s="141">
        <f>[29]Janeiro!$B$9</f>
        <v>26.12380952380952</v>
      </c>
      <c r="G33" s="141">
        <f>[29]Janeiro!$B$10</f>
        <v>24.917391304347827</v>
      </c>
      <c r="H33" s="141">
        <f>[29]Janeiro!$B$11</f>
        <v>26.052173913043475</v>
      </c>
      <c r="I33" s="141">
        <f>[29]Janeiro!$B$12</f>
        <v>27.561904761904763</v>
      </c>
      <c r="J33" s="141">
        <f>[29]Janeiro!$B$13</f>
        <v>27.947826086956525</v>
      </c>
      <c r="K33" s="141">
        <f>[29]Janeiro!$B$14</f>
        <v>26.256521739130438</v>
      </c>
      <c r="L33" s="141">
        <f>[29]Janeiro!$B$15</f>
        <v>25.433333333333334</v>
      </c>
      <c r="M33" s="141">
        <f>[29]Janeiro!$B$16</f>
        <v>25.033333333333335</v>
      </c>
      <c r="N33" s="141">
        <f>[29]Janeiro!$B$17</f>
        <v>23.717391304347824</v>
      </c>
      <c r="O33" s="141">
        <f>[29]Janeiro!$B$18</f>
        <v>22.799999999999997</v>
      </c>
      <c r="P33" s="141">
        <f>[29]Janeiro!$B$19</f>
        <v>25.418181818181822</v>
      </c>
      <c r="Q33" s="141">
        <f>[29]Janeiro!$B$20</f>
        <v>27.866666666666671</v>
      </c>
      <c r="R33" s="141">
        <f>[29]Janeiro!$B$21</f>
        <v>27.304761904761904</v>
      </c>
      <c r="S33" s="141">
        <f>[29]Janeiro!$B$22</f>
        <v>27.347619047619045</v>
      </c>
      <c r="T33" s="141">
        <f>[29]Janeiro!$B$23</f>
        <v>28.352380952380958</v>
      </c>
      <c r="U33" s="141">
        <f>[29]Janeiro!$B$24</f>
        <v>27.884210526315794</v>
      </c>
      <c r="V33" s="141">
        <f>[29]Janeiro!$B$25</f>
        <v>29.389999999999997</v>
      </c>
      <c r="W33" s="141">
        <f>[29]Janeiro!$B$26</f>
        <v>29.133333333333336</v>
      </c>
      <c r="X33" s="141">
        <f>[29]Janeiro!$B$27</f>
        <v>26.140000000000004</v>
      </c>
      <c r="Y33" s="141">
        <f>[29]Janeiro!$B$28</f>
        <v>26.147826086956524</v>
      </c>
      <c r="Z33" s="141">
        <f>[29]Janeiro!$B$29</f>
        <v>27.627272727272725</v>
      </c>
      <c r="AA33" s="141">
        <f>[29]Janeiro!$B$30</f>
        <v>28.760869565217391</v>
      </c>
      <c r="AB33" s="141">
        <f>[29]Janeiro!$B$31</f>
        <v>28.631818181818176</v>
      </c>
      <c r="AC33" s="141">
        <f>[29]Janeiro!$B$32</f>
        <v>26.276190476190475</v>
      </c>
      <c r="AD33" s="141">
        <f>[29]Janeiro!$B$33</f>
        <v>27.604761904761901</v>
      </c>
      <c r="AE33" s="141">
        <f>[29]Janeiro!$B$34</f>
        <v>26.534782608695661</v>
      </c>
      <c r="AF33" s="141">
        <f>[29]Janeiro!$B$35</f>
        <v>25.15</v>
      </c>
      <c r="AG33" s="140">
        <f t="shared" si="1"/>
        <v>26.705504456666333</v>
      </c>
      <c r="AI33" s="117" t="s">
        <v>35</v>
      </c>
      <c r="AJ33" s="117" t="s">
        <v>35</v>
      </c>
      <c r="AK33" s="117" t="s">
        <v>35</v>
      </c>
    </row>
    <row r="34" spans="1:38" x14ac:dyDescent="0.2">
      <c r="A34" s="50" t="s">
        <v>13</v>
      </c>
      <c r="B34" s="141">
        <f>[30]Janeiro!$B$5</f>
        <v>28.770833333333332</v>
      </c>
      <c r="C34" s="141">
        <f>[30]Janeiro!$B$6</f>
        <v>29.033333333333331</v>
      </c>
      <c r="D34" s="141">
        <f>[30]Janeiro!$B$7</f>
        <v>24.658333333333335</v>
      </c>
      <c r="E34" s="141">
        <f>[30]Janeiro!$B$8</f>
        <v>25.258333333333336</v>
      </c>
      <c r="F34" s="141">
        <f>[30]Janeiro!$B$9</f>
        <v>26.537499999999998</v>
      </c>
      <c r="G34" s="141">
        <f>[30]Janeiro!$B$10</f>
        <v>25.287499999999998</v>
      </c>
      <c r="H34" s="141">
        <f>[30]Janeiro!$B$11</f>
        <v>26.224999999999998</v>
      </c>
      <c r="I34" s="141">
        <f>[30]Janeiro!$B$12</f>
        <v>28.245833333333326</v>
      </c>
      <c r="J34" s="141">
        <f>[30]Janeiro!$B$13</f>
        <v>27.479166666666668</v>
      </c>
      <c r="K34" s="141">
        <f>[30]Janeiro!$B$14</f>
        <v>26.004166666666666</v>
      </c>
      <c r="L34" s="141">
        <f>[30]Janeiro!$B$15</f>
        <v>24.991666666666664</v>
      </c>
      <c r="M34" s="141">
        <f>[30]Janeiro!$B$16</f>
        <v>24.658333333333331</v>
      </c>
      <c r="N34" s="141">
        <f>[30]Janeiro!$B$17</f>
        <v>25.545833333333334</v>
      </c>
      <c r="O34" s="141">
        <f>[30]Janeiro!$B$18</f>
        <v>22.508333333333336</v>
      </c>
      <c r="P34" s="141">
        <f>[30]Janeiro!$B$19</f>
        <v>26.333333333333332</v>
      </c>
      <c r="Q34" s="141">
        <f>[30]Janeiro!$B$20</f>
        <v>27.441666666666666</v>
      </c>
      <c r="R34" s="141">
        <f>[30]Janeiro!$B$21</f>
        <v>26.895833333333332</v>
      </c>
      <c r="S34" s="141">
        <f>[30]Janeiro!$B$22</f>
        <v>26.950000000000003</v>
      </c>
      <c r="T34" s="141">
        <f>[30]Janeiro!$B$23</f>
        <v>27.866666666666664</v>
      </c>
      <c r="U34" s="141">
        <f>[30]Janeiro!$B$24</f>
        <v>28.195833333333336</v>
      </c>
      <c r="V34" s="141">
        <f>[30]Janeiro!$B$25</f>
        <v>29.054166666666674</v>
      </c>
      <c r="W34" s="141">
        <f>[30]Janeiro!$B$26</f>
        <v>29.100000000000005</v>
      </c>
      <c r="X34" s="141">
        <f>[30]Janeiro!$B$27</f>
        <v>27.845833333333335</v>
      </c>
      <c r="Y34" s="141">
        <f>[30]Janeiro!$B$28</f>
        <v>26.029166666666672</v>
      </c>
      <c r="Z34" s="141">
        <f>[30]Janeiro!$B$29</f>
        <v>28.058333333333334</v>
      </c>
      <c r="AA34" s="141">
        <f>[30]Janeiro!$B$30</f>
        <v>28.604166666666661</v>
      </c>
      <c r="AB34" s="141">
        <f>[30]Janeiro!$B$31</f>
        <v>26.912500000000005</v>
      </c>
      <c r="AC34" s="141">
        <f>[30]Janeiro!$B$32</f>
        <v>26.558333333333334</v>
      </c>
      <c r="AD34" s="141">
        <f>[30]Janeiro!$B$33</f>
        <v>27.154166666666665</v>
      </c>
      <c r="AE34" s="141">
        <f>[30]Janeiro!$B$34</f>
        <v>27.158333333333335</v>
      </c>
      <c r="AF34" s="141">
        <f>[30]Janeiro!$B$35</f>
        <v>26.404166666666665</v>
      </c>
      <c r="AG34" s="140">
        <f t="shared" si="1"/>
        <v>26.831182795698922</v>
      </c>
      <c r="AI34" s="18" t="s">
        <v>35</v>
      </c>
      <c r="AJ34" s="115" t="s">
        <v>35</v>
      </c>
      <c r="AK34" s="18" t="s">
        <v>35</v>
      </c>
    </row>
    <row r="35" spans="1:38" x14ac:dyDescent="0.2">
      <c r="A35" s="50" t="s">
        <v>159</v>
      </c>
      <c r="B35" s="141">
        <f>[31]Janeiro!$B$5</f>
        <v>26.950000000000003</v>
      </c>
      <c r="C35" s="141">
        <f>[31]Janeiro!$B$6</f>
        <v>24.116666666666671</v>
      </c>
      <c r="D35" s="141">
        <f>[31]Janeiro!$B$7</f>
        <v>23.791666666666668</v>
      </c>
      <c r="E35" s="141">
        <f>[31]Janeiro!$B$8</f>
        <v>22.799999999999997</v>
      </c>
      <c r="F35" s="141">
        <f>[31]Janeiro!$B$9</f>
        <v>23.062499999999996</v>
      </c>
      <c r="G35" s="141">
        <f>[31]Janeiro!$B$10</f>
        <v>23.041666666666668</v>
      </c>
      <c r="H35" s="141">
        <f>[31]Janeiro!$B$11</f>
        <v>23.849999999999998</v>
      </c>
      <c r="I35" s="141">
        <f>[31]Janeiro!$B$12</f>
        <v>24.520833333333339</v>
      </c>
      <c r="J35" s="141">
        <f>[31]Janeiro!$B$13</f>
        <v>24.854166666666671</v>
      </c>
      <c r="K35" s="141">
        <f>[31]Janeiro!$B$14</f>
        <v>24.533333333333342</v>
      </c>
      <c r="L35" s="141">
        <f>[31]Janeiro!$B$15</f>
        <v>23.445833333333336</v>
      </c>
      <c r="M35" s="141">
        <f>[31]Janeiro!$B$16</f>
        <v>24.983333333333338</v>
      </c>
      <c r="N35" s="141">
        <f>[31]Janeiro!$B$17</f>
        <v>24.92916666666666</v>
      </c>
      <c r="O35" s="141">
        <f>[31]Janeiro!$B$18</f>
        <v>24.075000000000003</v>
      </c>
      <c r="P35" s="141">
        <f>[31]Janeiro!$B$19</f>
        <v>25.05</v>
      </c>
      <c r="Q35" s="141">
        <f>[31]Janeiro!$B$20</f>
        <v>25.004166666666674</v>
      </c>
      <c r="R35" s="141">
        <f>[31]Janeiro!$B$21</f>
        <v>25.75</v>
      </c>
      <c r="S35" s="141">
        <f>[31]Janeiro!$B$22</f>
        <v>26.091666666666669</v>
      </c>
      <c r="T35" s="141">
        <f>[31]Janeiro!$B$23</f>
        <v>25.250000000000004</v>
      </c>
      <c r="U35" s="141">
        <f>[31]Janeiro!$B$24</f>
        <v>26.433333333333334</v>
      </c>
      <c r="V35" s="141">
        <f>[31]Janeiro!$B$25</f>
        <v>26.345833333333328</v>
      </c>
      <c r="W35" s="141">
        <f>[31]Janeiro!$B$26</f>
        <v>24.279166666666669</v>
      </c>
      <c r="X35" s="141">
        <f>[31]Janeiro!$B$27</f>
        <v>24.083333333333332</v>
      </c>
      <c r="Y35" s="141">
        <f>[31]Janeiro!$B$28</f>
        <v>25.783333333333335</v>
      </c>
      <c r="Z35" s="141">
        <f>[31]Janeiro!$B$29</f>
        <v>25.775000000000006</v>
      </c>
      <c r="AA35" s="141">
        <f>[31]Janeiro!$B$30</f>
        <v>27.287500000000005</v>
      </c>
      <c r="AB35" s="141">
        <f>[31]Janeiro!$B$31</f>
        <v>28.091666666666665</v>
      </c>
      <c r="AC35" s="141">
        <f>[31]Janeiro!$B$32</f>
        <v>27.254166666666666</v>
      </c>
      <c r="AD35" s="141">
        <f>[31]Janeiro!$B$33</f>
        <v>25.654166666666665</v>
      </c>
      <c r="AE35" s="141">
        <f>[31]Janeiro!$B$34</f>
        <v>24.204166666666669</v>
      </c>
      <c r="AF35" s="141">
        <f>[31]Janeiro!$B$35</f>
        <v>22.916666666666668</v>
      </c>
      <c r="AG35" s="140">
        <f t="shared" si="1"/>
        <v>24.974462365591403</v>
      </c>
      <c r="AJ35" s="18" t="s">
        <v>35</v>
      </c>
    </row>
    <row r="36" spans="1:38" hidden="1" x14ac:dyDescent="0.2">
      <c r="A36" s="50" t="s">
        <v>130</v>
      </c>
      <c r="B36" s="141" t="str">
        <f>[32]Janeiro!$B$5</f>
        <v>*</v>
      </c>
      <c r="C36" s="141" t="str">
        <f>[32]Janeiro!$B$6</f>
        <v>*</v>
      </c>
      <c r="D36" s="141" t="str">
        <f>[32]Janeiro!$B$7</f>
        <v>*</v>
      </c>
      <c r="E36" s="141" t="str">
        <f>[32]Janeiro!$B$8</f>
        <v>*</v>
      </c>
      <c r="F36" s="141" t="str">
        <f>[32]Janeiro!$B$9</f>
        <v>*</v>
      </c>
      <c r="G36" s="141" t="str">
        <f>[32]Janeiro!$B$10</f>
        <v>*</v>
      </c>
      <c r="H36" s="141" t="str">
        <f>[32]Janeiro!$B$11</f>
        <v>*</v>
      </c>
      <c r="I36" s="141" t="str">
        <f>[32]Janeiro!$B$12</f>
        <v>*</v>
      </c>
      <c r="J36" s="141" t="str">
        <f>[32]Janeiro!$B$13</f>
        <v>*</v>
      </c>
      <c r="K36" s="141" t="str">
        <f>[32]Janeiro!$B$14</f>
        <v>*</v>
      </c>
      <c r="L36" s="141" t="str">
        <f>[32]Janeiro!$B$15</f>
        <v>*</v>
      </c>
      <c r="M36" s="141" t="str">
        <f>[32]Janeiro!$B$16</f>
        <v>*</v>
      </c>
      <c r="N36" s="141" t="str">
        <f>[32]Janeiro!$B$17</f>
        <v>*</v>
      </c>
      <c r="O36" s="141" t="str">
        <f>[32]Janeiro!$B$18</f>
        <v>*</v>
      </c>
      <c r="P36" s="141" t="str">
        <f>[32]Janeiro!$B$19</f>
        <v>*</v>
      </c>
      <c r="Q36" s="141" t="str">
        <f>[32]Janeiro!$B$20</f>
        <v>*</v>
      </c>
      <c r="R36" s="141" t="str">
        <f>[32]Janeiro!$B$21</f>
        <v>*</v>
      </c>
      <c r="S36" s="141" t="str">
        <f>[32]Janeiro!$B$22</f>
        <v>*</v>
      </c>
      <c r="T36" s="141" t="str">
        <f>[32]Janeiro!$B$23</f>
        <v>*</v>
      </c>
      <c r="U36" s="141" t="str">
        <f>[32]Janeiro!$B$24</f>
        <v>*</v>
      </c>
      <c r="V36" s="141" t="str">
        <f>[32]Janeiro!$B$25</f>
        <v>*</v>
      </c>
      <c r="W36" s="141" t="str">
        <f>[32]Janeiro!$B$26</f>
        <v>*</v>
      </c>
      <c r="X36" s="141" t="str">
        <f>[32]Janeiro!$B$27</f>
        <v>*</v>
      </c>
      <c r="Y36" s="141" t="str">
        <f>[32]Janeiro!$B$28</f>
        <v>*</v>
      </c>
      <c r="Z36" s="141" t="str">
        <f>[32]Janeiro!$B$29</f>
        <v>*</v>
      </c>
      <c r="AA36" s="141" t="str">
        <f>[32]Janeiro!$B$30</f>
        <v>*</v>
      </c>
      <c r="AB36" s="141" t="str">
        <f>[32]Janeiro!$B$31</f>
        <v>*</v>
      </c>
      <c r="AC36" s="141" t="str">
        <f>[32]Janeiro!$B$32</f>
        <v>*</v>
      </c>
      <c r="AD36" s="141" t="str">
        <f>[32]Janeiro!$B$33</f>
        <v>*</v>
      </c>
      <c r="AE36" s="141" t="str">
        <f>[32]Janeiro!$B$34</f>
        <v>*</v>
      </c>
      <c r="AF36" s="141" t="str">
        <f>[32]Janeiro!$B$35</f>
        <v>*</v>
      </c>
      <c r="AG36" s="140" t="e">
        <f t="shared" si="1"/>
        <v>#DIV/0!</v>
      </c>
      <c r="AJ36" s="18" t="s">
        <v>35</v>
      </c>
    </row>
    <row r="37" spans="1:38" x14ac:dyDescent="0.2">
      <c r="A37" s="50" t="s">
        <v>14</v>
      </c>
      <c r="B37" s="141">
        <f>[33]Janeiro!$B$5</f>
        <v>26.858333333333334</v>
      </c>
      <c r="C37" s="141">
        <f>[33]Janeiro!$B$6</f>
        <v>25.016666666666666</v>
      </c>
      <c r="D37" s="141">
        <f>[33]Janeiro!$B$7</f>
        <v>24.095833333333342</v>
      </c>
      <c r="E37" s="141">
        <f>[33]Janeiro!$B$8</f>
        <v>23.583333333333332</v>
      </c>
      <c r="F37" s="141">
        <f>[33]Janeiro!$B$9</f>
        <v>23.229166666666668</v>
      </c>
      <c r="G37" s="141">
        <f>[33]Janeiro!$B$10</f>
        <v>23.079166666666666</v>
      </c>
      <c r="H37" s="141">
        <f>[33]Janeiro!$B$11</f>
        <v>23.133333333333329</v>
      </c>
      <c r="I37" s="141">
        <f>[33]Janeiro!$B$12</f>
        <v>23.887499999999999</v>
      </c>
      <c r="J37" s="141">
        <f>[33]Janeiro!$B$13</f>
        <v>24.804166666666674</v>
      </c>
      <c r="K37" s="141">
        <f>[33]Janeiro!$B$14</f>
        <v>24.5</v>
      </c>
      <c r="L37" s="141">
        <f>[33]Janeiro!$B$15</f>
        <v>24.091666666666669</v>
      </c>
      <c r="M37" s="141">
        <f>[33]Janeiro!$B$16</f>
        <v>24.412499999999998</v>
      </c>
      <c r="N37" s="141">
        <f>[33]Janeiro!$B$17</f>
        <v>24.766666666666669</v>
      </c>
      <c r="O37" s="141">
        <f>[33]Janeiro!$B$18</f>
        <v>25.600000000000005</v>
      </c>
      <c r="P37" s="141">
        <f>[33]Janeiro!$B$19</f>
        <v>26.404166666666665</v>
      </c>
      <c r="Q37" s="141">
        <f>[33]Janeiro!$B$20</f>
        <v>26.816666666666663</v>
      </c>
      <c r="R37" s="141">
        <f>[33]Janeiro!$B$21</f>
        <v>24.933333333333337</v>
      </c>
      <c r="S37" s="141">
        <f>[33]Janeiro!$B$22</f>
        <v>25.387500000000003</v>
      </c>
      <c r="T37" s="141">
        <f>[33]Janeiro!$B$23</f>
        <v>24.866666666666664</v>
      </c>
      <c r="U37" s="141">
        <f>[33]Janeiro!$B$24</f>
        <v>24.941666666666663</v>
      </c>
      <c r="V37" s="141">
        <f>[33]Janeiro!$B$25</f>
        <v>22.658333333333331</v>
      </c>
      <c r="W37" s="141">
        <f>[33]Janeiro!$B$26</f>
        <v>23.020833333333332</v>
      </c>
      <c r="X37" s="141">
        <f>[33]Janeiro!$B$27</f>
        <v>25.008333333333329</v>
      </c>
      <c r="Y37" s="141">
        <f>[33]Janeiro!$B$28</f>
        <v>25.987500000000008</v>
      </c>
      <c r="Z37" s="141">
        <f>[33]Janeiro!$B$29</f>
        <v>26.704166666666669</v>
      </c>
      <c r="AA37" s="141">
        <f>[33]Janeiro!$B$30</f>
        <v>27.275000000000002</v>
      </c>
      <c r="AB37" s="141">
        <f>[33]Janeiro!$B$31</f>
        <v>26.433333333333341</v>
      </c>
      <c r="AC37" s="141">
        <f>[33]Janeiro!$B$32</f>
        <v>26.658333333333331</v>
      </c>
      <c r="AD37" s="141">
        <f>[33]Janeiro!$B$33</f>
        <v>25.608333333333334</v>
      </c>
      <c r="AE37" s="141">
        <f>[33]Janeiro!$B$34</f>
        <v>23.991304347826084</v>
      </c>
      <c r="AF37" s="141">
        <f>[33]Janeiro!$B$35</f>
        <v>25.466666666666672</v>
      </c>
      <c r="AG37" s="140">
        <f t="shared" si="1"/>
        <v>24.942595839177187</v>
      </c>
      <c r="AI37" s="18" t="s">
        <v>35</v>
      </c>
      <c r="AJ37" s="18" t="s">
        <v>35</v>
      </c>
      <c r="AK37" s="115" t="s">
        <v>35</v>
      </c>
      <c r="AL37" s="115" t="s">
        <v>35</v>
      </c>
    </row>
    <row r="38" spans="1:38" hidden="1" x14ac:dyDescent="0.2">
      <c r="A38" s="50" t="s">
        <v>160</v>
      </c>
      <c r="B38" s="141" t="str">
        <f>[34]Janeiro!$B$5</f>
        <v>*</v>
      </c>
      <c r="C38" s="141" t="str">
        <f>[34]Janeiro!$B$6</f>
        <v>*</v>
      </c>
      <c r="D38" s="141" t="str">
        <f>[34]Janeiro!$B$7</f>
        <v>*</v>
      </c>
      <c r="E38" s="141" t="str">
        <f>[34]Janeiro!$B$8</f>
        <v>*</v>
      </c>
      <c r="F38" s="141" t="str">
        <f>[34]Janeiro!$B$9</f>
        <v>*</v>
      </c>
      <c r="G38" s="141" t="str">
        <f>[34]Janeiro!$B$10</f>
        <v>*</v>
      </c>
      <c r="H38" s="141" t="str">
        <f>[34]Janeiro!$B$11</f>
        <v>*</v>
      </c>
      <c r="I38" s="141" t="str">
        <f>[34]Janeiro!$B$12</f>
        <v>*</v>
      </c>
      <c r="J38" s="141" t="str">
        <f>[34]Janeiro!$B$13</f>
        <v>*</v>
      </c>
      <c r="K38" s="141" t="str">
        <f>[34]Janeiro!$B$14</f>
        <v>*</v>
      </c>
      <c r="L38" s="141" t="str">
        <f>[34]Janeiro!$B$15</f>
        <v>*</v>
      </c>
      <c r="M38" s="141" t="str">
        <f>[34]Janeiro!$B$16</f>
        <v>*</v>
      </c>
      <c r="N38" s="141" t="str">
        <f>[34]Janeiro!$B$17</f>
        <v>*</v>
      </c>
      <c r="O38" s="141" t="str">
        <f>[34]Janeiro!$B$18</f>
        <v>*</v>
      </c>
      <c r="P38" s="141" t="str">
        <f>[34]Janeiro!$B$19</f>
        <v>*</v>
      </c>
      <c r="Q38" s="141" t="str">
        <f>[34]Janeiro!$B$20</f>
        <v>*</v>
      </c>
      <c r="R38" s="141" t="str">
        <f>[34]Janeiro!$B$21</f>
        <v>*</v>
      </c>
      <c r="S38" s="141" t="str">
        <f>[34]Janeiro!$B$22</f>
        <v>*</v>
      </c>
      <c r="T38" s="141" t="str">
        <f>[34]Janeiro!$B$23</f>
        <v>*</v>
      </c>
      <c r="U38" s="141" t="str">
        <f>[34]Janeiro!$B$24</f>
        <v>*</v>
      </c>
      <c r="V38" s="141" t="str">
        <f>[34]Janeiro!$B$25</f>
        <v>*</v>
      </c>
      <c r="W38" s="141" t="str">
        <f>[34]Janeiro!$B$26</f>
        <v>*</v>
      </c>
      <c r="X38" s="141" t="str">
        <f>[34]Janeiro!$B$27</f>
        <v>*</v>
      </c>
      <c r="Y38" s="141" t="str">
        <f>[34]Janeiro!$B$28</f>
        <v>*</v>
      </c>
      <c r="Z38" s="141" t="str">
        <f>[34]Janeiro!$B$29</f>
        <v>*</v>
      </c>
      <c r="AA38" s="141" t="str">
        <f>[34]Janeiro!$B$30</f>
        <v>*</v>
      </c>
      <c r="AB38" s="141" t="str">
        <f>[34]Janeiro!$B$31</f>
        <v>*</v>
      </c>
      <c r="AC38" s="141" t="str">
        <f>[34]Janeiro!$B$32</f>
        <v>*</v>
      </c>
      <c r="AD38" s="141" t="str">
        <f>[34]Janeiro!$B$33</f>
        <v>*</v>
      </c>
      <c r="AE38" s="141" t="str">
        <f>[34]Janeiro!$B$34</f>
        <v>*</v>
      </c>
      <c r="AF38" s="141" t="str">
        <f>[34]Janeiro!$B$35</f>
        <v>*</v>
      </c>
      <c r="AG38" s="140" t="e">
        <f t="shared" si="1"/>
        <v>#DIV/0!</v>
      </c>
      <c r="AH38" s="118" t="s">
        <v>35</v>
      </c>
      <c r="AI38" s="118" t="s">
        <v>35</v>
      </c>
      <c r="AJ38" s="118" t="s">
        <v>35</v>
      </c>
    </row>
    <row r="39" spans="1:38" x14ac:dyDescent="0.2">
      <c r="A39" s="50" t="s">
        <v>15</v>
      </c>
      <c r="B39" s="141">
        <f>[35]Janeiro!$B$5</f>
        <v>26.533333333333331</v>
      </c>
      <c r="C39" s="141">
        <f>[35]Janeiro!$B$6</f>
        <v>24.899999999999995</v>
      </c>
      <c r="D39" s="141">
        <f>[35]Janeiro!$B$7</f>
        <v>22.458333333333332</v>
      </c>
      <c r="E39" s="141">
        <f>[35]Janeiro!$B$8</f>
        <v>21.837500000000002</v>
      </c>
      <c r="F39" s="141">
        <f>[35]Janeiro!$B$9</f>
        <v>23.233333333333334</v>
      </c>
      <c r="G39" s="141">
        <f>[35]Janeiro!$B$10</f>
        <v>22.299999999999997</v>
      </c>
      <c r="H39" s="141">
        <f>[35]Janeiro!$B$11</f>
        <v>22.375</v>
      </c>
      <c r="I39" s="141">
        <f>[35]Janeiro!$B$12</f>
        <v>22.962499999999995</v>
      </c>
      <c r="J39" s="141">
        <f>[35]Janeiro!$B$13</f>
        <v>22.858333333333331</v>
      </c>
      <c r="K39" s="141">
        <f>[35]Janeiro!$B$14</f>
        <v>22.816666666666666</v>
      </c>
      <c r="L39" s="141">
        <f>[35]Janeiro!$B$15</f>
        <v>23.487499999999997</v>
      </c>
      <c r="M39" s="141">
        <f>[35]Janeiro!$B$16</f>
        <v>23.970833333333342</v>
      </c>
      <c r="N39" s="141">
        <f>[35]Janeiro!$B$17</f>
        <v>23.129166666666666</v>
      </c>
      <c r="O39" s="141">
        <f>[35]Janeiro!$B$18</f>
        <v>21.766666666666666</v>
      </c>
      <c r="P39" s="141">
        <f>[35]Janeiro!$B$19</f>
        <v>22.666666666666668</v>
      </c>
      <c r="Q39" s="141">
        <f>[35]Janeiro!$B$20</f>
        <v>24.870833333333334</v>
      </c>
      <c r="R39" s="141">
        <f>[35]Janeiro!$B$21</f>
        <v>25.037499999999998</v>
      </c>
      <c r="S39" s="141">
        <f>[35]Janeiro!$B$22</f>
        <v>23.975000000000005</v>
      </c>
      <c r="T39" s="141">
        <f>[35]Janeiro!$B$23</f>
        <v>23.583333333333332</v>
      </c>
      <c r="U39" s="141">
        <f>[35]Janeiro!$B$24</f>
        <v>25.320833333333329</v>
      </c>
      <c r="V39" s="141">
        <f>[35]Janeiro!$B$25</f>
        <v>26.899999999999995</v>
      </c>
      <c r="W39" s="141">
        <f>[35]Janeiro!$B$26</f>
        <v>23.849999999999998</v>
      </c>
      <c r="X39" s="141">
        <f>[35]Janeiro!$B$27</f>
        <v>23.074999999999999</v>
      </c>
      <c r="Y39" s="141">
        <f>[35]Janeiro!$B$28</f>
        <v>25.795833333333331</v>
      </c>
      <c r="Z39" s="141">
        <f>[35]Janeiro!$B$29</f>
        <v>25.816666666666663</v>
      </c>
      <c r="AA39" s="141">
        <f>[35]Janeiro!$B$30</f>
        <v>26.620833333333334</v>
      </c>
      <c r="AB39" s="141">
        <f>[35]Janeiro!$B$31</f>
        <v>26.716666666666669</v>
      </c>
      <c r="AC39" s="141">
        <f>[35]Janeiro!$B$32</f>
        <v>25.841666666666669</v>
      </c>
      <c r="AD39" s="141">
        <f>[35]Janeiro!$B$33</f>
        <v>24.587500000000002</v>
      </c>
      <c r="AE39" s="141">
        <f>[35]Janeiro!$B$34</f>
        <v>23.112499999999997</v>
      </c>
      <c r="AF39" s="141">
        <f>[35]Janeiro!$B$35</f>
        <v>21.520833333333332</v>
      </c>
      <c r="AG39" s="140">
        <f t="shared" si="1"/>
        <v>23.997446236559146</v>
      </c>
      <c r="AH39" s="115" t="s">
        <v>35</v>
      </c>
      <c r="AI39" s="115" t="s">
        <v>35</v>
      </c>
      <c r="AJ39" s="18" t="s">
        <v>35</v>
      </c>
    </row>
    <row r="40" spans="1:38" hidden="1" x14ac:dyDescent="0.2">
      <c r="A40" s="109" t="s">
        <v>16</v>
      </c>
      <c r="B40" s="141" t="str">
        <f>[36]Janeiro!$B$5</f>
        <v>*</v>
      </c>
      <c r="C40" s="141" t="str">
        <f>[36]Janeiro!$B$6</f>
        <v>*</v>
      </c>
      <c r="D40" s="141" t="str">
        <f>[36]Janeiro!$B$7</f>
        <v>*</v>
      </c>
      <c r="E40" s="141" t="str">
        <f>[36]Janeiro!$B$8</f>
        <v>*</v>
      </c>
      <c r="F40" s="141" t="str">
        <f>[36]Janeiro!$B$9</f>
        <v>*</v>
      </c>
      <c r="G40" s="141" t="str">
        <f>[36]Janeiro!$B$10</f>
        <v>*</v>
      </c>
      <c r="H40" s="141" t="str">
        <f>[36]Janeiro!$B$11</f>
        <v>*</v>
      </c>
      <c r="I40" s="141" t="str">
        <f>[36]Janeiro!$B$12</f>
        <v>*</v>
      </c>
      <c r="J40" s="141" t="str">
        <f>[36]Janeiro!$B$13</f>
        <v>*</v>
      </c>
      <c r="K40" s="141" t="str">
        <f>[36]Janeiro!$B$14</f>
        <v>*</v>
      </c>
      <c r="L40" s="141" t="str">
        <f>[36]Janeiro!$B$15</f>
        <v>*</v>
      </c>
      <c r="M40" s="141" t="str">
        <f>[36]Janeiro!$B$16</f>
        <v>*</v>
      </c>
      <c r="N40" s="141" t="str">
        <f>[36]Janeiro!$B$17</f>
        <v>*</v>
      </c>
      <c r="O40" s="141" t="str">
        <f>[36]Janeiro!$B$18</f>
        <v>*</v>
      </c>
      <c r="P40" s="141" t="str">
        <f>[36]Janeiro!$B$19</f>
        <v>*</v>
      </c>
      <c r="Q40" s="141" t="str">
        <f>[36]Janeiro!$B$20</f>
        <v>*</v>
      </c>
      <c r="R40" s="141" t="str">
        <f>[36]Janeiro!$B$21</f>
        <v>*</v>
      </c>
      <c r="S40" s="141" t="str">
        <f>[36]Janeiro!$B$22</f>
        <v>*</v>
      </c>
      <c r="T40" s="141" t="str">
        <f>[36]Janeiro!$B$23</f>
        <v>*</v>
      </c>
      <c r="U40" s="141" t="str">
        <f>[36]Janeiro!$B$24</f>
        <v>*</v>
      </c>
      <c r="V40" s="141" t="str">
        <f>[36]Janeiro!$B$25</f>
        <v>*</v>
      </c>
      <c r="W40" s="141" t="str">
        <f>[36]Janeiro!$B$26</f>
        <v>*</v>
      </c>
      <c r="X40" s="141" t="str">
        <f>[36]Janeiro!$B$27</f>
        <v>*</v>
      </c>
      <c r="Y40" s="141" t="str">
        <f>[36]Janeiro!$B$28</f>
        <v>*</v>
      </c>
      <c r="Z40" s="141" t="str">
        <f>[36]Janeiro!$B$29</f>
        <v>*</v>
      </c>
      <c r="AA40" s="141" t="str">
        <f>[36]Janeiro!$B$30</f>
        <v>*</v>
      </c>
      <c r="AB40" s="141" t="str">
        <f>[36]Janeiro!$B$31</f>
        <v>*</v>
      </c>
      <c r="AC40" s="141" t="str">
        <f>[36]Janeiro!$B$32</f>
        <v>*</v>
      </c>
      <c r="AD40" s="141" t="str">
        <f>[36]Janeiro!$B$33</f>
        <v>*</v>
      </c>
      <c r="AE40" s="141" t="str">
        <f>[36]Janeiro!$B$34</f>
        <v>*</v>
      </c>
      <c r="AF40" s="141" t="str">
        <f>[36]Janeiro!$B$35</f>
        <v>*</v>
      </c>
      <c r="AG40" s="140" t="e">
        <f t="shared" si="1"/>
        <v>#DIV/0!</v>
      </c>
      <c r="AH40" s="115" t="s">
        <v>35</v>
      </c>
      <c r="AJ40" s="18" t="s">
        <v>35</v>
      </c>
    </row>
    <row r="41" spans="1:38" x14ac:dyDescent="0.2">
      <c r="A41" s="50" t="s">
        <v>161</v>
      </c>
      <c r="B41" s="141">
        <f>[37]Janeiro!$B$5</f>
        <v>26.574999999999999</v>
      </c>
      <c r="C41" s="141">
        <f>[37]Janeiro!$B$6</f>
        <v>24.316666666666663</v>
      </c>
      <c r="D41" s="141">
        <f>[37]Janeiro!$B$7</f>
        <v>23.829166666666669</v>
      </c>
      <c r="E41" s="141">
        <f>[37]Janeiro!$B$8</f>
        <v>21.929166666666664</v>
      </c>
      <c r="F41" s="141">
        <f>[37]Janeiro!$B$9</f>
        <v>22.141666666666666</v>
      </c>
      <c r="G41" s="141">
        <f>[37]Janeiro!$B$10</f>
        <v>22.758333333333329</v>
      </c>
      <c r="H41" s="141">
        <f>[37]Janeiro!$B$11</f>
        <v>24.254166666666666</v>
      </c>
      <c r="I41" s="141">
        <f>[37]Janeiro!$B$12</f>
        <v>25.191666666666666</v>
      </c>
      <c r="J41" s="141">
        <f>[37]Janeiro!$B$13</f>
        <v>25.170833333333331</v>
      </c>
      <c r="K41" s="141">
        <f>[37]Janeiro!$B$14</f>
        <v>23.916666666666671</v>
      </c>
      <c r="L41" s="141">
        <f>[37]Janeiro!$B$15</f>
        <v>24.012499999999999</v>
      </c>
      <c r="M41" s="141">
        <f>[37]Janeiro!$B$16</f>
        <v>25.124999999999996</v>
      </c>
      <c r="N41" s="141">
        <f>[37]Janeiro!$B$17</f>
        <v>24.487500000000001</v>
      </c>
      <c r="O41" s="141">
        <f>[37]Janeiro!$B$18</f>
        <v>24.045833333333331</v>
      </c>
      <c r="P41" s="141">
        <f>[37]Janeiro!$B$19</f>
        <v>25.658333333333331</v>
      </c>
      <c r="Q41" s="141">
        <f>[37]Janeiro!$B$20</f>
        <v>25.262499999999999</v>
      </c>
      <c r="R41" s="141">
        <f>[37]Janeiro!$B$21</f>
        <v>24.441666666666674</v>
      </c>
      <c r="S41" s="141">
        <f>[37]Janeiro!$B$22</f>
        <v>26.645833333333332</v>
      </c>
      <c r="T41" s="141">
        <f>[37]Janeiro!$B$23</f>
        <v>25.633333333333336</v>
      </c>
      <c r="U41" s="141">
        <f>[37]Janeiro!$B$24</f>
        <v>25.533333333333331</v>
      </c>
      <c r="V41" s="141">
        <f>[37]Janeiro!$B$25</f>
        <v>25.016666666666666</v>
      </c>
      <c r="W41" s="141">
        <f>[37]Janeiro!$B$26</f>
        <v>23.933333333333341</v>
      </c>
      <c r="X41" s="141">
        <f>[37]Janeiro!$B$27</f>
        <v>24.129166666666674</v>
      </c>
      <c r="Y41" s="141">
        <f>[37]Janeiro!$B$28</f>
        <v>25.779166666666658</v>
      </c>
      <c r="Z41" s="141">
        <f>[37]Janeiro!$B$29</f>
        <v>26.895833333333332</v>
      </c>
      <c r="AA41" s="141">
        <f>[37]Janeiro!$B$30</f>
        <v>27.899999999999995</v>
      </c>
      <c r="AB41" s="141">
        <f>[37]Janeiro!$B$31</f>
        <v>27.683333333333326</v>
      </c>
      <c r="AC41" s="141">
        <f>[37]Janeiro!$B$32</f>
        <v>26.979166666666671</v>
      </c>
      <c r="AD41" s="141">
        <f>[37]Janeiro!$B$33</f>
        <v>25.587500000000002</v>
      </c>
      <c r="AE41" s="141">
        <f>[37]Janeiro!$B$34</f>
        <v>24.825000000000003</v>
      </c>
      <c r="AF41" s="141">
        <f>[37]Janeiro!$B$35</f>
        <v>23.808333333333337</v>
      </c>
      <c r="AG41" s="140">
        <f t="shared" si="1"/>
        <v>24.950537634408605</v>
      </c>
      <c r="AH41" s="115" t="s">
        <v>35</v>
      </c>
      <c r="AJ41" s="18" t="s">
        <v>35</v>
      </c>
    </row>
    <row r="42" spans="1:38" x14ac:dyDescent="0.2">
      <c r="A42" s="50" t="s">
        <v>17</v>
      </c>
      <c r="B42" s="141">
        <f>[38]Janeiro!$B$5</f>
        <v>27.412499999999994</v>
      </c>
      <c r="C42" s="141">
        <f>[38]Janeiro!$B$6</f>
        <v>23.537499999999998</v>
      </c>
      <c r="D42" s="141">
        <f>[38]Janeiro!$B$7</f>
        <v>23.912499999999998</v>
      </c>
      <c r="E42" s="141">
        <f>[38]Janeiro!$B$8</f>
        <v>23.162500000000005</v>
      </c>
      <c r="F42" s="141">
        <f>[38]Janeiro!$B$9</f>
        <v>23.150000000000006</v>
      </c>
      <c r="G42" s="141">
        <f>[38]Janeiro!$B$10</f>
        <v>23.258333333333329</v>
      </c>
      <c r="H42" s="141">
        <f>[38]Janeiro!$B$11</f>
        <v>23.712500000000002</v>
      </c>
      <c r="I42" s="141">
        <f>[38]Janeiro!$B$12</f>
        <v>24.608333333333338</v>
      </c>
      <c r="J42" s="141">
        <f>[38]Janeiro!$B$13</f>
        <v>25.079166666666669</v>
      </c>
      <c r="K42" s="141">
        <f>[38]Janeiro!$B$14</f>
        <v>23.720833333333335</v>
      </c>
      <c r="L42" s="141">
        <f>[38]Janeiro!$B$15</f>
        <v>22.724999999999998</v>
      </c>
      <c r="M42" s="141">
        <f>[38]Janeiro!$B$16</f>
        <v>24.866666666666671</v>
      </c>
      <c r="N42" s="141">
        <f>[38]Janeiro!$B$17</f>
        <v>24.874999999999996</v>
      </c>
      <c r="O42" s="141">
        <f>[38]Janeiro!$B$18</f>
        <v>24.399999999999995</v>
      </c>
      <c r="P42" s="141">
        <f>[38]Janeiro!$B$19</f>
        <v>24.745833333333334</v>
      </c>
      <c r="Q42" s="141">
        <f>[38]Janeiro!$B$20</f>
        <v>25.708333333333332</v>
      </c>
      <c r="R42" s="141">
        <f>[38]Janeiro!$B$21</f>
        <v>25.741666666666671</v>
      </c>
      <c r="S42" s="141">
        <f>[38]Janeiro!$B$22</f>
        <v>25.983333333333334</v>
      </c>
      <c r="T42" s="141">
        <f>[38]Janeiro!$B$23</f>
        <v>25.295833333333334</v>
      </c>
      <c r="U42" s="141">
        <f>[38]Janeiro!$B$24</f>
        <v>25.845833333333335</v>
      </c>
      <c r="V42" s="141">
        <f>[38]Janeiro!$B$25</f>
        <v>24.645833333333332</v>
      </c>
      <c r="W42" s="141">
        <f>[38]Janeiro!$B$26</f>
        <v>24.820833333333336</v>
      </c>
      <c r="X42" s="141">
        <f>[38]Janeiro!$B$27</f>
        <v>23.954166666666669</v>
      </c>
      <c r="Y42" s="141">
        <f>[38]Janeiro!$B$28</f>
        <v>25.612500000000008</v>
      </c>
      <c r="Z42" s="141">
        <f>[38]Janeiro!$B$29</f>
        <v>26.029166666666672</v>
      </c>
      <c r="AA42" s="141">
        <f>[38]Janeiro!$B$30</f>
        <v>27.299999999999997</v>
      </c>
      <c r="AB42" s="141">
        <f>[38]Janeiro!$B$31</f>
        <v>27.225000000000005</v>
      </c>
      <c r="AC42" s="141">
        <f>[38]Janeiro!$B$32</f>
        <v>27.437499999999996</v>
      </c>
      <c r="AD42" s="141">
        <f>[38]Janeiro!$B$33</f>
        <v>25.987500000000001</v>
      </c>
      <c r="AE42" s="141">
        <f>[38]Janeiro!$B$34</f>
        <v>23.762499999999999</v>
      </c>
      <c r="AF42" s="141">
        <f>[38]Janeiro!$B$35</f>
        <v>22.629166666666666</v>
      </c>
      <c r="AG42" s="140">
        <f t="shared" si="1"/>
        <v>24.875672043010756</v>
      </c>
      <c r="AH42" s="115" t="s">
        <v>35</v>
      </c>
      <c r="AJ42" s="18" t="s">
        <v>35</v>
      </c>
    </row>
    <row r="43" spans="1:38" x14ac:dyDescent="0.2">
      <c r="A43" s="50" t="s">
        <v>143</v>
      </c>
      <c r="B43" s="141">
        <f>[39]Janeiro!$B$5</f>
        <v>26.841666666666669</v>
      </c>
      <c r="C43" s="141">
        <f>[39]Janeiro!$B$6</f>
        <v>23.629166666666663</v>
      </c>
      <c r="D43" s="141">
        <f>[39]Janeiro!$B$7</f>
        <v>24.575000000000003</v>
      </c>
      <c r="E43" s="141">
        <f>[39]Janeiro!$B$8</f>
        <v>23.120833333333337</v>
      </c>
      <c r="F43" s="141">
        <f>[39]Janeiro!$B$9</f>
        <v>22.004166666666663</v>
      </c>
      <c r="G43" s="141">
        <f>[39]Janeiro!$B$10</f>
        <v>23.099999999999998</v>
      </c>
      <c r="H43" s="141">
        <f>[39]Janeiro!$B$11</f>
        <v>24.099999999999998</v>
      </c>
      <c r="I43" s="141">
        <f>[39]Janeiro!$B$12</f>
        <v>25.037499999999998</v>
      </c>
      <c r="J43" s="141">
        <f>[39]Janeiro!$B$13</f>
        <v>25.162499999999998</v>
      </c>
      <c r="K43" s="141">
        <f>[39]Janeiro!$B$14</f>
        <v>25.625</v>
      </c>
      <c r="L43" s="141">
        <f>[39]Janeiro!$B$15</f>
        <v>24.733333333333331</v>
      </c>
      <c r="M43" s="141">
        <f>[39]Janeiro!$B$16</f>
        <v>25.462499999999995</v>
      </c>
      <c r="N43" s="141">
        <f>[39]Janeiro!$B$17</f>
        <v>25.966666666666669</v>
      </c>
      <c r="O43" s="141">
        <f>[39]Janeiro!$B$18</f>
        <v>25.054166666666671</v>
      </c>
      <c r="P43" s="141">
        <f>[39]Janeiro!$B$19</f>
        <v>25.525000000000002</v>
      </c>
      <c r="Q43" s="141">
        <f>[39]Janeiro!$B$20</f>
        <v>25.287499999999998</v>
      </c>
      <c r="R43" s="141">
        <f>[39]Janeiro!$B$21</f>
        <v>25.579166666666669</v>
      </c>
      <c r="S43" s="141">
        <f>[39]Janeiro!$B$22</f>
        <v>25.533333333333328</v>
      </c>
      <c r="T43" s="141">
        <f>[39]Janeiro!$B$23</f>
        <v>25.520833333333332</v>
      </c>
      <c r="U43" s="141">
        <f>[39]Janeiro!$B$24</f>
        <v>26.141666666666669</v>
      </c>
      <c r="V43" s="141">
        <f>[39]Janeiro!$B$25</f>
        <v>25.441666666666666</v>
      </c>
      <c r="W43" s="141">
        <f>[39]Janeiro!$B$26</f>
        <v>23.691666666666666</v>
      </c>
      <c r="X43" s="141">
        <f>[39]Janeiro!$B$27</f>
        <v>25.129166666666663</v>
      </c>
      <c r="Y43" s="141">
        <f>[39]Janeiro!$B$28</f>
        <v>26.954166666666666</v>
      </c>
      <c r="Z43" s="141">
        <f>[39]Janeiro!$B$29</f>
        <v>27.570833333333336</v>
      </c>
      <c r="AA43" s="141">
        <f>[39]Janeiro!$B$30</f>
        <v>27.566666666666663</v>
      </c>
      <c r="AB43" s="141">
        <f>[39]Janeiro!$B$31</f>
        <v>27.004166666666659</v>
      </c>
      <c r="AC43" s="141">
        <f>[39]Janeiro!$B$32</f>
        <v>27.083333333333329</v>
      </c>
      <c r="AD43" s="141">
        <f>[39]Janeiro!$B$33</f>
        <v>27.325000000000003</v>
      </c>
      <c r="AE43" s="141">
        <f>[39]Janeiro!$B$34</f>
        <v>23.541666666666668</v>
      </c>
      <c r="AF43" s="141">
        <f>[39]Janeiro!$B$35</f>
        <v>23.483333333333334</v>
      </c>
      <c r="AG43" s="140">
        <f t="shared" si="1"/>
        <v>25.251344086021508</v>
      </c>
      <c r="AH43" s="115" t="s">
        <v>35</v>
      </c>
      <c r="AI43" s="18" t="s">
        <v>35</v>
      </c>
    </row>
    <row r="44" spans="1:38" x14ac:dyDescent="0.2">
      <c r="A44" s="50" t="s">
        <v>18</v>
      </c>
      <c r="B44" s="141">
        <f>[40]Janeiro!$B$5</f>
        <v>25.037499999999998</v>
      </c>
      <c r="C44" s="141">
        <f>[40]Janeiro!$B$6</f>
        <v>24.099999999999998</v>
      </c>
      <c r="D44" s="141">
        <f>[40]Janeiro!$B$7</f>
        <v>22.079166666666669</v>
      </c>
      <c r="E44" s="141">
        <f>[40]Janeiro!$B$8</f>
        <v>22.179166666666671</v>
      </c>
      <c r="F44" s="141">
        <f>[40]Janeiro!$B$9</f>
        <v>21.970833333333331</v>
      </c>
      <c r="G44" s="141">
        <f>[40]Janeiro!$B$10</f>
        <v>21.966666666666665</v>
      </c>
      <c r="H44" s="141">
        <f>[40]Janeiro!$B$11</f>
        <v>23.612500000000001</v>
      </c>
      <c r="I44" s="141">
        <f>[40]Janeiro!$B$12</f>
        <v>23.495833333333334</v>
      </c>
      <c r="J44" s="141">
        <f>[40]Janeiro!$B$13</f>
        <v>23.712500000000006</v>
      </c>
      <c r="K44" s="141">
        <f>[40]Janeiro!$B$14</f>
        <v>23.579166666666669</v>
      </c>
      <c r="L44" s="141">
        <f>[40]Janeiro!$B$15</f>
        <v>22.670833333333338</v>
      </c>
      <c r="M44" s="141">
        <f>[40]Janeiro!$B$16</f>
        <v>22.55</v>
      </c>
      <c r="N44" s="141">
        <f>[40]Janeiro!$B$17</f>
        <v>21.354166666666668</v>
      </c>
      <c r="O44" s="141">
        <f>[40]Janeiro!$B$18</f>
        <v>21.216666666666665</v>
      </c>
      <c r="P44" s="141">
        <f>[40]Janeiro!$B$19</f>
        <v>22.708333333333339</v>
      </c>
      <c r="Q44" s="141">
        <f>[40]Janeiro!$B$20</f>
        <v>23.758333333333336</v>
      </c>
      <c r="R44" s="141">
        <f>[40]Janeiro!$B$21</f>
        <v>22.887499999999999</v>
      </c>
      <c r="S44" s="141">
        <f>[40]Janeiro!$B$22</f>
        <v>23.591666666666665</v>
      </c>
      <c r="T44" s="141">
        <f>[40]Janeiro!$B$23</f>
        <v>23.3125</v>
      </c>
      <c r="U44" s="141">
        <f>[40]Janeiro!$B$24</f>
        <v>23.458333333333332</v>
      </c>
      <c r="V44" s="141">
        <f>[40]Janeiro!$B$25</f>
        <v>24.454166666666666</v>
      </c>
      <c r="W44" s="141">
        <f>[40]Janeiro!$B$26</f>
        <v>24.162500000000005</v>
      </c>
      <c r="X44" s="141">
        <f>[40]Janeiro!$B$27</f>
        <v>20.970833333333335</v>
      </c>
      <c r="Y44" s="141">
        <f>[40]Janeiro!$B$28</f>
        <v>22.4375</v>
      </c>
      <c r="Z44" s="141">
        <f>[40]Janeiro!$B$29</f>
        <v>23.462500000000002</v>
      </c>
      <c r="AA44" s="141">
        <f>[40]Janeiro!$B$30</f>
        <v>24.67916666666666</v>
      </c>
      <c r="AB44" s="141">
        <f>[40]Janeiro!$B$31</f>
        <v>25.154166666666665</v>
      </c>
      <c r="AC44" s="141">
        <f>[40]Janeiro!$B$32</f>
        <v>23.645833333333332</v>
      </c>
      <c r="AD44" s="141">
        <f>[40]Janeiro!$B$33</f>
        <v>23.983333333333334</v>
      </c>
      <c r="AE44" s="141">
        <f>[40]Janeiro!$B$34</f>
        <v>22.758333333333336</v>
      </c>
      <c r="AF44" s="141">
        <f>[40]Janeiro!$B$35</f>
        <v>22.808333333333334</v>
      </c>
      <c r="AG44" s="140">
        <f t="shared" si="1"/>
        <v>23.153494623655913</v>
      </c>
      <c r="AJ44" s="18" t="s">
        <v>35</v>
      </c>
    </row>
    <row r="45" spans="1:38" hidden="1" x14ac:dyDescent="0.2">
      <c r="A45" s="110" t="s">
        <v>148</v>
      </c>
      <c r="B45" s="141" t="str">
        <f>[41]Janeiro!$B$5</f>
        <v>*</v>
      </c>
      <c r="C45" s="141" t="str">
        <f>[41]Janeiro!$B$6</f>
        <v>*</v>
      </c>
      <c r="D45" s="141" t="str">
        <f>[41]Janeiro!$B$7</f>
        <v>*</v>
      </c>
      <c r="E45" s="141" t="str">
        <f>[41]Janeiro!$B$8</f>
        <v>*</v>
      </c>
      <c r="F45" s="141" t="str">
        <f>[41]Janeiro!$B$9</f>
        <v>*</v>
      </c>
      <c r="G45" s="141" t="str">
        <f>[41]Janeiro!$B$10</f>
        <v>*</v>
      </c>
      <c r="H45" s="141" t="str">
        <f>[41]Janeiro!$B$11</f>
        <v>*</v>
      </c>
      <c r="I45" s="141" t="str">
        <f>[41]Janeiro!$B$12</f>
        <v>*</v>
      </c>
      <c r="J45" s="141" t="str">
        <f>[41]Janeiro!$B$13</f>
        <v>*</v>
      </c>
      <c r="K45" s="141" t="str">
        <f>[41]Janeiro!$B$14</f>
        <v>*</v>
      </c>
      <c r="L45" s="141" t="str">
        <f>[41]Janeiro!$B$15</f>
        <v>*</v>
      </c>
      <c r="M45" s="141" t="str">
        <f>[41]Janeiro!$B$16</f>
        <v>*</v>
      </c>
      <c r="N45" s="141" t="str">
        <f>[41]Janeiro!$B$17</f>
        <v>*</v>
      </c>
      <c r="O45" s="141" t="str">
        <f>[41]Janeiro!$B$18</f>
        <v>*</v>
      </c>
      <c r="P45" s="141" t="str">
        <f>[41]Janeiro!$B$19</f>
        <v>*</v>
      </c>
      <c r="Q45" s="141" t="str">
        <f>[41]Janeiro!$B$20</f>
        <v>*</v>
      </c>
      <c r="R45" s="141" t="str">
        <f>[41]Janeiro!$B$21</f>
        <v>*</v>
      </c>
      <c r="S45" s="141" t="str">
        <f>[41]Janeiro!$B$22</f>
        <v>*</v>
      </c>
      <c r="T45" s="141" t="str">
        <f>[41]Janeiro!$B$23</f>
        <v>*</v>
      </c>
      <c r="U45" s="141" t="str">
        <f>[41]Janeiro!$B$24</f>
        <v>*</v>
      </c>
      <c r="V45" s="141" t="str">
        <f>[41]Janeiro!$B$25</f>
        <v>*</v>
      </c>
      <c r="W45" s="141" t="str">
        <f>[41]Janeiro!$B$26</f>
        <v>*</v>
      </c>
      <c r="X45" s="141" t="str">
        <f>[41]Janeiro!$B$27</f>
        <v>*</v>
      </c>
      <c r="Y45" s="141" t="str">
        <f>[41]Janeiro!$B$28</f>
        <v>*</v>
      </c>
      <c r="Z45" s="141" t="str">
        <f>[41]Janeiro!$B$29</f>
        <v>*</v>
      </c>
      <c r="AA45" s="141" t="str">
        <f>[41]Janeiro!$B$30</f>
        <v>*</v>
      </c>
      <c r="AB45" s="141" t="str">
        <f>[41]Janeiro!$B$31</f>
        <v>*</v>
      </c>
      <c r="AC45" s="141" t="str">
        <f>[41]Janeiro!$B$32</f>
        <v>*</v>
      </c>
      <c r="AD45" s="141" t="str">
        <f>[41]Janeiro!$B$33</f>
        <v>*</v>
      </c>
      <c r="AE45" s="141" t="str">
        <f>[41]Janeiro!$B$34</f>
        <v>*</v>
      </c>
      <c r="AF45" s="141" t="str">
        <f>[41]Janeiro!$B$35</f>
        <v>*</v>
      </c>
      <c r="AG45" s="140" t="e">
        <f t="shared" si="1"/>
        <v>#DIV/0!</v>
      </c>
    </row>
    <row r="46" spans="1:38" x14ac:dyDescent="0.2">
      <c r="A46" s="50" t="s">
        <v>19</v>
      </c>
      <c r="B46" s="141">
        <f>[42]Janeiro!$B$5</f>
        <v>28.237499999999997</v>
      </c>
      <c r="C46" s="141">
        <f>[42]Janeiro!$B$6</f>
        <v>24.299999999999997</v>
      </c>
      <c r="D46" s="141">
        <f>[42]Janeiro!$B$7</f>
        <v>22.845833333333335</v>
      </c>
      <c r="E46" s="141">
        <f>[42]Janeiro!$B$8</f>
        <v>22.637499999999999</v>
      </c>
      <c r="F46" s="141">
        <f>[42]Janeiro!$B$9</f>
        <v>23.612499999999997</v>
      </c>
      <c r="G46" s="141">
        <f>[42]Janeiro!$B$10</f>
        <v>22.862499999999994</v>
      </c>
      <c r="H46" s="141">
        <f>[42]Janeiro!$B$11</f>
        <v>23.420833333333334</v>
      </c>
      <c r="I46" s="141">
        <f>[42]Janeiro!$B$12</f>
        <v>23.904166666666665</v>
      </c>
      <c r="J46" s="141">
        <f>[42]Janeiro!$B$13</f>
        <v>23.454166666666666</v>
      </c>
      <c r="K46" s="141">
        <f>[42]Janeiro!$B$14</f>
        <v>23.225000000000005</v>
      </c>
      <c r="L46" s="141">
        <f>[42]Janeiro!$B$15</f>
        <v>23.845833333333335</v>
      </c>
      <c r="M46" s="141">
        <f>[42]Janeiro!$B$16</f>
        <v>25.237500000000001</v>
      </c>
      <c r="N46" s="141">
        <f>[42]Janeiro!$B$17</f>
        <v>24.508333333333336</v>
      </c>
      <c r="O46" s="141">
        <f>[42]Janeiro!$B$18</f>
        <v>22.537500000000005</v>
      </c>
      <c r="P46" s="141">
        <f>[42]Janeiro!$B$19</f>
        <v>23.908333333333331</v>
      </c>
      <c r="Q46" s="141">
        <f>[42]Janeiro!$B$20</f>
        <v>25.579166666666676</v>
      </c>
      <c r="R46" s="141">
        <f>[42]Janeiro!$B$21</f>
        <v>26.595833333333335</v>
      </c>
      <c r="S46" s="141">
        <f>[42]Janeiro!$B$22</f>
        <v>24.787499999999998</v>
      </c>
      <c r="T46" s="141">
        <f>[42]Janeiro!$B$23</f>
        <v>24.887499999999999</v>
      </c>
      <c r="U46" s="141">
        <f>[42]Janeiro!$B$24</f>
        <v>26.416666666666668</v>
      </c>
      <c r="V46" s="141">
        <f>[42]Janeiro!$B$25</f>
        <v>25.633333333333329</v>
      </c>
      <c r="W46" s="141">
        <f>[42]Janeiro!$B$26</f>
        <v>21.508333333333329</v>
      </c>
      <c r="X46" s="141">
        <f>[42]Janeiro!$B$27</f>
        <v>24.783333333333331</v>
      </c>
      <c r="Y46" s="141">
        <f>[42]Janeiro!$B$28</f>
        <v>26.729166666666661</v>
      </c>
      <c r="Z46" s="141">
        <f>[42]Janeiro!$B$29</f>
        <v>27.612499999999997</v>
      </c>
      <c r="AA46" s="141">
        <f>[42]Janeiro!$B$30</f>
        <v>27.533333333333335</v>
      </c>
      <c r="AB46" s="141">
        <f>[42]Janeiro!$B$31</f>
        <v>26.754166666666663</v>
      </c>
      <c r="AC46" s="141">
        <f>[42]Janeiro!$B$32</f>
        <v>27.75</v>
      </c>
      <c r="AD46" s="141">
        <f>[42]Janeiro!$B$33</f>
        <v>26.329166666666666</v>
      </c>
      <c r="AE46" s="141">
        <f>[42]Janeiro!$B$34</f>
        <v>24.954166666666669</v>
      </c>
      <c r="AF46" s="141">
        <f>[42]Janeiro!$B$35</f>
        <v>22.162500000000005</v>
      </c>
      <c r="AG46" s="140">
        <f t="shared" si="1"/>
        <v>24.792069892473119</v>
      </c>
      <c r="AH46" s="115" t="s">
        <v>35</v>
      </c>
      <c r="AJ46" s="18" t="s">
        <v>35</v>
      </c>
    </row>
    <row r="47" spans="1:38" x14ac:dyDescent="0.2">
      <c r="A47" s="50" t="s">
        <v>23</v>
      </c>
      <c r="B47" s="141">
        <f>[43]Janeiro!$B$5</f>
        <v>27.279166666666669</v>
      </c>
      <c r="C47" s="141">
        <f>[43]Janeiro!$B$6</f>
        <v>25.483333333333334</v>
      </c>
      <c r="D47" s="141">
        <f>[43]Janeiro!$B$7</f>
        <v>23</v>
      </c>
      <c r="E47" s="141">
        <f>[43]Janeiro!$B$8</f>
        <v>21.995833333333337</v>
      </c>
      <c r="F47" s="141">
        <f>[43]Janeiro!$B$9</f>
        <v>22.629166666666666</v>
      </c>
      <c r="G47" s="141">
        <f>[43]Janeiro!$B$10</f>
        <v>22.0625</v>
      </c>
      <c r="H47" s="141">
        <f>[43]Janeiro!$B$11</f>
        <v>22.837500000000002</v>
      </c>
      <c r="I47" s="141">
        <f>[43]Janeiro!$B$12</f>
        <v>24.029166666666669</v>
      </c>
      <c r="J47" s="141">
        <f>[43]Janeiro!$B$13</f>
        <v>25.104166666666668</v>
      </c>
      <c r="K47" s="141">
        <f>[43]Janeiro!$B$14</f>
        <v>25.612499999999997</v>
      </c>
      <c r="L47" s="141">
        <f>[43]Janeiro!$B$15</f>
        <v>22.608333333333338</v>
      </c>
      <c r="M47" s="141">
        <f>[43]Janeiro!$B$16</f>
        <v>24.216666666666669</v>
      </c>
      <c r="N47" s="141">
        <f>[43]Janeiro!$B$17</f>
        <v>22.741666666666664</v>
      </c>
      <c r="O47" s="141">
        <f>[43]Janeiro!$B$18</f>
        <v>22.420833333333334</v>
      </c>
      <c r="P47" s="141">
        <f>[43]Janeiro!$B$19</f>
        <v>24.162500000000005</v>
      </c>
      <c r="Q47" s="141">
        <f>[43]Janeiro!$B$20</f>
        <v>25.891666666666666</v>
      </c>
      <c r="R47" s="141">
        <f>[43]Janeiro!$B$21</f>
        <v>24.874999999999996</v>
      </c>
      <c r="S47" s="141">
        <f>[43]Janeiro!$B$22</f>
        <v>25.825000000000003</v>
      </c>
      <c r="T47" s="141">
        <f>[43]Janeiro!$B$23</f>
        <v>24.895833333333325</v>
      </c>
      <c r="U47" s="141">
        <f>[43]Janeiro!$B$24</f>
        <v>25.062500000000004</v>
      </c>
      <c r="V47" s="141">
        <f>[43]Janeiro!$B$25</f>
        <v>26.354166666666671</v>
      </c>
      <c r="W47" s="141">
        <f>[43]Janeiro!$B$26</f>
        <v>25.337499999999995</v>
      </c>
      <c r="X47" s="141">
        <f>[43]Janeiro!$B$27</f>
        <v>22.908333333333335</v>
      </c>
      <c r="Y47" s="141">
        <f>[43]Janeiro!$B$28</f>
        <v>24.149999999999995</v>
      </c>
      <c r="Z47" s="141">
        <f>[43]Janeiro!$B$29</f>
        <v>25.658333333333335</v>
      </c>
      <c r="AA47" s="141">
        <f>[43]Janeiro!$B$30</f>
        <v>27.033333333333335</v>
      </c>
      <c r="AB47" s="141">
        <f>[43]Janeiro!$B$31</f>
        <v>26.966666666666669</v>
      </c>
      <c r="AC47" s="141">
        <f>[43]Janeiro!$B$32</f>
        <v>26.024999999999995</v>
      </c>
      <c r="AD47" s="141">
        <f>[43]Janeiro!$B$33</f>
        <v>25.733333333333331</v>
      </c>
      <c r="AE47" s="141">
        <f>[43]Janeiro!$B$34</f>
        <v>24.0625</v>
      </c>
      <c r="AF47" s="141">
        <f>[43]Janeiro!$B$35</f>
        <v>21.995833333333337</v>
      </c>
      <c r="AG47" s="140">
        <f t="shared" si="1"/>
        <v>24.482526881720428</v>
      </c>
      <c r="AJ47" s="115" t="s">
        <v>35</v>
      </c>
    </row>
    <row r="48" spans="1:38" x14ac:dyDescent="0.2">
      <c r="A48" s="50" t="s">
        <v>34</v>
      </c>
      <c r="B48" s="141">
        <f>[44]Janeiro!$B$5</f>
        <v>26.439130434782616</v>
      </c>
      <c r="C48" s="141">
        <f>[44]Janeiro!$B$6</f>
        <v>25.720833333333331</v>
      </c>
      <c r="D48" s="141">
        <f>[44]Janeiro!$B$7</f>
        <v>23.862500000000008</v>
      </c>
      <c r="E48" s="141">
        <f>[44]Janeiro!$B$8</f>
        <v>23.462500000000002</v>
      </c>
      <c r="F48" s="141">
        <f>[44]Janeiro!$B$9</f>
        <v>22.375</v>
      </c>
      <c r="G48" s="141">
        <f>[44]Janeiro!$B$10</f>
        <v>24.3</v>
      </c>
      <c r="H48" s="141">
        <f>[44]Janeiro!$B$11</f>
        <v>25.104166666666668</v>
      </c>
      <c r="I48" s="141">
        <f>[44]Janeiro!$B$12</f>
        <v>25.520833333333329</v>
      </c>
      <c r="J48" s="141">
        <f>[44]Janeiro!$B$13</f>
        <v>26.120833333333326</v>
      </c>
      <c r="K48" s="141">
        <f>[44]Janeiro!$B$14</f>
        <v>24.895833333333332</v>
      </c>
      <c r="L48" s="141">
        <f>[44]Janeiro!$B$15</f>
        <v>23.837500000000006</v>
      </c>
      <c r="M48" s="141">
        <f>[44]Janeiro!$B$16</f>
        <v>22.912499999999998</v>
      </c>
      <c r="N48" s="141">
        <f>[44]Janeiro!$B$17</f>
        <v>22.63333333333334</v>
      </c>
      <c r="O48" s="141">
        <f>[44]Janeiro!$B$18</f>
        <v>21.616666666666664</v>
      </c>
      <c r="P48" s="141">
        <f>[44]Janeiro!$B$19</f>
        <v>24.341666666666669</v>
      </c>
      <c r="Q48" s="141">
        <f>[44]Janeiro!$B$20</f>
        <v>24.779166666666669</v>
      </c>
      <c r="R48" s="141">
        <f>[44]Janeiro!$B$21</f>
        <v>23.75</v>
      </c>
      <c r="S48" s="141">
        <f>[44]Janeiro!$B$22</f>
        <v>23.829166666666666</v>
      </c>
      <c r="T48" s="141">
        <f>[44]Janeiro!$B$23</f>
        <v>24.200000000000003</v>
      </c>
      <c r="U48" s="141">
        <f>[44]Janeiro!$B$24</f>
        <v>25.216666666666669</v>
      </c>
      <c r="V48" s="141">
        <f>[44]Janeiro!$B$25</f>
        <v>24.925000000000001</v>
      </c>
      <c r="W48" s="141">
        <f>[44]Janeiro!$B$26</f>
        <v>24.079166666666669</v>
      </c>
      <c r="X48" s="141">
        <f>[44]Janeiro!$B$27</f>
        <v>23.645833333333332</v>
      </c>
      <c r="Y48" s="141">
        <f>[44]Janeiro!$B$28</f>
        <v>23.016666666666669</v>
      </c>
      <c r="Z48" s="141">
        <f>[44]Janeiro!$B$29</f>
        <v>23.225000000000005</v>
      </c>
      <c r="AA48" s="141">
        <f>[44]Janeiro!$B$30</f>
        <v>25.175000000000001</v>
      </c>
      <c r="AB48" s="141">
        <f>[44]Janeiro!$B$31</f>
        <v>23.995833333333334</v>
      </c>
      <c r="AC48" s="141">
        <f>[44]Janeiro!$B$32</f>
        <v>24.129166666666666</v>
      </c>
      <c r="AD48" s="141">
        <f>[44]Janeiro!$B$33</f>
        <v>24.816666666666663</v>
      </c>
      <c r="AE48" s="141">
        <f>[44]Janeiro!$B$34</f>
        <v>23.783333333333331</v>
      </c>
      <c r="AF48" s="141">
        <f>[44]Janeiro!$B$35</f>
        <v>23.912500000000005</v>
      </c>
      <c r="AG48" s="140">
        <f t="shared" si="1"/>
        <v>24.181369798971485</v>
      </c>
      <c r="AH48" s="115" t="s">
        <v>35</v>
      </c>
    </row>
    <row r="49" spans="1:37" x14ac:dyDescent="0.2">
      <c r="A49" s="50" t="s">
        <v>20</v>
      </c>
      <c r="B49" s="141">
        <f>[45]Janeiro!$B$5</f>
        <v>28.099999999999998</v>
      </c>
      <c r="C49" s="141">
        <f>[45]Janeiro!$B$6</f>
        <v>26.220833333333331</v>
      </c>
      <c r="D49" s="141">
        <f>[45]Janeiro!$B$7</f>
        <v>24.816666666666666</v>
      </c>
      <c r="E49" s="141">
        <f>[45]Janeiro!$B$8</f>
        <v>23.275000000000006</v>
      </c>
      <c r="F49" s="141">
        <f>[45]Janeiro!$B$9</f>
        <v>22.641666666666669</v>
      </c>
      <c r="G49" s="141">
        <f>[45]Janeiro!$B$10</f>
        <v>23.404166666666669</v>
      </c>
      <c r="H49" s="141">
        <f>[45]Janeiro!$B$11</f>
        <v>24.608333333333334</v>
      </c>
      <c r="I49" s="141">
        <f>[45]Janeiro!$B$12</f>
        <v>25.058333333333334</v>
      </c>
      <c r="J49" s="141">
        <f>[45]Janeiro!$B$13</f>
        <v>26.045833333333331</v>
      </c>
      <c r="K49" s="141">
        <f>[45]Janeiro!$B$14</f>
        <v>26.75</v>
      </c>
      <c r="L49" s="141">
        <f>[45]Janeiro!$B$15</f>
        <v>26.175000000000008</v>
      </c>
      <c r="M49" s="141">
        <f>[45]Janeiro!$B$16</f>
        <v>25.795833333333334</v>
      </c>
      <c r="N49" s="141">
        <f>[45]Janeiro!$B$17</f>
        <v>25.362499999999997</v>
      </c>
      <c r="O49" s="141">
        <f>[45]Janeiro!$B$18</f>
        <v>26.070833333333329</v>
      </c>
      <c r="P49" s="141">
        <f>[45]Janeiro!$B$19</f>
        <v>26.970833333333331</v>
      </c>
      <c r="Q49" s="141">
        <f>[45]Janeiro!$B$20</f>
        <v>27.629166666666666</v>
      </c>
      <c r="R49" s="141">
        <f>[45]Janeiro!$B$21</f>
        <v>26.412499999999994</v>
      </c>
      <c r="S49" s="141">
        <f>[45]Janeiro!$B$22</f>
        <v>26.299999999999997</v>
      </c>
      <c r="T49" s="141">
        <f>[45]Janeiro!$B$23</f>
        <v>25.987499999999997</v>
      </c>
      <c r="U49" s="141">
        <f>[45]Janeiro!$B$24</f>
        <v>25.025000000000009</v>
      </c>
      <c r="V49" s="141">
        <f>[45]Janeiro!$B$25</f>
        <v>24.325000000000003</v>
      </c>
      <c r="W49" s="141">
        <f>[45]Janeiro!$B$26</f>
        <v>24.479166666666671</v>
      </c>
      <c r="X49" s="141">
        <f>[45]Janeiro!$B$27</f>
        <v>25.833333333333332</v>
      </c>
      <c r="Y49" s="141">
        <f>[45]Janeiro!$B$28</f>
        <v>27.075000000000003</v>
      </c>
      <c r="Z49" s="141">
        <f>[45]Janeiro!$B$29</f>
        <v>28.795833333333334</v>
      </c>
      <c r="AA49" s="141">
        <f>[45]Janeiro!$B$30</f>
        <v>28.716666666666665</v>
      </c>
      <c r="AB49" s="141">
        <f>[45]Janeiro!$B$31</f>
        <v>28.954166666666666</v>
      </c>
      <c r="AC49" s="141">
        <f>[45]Janeiro!$B$32</f>
        <v>27.054166666666671</v>
      </c>
      <c r="AD49" s="141">
        <f>[45]Janeiro!$B$33</f>
        <v>27.808333333333334</v>
      </c>
      <c r="AE49" s="141">
        <f>[45]Janeiro!$B$34</f>
        <v>24.212499999999995</v>
      </c>
      <c r="AF49" s="141">
        <f>[45]Janeiro!$B$35</f>
        <v>25.404166666666669</v>
      </c>
      <c r="AG49" s="140">
        <f t="shared" si="1"/>
        <v>25.977688172043013</v>
      </c>
      <c r="AH49" s="115" t="s">
        <v>35</v>
      </c>
    </row>
    <row r="50" spans="1:37" s="117" customFormat="1" ht="17.100000000000001" customHeight="1" x14ac:dyDescent="0.2">
      <c r="A50" s="51" t="s">
        <v>213</v>
      </c>
      <c r="B50" s="142">
        <f t="shared" ref="B50:AF50" si="2">AVERAGE(B5:B49)</f>
        <v>27.312855966497278</v>
      </c>
      <c r="C50" s="142">
        <f t="shared" si="2"/>
        <v>25.205608585858588</v>
      </c>
      <c r="D50" s="142">
        <f t="shared" si="2"/>
        <v>23.820083992094865</v>
      </c>
      <c r="E50" s="142">
        <f t="shared" si="2"/>
        <v>23.124677849927842</v>
      </c>
      <c r="F50" s="142">
        <f t="shared" si="2"/>
        <v>23.28039502164502</v>
      </c>
      <c r="G50" s="142">
        <f t="shared" si="2"/>
        <v>23.351910565280129</v>
      </c>
      <c r="H50" s="142">
        <f t="shared" si="2"/>
        <v>24.170466763912415</v>
      </c>
      <c r="I50" s="142">
        <f t="shared" si="2"/>
        <v>24.930368279063931</v>
      </c>
      <c r="J50" s="142">
        <f t="shared" si="2"/>
        <v>25.245603002070393</v>
      </c>
      <c r="K50" s="142">
        <f t="shared" si="2"/>
        <v>24.773617463454418</v>
      </c>
      <c r="L50" s="142">
        <f t="shared" si="2"/>
        <v>23.879504281949934</v>
      </c>
      <c r="M50" s="142">
        <f t="shared" si="2"/>
        <v>24.511770202020205</v>
      </c>
      <c r="N50" s="142">
        <f t="shared" si="2"/>
        <v>24.069126513583033</v>
      </c>
      <c r="O50" s="142">
        <f t="shared" si="2"/>
        <v>23.317721704623882</v>
      </c>
      <c r="P50" s="142">
        <f t="shared" si="2"/>
        <v>24.837822636300892</v>
      </c>
      <c r="Q50" s="142">
        <f t="shared" si="2"/>
        <v>25.732183908045982</v>
      </c>
      <c r="R50" s="142">
        <f t="shared" si="2"/>
        <v>25.301858486341249</v>
      </c>
      <c r="S50" s="142">
        <f t="shared" si="2"/>
        <v>25.646429435658114</v>
      </c>
      <c r="T50" s="142">
        <f t="shared" si="2"/>
        <v>25.328656142707874</v>
      </c>
      <c r="U50" s="142">
        <f t="shared" si="2"/>
        <v>25.833160273930016</v>
      </c>
      <c r="V50" s="142">
        <f t="shared" si="2"/>
        <v>25.902945811783102</v>
      </c>
      <c r="W50" s="142">
        <f t="shared" si="2"/>
        <v>24.720256592482983</v>
      </c>
      <c r="X50" s="142">
        <f t="shared" si="2"/>
        <v>24.235478056426331</v>
      </c>
      <c r="Y50" s="142">
        <f t="shared" si="2"/>
        <v>25.465546772068514</v>
      </c>
      <c r="Z50" s="142">
        <f t="shared" si="2"/>
        <v>26.382148454993285</v>
      </c>
      <c r="AA50" s="142">
        <f t="shared" si="2"/>
        <v>27.237563604561348</v>
      </c>
      <c r="AB50" s="142">
        <f t="shared" si="2"/>
        <v>26.74499290938946</v>
      </c>
      <c r="AC50" s="142">
        <f t="shared" si="2"/>
        <v>26.468103166461887</v>
      </c>
      <c r="AD50" s="142">
        <f t="shared" si="2"/>
        <v>26.000894909688007</v>
      </c>
      <c r="AE50" s="142">
        <f t="shared" si="2"/>
        <v>24.430534732633685</v>
      </c>
      <c r="AF50" s="142">
        <f t="shared" si="2"/>
        <v>23.546947548952797</v>
      </c>
      <c r="AG50" s="143"/>
      <c r="AK50" s="117" t="s">
        <v>35</v>
      </c>
    </row>
    <row r="51" spans="1:37" x14ac:dyDescent="0.2">
      <c r="A51" s="127" t="s">
        <v>226</v>
      </c>
      <c r="B51" s="40"/>
      <c r="C51" s="40"/>
      <c r="D51" s="40"/>
      <c r="E51" s="40"/>
      <c r="F51" s="40"/>
      <c r="G51" s="40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47"/>
      <c r="AE51" s="53" t="s">
        <v>35</v>
      </c>
      <c r="AF51" s="53"/>
      <c r="AG51" s="76"/>
      <c r="AJ51" s="18" t="s">
        <v>35</v>
      </c>
    </row>
    <row r="52" spans="1:37" x14ac:dyDescent="0.2">
      <c r="A52" s="126" t="s">
        <v>227</v>
      </c>
      <c r="B52" s="41"/>
      <c r="C52" s="41"/>
      <c r="D52" s="41"/>
      <c r="E52" s="41"/>
      <c r="F52" s="41"/>
      <c r="G52" s="41"/>
      <c r="H52" s="41"/>
      <c r="I52" s="41"/>
      <c r="J52" s="112"/>
      <c r="K52" s="78"/>
      <c r="L52" s="78"/>
      <c r="M52" s="78"/>
      <c r="N52" s="78"/>
      <c r="O52" s="78"/>
      <c r="P52" s="78"/>
      <c r="Q52" s="78"/>
      <c r="R52" s="78"/>
      <c r="S52" s="78"/>
      <c r="T52" s="155"/>
      <c r="U52" s="155"/>
      <c r="V52" s="155"/>
      <c r="W52" s="155"/>
      <c r="X52" s="155"/>
      <c r="Y52" s="78"/>
      <c r="Z52" s="78"/>
      <c r="AA52" s="78"/>
      <c r="AB52" s="78"/>
      <c r="AC52" s="78"/>
      <c r="AD52" s="78"/>
      <c r="AE52" s="78"/>
      <c r="AF52" s="92"/>
      <c r="AG52" s="76"/>
      <c r="AH52" s="115" t="s">
        <v>35</v>
      </c>
    </row>
    <row r="53" spans="1:37" x14ac:dyDescent="0.2">
      <c r="A53" s="42"/>
      <c r="B53" s="78"/>
      <c r="C53" s="78"/>
      <c r="D53" s="78"/>
      <c r="E53" s="78"/>
      <c r="F53" s="78"/>
      <c r="G53" s="78"/>
      <c r="H53" s="78"/>
      <c r="I53" s="78"/>
      <c r="J53" s="79"/>
      <c r="K53" s="79"/>
      <c r="L53" s="79"/>
      <c r="M53" s="79"/>
      <c r="N53" s="79"/>
      <c r="O53" s="79"/>
      <c r="P53" s="79"/>
      <c r="Q53" s="78"/>
      <c r="R53" s="78"/>
      <c r="S53" s="78"/>
      <c r="T53" s="156"/>
      <c r="U53" s="156"/>
      <c r="V53" s="156"/>
      <c r="W53" s="156"/>
      <c r="X53" s="156"/>
      <c r="Y53" s="78"/>
      <c r="Z53" s="78"/>
      <c r="AA53" s="78"/>
      <c r="AB53" s="78"/>
      <c r="AC53" s="78"/>
      <c r="AD53" s="47"/>
      <c r="AE53" s="47"/>
      <c r="AF53" s="47"/>
      <c r="AG53" s="76"/>
    </row>
    <row r="54" spans="1:37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47"/>
      <c r="AE54" s="47"/>
      <c r="AF54" s="47"/>
      <c r="AG54" s="76"/>
    </row>
    <row r="55" spans="1:37" x14ac:dyDescent="0.2">
      <c r="A55" s="42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47"/>
      <c r="AF55" s="47"/>
      <c r="AG55" s="76"/>
    </row>
    <row r="56" spans="1:37" x14ac:dyDescent="0.2">
      <c r="A56" s="42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48"/>
      <c r="AF56" s="48"/>
      <c r="AG56" s="76"/>
      <c r="AH56" s="18" t="s">
        <v>35</v>
      </c>
    </row>
    <row r="57" spans="1:37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77"/>
    </row>
    <row r="59" spans="1:37" x14ac:dyDescent="0.2">
      <c r="AH59" s="115" t="s">
        <v>35</v>
      </c>
    </row>
    <row r="60" spans="1:37" x14ac:dyDescent="0.2">
      <c r="N60" s="113" t="s">
        <v>35</v>
      </c>
      <c r="AD60" s="113" t="s">
        <v>35</v>
      </c>
    </row>
    <row r="61" spans="1:37" x14ac:dyDescent="0.2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13" t="s">
        <v>35</v>
      </c>
    </row>
    <row r="62" spans="1:37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13" t="s">
        <v>35</v>
      </c>
      <c r="W62" s="113" t="s">
        <v>35</v>
      </c>
    </row>
    <row r="63" spans="1:37" x14ac:dyDescent="0.2">
      <c r="Z63" s="113" t="s">
        <v>35</v>
      </c>
    </row>
    <row r="64" spans="1:37" x14ac:dyDescent="0.2">
      <c r="AB64" s="113" t="s">
        <v>35</v>
      </c>
    </row>
    <row r="65" spans="9:37" x14ac:dyDescent="0.2">
      <c r="AG65" s="114" t="s">
        <v>35</v>
      </c>
    </row>
    <row r="67" spans="9:37" x14ac:dyDescent="0.2">
      <c r="I67" s="113" t="s">
        <v>35</v>
      </c>
    </row>
    <row r="68" spans="9:37" x14ac:dyDescent="0.2">
      <c r="AK68" s="115" t="s">
        <v>35</v>
      </c>
    </row>
    <row r="70" spans="9:37" x14ac:dyDescent="0.2">
      <c r="AE70" s="113" t="s">
        <v>35</v>
      </c>
    </row>
  </sheetData>
  <mergeCells count="37">
    <mergeCell ref="B2:AG2"/>
    <mergeCell ref="A1:AG1"/>
    <mergeCell ref="A2:A4"/>
    <mergeCell ref="B3:B4"/>
    <mergeCell ref="C3:C4"/>
    <mergeCell ref="D3:D4"/>
    <mergeCell ref="E3:E4"/>
    <mergeCell ref="F3:F4"/>
    <mergeCell ref="G3:G4"/>
    <mergeCell ref="I3:I4"/>
    <mergeCell ref="J3:J4"/>
    <mergeCell ref="K3:K4"/>
    <mergeCell ref="H3:H4"/>
    <mergeCell ref="L3:L4"/>
    <mergeCell ref="O3:O4"/>
    <mergeCell ref="P3:P4"/>
    <mergeCell ref="M3:M4"/>
    <mergeCell ref="V3:V4"/>
    <mergeCell ref="U3:U4"/>
    <mergeCell ref="Q3:Q4"/>
    <mergeCell ref="R3:R4"/>
    <mergeCell ref="S3:S4"/>
    <mergeCell ref="T3:T4"/>
    <mergeCell ref="N3:N4"/>
    <mergeCell ref="AG3:AG4"/>
    <mergeCell ref="T52:X52"/>
    <mergeCell ref="T53:X53"/>
    <mergeCell ref="W3:W4"/>
    <mergeCell ref="AE3:AE4"/>
    <mergeCell ref="X3:X4"/>
    <mergeCell ref="AB3:AB4"/>
    <mergeCell ref="AC3:AC4"/>
    <mergeCell ref="AD3:AD4"/>
    <mergeCell ref="Y3:Y4"/>
    <mergeCell ref="Z3:Z4"/>
    <mergeCell ref="AA3:AA4"/>
    <mergeCell ref="AF3:AF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70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7"/>
  <sheetViews>
    <sheetView tabSelected="1" zoomScale="90" zoomScaleNormal="90" workbookViewId="0">
      <selection activeCell="B5" sqref="B5:AH74"/>
    </sheetView>
  </sheetViews>
  <sheetFormatPr defaultRowHeight="12.75" x14ac:dyDescent="0.2"/>
  <cols>
    <col min="1" max="1" width="30.140625" style="137" customWidth="1"/>
    <col min="2" max="3" width="7" style="113" customWidth="1"/>
    <col min="4" max="4" width="6.42578125" style="113" customWidth="1"/>
    <col min="5" max="5" width="6" style="113" customWidth="1"/>
    <col min="6" max="6" width="6.85546875" style="113" customWidth="1"/>
    <col min="7" max="7" width="6.140625" style="113" customWidth="1"/>
    <col min="8" max="8" width="7.28515625" style="113" customWidth="1"/>
    <col min="9" max="9" width="6.42578125" style="113" customWidth="1"/>
    <col min="10" max="10" width="6.140625" style="113" customWidth="1"/>
    <col min="11" max="12" width="6" style="113" customWidth="1"/>
    <col min="13" max="14" width="6.28515625" style="113" customWidth="1"/>
    <col min="15" max="15" width="6.5703125" style="113" customWidth="1"/>
    <col min="16" max="17" width="6" style="113" customWidth="1"/>
    <col min="18" max="18" width="6.28515625" style="113" customWidth="1"/>
    <col min="19" max="19" width="6.140625" style="113" customWidth="1"/>
    <col min="20" max="21" width="6.42578125" style="113" customWidth="1"/>
    <col min="22" max="22" width="5.5703125" style="113" customWidth="1"/>
    <col min="23" max="24" width="6.140625" style="113" customWidth="1"/>
    <col min="25" max="25" width="6.28515625" style="113" customWidth="1"/>
    <col min="26" max="26" width="6.140625" style="113" customWidth="1"/>
    <col min="27" max="27" width="6" style="113" customWidth="1"/>
    <col min="28" max="29" width="6.42578125" style="113" customWidth="1"/>
    <col min="30" max="32" width="6.5703125" style="113" customWidth="1"/>
    <col min="33" max="33" width="8.28515625" style="114" customWidth="1"/>
    <col min="34" max="34" width="7.85546875" style="119" customWidth="1"/>
    <col min="35" max="35" width="15.28515625" style="125" customWidth="1"/>
    <col min="36" max="16384" width="9.140625" style="18"/>
  </cols>
  <sheetData>
    <row r="1" spans="1:35" ht="20.100000000000001" customHeight="1" x14ac:dyDescent="0.2">
      <c r="A1" s="163" t="s">
        <v>225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59"/>
    </row>
    <row r="2" spans="1:35" s="116" customFormat="1" ht="20.100000000000001" customHeight="1" x14ac:dyDescent="0.2">
      <c r="A2" s="201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2"/>
    </row>
    <row r="3" spans="1:35" s="117" customFormat="1" ht="20.100000000000001" customHeight="1" x14ac:dyDescent="0.2">
      <c r="A3" s="201"/>
      <c r="B3" s="171">
        <v>1</v>
      </c>
      <c r="C3" s="171">
        <f>SUM(B3+1)</f>
        <v>2</v>
      </c>
      <c r="D3" s="171">
        <f t="shared" ref="D3:AD3" si="0">SUM(C3+1)</f>
        <v>3</v>
      </c>
      <c r="E3" s="171">
        <f t="shared" si="0"/>
        <v>4</v>
      </c>
      <c r="F3" s="171">
        <f t="shared" si="0"/>
        <v>5</v>
      </c>
      <c r="G3" s="171">
        <f t="shared" si="0"/>
        <v>6</v>
      </c>
      <c r="H3" s="171">
        <f t="shared" si="0"/>
        <v>7</v>
      </c>
      <c r="I3" s="171">
        <f t="shared" si="0"/>
        <v>8</v>
      </c>
      <c r="J3" s="171">
        <f t="shared" si="0"/>
        <v>9</v>
      </c>
      <c r="K3" s="171">
        <f t="shared" si="0"/>
        <v>10</v>
      </c>
      <c r="L3" s="171">
        <f t="shared" si="0"/>
        <v>11</v>
      </c>
      <c r="M3" s="171">
        <f t="shared" si="0"/>
        <v>12</v>
      </c>
      <c r="N3" s="171">
        <f t="shared" si="0"/>
        <v>13</v>
      </c>
      <c r="O3" s="171">
        <f t="shared" si="0"/>
        <v>14</v>
      </c>
      <c r="P3" s="171">
        <f t="shared" si="0"/>
        <v>15</v>
      </c>
      <c r="Q3" s="171">
        <f t="shared" si="0"/>
        <v>16</v>
      </c>
      <c r="R3" s="171">
        <f t="shared" si="0"/>
        <v>17</v>
      </c>
      <c r="S3" s="171">
        <f t="shared" si="0"/>
        <v>18</v>
      </c>
      <c r="T3" s="171">
        <f t="shared" si="0"/>
        <v>19</v>
      </c>
      <c r="U3" s="171">
        <f t="shared" si="0"/>
        <v>20</v>
      </c>
      <c r="V3" s="171">
        <f t="shared" si="0"/>
        <v>21</v>
      </c>
      <c r="W3" s="171">
        <f t="shared" si="0"/>
        <v>22</v>
      </c>
      <c r="X3" s="171">
        <f t="shared" si="0"/>
        <v>23</v>
      </c>
      <c r="Y3" s="171">
        <f t="shared" si="0"/>
        <v>24</v>
      </c>
      <c r="Z3" s="171">
        <f t="shared" si="0"/>
        <v>25</v>
      </c>
      <c r="AA3" s="171">
        <f t="shared" si="0"/>
        <v>26</v>
      </c>
      <c r="AB3" s="171">
        <f t="shared" si="0"/>
        <v>27</v>
      </c>
      <c r="AC3" s="171">
        <f t="shared" si="0"/>
        <v>28</v>
      </c>
      <c r="AD3" s="171">
        <f t="shared" si="0"/>
        <v>29</v>
      </c>
      <c r="AE3" s="195">
        <v>30</v>
      </c>
      <c r="AF3" s="158">
        <v>31</v>
      </c>
      <c r="AG3" s="99" t="s">
        <v>29</v>
      </c>
      <c r="AH3" s="85" t="s">
        <v>27</v>
      </c>
      <c r="AI3" s="91" t="s">
        <v>211</v>
      </c>
    </row>
    <row r="4" spans="1:35" s="117" customFormat="1" ht="20.100000000000001" customHeight="1" x14ac:dyDescent="0.2">
      <c r="A4" s="201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75"/>
      <c r="AF4" s="159"/>
      <c r="AG4" s="94" t="s">
        <v>25</v>
      </c>
      <c r="AH4" s="86" t="s">
        <v>25</v>
      </c>
      <c r="AI4" s="84" t="s">
        <v>25</v>
      </c>
    </row>
    <row r="5" spans="1:35" s="117" customFormat="1" x14ac:dyDescent="0.2">
      <c r="A5" s="50" t="s">
        <v>30</v>
      </c>
      <c r="B5" s="139">
        <f>[1]Janeiro!$K$5</f>
        <v>0</v>
      </c>
      <c r="C5" s="139">
        <f>[1]Janeiro!$K$6</f>
        <v>11.600000000000003</v>
      </c>
      <c r="D5" s="139">
        <f>[1]Janeiro!$K$7</f>
        <v>1.4</v>
      </c>
      <c r="E5" s="139">
        <f>[1]Janeiro!$K$8</f>
        <v>105.60000000000001</v>
      </c>
      <c r="F5" s="139">
        <f>[1]Janeiro!$K$9</f>
        <v>0.2</v>
      </c>
      <c r="G5" s="139">
        <f>[1]Janeiro!$K$10</f>
        <v>0</v>
      </c>
      <c r="H5" s="139">
        <f>[1]Janeiro!$K$11</f>
        <v>0</v>
      </c>
      <c r="I5" s="139">
        <f>[1]Janeiro!$K$12</f>
        <v>0</v>
      </c>
      <c r="J5" s="139">
        <f>[1]Janeiro!$K$13</f>
        <v>0</v>
      </c>
      <c r="K5" s="139">
        <f>[1]Janeiro!$K$14</f>
        <v>78.400000000000006</v>
      </c>
      <c r="L5" s="139">
        <f>[1]Janeiro!$K$15</f>
        <v>7.0000000000000009</v>
      </c>
      <c r="M5" s="139">
        <f>[1]Janeiro!$K$16</f>
        <v>0.60000000000000009</v>
      </c>
      <c r="N5" s="139">
        <f>[1]Janeiro!$K$17</f>
        <v>0.8</v>
      </c>
      <c r="O5" s="139">
        <f>[1]Janeiro!$K$18</f>
        <v>4</v>
      </c>
      <c r="P5" s="139">
        <f>[1]Janeiro!$K$19</f>
        <v>0</v>
      </c>
      <c r="Q5" s="139">
        <f>[1]Janeiro!$K$20</f>
        <v>7</v>
      </c>
      <c r="R5" s="139">
        <f>[1]Janeiro!$K$21</f>
        <v>8.6</v>
      </c>
      <c r="S5" s="139">
        <f>[1]Janeiro!$K$22</f>
        <v>0</v>
      </c>
      <c r="T5" s="139">
        <f>[1]Janeiro!$K$23</f>
        <v>0</v>
      </c>
      <c r="U5" s="139">
        <f>[1]Janeiro!$K$24</f>
        <v>9</v>
      </c>
      <c r="V5" s="139">
        <f>[1]Janeiro!$K$25</f>
        <v>0</v>
      </c>
      <c r="W5" s="139">
        <f>[1]Janeiro!$K$26</f>
        <v>49.599999999999994</v>
      </c>
      <c r="X5" s="139">
        <f>[1]Janeiro!$K$27</f>
        <v>3.6</v>
      </c>
      <c r="Y5" s="139">
        <f>[1]Janeiro!$K$28</f>
        <v>0.2</v>
      </c>
      <c r="Z5" s="139">
        <f>[1]Janeiro!$K$29</f>
        <v>0</v>
      </c>
      <c r="AA5" s="139">
        <f>[1]Janeiro!$K$30</f>
        <v>0</v>
      </c>
      <c r="AB5" s="139">
        <f>[1]Janeiro!$K$31</f>
        <v>0</v>
      </c>
      <c r="AC5" s="139">
        <f>[1]Janeiro!$K$32</f>
        <v>10.600000000000001</v>
      </c>
      <c r="AD5" s="139">
        <f>[1]Janeiro!$K$33</f>
        <v>14.600000000000001</v>
      </c>
      <c r="AE5" s="139">
        <f>[1]Janeiro!$K$34</f>
        <v>7.0000000000000009</v>
      </c>
      <c r="AF5" s="139">
        <f>[1]Janeiro!$K$35</f>
        <v>37</v>
      </c>
      <c r="AG5" s="146">
        <f t="shared" ref="AG5" si="1">SUM(B5:AF5)</f>
        <v>356.80000000000007</v>
      </c>
      <c r="AH5" s="148">
        <f t="shared" ref="AH5" si="2">MAX(B5:AF5)</f>
        <v>105.60000000000001</v>
      </c>
      <c r="AI5" s="58">
        <f t="shared" ref="AI5:AI68" si="3">COUNTIF(B5:AF5,"=0,0")</f>
        <v>12</v>
      </c>
    </row>
    <row r="6" spans="1:35" x14ac:dyDescent="0.2">
      <c r="A6" s="50" t="s">
        <v>0</v>
      </c>
      <c r="B6" s="141">
        <f>[2]Janeiro!$K$5</f>
        <v>0</v>
      </c>
      <c r="C6" s="141">
        <f>[2]Janeiro!$K$6</f>
        <v>11</v>
      </c>
      <c r="D6" s="141">
        <f>[2]Janeiro!$K$7</f>
        <v>10.4</v>
      </c>
      <c r="E6" s="141">
        <f>[2]Janeiro!$K$8</f>
        <v>51.4</v>
      </c>
      <c r="F6" s="141">
        <f>[2]Janeiro!$K$9</f>
        <v>0</v>
      </c>
      <c r="G6" s="141">
        <f>[2]Janeiro!$K$10</f>
        <v>0</v>
      </c>
      <c r="H6" s="141">
        <f>[2]Janeiro!$K$11</f>
        <v>0</v>
      </c>
      <c r="I6" s="141">
        <f>[2]Janeiro!$K$12</f>
        <v>0</v>
      </c>
      <c r="J6" s="141">
        <f>[2]Janeiro!$K$13</f>
        <v>0</v>
      </c>
      <c r="K6" s="141">
        <f>[2]Janeiro!$K$14</f>
        <v>6.6</v>
      </c>
      <c r="L6" s="141">
        <f>[2]Janeiro!$K$15</f>
        <v>0.2</v>
      </c>
      <c r="M6" s="141">
        <f>[2]Janeiro!$K$16</f>
        <v>0</v>
      </c>
      <c r="N6" s="141">
        <f>[2]Janeiro!$K$17</f>
        <v>1.2</v>
      </c>
      <c r="O6" s="141">
        <f>[2]Janeiro!$K$18</f>
        <v>22.2</v>
      </c>
      <c r="P6" s="141">
        <f>[2]Janeiro!$K$19</f>
        <v>0.2</v>
      </c>
      <c r="Q6" s="141">
        <f>[2]Janeiro!$K$20</f>
        <v>0</v>
      </c>
      <c r="R6" s="141">
        <f>[2]Janeiro!$K$21</f>
        <v>0</v>
      </c>
      <c r="S6" s="141">
        <f>[2]Janeiro!$K$22</f>
        <v>24.4</v>
      </c>
      <c r="T6" s="141">
        <f>[2]Janeiro!$K$23</f>
        <v>50.8</v>
      </c>
      <c r="U6" s="141">
        <f>[2]Janeiro!$K$24</f>
        <v>0.2</v>
      </c>
      <c r="V6" s="141">
        <f>[2]Janeiro!$K$25</f>
        <v>0</v>
      </c>
      <c r="W6" s="141">
        <f>[2]Janeiro!$K$26</f>
        <v>2.4000000000000004</v>
      </c>
      <c r="X6" s="141">
        <f>[2]Janeiro!$K$27</f>
        <v>0</v>
      </c>
      <c r="Y6" s="141">
        <f>[2]Janeiro!$K$28</f>
        <v>0</v>
      </c>
      <c r="Z6" s="141">
        <f>[2]Janeiro!$K$29</f>
        <v>0</v>
      </c>
      <c r="AA6" s="141">
        <f>[2]Janeiro!$K$30</f>
        <v>0</v>
      </c>
      <c r="AB6" s="141">
        <f>[2]Janeiro!$K$31</f>
        <v>0</v>
      </c>
      <c r="AC6" s="141">
        <f>[2]Janeiro!$K$32</f>
        <v>0</v>
      </c>
      <c r="AD6" s="141">
        <f>[2]Janeiro!$K$33</f>
        <v>0.2</v>
      </c>
      <c r="AE6" s="141">
        <f>[2]Janeiro!$K$34</f>
        <v>0</v>
      </c>
      <c r="AF6" s="141">
        <f>[2]Janeiro!$K$35</f>
        <v>55</v>
      </c>
      <c r="AG6" s="146">
        <f t="shared" ref="AG6:AG49" si="4">SUM(B6:AF6)</f>
        <v>236.19999999999996</v>
      </c>
      <c r="AH6" s="148">
        <f t="shared" ref="AH6:AH69" si="5">MAX(B6:AF6)</f>
        <v>55</v>
      </c>
      <c r="AI6" s="58">
        <f t="shared" si="3"/>
        <v>17</v>
      </c>
    </row>
    <row r="7" spans="1:35" x14ac:dyDescent="0.2">
      <c r="A7" s="50" t="s">
        <v>90</v>
      </c>
      <c r="B7" s="141">
        <f>[3]Janeiro!$K$5</f>
        <v>18</v>
      </c>
      <c r="C7" s="141">
        <f>[3]Janeiro!$K$6</f>
        <v>53.800000000000004</v>
      </c>
      <c r="D7" s="141">
        <f>[3]Janeiro!$K$7</f>
        <v>0</v>
      </c>
      <c r="E7" s="141">
        <f>[3]Janeiro!$K$8</f>
        <v>12.4</v>
      </c>
      <c r="F7" s="141">
        <f>[3]Janeiro!$K$9</f>
        <v>0</v>
      </c>
      <c r="G7" s="141">
        <f>[3]Janeiro!$K$10</f>
        <v>0</v>
      </c>
      <c r="H7" s="141">
        <f>[3]Janeiro!$K$11</f>
        <v>0</v>
      </c>
      <c r="I7" s="141">
        <f>[3]Janeiro!$K$12</f>
        <v>0</v>
      </c>
      <c r="J7" s="141">
        <f>[3]Janeiro!$K$13</f>
        <v>0</v>
      </c>
      <c r="K7" s="141">
        <f>[3]Janeiro!$K$14</f>
        <v>0</v>
      </c>
      <c r="L7" s="141">
        <f>[3]Janeiro!$K$15</f>
        <v>1.2000000000000002</v>
      </c>
      <c r="M7" s="141">
        <f>[3]Janeiro!$K$16</f>
        <v>0</v>
      </c>
      <c r="N7" s="141">
        <f>[3]Janeiro!$K$17</f>
        <v>1</v>
      </c>
      <c r="O7" s="141">
        <f>[3]Janeiro!$K$18</f>
        <v>7.6</v>
      </c>
      <c r="P7" s="141">
        <f>[3]Janeiro!$K$19</f>
        <v>8</v>
      </c>
      <c r="Q7" s="141">
        <f>[3]Janeiro!$K$20</f>
        <v>0</v>
      </c>
      <c r="R7" s="141">
        <f>[3]Janeiro!$K$21</f>
        <v>0</v>
      </c>
      <c r="S7" s="141">
        <f>[3]Janeiro!$K$22</f>
        <v>0</v>
      </c>
      <c r="T7" s="141">
        <f>[3]Janeiro!$K$23</f>
        <v>0</v>
      </c>
      <c r="U7" s="141">
        <f>[3]Janeiro!$K$24</f>
        <v>8.8000000000000007</v>
      </c>
      <c r="V7" s="141">
        <f>[3]Janeiro!$K$25</f>
        <v>37.4</v>
      </c>
      <c r="W7" s="141">
        <f>[3]Janeiro!$K$26</f>
        <v>1</v>
      </c>
      <c r="X7" s="141">
        <f>[3]Janeiro!$K$27</f>
        <v>0.2</v>
      </c>
      <c r="Y7" s="141">
        <f>[3]Janeiro!$K$28</f>
        <v>0.2</v>
      </c>
      <c r="Z7" s="141">
        <f>[3]Janeiro!$K$29</f>
        <v>9.1999999999999993</v>
      </c>
      <c r="AA7" s="141">
        <f>[3]Janeiro!$K$30</f>
        <v>0</v>
      </c>
      <c r="AB7" s="141">
        <f>[3]Janeiro!$K$31</f>
        <v>0</v>
      </c>
      <c r="AC7" s="141">
        <f>[3]Janeiro!$K$32</f>
        <v>0</v>
      </c>
      <c r="AD7" s="141">
        <f>[3]Janeiro!$K$33</f>
        <v>0</v>
      </c>
      <c r="AE7" s="141">
        <f>[3]Janeiro!$K$34</f>
        <v>11.600000000000001</v>
      </c>
      <c r="AF7" s="141">
        <f>[3]Janeiro!$K$35</f>
        <v>19</v>
      </c>
      <c r="AG7" s="146">
        <f>SUM(B7:AF7)</f>
        <v>189.39999999999998</v>
      </c>
      <c r="AH7" s="148">
        <f t="shared" si="5"/>
        <v>53.800000000000004</v>
      </c>
      <c r="AI7" s="58">
        <f t="shared" si="3"/>
        <v>16</v>
      </c>
    </row>
    <row r="8" spans="1:35" x14ac:dyDescent="0.2">
      <c r="A8" s="50" t="s">
        <v>1</v>
      </c>
      <c r="B8" s="141">
        <f>[4]Janeiro!$K$5</f>
        <v>0</v>
      </c>
      <c r="C8" s="141">
        <f>[4]Janeiro!$K$6</f>
        <v>2.4</v>
      </c>
      <c r="D8" s="141">
        <f>[4]Janeiro!$K$7</f>
        <v>0</v>
      </c>
      <c r="E8" s="141">
        <f>[4]Janeiro!$K$8</f>
        <v>39</v>
      </c>
      <c r="F8" s="141">
        <f>[4]Janeiro!$K$9</f>
        <v>0.2</v>
      </c>
      <c r="G8" s="141">
        <f>[4]Janeiro!$K$10</f>
        <v>0</v>
      </c>
      <c r="H8" s="141">
        <f>[4]Janeiro!$K$11</f>
        <v>0</v>
      </c>
      <c r="I8" s="141">
        <f>[4]Janeiro!$K$12</f>
        <v>0</v>
      </c>
      <c r="J8" s="141">
        <f>[4]Janeiro!$K$13</f>
        <v>0</v>
      </c>
      <c r="K8" s="141">
        <f>[4]Janeiro!$K$14</f>
        <v>0</v>
      </c>
      <c r="L8" s="141">
        <f>[4]Janeiro!$K$15</f>
        <v>2.2000000000000002</v>
      </c>
      <c r="M8" s="141">
        <f>[4]Janeiro!$K$16</f>
        <v>0.2</v>
      </c>
      <c r="N8" s="141">
        <f>[4]Janeiro!$K$17</f>
        <v>10</v>
      </c>
      <c r="O8" s="141">
        <f>[4]Janeiro!$K$18</f>
        <v>4.8000000000000007</v>
      </c>
      <c r="P8" s="141">
        <f>[4]Janeiro!$K$19</f>
        <v>0</v>
      </c>
      <c r="Q8" s="141">
        <f>[4]Janeiro!$K$20</f>
        <v>0</v>
      </c>
      <c r="R8" s="141">
        <f>[4]Janeiro!$K$21</f>
        <v>15.2</v>
      </c>
      <c r="S8" s="141">
        <f>[4]Janeiro!$K$22</f>
        <v>0.8</v>
      </c>
      <c r="T8" s="141">
        <f>[4]Janeiro!$K$23</f>
        <v>0.60000000000000009</v>
      </c>
      <c r="U8" s="141">
        <f>[4]Janeiro!$K$24</f>
        <v>0.8</v>
      </c>
      <c r="V8" s="141">
        <f>[4]Janeiro!$K$25</f>
        <v>0.2</v>
      </c>
      <c r="W8" s="141">
        <f>[4]Janeiro!$K$26</f>
        <v>0</v>
      </c>
      <c r="X8" s="141">
        <f>[4]Janeiro!$K$27</f>
        <v>25.8</v>
      </c>
      <c r="Y8" s="141">
        <f>[4]Janeiro!$K$28</f>
        <v>0.2</v>
      </c>
      <c r="Z8" s="141">
        <f>[4]Janeiro!$K$29</f>
        <v>0</v>
      </c>
      <c r="AA8" s="141">
        <f>[4]Janeiro!$K$30</f>
        <v>0</v>
      </c>
      <c r="AB8" s="141">
        <f>[4]Janeiro!$K$31</f>
        <v>1.6</v>
      </c>
      <c r="AC8" s="141">
        <f>[4]Janeiro!$K$32</f>
        <v>38.6</v>
      </c>
      <c r="AD8" s="141">
        <f>[4]Janeiro!$K$33</f>
        <v>0</v>
      </c>
      <c r="AE8" s="141">
        <f>[4]Janeiro!$K$34</f>
        <v>8.8000000000000007</v>
      </c>
      <c r="AF8" s="141">
        <f>[4]Janeiro!$K$35</f>
        <v>23.2</v>
      </c>
      <c r="AG8" s="146">
        <f t="shared" si="4"/>
        <v>174.6</v>
      </c>
      <c r="AH8" s="148">
        <f t="shared" si="5"/>
        <v>39</v>
      </c>
      <c r="AI8" s="58">
        <f t="shared" si="3"/>
        <v>13</v>
      </c>
    </row>
    <row r="9" spans="1:35" hidden="1" x14ac:dyDescent="0.2">
      <c r="A9" s="109" t="s">
        <v>153</v>
      </c>
      <c r="B9" s="141" t="str">
        <f>[5]Janeiro!$K$5</f>
        <v>*</v>
      </c>
      <c r="C9" s="141" t="str">
        <f>[5]Janeiro!$K$6</f>
        <v>*</v>
      </c>
      <c r="D9" s="141" t="str">
        <f>[5]Janeiro!$K$7</f>
        <v>*</v>
      </c>
      <c r="E9" s="141" t="str">
        <f>[5]Janeiro!$K$8</f>
        <v>*</v>
      </c>
      <c r="F9" s="141" t="str">
        <f>[5]Janeiro!$K$9</f>
        <v>*</v>
      </c>
      <c r="G9" s="141" t="str">
        <f>[5]Janeiro!$K$10</f>
        <v>*</v>
      </c>
      <c r="H9" s="141" t="str">
        <f>[5]Janeiro!$K$11</f>
        <v>*</v>
      </c>
      <c r="I9" s="141" t="str">
        <f>[5]Janeiro!$K$12</f>
        <v>*</v>
      </c>
      <c r="J9" s="141" t="str">
        <f>[5]Janeiro!$K$13</f>
        <v>*</v>
      </c>
      <c r="K9" s="141" t="str">
        <f>[5]Janeiro!$K$14</f>
        <v>*</v>
      </c>
      <c r="L9" s="141" t="str">
        <f>[5]Janeiro!$K$15</f>
        <v>*</v>
      </c>
      <c r="M9" s="141" t="str">
        <f>[5]Janeiro!$K$16</f>
        <v>*</v>
      </c>
      <c r="N9" s="141" t="str">
        <f>[5]Janeiro!$K$17</f>
        <v>*</v>
      </c>
      <c r="O9" s="141" t="str">
        <f>[5]Janeiro!$K$18</f>
        <v>*</v>
      </c>
      <c r="P9" s="141" t="str">
        <f>[5]Janeiro!$K$19</f>
        <v>*</v>
      </c>
      <c r="Q9" s="141" t="str">
        <f>[5]Janeiro!$K$20</f>
        <v>*</v>
      </c>
      <c r="R9" s="141" t="str">
        <f>[5]Janeiro!$K$21</f>
        <v>*</v>
      </c>
      <c r="S9" s="141" t="str">
        <f>[5]Janeiro!$K$22</f>
        <v>*</v>
      </c>
      <c r="T9" s="141" t="str">
        <f>[5]Janeiro!$K$23</f>
        <v>*</v>
      </c>
      <c r="U9" s="141" t="str">
        <f>[5]Janeiro!$K$24</f>
        <v>*</v>
      </c>
      <c r="V9" s="141" t="str">
        <f>[5]Janeiro!$K$25</f>
        <v>*</v>
      </c>
      <c r="W9" s="141" t="str">
        <f>[5]Janeiro!$K$26</f>
        <v>*</v>
      </c>
      <c r="X9" s="141" t="str">
        <f>[5]Janeiro!$K$27</f>
        <v>*</v>
      </c>
      <c r="Y9" s="141" t="str">
        <f>[5]Janeiro!$K$28</f>
        <v>*</v>
      </c>
      <c r="Z9" s="141" t="str">
        <f>[5]Janeiro!$K$29</f>
        <v>*</v>
      </c>
      <c r="AA9" s="141" t="str">
        <f>[5]Janeiro!$K$30</f>
        <v>*</v>
      </c>
      <c r="AB9" s="141" t="str">
        <f>[5]Janeiro!$K$31</f>
        <v>*</v>
      </c>
      <c r="AC9" s="141" t="str">
        <f>[5]Janeiro!$K$32</f>
        <v>*</v>
      </c>
      <c r="AD9" s="141" t="str">
        <f>[5]Janeiro!$K$33</f>
        <v>*</v>
      </c>
      <c r="AE9" s="141" t="str">
        <f>[5]Janeiro!$K$34</f>
        <v>*</v>
      </c>
      <c r="AF9" s="141" t="str">
        <f>[5]Janeiro!$K$35</f>
        <v>*</v>
      </c>
      <c r="AG9" s="146">
        <f t="shared" si="4"/>
        <v>0</v>
      </c>
      <c r="AH9" s="148">
        <f t="shared" si="5"/>
        <v>0</v>
      </c>
      <c r="AI9" s="58">
        <f t="shared" si="3"/>
        <v>0</v>
      </c>
    </row>
    <row r="10" spans="1:35" x14ac:dyDescent="0.2">
      <c r="A10" s="50" t="s">
        <v>97</v>
      </c>
      <c r="B10" s="141">
        <f>[6]Janeiro!$K$5</f>
        <v>0</v>
      </c>
      <c r="C10" s="141">
        <f>[6]Janeiro!$K$6</f>
        <v>10.199999999999999</v>
      </c>
      <c r="D10" s="141">
        <f>[6]Janeiro!$K$7</f>
        <v>6.4</v>
      </c>
      <c r="E10" s="141">
        <f>[6]Janeiro!$K$8</f>
        <v>39.4</v>
      </c>
      <c r="F10" s="141">
        <f>[6]Janeiro!$K$9</f>
        <v>2.6</v>
      </c>
      <c r="G10" s="141">
        <f>[6]Janeiro!$K$10</f>
        <v>0</v>
      </c>
      <c r="H10" s="141">
        <f>[6]Janeiro!$K$11</f>
        <v>0</v>
      </c>
      <c r="I10" s="141">
        <f>[6]Janeiro!$K$12</f>
        <v>0</v>
      </c>
      <c r="J10" s="141">
        <f>[6]Janeiro!$K$13</f>
        <v>1.4</v>
      </c>
      <c r="K10" s="141">
        <f>[6]Janeiro!$K$14</f>
        <v>3</v>
      </c>
      <c r="L10" s="141">
        <f>[6]Janeiro!$K$15</f>
        <v>25.599999999999998</v>
      </c>
      <c r="M10" s="141">
        <f>[6]Janeiro!$K$16</f>
        <v>1.5999999999999999</v>
      </c>
      <c r="N10" s="141">
        <f>[6]Janeiro!$K$17</f>
        <v>4.3999999999999995</v>
      </c>
      <c r="O10" s="141">
        <f>[6]Janeiro!$K$18</f>
        <v>8.7999999999999989</v>
      </c>
      <c r="P10" s="141">
        <f>[6]Janeiro!$K$19</f>
        <v>0.2</v>
      </c>
      <c r="Q10" s="141">
        <f>[6]Janeiro!$K$20</f>
        <v>1.8</v>
      </c>
      <c r="R10" s="141">
        <f>[6]Janeiro!$K$21</f>
        <v>0.8</v>
      </c>
      <c r="S10" s="141">
        <f>[6]Janeiro!$K$22</f>
        <v>0</v>
      </c>
      <c r="T10" s="141">
        <f>[6]Janeiro!$K$23</f>
        <v>13.399999999999999</v>
      </c>
      <c r="U10" s="141">
        <f>[6]Janeiro!$K$24</f>
        <v>0.4</v>
      </c>
      <c r="V10" s="141">
        <f>[6]Janeiro!$K$25</f>
        <v>0</v>
      </c>
      <c r="W10" s="141">
        <f>[6]Janeiro!$K$26</f>
        <v>9.4</v>
      </c>
      <c r="X10" s="141">
        <f>[6]Janeiro!$K$27</f>
        <v>15.2</v>
      </c>
      <c r="Y10" s="141">
        <f>[6]Janeiro!$K$28</f>
        <v>0.2</v>
      </c>
      <c r="Z10" s="141">
        <f>[6]Janeiro!$K$29</f>
        <v>0</v>
      </c>
      <c r="AA10" s="141">
        <f>[6]Janeiro!$K$30</f>
        <v>0.4</v>
      </c>
      <c r="AB10" s="141">
        <f>[6]Janeiro!$K$31</f>
        <v>0.2</v>
      </c>
      <c r="AC10" s="141">
        <f>[6]Janeiro!$K$32</f>
        <v>0</v>
      </c>
      <c r="AD10" s="141">
        <f>[6]Janeiro!$K$33</f>
        <v>2.5999999999999996</v>
      </c>
      <c r="AE10" s="141">
        <f>[6]Janeiro!$K$34</f>
        <v>26.200000000000003</v>
      </c>
      <c r="AF10" s="141">
        <f>[6]Janeiro!$K$35</f>
        <v>5.6000000000000005</v>
      </c>
      <c r="AG10" s="146">
        <f t="shared" si="4"/>
        <v>179.79999999999998</v>
      </c>
      <c r="AH10" s="148">
        <f t="shared" si="5"/>
        <v>39.4</v>
      </c>
      <c r="AI10" s="58">
        <f t="shared" si="3"/>
        <v>8</v>
      </c>
    </row>
    <row r="11" spans="1:35" x14ac:dyDescent="0.2">
      <c r="A11" s="50" t="s">
        <v>52</v>
      </c>
      <c r="B11" s="141">
        <f>[7]Janeiro!$K$5</f>
        <v>0</v>
      </c>
      <c r="C11" s="141">
        <f>[7]Janeiro!$K$6</f>
        <v>13.4</v>
      </c>
      <c r="D11" s="141">
        <f>[7]Janeiro!$K$7</f>
        <v>0</v>
      </c>
      <c r="E11" s="141">
        <f>[7]Janeiro!$K$8</f>
        <v>20</v>
      </c>
      <c r="F11" s="141">
        <f>[7]Janeiro!$K$9</f>
        <v>0.4</v>
      </c>
      <c r="G11" s="141">
        <f>[7]Janeiro!$K$10</f>
        <v>0</v>
      </c>
      <c r="H11" s="141">
        <f>[7]Janeiro!$K$11</f>
        <v>0</v>
      </c>
      <c r="I11" s="141">
        <f>[7]Janeiro!$K$12</f>
        <v>0</v>
      </c>
      <c r="J11" s="141">
        <f>[7]Janeiro!$K$13</f>
        <v>0</v>
      </c>
      <c r="K11" s="141">
        <f>[7]Janeiro!$K$14</f>
        <v>0</v>
      </c>
      <c r="L11" s="141">
        <f>[7]Janeiro!$K$15</f>
        <v>0.8</v>
      </c>
      <c r="M11" s="141">
        <f>[7]Janeiro!$K$16</f>
        <v>2.8</v>
      </c>
      <c r="N11" s="141">
        <f>[7]Janeiro!$K$17</f>
        <v>0</v>
      </c>
      <c r="O11" s="141">
        <f>[7]Janeiro!$K$18</f>
        <v>2.2000000000000002</v>
      </c>
      <c r="P11" s="141">
        <f>[7]Janeiro!$K$19</f>
        <v>0</v>
      </c>
      <c r="Q11" s="141">
        <f>[7]Janeiro!$K$20</f>
        <v>37</v>
      </c>
      <c r="R11" s="141">
        <f>[7]Janeiro!$K$21</f>
        <v>0.2</v>
      </c>
      <c r="S11" s="141">
        <f>[7]Janeiro!$K$22</f>
        <v>0</v>
      </c>
      <c r="T11" s="141">
        <f>[7]Janeiro!$K$23</f>
        <v>0</v>
      </c>
      <c r="U11" s="141">
        <f>[7]Janeiro!$K$24</f>
        <v>8</v>
      </c>
      <c r="V11" s="141">
        <f>[7]Janeiro!$K$25</f>
        <v>1.4</v>
      </c>
      <c r="W11" s="141">
        <f>[7]Janeiro!$K$26</f>
        <v>33.4</v>
      </c>
      <c r="X11" s="141">
        <f>[7]Janeiro!$K$27</f>
        <v>0.2</v>
      </c>
      <c r="Y11" s="141">
        <f>[7]Janeiro!$K$28</f>
        <v>0</v>
      </c>
      <c r="Z11" s="141">
        <f>[7]Janeiro!$K$29</f>
        <v>0</v>
      </c>
      <c r="AA11" s="141">
        <f>[7]Janeiro!$K$30</f>
        <v>0</v>
      </c>
      <c r="AB11" s="141">
        <f>[7]Janeiro!$K$31</f>
        <v>0</v>
      </c>
      <c r="AC11" s="141">
        <f>[7]Janeiro!$K$32</f>
        <v>0</v>
      </c>
      <c r="AD11" s="141">
        <f>[7]Janeiro!$K$33</f>
        <v>0</v>
      </c>
      <c r="AE11" s="141">
        <f>[7]Janeiro!$K$34</f>
        <v>8.8000000000000007</v>
      </c>
      <c r="AF11" s="141">
        <f>[7]Janeiro!$K$35</f>
        <v>42.199999999999996</v>
      </c>
      <c r="AG11" s="146">
        <f t="shared" si="4"/>
        <v>170.79999999999998</v>
      </c>
      <c r="AH11" s="148">
        <f t="shared" si="5"/>
        <v>42.199999999999996</v>
      </c>
      <c r="AI11" s="58">
        <f t="shared" si="3"/>
        <v>17</v>
      </c>
    </row>
    <row r="12" spans="1:35" hidden="1" x14ac:dyDescent="0.2">
      <c r="A12" s="110" t="s">
        <v>31</v>
      </c>
      <c r="B12" s="141" t="str">
        <f>[8]Janeiro!$K$5</f>
        <v>*</v>
      </c>
      <c r="C12" s="141" t="str">
        <f>[8]Janeiro!$K$6</f>
        <v>*</v>
      </c>
      <c r="D12" s="141" t="str">
        <f>[8]Janeiro!$K$7</f>
        <v>*</v>
      </c>
      <c r="E12" s="141" t="str">
        <f>[8]Janeiro!$K$8</f>
        <v>*</v>
      </c>
      <c r="F12" s="141" t="str">
        <f>[8]Janeiro!$K$9</f>
        <v>*</v>
      </c>
      <c r="G12" s="141" t="str">
        <f>[8]Janeiro!$K$10</f>
        <v>*</v>
      </c>
      <c r="H12" s="141" t="str">
        <f>[8]Janeiro!$K$11</f>
        <v>*</v>
      </c>
      <c r="I12" s="141" t="str">
        <f>[8]Janeiro!$K$12</f>
        <v>*</v>
      </c>
      <c r="J12" s="141" t="str">
        <f>[8]Janeiro!$K$13</f>
        <v>*</v>
      </c>
      <c r="K12" s="141" t="str">
        <f>[8]Janeiro!$K$14</f>
        <v>*</v>
      </c>
      <c r="L12" s="141" t="str">
        <f>[8]Janeiro!$K$15</f>
        <v>*</v>
      </c>
      <c r="M12" s="141" t="str">
        <f>[8]Janeiro!$K$16</f>
        <v>*</v>
      </c>
      <c r="N12" s="141" t="str">
        <f>[8]Janeiro!$K$17</f>
        <v>*</v>
      </c>
      <c r="O12" s="141" t="str">
        <f>[8]Janeiro!$K$18</f>
        <v>*</v>
      </c>
      <c r="P12" s="141" t="str">
        <f>[8]Janeiro!$K$19</f>
        <v>*</v>
      </c>
      <c r="Q12" s="141" t="str">
        <f>[8]Janeiro!$K$20</f>
        <v>*</v>
      </c>
      <c r="R12" s="141" t="str">
        <f>[8]Janeiro!$K$21</f>
        <v>*</v>
      </c>
      <c r="S12" s="141" t="str">
        <f>[8]Janeiro!$K$22</f>
        <v>*</v>
      </c>
      <c r="T12" s="141" t="str">
        <f>[8]Janeiro!$K$23</f>
        <v>*</v>
      </c>
      <c r="U12" s="141" t="str">
        <f>[8]Janeiro!$K$24</f>
        <v>*</v>
      </c>
      <c r="V12" s="141" t="str">
        <f>[8]Janeiro!$K$25</f>
        <v>*</v>
      </c>
      <c r="W12" s="141" t="str">
        <f>[8]Janeiro!$K$26</f>
        <v>*</v>
      </c>
      <c r="X12" s="141" t="str">
        <f>[8]Janeiro!$K$27</f>
        <v>*</v>
      </c>
      <c r="Y12" s="141" t="str">
        <f>[8]Janeiro!$K$28</f>
        <v>*</v>
      </c>
      <c r="Z12" s="141" t="str">
        <f>[8]Janeiro!$K$29</f>
        <v>*</v>
      </c>
      <c r="AA12" s="141" t="str">
        <f>[8]Janeiro!$K$30</f>
        <v>*</v>
      </c>
      <c r="AB12" s="141" t="str">
        <f>[8]Janeiro!$K$31</f>
        <v>*</v>
      </c>
      <c r="AC12" s="141" t="str">
        <f>[8]Janeiro!$K$32</f>
        <v>*</v>
      </c>
      <c r="AD12" s="141" t="str">
        <f>[8]Janeiro!$K$33</f>
        <v>*</v>
      </c>
      <c r="AE12" s="141" t="str">
        <f>[8]Janeiro!$K$34</f>
        <v>*</v>
      </c>
      <c r="AF12" s="141" t="str">
        <f>[8]Janeiro!$K$35</f>
        <v>*</v>
      </c>
      <c r="AG12" s="146">
        <f t="shared" si="4"/>
        <v>0</v>
      </c>
      <c r="AH12" s="148">
        <f t="shared" si="5"/>
        <v>0</v>
      </c>
      <c r="AI12" s="58">
        <f t="shared" si="3"/>
        <v>0</v>
      </c>
    </row>
    <row r="13" spans="1:35" hidden="1" x14ac:dyDescent="0.2">
      <c r="A13" s="109" t="s">
        <v>100</v>
      </c>
      <c r="B13" s="141" t="str">
        <f>[9]Janeiro!$K$5</f>
        <v>*</v>
      </c>
      <c r="C13" s="141" t="str">
        <f>[9]Janeiro!$K$6</f>
        <v>*</v>
      </c>
      <c r="D13" s="141" t="str">
        <f>[9]Janeiro!$K$7</f>
        <v>*</v>
      </c>
      <c r="E13" s="141" t="str">
        <f>[9]Janeiro!$K$8</f>
        <v>*</v>
      </c>
      <c r="F13" s="141" t="str">
        <f>[9]Janeiro!$K$9</f>
        <v>*</v>
      </c>
      <c r="G13" s="141" t="str">
        <f>[9]Janeiro!$K$10</f>
        <v>*</v>
      </c>
      <c r="H13" s="141" t="str">
        <f>[9]Janeiro!$K$11</f>
        <v>*</v>
      </c>
      <c r="I13" s="141" t="str">
        <f>[9]Janeiro!$K$12</f>
        <v>*</v>
      </c>
      <c r="J13" s="141" t="str">
        <f>[9]Janeiro!$K$13</f>
        <v>*</v>
      </c>
      <c r="K13" s="141" t="str">
        <f>[9]Janeiro!$K$14</f>
        <v>*</v>
      </c>
      <c r="L13" s="141" t="str">
        <f>[9]Janeiro!$K$15</f>
        <v>*</v>
      </c>
      <c r="M13" s="141" t="str">
        <f>[9]Janeiro!$K$16</f>
        <v>*</v>
      </c>
      <c r="N13" s="141" t="str">
        <f>[9]Janeiro!$K$17</f>
        <v>*</v>
      </c>
      <c r="O13" s="141" t="str">
        <f>[9]Janeiro!$K$18</f>
        <v>*</v>
      </c>
      <c r="P13" s="141" t="str">
        <f>[9]Janeiro!$K$19</f>
        <v>*</v>
      </c>
      <c r="Q13" s="141" t="str">
        <f>[9]Janeiro!$K$20</f>
        <v>*</v>
      </c>
      <c r="R13" s="141" t="str">
        <f>[9]Janeiro!$K$21</f>
        <v>*</v>
      </c>
      <c r="S13" s="141" t="str">
        <f>[9]Janeiro!$K$22</f>
        <v>*</v>
      </c>
      <c r="T13" s="141" t="str">
        <f>[9]Janeiro!$K$23</f>
        <v>*</v>
      </c>
      <c r="U13" s="141" t="str">
        <f>[9]Janeiro!$K$24</f>
        <v>*</v>
      </c>
      <c r="V13" s="141" t="str">
        <f>[9]Janeiro!$K$25</f>
        <v>*</v>
      </c>
      <c r="W13" s="141" t="str">
        <f>[9]Janeiro!$K$26</f>
        <v>*</v>
      </c>
      <c r="X13" s="141" t="str">
        <f>[9]Janeiro!$K$27</f>
        <v>*</v>
      </c>
      <c r="Y13" s="141" t="str">
        <f>[9]Janeiro!$K$28</f>
        <v>*</v>
      </c>
      <c r="Z13" s="141" t="str">
        <f>[9]Janeiro!$K$29</f>
        <v>*</v>
      </c>
      <c r="AA13" s="141" t="str">
        <f>[9]Janeiro!$K$30</f>
        <v>*</v>
      </c>
      <c r="AB13" s="141" t="str">
        <f>[9]Janeiro!$K$31</f>
        <v>*</v>
      </c>
      <c r="AC13" s="141" t="str">
        <f>[9]Janeiro!$K$32</f>
        <v>*</v>
      </c>
      <c r="AD13" s="141" t="str">
        <f>[9]Janeiro!$K$33</f>
        <v>*</v>
      </c>
      <c r="AE13" s="141" t="str">
        <f>[9]Janeiro!$K$34</f>
        <v>*</v>
      </c>
      <c r="AF13" s="141" t="str">
        <f>[9]Janeiro!$K$35</f>
        <v>*</v>
      </c>
      <c r="AG13" s="146">
        <f t="shared" si="4"/>
        <v>0</v>
      </c>
      <c r="AH13" s="148">
        <f t="shared" si="5"/>
        <v>0</v>
      </c>
      <c r="AI13" s="58">
        <f t="shared" si="3"/>
        <v>0</v>
      </c>
    </row>
    <row r="14" spans="1:35" hidden="1" x14ac:dyDescent="0.2">
      <c r="A14" s="110" t="s">
        <v>104</v>
      </c>
      <c r="B14" s="141" t="str">
        <f>[10]Janeiro!$K$5</f>
        <v>*</v>
      </c>
      <c r="C14" s="141" t="str">
        <f>[10]Janeiro!$K$6</f>
        <v>*</v>
      </c>
      <c r="D14" s="141" t="str">
        <f>[10]Janeiro!$K$7</f>
        <v>*</v>
      </c>
      <c r="E14" s="141" t="str">
        <f>[10]Janeiro!$K$8</f>
        <v>*</v>
      </c>
      <c r="F14" s="141" t="str">
        <f>[10]Janeiro!$K$9</f>
        <v>*</v>
      </c>
      <c r="G14" s="141" t="str">
        <f>[10]Janeiro!$K$10</f>
        <v>*</v>
      </c>
      <c r="H14" s="141" t="str">
        <f>[10]Janeiro!$K$11</f>
        <v>*</v>
      </c>
      <c r="I14" s="141" t="str">
        <f>[10]Janeiro!$K$12</f>
        <v>*</v>
      </c>
      <c r="J14" s="141" t="str">
        <f>[10]Janeiro!$K$13</f>
        <v>*</v>
      </c>
      <c r="K14" s="141" t="str">
        <f>[10]Janeiro!$K$14</f>
        <v>*</v>
      </c>
      <c r="L14" s="141" t="str">
        <f>[10]Janeiro!$K$15</f>
        <v>*</v>
      </c>
      <c r="M14" s="141" t="str">
        <f>[10]Janeiro!$K$16</f>
        <v>*</v>
      </c>
      <c r="N14" s="141" t="str">
        <f>[10]Janeiro!$K$17</f>
        <v>*</v>
      </c>
      <c r="O14" s="141" t="str">
        <f>[10]Janeiro!$K$18</f>
        <v>*</v>
      </c>
      <c r="P14" s="141" t="str">
        <f>[10]Janeiro!$K$19</f>
        <v>*</v>
      </c>
      <c r="Q14" s="141" t="str">
        <f>[10]Janeiro!$K$20</f>
        <v>*</v>
      </c>
      <c r="R14" s="141" t="str">
        <f>[10]Janeiro!$K$21</f>
        <v>*</v>
      </c>
      <c r="S14" s="141" t="str">
        <f>[10]Janeiro!$K$22</f>
        <v>*</v>
      </c>
      <c r="T14" s="141" t="str">
        <f>[10]Janeiro!$K$23</f>
        <v>*</v>
      </c>
      <c r="U14" s="141" t="str">
        <f>[10]Janeiro!$K$24</f>
        <v>*</v>
      </c>
      <c r="V14" s="141" t="str">
        <f>[10]Janeiro!$K$25</f>
        <v>*</v>
      </c>
      <c r="W14" s="141" t="str">
        <f>[10]Janeiro!$K$26</f>
        <v>*</v>
      </c>
      <c r="X14" s="141" t="str">
        <f>[10]Janeiro!$K$27</f>
        <v>*</v>
      </c>
      <c r="Y14" s="141" t="str">
        <f>[10]Janeiro!$K$28</f>
        <v>*</v>
      </c>
      <c r="Z14" s="141" t="str">
        <f>[10]Janeiro!$K$29</f>
        <v>*</v>
      </c>
      <c r="AA14" s="141" t="str">
        <f>[10]Janeiro!$K$30</f>
        <v>*</v>
      </c>
      <c r="AB14" s="141" t="str">
        <f>[10]Janeiro!$K$31</f>
        <v>*</v>
      </c>
      <c r="AC14" s="141" t="str">
        <f>[10]Janeiro!$K$32</f>
        <v>*</v>
      </c>
      <c r="AD14" s="141" t="str">
        <f>[10]Janeiro!$K$33</f>
        <v>*</v>
      </c>
      <c r="AE14" s="141" t="str">
        <f>[10]Janeiro!$K$34</f>
        <v>*</v>
      </c>
      <c r="AF14" s="141" t="str">
        <f>[10]Janeiro!$K$35</f>
        <v>*</v>
      </c>
      <c r="AG14" s="146">
        <f t="shared" si="4"/>
        <v>0</v>
      </c>
      <c r="AH14" s="148">
        <f t="shared" si="5"/>
        <v>0</v>
      </c>
      <c r="AI14" s="58">
        <f t="shared" si="3"/>
        <v>0</v>
      </c>
    </row>
    <row r="15" spans="1:35" x14ac:dyDescent="0.2">
      <c r="A15" s="50" t="s">
        <v>107</v>
      </c>
      <c r="B15" s="141">
        <f>[11]Janeiro!$K$5</f>
        <v>0</v>
      </c>
      <c r="C15" s="141">
        <f>[11]Janeiro!$K$6</f>
        <v>8.9999999999999982</v>
      </c>
      <c r="D15" s="141">
        <f>[11]Janeiro!$K$7</f>
        <v>1</v>
      </c>
      <c r="E15" s="141">
        <f>[11]Janeiro!$K$8</f>
        <v>63</v>
      </c>
      <c r="F15" s="141">
        <f>[11]Janeiro!$K$9</f>
        <v>0</v>
      </c>
      <c r="G15" s="141">
        <f>[11]Janeiro!$K$10</f>
        <v>0</v>
      </c>
      <c r="H15" s="141">
        <f>[11]Janeiro!$K$11</f>
        <v>0</v>
      </c>
      <c r="I15" s="141">
        <f>[11]Janeiro!$K$12</f>
        <v>0</v>
      </c>
      <c r="J15" s="141">
        <f>[11]Janeiro!$K$13</f>
        <v>0</v>
      </c>
      <c r="K15" s="141">
        <f>[11]Janeiro!$K$14</f>
        <v>5.2</v>
      </c>
      <c r="L15" s="141">
        <f>[11]Janeiro!$K$15</f>
        <v>0.4</v>
      </c>
      <c r="M15" s="141">
        <f>[11]Janeiro!$K$16</f>
        <v>0</v>
      </c>
      <c r="N15" s="141">
        <f>[11]Janeiro!$K$17</f>
        <v>43.800000000000004</v>
      </c>
      <c r="O15" s="141">
        <f>[11]Janeiro!$K$18</f>
        <v>0.60000000000000009</v>
      </c>
      <c r="P15" s="141">
        <f>[11]Janeiro!$K$19</f>
        <v>0</v>
      </c>
      <c r="Q15" s="141">
        <f>[11]Janeiro!$K$20</f>
        <v>0</v>
      </c>
      <c r="R15" s="141">
        <f>[11]Janeiro!$K$21</f>
        <v>0</v>
      </c>
      <c r="S15" s="141">
        <f>[11]Janeiro!$K$22</f>
        <v>0</v>
      </c>
      <c r="T15" s="141">
        <f>[11]Janeiro!$K$23</f>
        <v>0</v>
      </c>
      <c r="U15" s="141">
        <f>[11]Janeiro!$K$24</f>
        <v>0</v>
      </c>
      <c r="V15" s="141">
        <f>[11]Janeiro!$K$25</f>
        <v>0</v>
      </c>
      <c r="W15" s="141">
        <f>[11]Janeiro!$K$26</f>
        <v>10.6</v>
      </c>
      <c r="X15" s="141">
        <f>[11]Janeiro!$K$27</f>
        <v>0.2</v>
      </c>
      <c r="Y15" s="141">
        <f>[11]Janeiro!$K$28</f>
        <v>3.6</v>
      </c>
      <c r="Z15" s="141">
        <f>[11]Janeiro!$K$29</f>
        <v>0</v>
      </c>
      <c r="AA15" s="141">
        <f>[11]Janeiro!$K$30</f>
        <v>0</v>
      </c>
      <c r="AB15" s="141">
        <f>[11]Janeiro!$K$31</f>
        <v>0</v>
      </c>
      <c r="AC15" s="141">
        <f>[11]Janeiro!$K$32</f>
        <v>8.4</v>
      </c>
      <c r="AD15" s="141">
        <f>[11]Janeiro!$K$33</f>
        <v>0.2</v>
      </c>
      <c r="AE15" s="141">
        <f>[11]Janeiro!$K$34</f>
        <v>0</v>
      </c>
      <c r="AF15" s="141">
        <f>[11]Janeiro!$K$35</f>
        <v>34.600000000000009</v>
      </c>
      <c r="AG15" s="146">
        <f t="shared" si="4"/>
        <v>180.59999999999997</v>
      </c>
      <c r="AH15" s="148">
        <f t="shared" si="5"/>
        <v>63</v>
      </c>
      <c r="AI15" s="58">
        <f t="shared" si="3"/>
        <v>18</v>
      </c>
    </row>
    <row r="16" spans="1:35" x14ac:dyDescent="0.2">
      <c r="A16" s="50" t="s">
        <v>228</v>
      </c>
      <c r="B16" s="141">
        <f>[12]Janeiro!$K$5</f>
        <v>0</v>
      </c>
      <c r="C16" s="141">
        <f>[12]Janeiro!$K$6</f>
        <v>3</v>
      </c>
      <c r="D16" s="141">
        <f>[12]Janeiro!$K$7</f>
        <v>11.6</v>
      </c>
      <c r="E16" s="141">
        <f>[12]Janeiro!$K$8</f>
        <v>16.600000000000001</v>
      </c>
      <c r="F16" s="141">
        <f>[12]Janeiro!$K$9</f>
        <v>19.799999999999997</v>
      </c>
      <c r="G16" s="141">
        <f>[12]Janeiro!$K$10</f>
        <v>0</v>
      </c>
      <c r="H16" s="141">
        <f>[12]Janeiro!$K$11</f>
        <v>0</v>
      </c>
      <c r="I16" s="141">
        <f>[12]Janeiro!$K$12</f>
        <v>0</v>
      </c>
      <c r="J16" s="141">
        <f>[12]Janeiro!$K$13</f>
        <v>0</v>
      </c>
      <c r="K16" s="141">
        <f>[12]Janeiro!$K$14</f>
        <v>0</v>
      </c>
      <c r="L16" s="141">
        <f>[12]Janeiro!$K$15</f>
        <v>15.6</v>
      </c>
      <c r="M16" s="141">
        <f>[12]Janeiro!$K$16</f>
        <v>0.2</v>
      </c>
      <c r="N16" s="141">
        <f>[12]Janeiro!$K$17</f>
        <v>25.2</v>
      </c>
      <c r="O16" s="141">
        <f>[12]Janeiro!$K$18</f>
        <v>5.6000000000000014</v>
      </c>
      <c r="P16" s="141">
        <f>[12]Janeiro!$K$19</f>
        <v>2.4000000000000004</v>
      </c>
      <c r="Q16" s="141">
        <f>[12]Janeiro!$K$20</f>
        <v>1.2000000000000002</v>
      </c>
      <c r="R16" s="141">
        <f>[12]Janeiro!$K$21</f>
        <v>1</v>
      </c>
      <c r="S16" s="141">
        <f>[12]Janeiro!$K$22</f>
        <v>5.4</v>
      </c>
      <c r="T16" s="141">
        <f>[12]Janeiro!$K$23</f>
        <v>0</v>
      </c>
      <c r="U16" s="141">
        <f>[12]Janeiro!$K$24</f>
        <v>0</v>
      </c>
      <c r="V16" s="141">
        <f>[12]Janeiro!$K$25</f>
        <v>0</v>
      </c>
      <c r="W16" s="141">
        <f>[12]Janeiro!$K$26</f>
        <v>18.799999999999997</v>
      </c>
      <c r="X16" s="141">
        <f>[12]Janeiro!$K$27</f>
        <v>0.2</v>
      </c>
      <c r="Y16" s="141">
        <f>[12]Janeiro!$K$28</f>
        <v>0.2</v>
      </c>
      <c r="Z16" s="141">
        <f>[12]Janeiro!$K$29</f>
        <v>17.599999999999998</v>
      </c>
      <c r="AA16" s="141">
        <f>[12]Janeiro!$K$30</f>
        <v>12.799999999999999</v>
      </c>
      <c r="AB16" s="141">
        <f>[12]Janeiro!$K$31</f>
        <v>18</v>
      </c>
      <c r="AC16" s="141">
        <f>[12]Janeiro!$K$32</f>
        <v>0.2</v>
      </c>
      <c r="AD16" s="141">
        <f>[12]Janeiro!$K$33</f>
        <v>48.8</v>
      </c>
      <c r="AE16" s="141">
        <f>[12]Janeiro!$K$34</f>
        <v>21.799999999999997</v>
      </c>
      <c r="AF16" s="141">
        <f>[12]Janeiro!$K$35</f>
        <v>15.2</v>
      </c>
      <c r="AG16" s="149">
        <f t="shared" si="4"/>
        <v>261.2</v>
      </c>
      <c r="AH16" s="150">
        <f t="shared" si="5"/>
        <v>48.8</v>
      </c>
      <c r="AI16" s="58">
        <f t="shared" si="3"/>
        <v>9</v>
      </c>
    </row>
    <row r="17" spans="1:37" x14ac:dyDescent="0.2">
      <c r="A17" s="50" t="s">
        <v>2</v>
      </c>
      <c r="B17" s="141">
        <f>[13]Janeiro!$K$5</f>
        <v>0.60000000000000009</v>
      </c>
      <c r="C17" s="141">
        <f>[13]Janeiro!$K$6</f>
        <v>15</v>
      </c>
      <c r="D17" s="141">
        <f>[13]Janeiro!$K$7</f>
        <v>1.4</v>
      </c>
      <c r="E17" s="141">
        <f>[13]Janeiro!$K$8</f>
        <v>124.4</v>
      </c>
      <c r="F17" s="141">
        <f>[13]Janeiro!$K$9</f>
        <v>0</v>
      </c>
      <c r="G17" s="141">
        <f>[13]Janeiro!$K$10</f>
        <v>0</v>
      </c>
      <c r="H17" s="141">
        <f>[13]Janeiro!$K$11</f>
        <v>0</v>
      </c>
      <c r="I17" s="141">
        <f>[13]Janeiro!$K$12</f>
        <v>0</v>
      </c>
      <c r="J17" s="141">
        <f>[13]Janeiro!$K$13</f>
        <v>0</v>
      </c>
      <c r="K17" s="141">
        <f>[13]Janeiro!$K$14</f>
        <v>0</v>
      </c>
      <c r="L17" s="141">
        <f>[13]Janeiro!$K$15</f>
        <v>2.2000000000000002</v>
      </c>
      <c r="M17" s="141">
        <f>[13]Janeiro!$K$16</f>
        <v>7</v>
      </c>
      <c r="N17" s="141">
        <f>[13]Janeiro!$K$17</f>
        <v>21.8</v>
      </c>
      <c r="O17" s="141">
        <f>[13]Janeiro!$K$18</f>
        <v>4.2</v>
      </c>
      <c r="P17" s="141">
        <f>[13]Janeiro!$K$19</f>
        <v>0.2</v>
      </c>
      <c r="Q17" s="141">
        <f>[13]Janeiro!$K$20</f>
        <v>0</v>
      </c>
      <c r="R17" s="141">
        <f>[13]Janeiro!$K$21</f>
        <v>33.799999999999997</v>
      </c>
      <c r="S17" s="141">
        <f>[13]Janeiro!$K$22</f>
        <v>2.8000000000000007</v>
      </c>
      <c r="T17" s="141">
        <f>[13]Janeiro!$K$23</f>
        <v>36.800000000000004</v>
      </c>
      <c r="U17" s="141">
        <f>[13]Janeiro!$K$24</f>
        <v>14.999999999999998</v>
      </c>
      <c r="V17" s="141">
        <f>[13]Janeiro!$K$25</f>
        <v>0.2</v>
      </c>
      <c r="W17" s="141">
        <f>[13]Janeiro!$K$26</f>
        <v>5</v>
      </c>
      <c r="X17" s="141">
        <f>[13]Janeiro!$K$27</f>
        <v>30.400000000000002</v>
      </c>
      <c r="Y17" s="141">
        <f>[13]Janeiro!$K$28</f>
        <v>0.2</v>
      </c>
      <c r="Z17" s="141">
        <f>[13]Janeiro!$K$29</f>
        <v>10.799999999999999</v>
      </c>
      <c r="AA17" s="141">
        <f>[13]Janeiro!$K$30</f>
        <v>2.2000000000000002</v>
      </c>
      <c r="AB17" s="141">
        <f>[13]Janeiro!$K$31</f>
        <v>3.4000000000000004</v>
      </c>
      <c r="AC17" s="141">
        <f>[13]Janeiro!$K$32</f>
        <v>0.2</v>
      </c>
      <c r="AD17" s="141">
        <f>[13]Janeiro!$K$33</f>
        <v>0</v>
      </c>
      <c r="AE17" s="141">
        <f>[13]Janeiro!$K$34</f>
        <v>8.4</v>
      </c>
      <c r="AF17" s="141">
        <f>[13]Janeiro!$K$35</f>
        <v>16.399999999999999</v>
      </c>
      <c r="AG17" s="146">
        <f t="shared" si="4"/>
        <v>342.39999999999986</v>
      </c>
      <c r="AH17" s="148">
        <f t="shared" si="5"/>
        <v>124.4</v>
      </c>
      <c r="AI17" s="58">
        <f t="shared" si="3"/>
        <v>8</v>
      </c>
      <c r="AK17" s="115" t="s">
        <v>35</v>
      </c>
    </row>
    <row r="18" spans="1:37" hidden="1" x14ac:dyDescent="0.2">
      <c r="A18" s="50" t="s">
        <v>3</v>
      </c>
      <c r="B18" s="141" t="str">
        <f>[14]Janeiro!$K$5</f>
        <v>*</v>
      </c>
      <c r="C18" s="141" t="str">
        <f>[14]Janeiro!$K$6</f>
        <v>*</v>
      </c>
      <c r="D18" s="141" t="str">
        <f>[14]Janeiro!$K$7</f>
        <v>*</v>
      </c>
      <c r="E18" s="141" t="str">
        <f>[14]Janeiro!$K$8</f>
        <v>*</v>
      </c>
      <c r="F18" s="141" t="str">
        <f>[14]Janeiro!$K$9</f>
        <v>*</v>
      </c>
      <c r="G18" s="141" t="str">
        <f>[14]Janeiro!$K$10</f>
        <v>*</v>
      </c>
      <c r="H18" s="141" t="str">
        <f>[14]Janeiro!$K$11</f>
        <v>*</v>
      </c>
      <c r="I18" s="141" t="str">
        <f>[14]Janeiro!$K$12</f>
        <v>*</v>
      </c>
      <c r="J18" s="141" t="str">
        <f>[14]Janeiro!$K$13</f>
        <v>*</v>
      </c>
      <c r="K18" s="141" t="str">
        <f>[14]Janeiro!$K$14</f>
        <v>*</v>
      </c>
      <c r="L18" s="141" t="str">
        <f>[14]Janeiro!$K$15</f>
        <v>*</v>
      </c>
      <c r="M18" s="141" t="str">
        <f>[14]Janeiro!$K$16</f>
        <v>*</v>
      </c>
      <c r="N18" s="141" t="str">
        <f>[14]Janeiro!$K$17</f>
        <v>*</v>
      </c>
      <c r="O18" s="141" t="str">
        <f>[14]Janeiro!$K$18</f>
        <v>*</v>
      </c>
      <c r="P18" s="141" t="str">
        <f>[14]Janeiro!$K$19</f>
        <v>*</v>
      </c>
      <c r="Q18" s="141" t="str">
        <f>[14]Janeiro!$K$20</f>
        <v>*</v>
      </c>
      <c r="R18" s="141" t="str">
        <f>[14]Janeiro!$K$21</f>
        <v>*</v>
      </c>
      <c r="S18" s="141" t="str">
        <f>[14]Janeiro!$K$22</f>
        <v>*</v>
      </c>
      <c r="T18" s="141" t="str">
        <f>[14]Janeiro!$K$23</f>
        <v>*</v>
      </c>
      <c r="U18" s="141" t="str">
        <f>[14]Janeiro!$K$24</f>
        <v>*</v>
      </c>
      <c r="V18" s="141" t="str">
        <f>[14]Janeiro!$K$25</f>
        <v>*</v>
      </c>
      <c r="W18" s="141" t="str">
        <f>[14]Janeiro!$K$26</f>
        <v>*</v>
      </c>
      <c r="X18" s="141" t="str">
        <f>[14]Janeiro!$K$27</f>
        <v>*</v>
      </c>
      <c r="Y18" s="141" t="str">
        <f>[14]Janeiro!$K$28</f>
        <v>*</v>
      </c>
      <c r="Z18" s="141" t="str">
        <f>[14]Janeiro!$K$29</f>
        <v>*</v>
      </c>
      <c r="AA18" s="141" t="str">
        <f>[14]Janeiro!$K$30</f>
        <v>*</v>
      </c>
      <c r="AB18" s="141" t="str">
        <f>[14]Janeiro!$K$31</f>
        <v>*</v>
      </c>
      <c r="AC18" s="141" t="str">
        <f>[14]Janeiro!$K$32</f>
        <v>*</v>
      </c>
      <c r="AD18" s="141" t="str">
        <f>[14]Janeiro!$K$33</f>
        <v>*</v>
      </c>
      <c r="AE18" s="141" t="str">
        <f>[14]Janeiro!$K$34</f>
        <v>*</v>
      </c>
      <c r="AF18" s="141" t="str">
        <f>[14]Janeiro!$K$35</f>
        <v>*</v>
      </c>
      <c r="AG18" s="146">
        <f t="shared" si="4"/>
        <v>0</v>
      </c>
      <c r="AH18" s="148">
        <f t="shared" si="5"/>
        <v>0</v>
      </c>
      <c r="AI18" s="58">
        <f t="shared" si="3"/>
        <v>0</v>
      </c>
      <c r="AJ18" s="115" t="s">
        <v>35</v>
      </c>
      <c r="AK18" s="115" t="s">
        <v>35</v>
      </c>
    </row>
    <row r="19" spans="1:37" x14ac:dyDescent="0.2">
      <c r="A19" s="50" t="s">
        <v>229</v>
      </c>
      <c r="B19" s="141">
        <f>[15]Janeiro!$K$5</f>
        <v>9</v>
      </c>
      <c r="C19" s="141">
        <f>[15]Janeiro!$K$6</f>
        <v>0.4</v>
      </c>
      <c r="D19" s="141">
        <f>[15]Janeiro!$K$7</f>
        <v>8.6000000000000014</v>
      </c>
      <c r="E19" s="141">
        <f>[15]Janeiro!$K$8</f>
        <v>2.4000000000000004</v>
      </c>
      <c r="F19" s="141">
        <f>[15]Janeiro!$K$9</f>
        <v>9.3999999999999986</v>
      </c>
      <c r="G19" s="141">
        <f>[15]Janeiro!$K$10</f>
        <v>26</v>
      </c>
      <c r="H19" s="141">
        <f>[15]Janeiro!$K$11</f>
        <v>47.999999999999993</v>
      </c>
      <c r="I19" s="141">
        <f>[15]Janeiro!$K$12</f>
        <v>16.8</v>
      </c>
      <c r="J19" s="141">
        <f>[15]Janeiro!$K$13</f>
        <v>6.4</v>
      </c>
      <c r="K19" s="141">
        <f>[15]Janeiro!$K$14</f>
        <v>37.199999999999989</v>
      </c>
      <c r="L19" s="141">
        <f>[15]Janeiro!$K$15</f>
        <v>32</v>
      </c>
      <c r="M19" s="141">
        <f>[15]Janeiro!$K$16</f>
        <v>44</v>
      </c>
      <c r="N19" s="141">
        <f>[15]Janeiro!$K$17</f>
        <v>0.2</v>
      </c>
      <c r="O19" s="141">
        <f>[15]Janeiro!$K$18</f>
        <v>0</v>
      </c>
      <c r="P19" s="141">
        <f>[15]Janeiro!$K$19</f>
        <v>5.6</v>
      </c>
      <c r="Q19" s="141">
        <f>[15]Janeiro!$K$20</f>
        <v>18.399999999999995</v>
      </c>
      <c r="R19" s="141">
        <f>[15]Janeiro!$K$21</f>
        <v>1</v>
      </c>
      <c r="S19" s="141">
        <f>[15]Janeiro!$K$22</f>
        <v>0.8</v>
      </c>
      <c r="T19" s="141">
        <f>[15]Janeiro!$K$23</f>
        <v>1.2</v>
      </c>
      <c r="U19" s="141">
        <f>[15]Janeiro!$K$24</f>
        <v>1.2</v>
      </c>
      <c r="V19" s="141">
        <f>[15]Janeiro!$K$25</f>
        <v>0.4</v>
      </c>
      <c r="W19" s="141">
        <f>[15]Janeiro!$K$26</f>
        <v>0.4</v>
      </c>
      <c r="X19" s="141">
        <f>[15]Janeiro!$K$27</f>
        <v>31.799999999999997</v>
      </c>
      <c r="Y19" s="141">
        <f>[15]Janeiro!$K$28</f>
        <v>20</v>
      </c>
      <c r="Z19" s="141">
        <f>[15]Janeiro!$K$29</f>
        <v>0</v>
      </c>
      <c r="AA19" s="141">
        <f>[15]Janeiro!$K$30</f>
        <v>0.2</v>
      </c>
      <c r="AB19" s="141">
        <f>[15]Janeiro!$K$31</f>
        <v>10.799999999999995</v>
      </c>
      <c r="AC19" s="141">
        <f>[15]Janeiro!$K$32</f>
        <v>1.7999999999999998</v>
      </c>
      <c r="AD19" s="141">
        <f>[15]Janeiro!$K$33</f>
        <v>0.8</v>
      </c>
      <c r="AE19" s="141">
        <f>[15]Janeiro!$K$34</f>
        <v>0.4</v>
      </c>
      <c r="AF19" s="141">
        <f>[15]Janeiro!$K$35</f>
        <v>2.8000000000000003</v>
      </c>
      <c r="AG19" s="149">
        <f t="shared" si="4"/>
        <v>337.99999999999994</v>
      </c>
      <c r="AH19" s="150">
        <f t="shared" si="5"/>
        <v>47.999999999999993</v>
      </c>
      <c r="AI19" s="58">
        <f t="shared" si="3"/>
        <v>2</v>
      </c>
    </row>
    <row r="20" spans="1:37" x14ac:dyDescent="0.2">
      <c r="A20" s="50" t="s">
        <v>230</v>
      </c>
      <c r="B20" s="141">
        <f>[16]Janeiro!$K$5</f>
        <v>0</v>
      </c>
      <c r="C20" s="141">
        <f>[16]Janeiro!$K$6</f>
        <v>3.8</v>
      </c>
      <c r="D20" s="141">
        <f>[16]Janeiro!$K$7</f>
        <v>13.600000000000001</v>
      </c>
      <c r="E20" s="141">
        <f>[16]Janeiro!$K$8</f>
        <v>0</v>
      </c>
      <c r="F20" s="141">
        <f>[16]Janeiro!$K$9</f>
        <v>0</v>
      </c>
      <c r="G20" s="141">
        <f>[16]Janeiro!$K$10</f>
        <v>0</v>
      </c>
      <c r="H20" s="141">
        <f>[16]Janeiro!$K$11</f>
        <v>0</v>
      </c>
      <c r="I20" s="141">
        <f>[16]Janeiro!$K$12</f>
        <v>0</v>
      </c>
      <c r="J20" s="141">
        <f>[16]Janeiro!$K$13</f>
        <v>0</v>
      </c>
      <c r="K20" s="141">
        <f>[16]Janeiro!$K$14</f>
        <v>0</v>
      </c>
      <c r="L20" s="141">
        <f>[16]Janeiro!$K$15</f>
        <v>11</v>
      </c>
      <c r="M20" s="141">
        <f>[16]Janeiro!$K$16</f>
        <v>0</v>
      </c>
      <c r="N20" s="141">
        <f>[16]Janeiro!$K$17</f>
        <v>13.6</v>
      </c>
      <c r="O20" s="141">
        <f>[16]Janeiro!$K$18</f>
        <v>44.8</v>
      </c>
      <c r="P20" s="141">
        <f>[16]Janeiro!$K$19</f>
        <v>0</v>
      </c>
      <c r="Q20" s="141">
        <f>[16]Janeiro!$K$20</f>
        <v>9.7999999999999989</v>
      </c>
      <c r="R20" s="141">
        <f>[16]Janeiro!$K$21</f>
        <v>5.4</v>
      </c>
      <c r="S20" s="141">
        <f>[16]Janeiro!$K$22</f>
        <v>0</v>
      </c>
      <c r="T20" s="141">
        <f>[16]Janeiro!$K$23</f>
        <v>0</v>
      </c>
      <c r="U20" s="141">
        <f>[16]Janeiro!$K$24</f>
        <v>5.6</v>
      </c>
      <c r="V20" s="141">
        <f>[16]Janeiro!$K$25</f>
        <v>0</v>
      </c>
      <c r="W20" s="141">
        <f>[16]Janeiro!$K$26</f>
        <v>0</v>
      </c>
      <c r="X20" s="141">
        <f>[16]Janeiro!$K$27</f>
        <v>0</v>
      </c>
      <c r="Y20" s="141">
        <f>[16]Janeiro!$K$28</f>
        <v>0</v>
      </c>
      <c r="Z20" s="141">
        <f>[16]Janeiro!$K$29</f>
        <v>0</v>
      </c>
      <c r="AA20" s="141">
        <f>[16]Janeiro!$K$30</f>
        <v>4.2</v>
      </c>
      <c r="AB20" s="141">
        <f>[16]Janeiro!$K$31</f>
        <v>0</v>
      </c>
      <c r="AC20" s="141">
        <f>[16]Janeiro!$K$32</f>
        <v>0</v>
      </c>
      <c r="AD20" s="141">
        <f>[16]Janeiro!$K$33</f>
        <v>25.8</v>
      </c>
      <c r="AE20" s="141">
        <f>[16]Janeiro!$K$34</f>
        <v>2.6</v>
      </c>
      <c r="AF20" s="141">
        <f>[16]Janeiro!$K$35</f>
        <v>5.2</v>
      </c>
      <c r="AG20" s="149">
        <f t="shared" si="4"/>
        <v>145.39999999999998</v>
      </c>
      <c r="AH20" s="150">
        <f t="shared" si="5"/>
        <v>44.8</v>
      </c>
      <c r="AI20" s="58">
        <f t="shared" si="3"/>
        <v>19</v>
      </c>
      <c r="AJ20" s="115" t="s">
        <v>35</v>
      </c>
    </row>
    <row r="21" spans="1:37" x14ac:dyDescent="0.2">
      <c r="A21" s="50" t="s">
        <v>33</v>
      </c>
      <c r="B21" s="141">
        <f>[17]Janeiro!$K$5</f>
        <v>3.8000000000000003</v>
      </c>
      <c r="C21" s="141">
        <f>[17]Janeiro!$K$6</f>
        <v>4.6000000000000005</v>
      </c>
      <c r="D21" s="141">
        <f>[17]Janeiro!$K$7</f>
        <v>91</v>
      </c>
      <c r="E21" s="141">
        <f>[17]Janeiro!$K$8</f>
        <v>23.4</v>
      </c>
      <c r="F21" s="141">
        <f>[17]Janeiro!$K$9</f>
        <v>16.2</v>
      </c>
      <c r="G21" s="141">
        <f>[17]Janeiro!$K$10</f>
        <v>5.6000000000000005</v>
      </c>
      <c r="H21" s="141">
        <f>[17]Janeiro!$K$11</f>
        <v>37.200000000000003</v>
      </c>
      <c r="I21" s="141">
        <f>[17]Janeiro!$K$12</f>
        <v>14.399999999999999</v>
      </c>
      <c r="J21" s="141">
        <f>[17]Janeiro!$K$13</f>
        <v>0</v>
      </c>
      <c r="K21" s="141">
        <f>[17]Janeiro!$K$14</f>
        <v>19</v>
      </c>
      <c r="L21" s="141">
        <f>[17]Janeiro!$K$15</f>
        <v>6.6</v>
      </c>
      <c r="M21" s="141">
        <f>[17]Janeiro!$K$16</f>
        <v>11</v>
      </c>
      <c r="N21" s="141">
        <f>[17]Janeiro!$K$17</f>
        <v>2.8000000000000003</v>
      </c>
      <c r="O21" s="141">
        <f>[17]Janeiro!$K$18</f>
        <v>20.2</v>
      </c>
      <c r="P21" s="141">
        <f>[17]Janeiro!$K$19</f>
        <v>0.6</v>
      </c>
      <c r="Q21" s="141">
        <f>[17]Janeiro!$K$20</f>
        <v>1.4</v>
      </c>
      <c r="R21" s="141">
        <f>[17]Janeiro!$K$21</f>
        <v>3.2</v>
      </c>
      <c r="S21" s="141">
        <f>[17]Janeiro!$K$22</f>
        <v>0.8</v>
      </c>
      <c r="T21" s="141">
        <f>[17]Janeiro!$K$23</f>
        <v>0.8</v>
      </c>
      <c r="U21" s="141">
        <f>[17]Janeiro!$K$24</f>
        <v>0</v>
      </c>
      <c r="V21" s="141">
        <f>[17]Janeiro!$K$25</f>
        <v>0</v>
      </c>
      <c r="W21" s="141">
        <f>[17]Janeiro!$K$26</f>
        <v>1.2</v>
      </c>
      <c r="X21" s="141">
        <f>[17]Janeiro!$K$27</f>
        <v>17.399999999999999</v>
      </c>
      <c r="Y21" s="141">
        <f>[17]Janeiro!$K$28</f>
        <v>0</v>
      </c>
      <c r="Z21" s="141">
        <f>[17]Janeiro!$K$29</f>
        <v>1.6</v>
      </c>
      <c r="AA21" s="141">
        <f>[17]Janeiro!$K$30</f>
        <v>5</v>
      </c>
      <c r="AB21" s="141">
        <f>[17]Janeiro!$K$31</f>
        <v>11.2</v>
      </c>
      <c r="AC21" s="141">
        <f>[17]Janeiro!$K$32</f>
        <v>0.2</v>
      </c>
      <c r="AD21" s="141">
        <f>[17]Janeiro!$K$33</f>
        <v>9.2000000000000011</v>
      </c>
      <c r="AE21" s="141">
        <f>[17]Janeiro!$K$34</f>
        <v>4.5999999999999996</v>
      </c>
      <c r="AF21" s="141">
        <f>[17]Janeiro!$K$35</f>
        <v>4</v>
      </c>
      <c r="AG21" s="146">
        <f t="shared" si="4"/>
        <v>317</v>
      </c>
      <c r="AH21" s="148">
        <f t="shared" si="5"/>
        <v>91</v>
      </c>
      <c r="AI21" s="58">
        <f t="shared" si="3"/>
        <v>4</v>
      </c>
    </row>
    <row r="22" spans="1:37" x14ac:dyDescent="0.2">
      <c r="A22" s="50" t="s">
        <v>231</v>
      </c>
      <c r="B22" s="141">
        <f>[18]Janeiro!$K$5</f>
        <v>0</v>
      </c>
      <c r="C22" s="141">
        <f>[18]Janeiro!$K$6</f>
        <v>37.799999999999997</v>
      </c>
      <c r="D22" s="141">
        <f>[18]Janeiro!$K$7</f>
        <v>62.800000000000004</v>
      </c>
      <c r="E22" s="141">
        <f>[18]Janeiro!$K$8</f>
        <v>33.6</v>
      </c>
      <c r="F22" s="141">
        <f>[18]Janeiro!$K$9</f>
        <v>7.3999999999999995</v>
      </c>
      <c r="G22" s="141">
        <f>[18]Janeiro!$K$10</f>
        <v>6</v>
      </c>
      <c r="H22" s="141">
        <f>[18]Janeiro!$K$11</f>
        <v>0</v>
      </c>
      <c r="I22" s="141">
        <f>[18]Janeiro!$K$12</f>
        <v>0</v>
      </c>
      <c r="J22" s="141">
        <f>[18]Janeiro!$K$13</f>
        <v>0.2</v>
      </c>
      <c r="K22" s="141">
        <f>[18]Janeiro!$K$14</f>
        <v>2.4000000000000004</v>
      </c>
      <c r="L22" s="141">
        <f>[18]Janeiro!$K$15</f>
        <v>5.3999999999999995</v>
      </c>
      <c r="M22" s="141">
        <f>[18]Janeiro!$K$16</f>
        <v>6.2</v>
      </c>
      <c r="N22" s="141">
        <f>[18]Janeiro!$K$17</f>
        <v>26</v>
      </c>
      <c r="O22" s="141">
        <f>[18]Janeiro!$K$18</f>
        <v>28.799999999999997</v>
      </c>
      <c r="P22" s="141">
        <f>[18]Janeiro!$K$19</f>
        <v>0</v>
      </c>
      <c r="Q22" s="141">
        <f>[18]Janeiro!$K$20</f>
        <v>1.8</v>
      </c>
      <c r="R22" s="141">
        <f>[18]Janeiro!$K$21</f>
        <v>1.4</v>
      </c>
      <c r="S22" s="141">
        <f>[18]Janeiro!$K$22</f>
        <v>1.8</v>
      </c>
      <c r="T22" s="141">
        <f>[18]Janeiro!$K$23</f>
        <v>5.2</v>
      </c>
      <c r="U22" s="141">
        <f>[18]Janeiro!$K$24</f>
        <v>0</v>
      </c>
      <c r="V22" s="141">
        <f>[18]Janeiro!$K$25</f>
        <v>0</v>
      </c>
      <c r="W22" s="141">
        <f>[18]Janeiro!$K$26</f>
        <v>5.2</v>
      </c>
      <c r="X22" s="141">
        <f>[18]Janeiro!$K$27</f>
        <v>2.4000000000000004</v>
      </c>
      <c r="Y22" s="141">
        <f>[18]Janeiro!$K$28</f>
        <v>0.2</v>
      </c>
      <c r="Z22" s="141">
        <f>[18]Janeiro!$K$29</f>
        <v>1.4</v>
      </c>
      <c r="AA22" s="141">
        <f>[18]Janeiro!$K$30</f>
        <v>0</v>
      </c>
      <c r="AB22" s="141">
        <f>[18]Janeiro!$K$31</f>
        <v>13.799999999999999</v>
      </c>
      <c r="AC22" s="141">
        <f>[18]Janeiro!$K$32</f>
        <v>4.4000000000000004</v>
      </c>
      <c r="AD22" s="141">
        <f>[18]Janeiro!$K$33</f>
        <v>3.2</v>
      </c>
      <c r="AE22" s="141">
        <f>[18]Janeiro!$K$34</f>
        <v>13.8</v>
      </c>
      <c r="AF22" s="141">
        <f>[18]Janeiro!$K$35</f>
        <v>0</v>
      </c>
      <c r="AG22" s="149">
        <f t="shared" si="4"/>
        <v>271.2</v>
      </c>
      <c r="AH22" s="150">
        <f t="shared" si="5"/>
        <v>62.800000000000004</v>
      </c>
      <c r="AI22" s="58">
        <f t="shared" si="3"/>
        <v>8</v>
      </c>
    </row>
    <row r="23" spans="1:37" x14ac:dyDescent="0.2">
      <c r="A23" s="50" t="s">
        <v>7</v>
      </c>
      <c r="B23" s="141">
        <f>[19]Janeiro!$K$5</f>
        <v>0</v>
      </c>
      <c r="C23" s="141">
        <f>[19]Janeiro!$K$6</f>
        <v>17.600000000000001</v>
      </c>
      <c r="D23" s="141">
        <f>[19]Janeiro!$K$7</f>
        <v>0</v>
      </c>
      <c r="E23" s="141">
        <f>[19]Janeiro!$K$8</f>
        <v>22.999999999999993</v>
      </c>
      <c r="F23" s="141">
        <f>[19]Janeiro!$K$9</f>
        <v>0</v>
      </c>
      <c r="G23" s="141">
        <f>[19]Janeiro!$K$10</f>
        <v>0</v>
      </c>
      <c r="H23" s="141">
        <f>[19]Janeiro!$K$11</f>
        <v>0</v>
      </c>
      <c r="I23" s="141">
        <f>[19]Janeiro!$K$12</f>
        <v>0</v>
      </c>
      <c r="J23" s="141">
        <f>[19]Janeiro!$K$13</f>
        <v>0</v>
      </c>
      <c r="K23" s="141">
        <f>[19]Janeiro!$K$14</f>
        <v>36</v>
      </c>
      <c r="L23" s="141">
        <f>[19]Janeiro!$K$15</f>
        <v>3</v>
      </c>
      <c r="M23" s="141">
        <f>[19]Janeiro!$K$16</f>
        <v>0.2</v>
      </c>
      <c r="N23" s="141">
        <f>[19]Janeiro!$K$17</f>
        <v>0</v>
      </c>
      <c r="O23" s="141">
        <f>[19]Janeiro!$K$18</f>
        <v>0</v>
      </c>
      <c r="P23" s="141">
        <f>[19]Janeiro!$K$19</f>
        <v>0.2</v>
      </c>
      <c r="Q23" s="141">
        <f>[19]Janeiro!$K$20</f>
        <v>0</v>
      </c>
      <c r="R23" s="141">
        <f>[19]Janeiro!$K$21</f>
        <v>0</v>
      </c>
      <c r="S23" s="141">
        <f>[19]Janeiro!$K$22</f>
        <v>4.5999999999999996</v>
      </c>
      <c r="T23" s="141">
        <f>[19]Janeiro!$K$23</f>
        <v>0.2</v>
      </c>
      <c r="U23" s="141">
        <f>[19]Janeiro!$K$24</f>
        <v>12.000000000000002</v>
      </c>
      <c r="V23" s="141">
        <f>[19]Janeiro!$K$25</f>
        <v>0</v>
      </c>
      <c r="W23" s="141">
        <f>[19]Janeiro!$K$26</f>
        <v>4.4000000000000004</v>
      </c>
      <c r="X23" s="141">
        <f>[19]Janeiro!$K$27</f>
        <v>0</v>
      </c>
      <c r="Y23" s="141">
        <f>[19]Janeiro!$K$28</f>
        <v>0.2</v>
      </c>
      <c r="Z23" s="141">
        <f>[19]Janeiro!$K$29</f>
        <v>0</v>
      </c>
      <c r="AA23" s="141">
        <f>[19]Janeiro!$K$30</f>
        <v>0</v>
      </c>
      <c r="AB23" s="141">
        <f>[19]Janeiro!$K$31</f>
        <v>3.6</v>
      </c>
      <c r="AC23" s="141">
        <f>[19]Janeiro!$K$32</f>
        <v>0</v>
      </c>
      <c r="AD23" s="141">
        <f>[19]Janeiro!$K$33</f>
        <v>0</v>
      </c>
      <c r="AE23" s="141">
        <f>[19]Janeiro!$K$34</f>
        <v>7.2</v>
      </c>
      <c r="AF23" s="141">
        <f>[19]Janeiro!$K$35</f>
        <v>54.400000000000006</v>
      </c>
      <c r="AG23" s="146">
        <f t="shared" si="4"/>
        <v>166.60000000000002</v>
      </c>
      <c r="AH23" s="148">
        <f t="shared" si="5"/>
        <v>54.400000000000006</v>
      </c>
      <c r="AI23" s="58">
        <f t="shared" si="3"/>
        <v>17</v>
      </c>
    </row>
    <row r="24" spans="1:37" hidden="1" x14ac:dyDescent="0.2">
      <c r="A24" s="50" t="s">
        <v>155</v>
      </c>
      <c r="B24" s="141" t="str">
        <f>[20]Janeiro!$K$5</f>
        <v>*</v>
      </c>
      <c r="C24" s="141" t="str">
        <f>[20]Janeiro!$K$6</f>
        <v>*</v>
      </c>
      <c r="D24" s="141" t="str">
        <f>[20]Janeiro!$K$7</f>
        <v>*</v>
      </c>
      <c r="E24" s="141" t="str">
        <f>[20]Janeiro!$K$8</f>
        <v>*</v>
      </c>
      <c r="F24" s="141" t="str">
        <f>[20]Janeiro!$K$9</f>
        <v>*</v>
      </c>
      <c r="G24" s="141" t="str">
        <f>[20]Janeiro!$K$10</f>
        <v>*</v>
      </c>
      <c r="H24" s="141" t="str">
        <f>[20]Janeiro!$K$11</f>
        <v>*</v>
      </c>
      <c r="I24" s="141" t="str">
        <f>[20]Janeiro!$K$12</f>
        <v>*</v>
      </c>
      <c r="J24" s="141" t="str">
        <f>[20]Janeiro!$K$13</f>
        <v>*</v>
      </c>
      <c r="K24" s="141" t="str">
        <f>[20]Janeiro!$K$14</f>
        <v>*</v>
      </c>
      <c r="L24" s="141" t="str">
        <f>[20]Janeiro!$K$15</f>
        <v>*</v>
      </c>
      <c r="M24" s="141" t="str">
        <f>[20]Janeiro!$K$16</f>
        <v>*</v>
      </c>
      <c r="N24" s="141" t="str">
        <f>[20]Janeiro!$K$17</f>
        <v>*</v>
      </c>
      <c r="O24" s="141" t="str">
        <f>[20]Janeiro!$K$18</f>
        <v>*</v>
      </c>
      <c r="P24" s="141" t="str">
        <f>[20]Janeiro!$K$19</f>
        <v>*</v>
      </c>
      <c r="Q24" s="141" t="str">
        <f>[20]Janeiro!$K$20</f>
        <v>*</v>
      </c>
      <c r="R24" s="141" t="str">
        <f>[20]Janeiro!$K$21</f>
        <v>*</v>
      </c>
      <c r="S24" s="141" t="str">
        <f>[20]Janeiro!$K$22</f>
        <v>*</v>
      </c>
      <c r="T24" s="141" t="str">
        <f>[20]Janeiro!$K$23</f>
        <v>*</v>
      </c>
      <c r="U24" s="141" t="str">
        <f>[20]Janeiro!$K$24</f>
        <v>*</v>
      </c>
      <c r="V24" s="141" t="str">
        <f>[20]Janeiro!$K$25</f>
        <v>*</v>
      </c>
      <c r="W24" s="141" t="str">
        <f>[20]Janeiro!$K$26</f>
        <v>*</v>
      </c>
      <c r="X24" s="141" t="str">
        <f>[20]Janeiro!$K$27</f>
        <v>*</v>
      </c>
      <c r="Y24" s="141" t="str">
        <f>[20]Janeiro!$K$28</f>
        <v>*</v>
      </c>
      <c r="Z24" s="141" t="str">
        <f>[20]Janeiro!$K$29</f>
        <v>*</v>
      </c>
      <c r="AA24" s="141" t="str">
        <f>[20]Janeiro!$K$30</f>
        <v>*</v>
      </c>
      <c r="AB24" s="141" t="str">
        <f>[20]Janeiro!$K$31</f>
        <v>*</v>
      </c>
      <c r="AC24" s="141" t="str">
        <f>[20]Janeiro!$K$32</f>
        <v>*</v>
      </c>
      <c r="AD24" s="141" t="str">
        <f>[20]Janeiro!$K$33</f>
        <v>*</v>
      </c>
      <c r="AE24" s="141" t="str">
        <f>[20]Janeiro!$K$34</f>
        <v>*</v>
      </c>
      <c r="AF24" s="141" t="str">
        <f>[20]Janeiro!$K$35</f>
        <v>*</v>
      </c>
      <c r="AG24" s="146">
        <f t="shared" si="4"/>
        <v>0</v>
      </c>
      <c r="AH24" s="148">
        <f t="shared" si="5"/>
        <v>0</v>
      </c>
      <c r="AI24" s="58">
        <f t="shared" si="3"/>
        <v>0</v>
      </c>
    </row>
    <row r="25" spans="1:37" hidden="1" x14ac:dyDescent="0.2">
      <c r="A25" s="50" t="s">
        <v>156</v>
      </c>
      <c r="B25" s="141" t="str">
        <f>[21]Janeiro!$K$5</f>
        <v>*</v>
      </c>
      <c r="C25" s="141" t="str">
        <f>[21]Janeiro!$K$6</f>
        <v>*</v>
      </c>
      <c r="D25" s="141" t="str">
        <f>[21]Janeiro!$K$7</f>
        <v>*</v>
      </c>
      <c r="E25" s="141" t="str">
        <f>[21]Janeiro!$K$8</f>
        <v>*</v>
      </c>
      <c r="F25" s="141" t="str">
        <f>[21]Janeiro!$K$9</f>
        <v>*</v>
      </c>
      <c r="G25" s="141" t="str">
        <f>[21]Janeiro!$K$10</f>
        <v>*</v>
      </c>
      <c r="H25" s="141" t="str">
        <f>[21]Janeiro!$K$11</f>
        <v>*</v>
      </c>
      <c r="I25" s="141" t="str">
        <f>[21]Janeiro!$K$12</f>
        <v>*</v>
      </c>
      <c r="J25" s="141" t="str">
        <f>[21]Janeiro!$K$13</f>
        <v>*</v>
      </c>
      <c r="K25" s="141" t="str">
        <f>[21]Janeiro!$K$14</f>
        <v>*</v>
      </c>
      <c r="L25" s="141" t="str">
        <f>[21]Janeiro!$K$15</f>
        <v>*</v>
      </c>
      <c r="M25" s="141" t="str">
        <f>[21]Janeiro!$K$16</f>
        <v>*</v>
      </c>
      <c r="N25" s="141" t="str">
        <f>[21]Janeiro!$K$17</f>
        <v>*</v>
      </c>
      <c r="O25" s="141" t="str">
        <f>[21]Janeiro!$K$18</f>
        <v>*</v>
      </c>
      <c r="P25" s="141" t="str">
        <f>[21]Janeiro!$K$19</f>
        <v>*</v>
      </c>
      <c r="Q25" s="141" t="str">
        <f>[21]Janeiro!$K$20</f>
        <v>*</v>
      </c>
      <c r="R25" s="141" t="str">
        <f>[21]Janeiro!$K$21</f>
        <v>*</v>
      </c>
      <c r="S25" s="141" t="str">
        <f>[21]Janeiro!$K$22</f>
        <v>*</v>
      </c>
      <c r="T25" s="141" t="str">
        <f>[21]Janeiro!$K$23</f>
        <v>*</v>
      </c>
      <c r="U25" s="141" t="str">
        <f>[21]Janeiro!$K$24</f>
        <v>*</v>
      </c>
      <c r="V25" s="141" t="str">
        <f>[21]Janeiro!$K$25</f>
        <v>*</v>
      </c>
      <c r="W25" s="141" t="str">
        <f>[21]Janeiro!$K$26</f>
        <v>*</v>
      </c>
      <c r="X25" s="141" t="str">
        <f>[21]Janeiro!$K$27</f>
        <v>*</v>
      </c>
      <c r="Y25" s="141" t="str">
        <f>[21]Janeiro!$K$28</f>
        <v>*</v>
      </c>
      <c r="Z25" s="141" t="str">
        <f>[21]Janeiro!$K$29</f>
        <v>*</v>
      </c>
      <c r="AA25" s="141" t="str">
        <f>[21]Janeiro!$K$30</f>
        <v>*</v>
      </c>
      <c r="AB25" s="141" t="str">
        <f>[21]Janeiro!$K$31</f>
        <v>*</v>
      </c>
      <c r="AC25" s="141" t="str">
        <f>[21]Janeiro!$K$32</f>
        <v>*</v>
      </c>
      <c r="AD25" s="141" t="str">
        <f>[21]Janeiro!$K$33</f>
        <v>*</v>
      </c>
      <c r="AE25" s="141" t="str">
        <f>[21]Janeiro!$K$34</f>
        <v>*</v>
      </c>
      <c r="AF25" s="141" t="str">
        <f>[21]Janeiro!$K$35</f>
        <v>*</v>
      </c>
      <c r="AG25" s="146">
        <f t="shared" si="4"/>
        <v>0</v>
      </c>
      <c r="AH25" s="148">
        <f t="shared" si="5"/>
        <v>0</v>
      </c>
      <c r="AI25" s="58">
        <f t="shared" si="3"/>
        <v>0</v>
      </c>
      <c r="AJ25" s="115" t="s">
        <v>35</v>
      </c>
    </row>
    <row r="26" spans="1:37" x14ac:dyDescent="0.2">
      <c r="A26" s="50" t="s">
        <v>157</v>
      </c>
      <c r="B26" s="141">
        <f>[22]Janeiro!$K$5</f>
        <v>0</v>
      </c>
      <c r="C26" s="141">
        <f>[22]Janeiro!$K$6</f>
        <v>20.8</v>
      </c>
      <c r="D26" s="141">
        <f>[22]Janeiro!$K$7</f>
        <v>0</v>
      </c>
      <c r="E26" s="141">
        <f>[22]Janeiro!$K$8</f>
        <v>22.000000000000004</v>
      </c>
      <c r="F26" s="141">
        <f>[22]Janeiro!$K$9</f>
        <v>0</v>
      </c>
      <c r="G26" s="141">
        <f>[22]Janeiro!$K$10</f>
        <v>0</v>
      </c>
      <c r="H26" s="141">
        <f>[22]Janeiro!$K$11</f>
        <v>0</v>
      </c>
      <c r="I26" s="141">
        <f>[22]Janeiro!$K$12</f>
        <v>0</v>
      </c>
      <c r="J26" s="141">
        <f>[22]Janeiro!$K$13</f>
        <v>0</v>
      </c>
      <c r="K26" s="141">
        <f>[22]Janeiro!$K$14</f>
        <v>24.6</v>
      </c>
      <c r="L26" s="141">
        <f>[22]Janeiro!$K$15</f>
        <v>20.999999999999996</v>
      </c>
      <c r="M26" s="141">
        <f>[22]Janeiro!$K$16</f>
        <v>0.2</v>
      </c>
      <c r="N26" s="141">
        <f>[22]Janeiro!$K$17</f>
        <v>0.4</v>
      </c>
      <c r="O26" s="141">
        <f>[22]Janeiro!$K$18</f>
        <v>0.2</v>
      </c>
      <c r="P26" s="141">
        <f>[22]Janeiro!$K$19</f>
        <v>0</v>
      </c>
      <c r="Q26" s="141">
        <f>[22]Janeiro!$K$20</f>
        <v>0</v>
      </c>
      <c r="R26" s="141">
        <f>[22]Janeiro!$K$21</f>
        <v>0</v>
      </c>
      <c r="S26" s="141">
        <f>[22]Janeiro!$K$22</f>
        <v>3</v>
      </c>
      <c r="T26" s="141">
        <f>[22]Janeiro!$K$23</f>
        <v>0</v>
      </c>
      <c r="U26" s="141">
        <f>[22]Janeiro!$K$24</f>
        <v>0</v>
      </c>
      <c r="V26" s="141">
        <f>[22]Janeiro!$K$25</f>
        <v>0.2</v>
      </c>
      <c r="W26" s="141">
        <f>[22]Janeiro!$K$26</f>
        <v>2.8000000000000003</v>
      </c>
      <c r="X26" s="141">
        <f>[22]Janeiro!$K$27</f>
        <v>0.2</v>
      </c>
      <c r="Y26" s="141">
        <f>[22]Janeiro!$K$28</f>
        <v>0</v>
      </c>
      <c r="Z26" s="141">
        <f>[22]Janeiro!$K$29</f>
        <v>0</v>
      </c>
      <c r="AA26" s="141">
        <f>[22]Janeiro!$K$30</f>
        <v>0</v>
      </c>
      <c r="AB26" s="141">
        <f>[22]Janeiro!$K$31</f>
        <v>0</v>
      </c>
      <c r="AC26" s="141">
        <f>[22]Janeiro!$K$32</f>
        <v>0</v>
      </c>
      <c r="AD26" s="141">
        <f>[22]Janeiro!$K$33</f>
        <v>0</v>
      </c>
      <c r="AE26" s="141">
        <f>[22]Janeiro!$K$34</f>
        <v>2.4000000000000004</v>
      </c>
      <c r="AF26" s="141">
        <f>[22]Janeiro!$K$35</f>
        <v>38.799999999999997</v>
      </c>
      <c r="AG26" s="146">
        <f t="shared" si="4"/>
        <v>136.60000000000002</v>
      </c>
      <c r="AH26" s="148">
        <f t="shared" si="5"/>
        <v>38.799999999999997</v>
      </c>
      <c r="AI26" s="58">
        <f t="shared" si="3"/>
        <v>18</v>
      </c>
    </row>
    <row r="27" spans="1:37" x14ac:dyDescent="0.2">
      <c r="A27" s="50" t="s">
        <v>8</v>
      </c>
      <c r="B27" s="141">
        <f>[23]Janeiro!$K$5</f>
        <v>0</v>
      </c>
      <c r="C27" s="141">
        <f>[23]Janeiro!$K$6</f>
        <v>40.600000000000009</v>
      </c>
      <c r="D27" s="141">
        <f>[23]Janeiro!$K$7</f>
        <v>23</v>
      </c>
      <c r="E27" s="141">
        <f>[23]Janeiro!$K$8</f>
        <v>20.2</v>
      </c>
      <c r="F27" s="141">
        <f>[23]Janeiro!$K$9</f>
        <v>0</v>
      </c>
      <c r="G27" s="141">
        <f>[23]Janeiro!$K$10</f>
        <v>0</v>
      </c>
      <c r="H27" s="141">
        <f>[23]Janeiro!$K$11</f>
        <v>0</v>
      </c>
      <c r="I27" s="141">
        <f>[23]Janeiro!$K$12</f>
        <v>0</v>
      </c>
      <c r="J27" s="141">
        <f>[23]Janeiro!$K$13</f>
        <v>0.2</v>
      </c>
      <c r="K27" s="141">
        <f>[23]Janeiro!$K$14</f>
        <v>1.2</v>
      </c>
      <c r="L27" s="141">
        <f>[23]Janeiro!$K$15</f>
        <v>0.60000000000000009</v>
      </c>
      <c r="M27" s="141">
        <f>[23]Janeiro!$K$16</f>
        <v>0</v>
      </c>
      <c r="N27" s="141">
        <f>[23]Janeiro!$K$17</f>
        <v>0</v>
      </c>
      <c r="O27" s="141">
        <f>[23]Janeiro!$K$18</f>
        <v>0</v>
      </c>
      <c r="P27" s="141">
        <f>[23]Janeiro!$K$19</f>
        <v>0</v>
      </c>
      <c r="Q27" s="141">
        <f>[23]Janeiro!$K$20</f>
        <v>0</v>
      </c>
      <c r="R27" s="141">
        <f>[23]Janeiro!$K$21</f>
        <v>0</v>
      </c>
      <c r="S27" s="141">
        <f>[23]Janeiro!$K$22</f>
        <v>0</v>
      </c>
      <c r="T27" s="141">
        <f>[23]Janeiro!$K$23</f>
        <v>0</v>
      </c>
      <c r="U27" s="141">
        <f>[23]Janeiro!$K$24</f>
        <v>0</v>
      </c>
      <c r="V27" s="141">
        <f>[23]Janeiro!$K$25</f>
        <v>0</v>
      </c>
      <c r="W27" s="141">
        <f>[23]Janeiro!$K$26</f>
        <v>0</v>
      </c>
      <c r="X27" s="141">
        <f>[23]Janeiro!$K$27</f>
        <v>0</v>
      </c>
      <c r="Y27" s="141">
        <f>[23]Janeiro!$K$28</f>
        <v>0</v>
      </c>
      <c r="Z27" s="141">
        <f>[23]Janeiro!$K$29</f>
        <v>0</v>
      </c>
      <c r="AA27" s="141">
        <f>[23]Janeiro!$K$30</f>
        <v>0</v>
      </c>
      <c r="AB27" s="141">
        <f>[23]Janeiro!$K$31</f>
        <v>0</v>
      </c>
      <c r="AC27" s="141">
        <f>[23]Janeiro!$K$32</f>
        <v>0</v>
      </c>
      <c r="AD27" s="141">
        <f>[23]Janeiro!$K$33</f>
        <v>0</v>
      </c>
      <c r="AE27" s="141">
        <f>[23]Janeiro!$K$34</f>
        <v>0.2</v>
      </c>
      <c r="AF27" s="141">
        <f>[23]Janeiro!$K$35</f>
        <v>0</v>
      </c>
      <c r="AG27" s="146">
        <f t="shared" si="4"/>
        <v>86.000000000000014</v>
      </c>
      <c r="AH27" s="148">
        <f t="shared" si="5"/>
        <v>40.600000000000009</v>
      </c>
      <c r="AI27" s="58">
        <f t="shared" si="3"/>
        <v>24</v>
      </c>
    </row>
    <row r="28" spans="1:37" hidden="1" x14ac:dyDescent="0.2">
      <c r="A28" s="50" t="s">
        <v>9</v>
      </c>
      <c r="B28" s="141" t="str">
        <f>[24]Janeiro!$K$5</f>
        <v>*</v>
      </c>
      <c r="C28" s="141" t="str">
        <f>[24]Janeiro!$K$6</f>
        <v>*</v>
      </c>
      <c r="D28" s="141" t="str">
        <f>[24]Janeiro!$K$7</f>
        <v>*</v>
      </c>
      <c r="E28" s="141" t="str">
        <f>[24]Janeiro!$K$8</f>
        <v>*</v>
      </c>
      <c r="F28" s="141" t="str">
        <f>[24]Janeiro!$K$9</f>
        <v>*</v>
      </c>
      <c r="G28" s="141" t="str">
        <f>[24]Janeiro!$K$10</f>
        <v>*</v>
      </c>
      <c r="H28" s="141" t="str">
        <f>[24]Janeiro!$K$11</f>
        <v>*</v>
      </c>
      <c r="I28" s="141" t="str">
        <f>[24]Janeiro!$K$12</f>
        <v>*</v>
      </c>
      <c r="J28" s="141" t="str">
        <f>[24]Janeiro!$K$13</f>
        <v>*</v>
      </c>
      <c r="K28" s="141" t="str">
        <f>[24]Janeiro!$K$14</f>
        <v>*</v>
      </c>
      <c r="L28" s="141" t="str">
        <f>[24]Janeiro!$K$15</f>
        <v>*</v>
      </c>
      <c r="M28" s="141" t="str">
        <f>[24]Janeiro!$K$16</f>
        <v>*</v>
      </c>
      <c r="N28" s="141" t="str">
        <f>[24]Janeiro!$K$17</f>
        <v>*</v>
      </c>
      <c r="O28" s="141" t="str">
        <f>[24]Janeiro!$K$18</f>
        <v>*</v>
      </c>
      <c r="P28" s="141" t="str">
        <f>[24]Janeiro!$K$19</f>
        <v>*</v>
      </c>
      <c r="Q28" s="141" t="str">
        <f>[24]Janeiro!$K$20</f>
        <v>*</v>
      </c>
      <c r="R28" s="141" t="str">
        <f>[24]Janeiro!$K$21</f>
        <v>*</v>
      </c>
      <c r="S28" s="141" t="str">
        <f>[24]Janeiro!$K$22</f>
        <v>*</v>
      </c>
      <c r="T28" s="141" t="str">
        <f>[24]Janeiro!$K$23</f>
        <v>*</v>
      </c>
      <c r="U28" s="141" t="str">
        <f>[24]Janeiro!$K$24</f>
        <v>*</v>
      </c>
      <c r="V28" s="141" t="str">
        <f>[24]Janeiro!$K$25</f>
        <v>*</v>
      </c>
      <c r="W28" s="141" t="str">
        <f>[24]Janeiro!$K$26</f>
        <v>*</v>
      </c>
      <c r="X28" s="141" t="str">
        <f>[24]Janeiro!$K$27</f>
        <v>*</v>
      </c>
      <c r="Y28" s="141" t="str">
        <f>[24]Janeiro!$K$28</f>
        <v>*</v>
      </c>
      <c r="Z28" s="141" t="str">
        <f>[24]Janeiro!$K$29</f>
        <v>*</v>
      </c>
      <c r="AA28" s="141" t="str">
        <f>[24]Janeiro!$K$30</f>
        <v>*</v>
      </c>
      <c r="AB28" s="141" t="str">
        <f>[24]Janeiro!$K$31</f>
        <v>*</v>
      </c>
      <c r="AC28" s="141" t="str">
        <f>[24]Janeiro!$K$32</f>
        <v>*</v>
      </c>
      <c r="AD28" s="141" t="str">
        <f>[24]Janeiro!$K$33</f>
        <v>*</v>
      </c>
      <c r="AE28" s="141" t="str">
        <f>[24]Janeiro!$K$34</f>
        <v>*</v>
      </c>
      <c r="AF28" s="141" t="str">
        <f>[24]Janeiro!$K$35</f>
        <v>*</v>
      </c>
      <c r="AG28" s="146">
        <f t="shared" si="4"/>
        <v>0</v>
      </c>
      <c r="AH28" s="148">
        <f t="shared" si="5"/>
        <v>0</v>
      </c>
      <c r="AI28" s="58">
        <f t="shared" si="3"/>
        <v>0</v>
      </c>
    </row>
    <row r="29" spans="1:37" hidden="1" x14ac:dyDescent="0.2">
      <c r="A29" s="50" t="s">
        <v>32</v>
      </c>
      <c r="B29" s="141" t="str">
        <f>[25]Janeiro!$K$5</f>
        <v>*</v>
      </c>
      <c r="C29" s="141" t="str">
        <f>[25]Janeiro!$K$6</f>
        <v>*</v>
      </c>
      <c r="D29" s="141" t="str">
        <f>[25]Janeiro!$K$7</f>
        <v>*</v>
      </c>
      <c r="E29" s="141" t="str">
        <f>[25]Janeiro!$K$8</f>
        <v>*</v>
      </c>
      <c r="F29" s="141" t="str">
        <f>[25]Janeiro!$K$9</f>
        <v>*</v>
      </c>
      <c r="G29" s="141" t="str">
        <f>[25]Janeiro!$K$10</f>
        <v>*</v>
      </c>
      <c r="H29" s="141" t="str">
        <f>[25]Janeiro!$K$11</f>
        <v>*</v>
      </c>
      <c r="I29" s="141" t="str">
        <f>[25]Janeiro!$K$12</f>
        <v>*</v>
      </c>
      <c r="J29" s="141" t="str">
        <f>[25]Janeiro!$K$13</f>
        <v>*</v>
      </c>
      <c r="K29" s="141" t="str">
        <f>[25]Janeiro!$K$14</f>
        <v>*</v>
      </c>
      <c r="L29" s="141" t="str">
        <f>[25]Janeiro!$K$15</f>
        <v>*</v>
      </c>
      <c r="M29" s="141" t="str">
        <f>[25]Janeiro!$K$16</f>
        <v>*</v>
      </c>
      <c r="N29" s="141" t="str">
        <f>[25]Janeiro!$K$17</f>
        <v>*</v>
      </c>
      <c r="O29" s="141" t="str">
        <f>[25]Janeiro!$K$18</f>
        <v>*</v>
      </c>
      <c r="P29" s="141" t="str">
        <f>[25]Janeiro!$K$19</f>
        <v>*</v>
      </c>
      <c r="Q29" s="141" t="str">
        <f>[25]Janeiro!$K$20</f>
        <v>*</v>
      </c>
      <c r="R29" s="141" t="str">
        <f>[25]Janeiro!$K$21</f>
        <v>*</v>
      </c>
      <c r="S29" s="141" t="str">
        <f>[25]Janeiro!$K$22</f>
        <v>*</v>
      </c>
      <c r="T29" s="141" t="str">
        <f>[25]Janeiro!$K$23</f>
        <v>*</v>
      </c>
      <c r="U29" s="141" t="str">
        <f>[25]Janeiro!$K$24</f>
        <v>*</v>
      </c>
      <c r="V29" s="141" t="str">
        <f>[25]Janeiro!$K$25</f>
        <v>*</v>
      </c>
      <c r="W29" s="141" t="str">
        <f>[25]Janeiro!$K$26</f>
        <v>*</v>
      </c>
      <c r="X29" s="141" t="str">
        <f>[25]Janeiro!$K$27</f>
        <v>*</v>
      </c>
      <c r="Y29" s="141" t="str">
        <f>[25]Janeiro!$K$28</f>
        <v>*</v>
      </c>
      <c r="Z29" s="141" t="str">
        <f>[25]Janeiro!$K$29</f>
        <v>*</v>
      </c>
      <c r="AA29" s="141" t="str">
        <f>[25]Janeiro!$K$30</f>
        <v>*</v>
      </c>
      <c r="AB29" s="141" t="str">
        <f>[25]Janeiro!$K$31</f>
        <v>*</v>
      </c>
      <c r="AC29" s="141" t="str">
        <f>[25]Janeiro!$K$32</f>
        <v>*</v>
      </c>
      <c r="AD29" s="141" t="str">
        <f>[25]Janeiro!$K$33</f>
        <v>*</v>
      </c>
      <c r="AE29" s="141" t="str">
        <f>[25]Janeiro!$K$34</f>
        <v>*</v>
      </c>
      <c r="AF29" s="141" t="str">
        <f>[25]Janeiro!$K$35</f>
        <v>*</v>
      </c>
      <c r="AG29" s="146">
        <f t="shared" si="4"/>
        <v>0</v>
      </c>
      <c r="AH29" s="148">
        <f t="shared" si="5"/>
        <v>0</v>
      </c>
      <c r="AI29" s="58">
        <f t="shared" si="3"/>
        <v>0</v>
      </c>
    </row>
    <row r="30" spans="1:37" hidden="1" x14ac:dyDescent="0.2">
      <c r="A30" s="50" t="s">
        <v>10</v>
      </c>
      <c r="B30" s="141" t="str">
        <f>[26]Janeiro!$K$5</f>
        <v>*</v>
      </c>
      <c r="C30" s="141" t="str">
        <f>[26]Janeiro!$K$6</f>
        <v>*</v>
      </c>
      <c r="D30" s="141" t="str">
        <f>[26]Janeiro!$K$7</f>
        <v>*</v>
      </c>
      <c r="E30" s="141" t="str">
        <f>[26]Janeiro!$K$8</f>
        <v>*</v>
      </c>
      <c r="F30" s="141" t="str">
        <f>[26]Janeiro!$K$9</f>
        <v>*</v>
      </c>
      <c r="G30" s="141" t="str">
        <f>[26]Janeiro!$K$10</f>
        <v>*</v>
      </c>
      <c r="H30" s="141" t="str">
        <f>[26]Janeiro!$K$11</f>
        <v>*</v>
      </c>
      <c r="I30" s="141" t="str">
        <f>[26]Janeiro!$K$12</f>
        <v>*</v>
      </c>
      <c r="J30" s="141" t="str">
        <f>[26]Janeiro!$K$13</f>
        <v>*</v>
      </c>
      <c r="K30" s="141" t="str">
        <f>[26]Janeiro!$K$14</f>
        <v>*</v>
      </c>
      <c r="L30" s="141" t="str">
        <f>[26]Janeiro!$K$15</f>
        <v>*</v>
      </c>
      <c r="M30" s="141" t="str">
        <f>[26]Janeiro!$K$16</f>
        <v>*</v>
      </c>
      <c r="N30" s="141" t="str">
        <f>[26]Janeiro!$K$17</f>
        <v>*</v>
      </c>
      <c r="O30" s="141" t="str">
        <f>[26]Janeiro!$K$18</f>
        <v>*</v>
      </c>
      <c r="P30" s="141" t="str">
        <f>[26]Janeiro!$K$19</f>
        <v>*</v>
      </c>
      <c r="Q30" s="141" t="str">
        <f>[26]Janeiro!$K$20</f>
        <v>*</v>
      </c>
      <c r="R30" s="141" t="str">
        <f>[26]Janeiro!$K$21</f>
        <v>*</v>
      </c>
      <c r="S30" s="141" t="str">
        <f>[26]Janeiro!$K$22</f>
        <v>*</v>
      </c>
      <c r="T30" s="141" t="str">
        <f>[26]Janeiro!$K$23</f>
        <v>*</v>
      </c>
      <c r="U30" s="141" t="str">
        <f>[26]Janeiro!$K$24</f>
        <v>*</v>
      </c>
      <c r="V30" s="141" t="str">
        <f>[26]Janeiro!$K$25</f>
        <v>*</v>
      </c>
      <c r="W30" s="141" t="str">
        <f>[26]Janeiro!$K$26</f>
        <v>*</v>
      </c>
      <c r="X30" s="141" t="str">
        <f>[26]Janeiro!$K$27</f>
        <v>*</v>
      </c>
      <c r="Y30" s="141" t="str">
        <f>[26]Janeiro!$K$28</f>
        <v>*</v>
      </c>
      <c r="Z30" s="141" t="str">
        <f>[26]Janeiro!$K$29</f>
        <v>*</v>
      </c>
      <c r="AA30" s="141" t="str">
        <f>[26]Janeiro!$K$30</f>
        <v>*</v>
      </c>
      <c r="AB30" s="141" t="str">
        <f>[26]Janeiro!$K$31</f>
        <v>*</v>
      </c>
      <c r="AC30" s="141" t="str">
        <f>[26]Janeiro!$K$32</f>
        <v>*</v>
      </c>
      <c r="AD30" s="141" t="str">
        <f>[26]Janeiro!$K$33</f>
        <v>*</v>
      </c>
      <c r="AE30" s="141" t="str">
        <f>[26]Janeiro!$K$34</f>
        <v>*</v>
      </c>
      <c r="AF30" s="141" t="str">
        <f>[26]Janeiro!$K$35</f>
        <v>*</v>
      </c>
      <c r="AG30" s="146">
        <f t="shared" si="4"/>
        <v>0</v>
      </c>
      <c r="AH30" s="148">
        <f t="shared" si="5"/>
        <v>0</v>
      </c>
      <c r="AI30" s="58">
        <f t="shared" si="3"/>
        <v>0</v>
      </c>
    </row>
    <row r="31" spans="1:37" hidden="1" x14ac:dyDescent="0.2">
      <c r="A31" s="50" t="s">
        <v>158</v>
      </c>
      <c r="B31" s="141" t="str">
        <f>[27]Janeiro!$K$5</f>
        <v>*</v>
      </c>
      <c r="C31" s="141" t="str">
        <f>[27]Janeiro!$K$6</f>
        <v>*</v>
      </c>
      <c r="D31" s="141" t="str">
        <f>[27]Janeiro!$K$7</f>
        <v>*</v>
      </c>
      <c r="E31" s="141" t="str">
        <f>[27]Janeiro!$K$8</f>
        <v>*</v>
      </c>
      <c r="F31" s="141" t="str">
        <f>[27]Janeiro!$K$9</f>
        <v>*</v>
      </c>
      <c r="G31" s="141" t="str">
        <f>[27]Janeiro!$K$10</f>
        <v>*</v>
      </c>
      <c r="H31" s="141" t="str">
        <f>[27]Janeiro!$K$11</f>
        <v>*</v>
      </c>
      <c r="I31" s="141" t="str">
        <f>[27]Janeiro!$K$12</f>
        <v>*</v>
      </c>
      <c r="J31" s="141" t="str">
        <f>[27]Janeiro!$K$13</f>
        <v>*</v>
      </c>
      <c r="K31" s="141" t="str">
        <f>[27]Janeiro!$K$14</f>
        <v>*</v>
      </c>
      <c r="L31" s="141" t="str">
        <f>[27]Janeiro!$K$15</f>
        <v>*</v>
      </c>
      <c r="M31" s="141" t="str">
        <f>[27]Janeiro!$K$16</f>
        <v>*</v>
      </c>
      <c r="N31" s="141" t="str">
        <f>[27]Janeiro!$K$17</f>
        <v>*</v>
      </c>
      <c r="O31" s="141" t="str">
        <f>[27]Janeiro!$K$18</f>
        <v>*</v>
      </c>
      <c r="P31" s="141" t="str">
        <f>[27]Janeiro!$K$19</f>
        <v>*</v>
      </c>
      <c r="Q31" s="141" t="str">
        <f>[27]Janeiro!$K$20</f>
        <v>*</v>
      </c>
      <c r="R31" s="141" t="str">
        <f>[27]Janeiro!$K$21</f>
        <v>*</v>
      </c>
      <c r="S31" s="141" t="str">
        <f>[27]Janeiro!$K$22</f>
        <v>*</v>
      </c>
      <c r="T31" s="141" t="str">
        <f>[27]Janeiro!$K$23</f>
        <v>*</v>
      </c>
      <c r="U31" s="141" t="str">
        <f>[27]Janeiro!$K$24</f>
        <v>*</v>
      </c>
      <c r="V31" s="141" t="str">
        <f>[27]Janeiro!$K$25</f>
        <v>*</v>
      </c>
      <c r="W31" s="141" t="str">
        <f>[27]Janeiro!$K$26</f>
        <v>*</v>
      </c>
      <c r="X31" s="141" t="str">
        <f>[27]Janeiro!$K$27</f>
        <v>*</v>
      </c>
      <c r="Y31" s="141" t="str">
        <f>[27]Janeiro!$K$28</f>
        <v>*</v>
      </c>
      <c r="Z31" s="141" t="str">
        <f>[27]Janeiro!$K$29</f>
        <v>*</v>
      </c>
      <c r="AA31" s="141" t="str">
        <f>[27]Janeiro!$K$30</f>
        <v>*</v>
      </c>
      <c r="AB31" s="141" t="str">
        <f>[27]Janeiro!$K$31</f>
        <v>*</v>
      </c>
      <c r="AC31" s="141" t="str">
        <f>[27]Janeiro!$K$32</f>
        <v>*</v>
      </c>
      <c r="AD31" s="141" t="str">
        <f>[27]Janeiro!$K$33</f>
        <v>*</v>
      </c>
      <c r="AE31" s="141" t="str">
        <f>[27]Janeiro!$K$34</f>
        <v>*</v>
      </c>
      <c r="AF31" s="141" t="str">
        <f>[27]Janeiro!$K$35</f>
        <v>*</v>
      </c>
      <c r="AG31" s="146">
        <f t="shared" si="4"/>
        <v>0</v>
      </c>
      <c r="AH31" s="148">
        <f t="shared" si="5"/>
        <v>0</v>
      </c>
      <c r="AI31" s="58">
        <f t="shared" si="3"/>
        <v>0</v>
      </c>
      <c r="AJ31" s="115" t="s">
        <v>35</v>
      </c>
    </row>
    <row r="32" spans="1:37" hidden="1" x14ac:dyDescent="0.2">
      <c r="A32" s="50" t="s">
        <v>11</v>
      </c>
      <c r="B32" s="141" t="str">
        <f>[28]Janeiro!$K$5</f>
        <v>*</v>
      </c>
      <c r="C32" s="141" t="str">
        <f>[28]Janeiro!$K$6</f>
        <v>*</v>
      </c>
      <c r="D32" s="141" t="str">
        <f>[28]Janeiro!$K$7</f>
        <v>*</v>
      </c>
      <c r="E32" s="141" t="str">
        <f>[28]Janeiro!$K$8</f>
        <v>*</v>
      </c>
      <c r="F32" s="141" t="str">
        <f>[28]Janeiro!$K$9</f>
        <v>*</v>
      </c>
      <c r="G32" s="141" t="str">
        <f>[28]Janeiro!$K$10</f>
        <v>*</v>
      </c>
      <c r="H32" s="141" t="str">
        <f>[28]Janeiro!$K$11</f>
        <v>*</v>
      </c>
      <c r="I32" s="141" t="str">
        <f>[28]Janeiro!$K$12</f>
        <v>*</v>
      </c>
      <c r="J32" s="141" t="str">
        <f>[28]Janeiro!$K$13</f>
        <v>*</v>
      </c>
      <c r="K32" s="141" t="str">
        <f>[28]Janeiro!$K$14</f>
        <v>*</v>
      </c>
      <c r="L32" s="141" t="str">
        <f>[28]Janeiro!$K$15</f>
        <v>*</v>
      </c>
      <c r="M32" s="141" t="str">
        <f>[28]Janeiro!$K$16</f>
        <v>*</v>
      </c>
      <c r="N32" s="141" t="str">
        <f>[28]Janeiro!$K$17</f>
        <v>*</v>
      </c>
      <c r="O32" s="141" t="str">
        <f>[28]Janeiro!$K$18</f>
        <v>*</v>
      </c>
      <c r="P32" s="141" t="str">
        <f>[28]Janeiro!$K$19</f>
        <v>*</v>
      </c>
      <c r="Q32" s="141" t="str">
        <f>[28]Janeiro!$K$20</f>
        <v>*</v>
      </c>
      <c r="R32" s="141" t="str">
        <f>[28]Janeiro!$K$21</f>
        <v>*</v>
      </c>
      <c r="S32" s="141" t="str">
        <f>[28]Janeiro!$K$22</f>
        <v>*</v>
      </c>
      <c r="T32" s="141" t="str">
        <f>[28]Janeiro!$K$23</f>
        <v>*</v>
      </c>
      <c r="U32" s="141" t="str">
        <f>[28]Janeiro!$K$24</f>
        <v>*</v>
      </c>
      <c r="V32" s="141" t="str">
        <f>[28]Janeiro!$K$25</f>
        <v>*</v>
      </c>
      <c r="W32" s="141" t="str">
        <f>[28]Janeiro!$K$26</f>
        <v>*</v>
      </c>
      <c r="X32" s="141" t="str">
        <f>[28]Janeiro!$K$27</f>
        <v>*</v>
      </c>
      <c r="Y32" s="141" t="str">
        <f>[28]Janeiro!$K$28</f>
        <v>*</v>
      </c>
      <c r="Z32" s="141" t="str">
        <f>[28]Janeiro!$K$29</f>
        <v>*</v>
      </c>
      <c r="AA32" s="141" t="str">
        <f>[28]Janeiro!$K$30</f>
        <v>*</v>
      </c>
      <c r="AB32" s="141" t="str">
        <f>[28]Janeiro!$K$31</f>
        <v>*</v>
      </c>
      <c r="AC32" s="141" t="str">
        <f>[28]Janeiro!$K$32</f>
        <v>*</v>
      </c>
      <c r="AD32" s="141" t="str">
        <f>[28]Janeiro!$K$33</f>
        <v>*</v>
      </c>
      <c r="AE32" s="141" t="str">
        <f>[28]Janeiro!$K$34</f>
        <v>*</v>
      </c>
      <c r="AF32" s="141" t="str">
        <f>[28]Janeiro!$K$35</f>
        <v>*</v>
      </c>
      <c r="AG32" s="146">
        <f t="shared" si="4"/>
        <v>0</v>
      </c>
      <c r="AH32" s="148">
        <f t="shared" si="5"/>
        <v>0</v>
      </c>
      <c r="AI32" s="58">
        <f t="shared" si="3"/>
        <v>0</v>
      </c>
    </row>
    <row r="33" spans="1:38" s="117" customFormat="1" x14ac:dyDescent="0.2">
      <c r="A33" s="50" t="s">
        <v>232</v>
      </c>
      <c r="B33" s="141">
        <f>[29]Janeiro!$K$5</f>
        <v>0</v>
      </c>
      <c r="C33" s="141">
        <f>[29]Janeiro!$K$6</f>
        <v>11.8</v>
      </c>
      <c r="D33" s="141">
        <f>[29]Janeiro!$K$7</f>
        <v>2</v>
      </c>
      <c r="E33" s="141">
        <f>[29]Janeiro!$K$8</f>
        <v>46.20000000000001</v>
      </c>
      <c r="F33" s="141">
        <f>[29]Janeiro!$K$9</f>
        <v>0.2</v>
      </c>
      <c r="G33" s="141">
        <f>[29]Janeiro!$K$10</f>
        <v>0</v>
      </c>
      <c r="H33" s="141">
        <f>[29]Janeiro!$K$11</f>
        <v>0</v>
      </c>
      <c r="I33" s="141">
        <f>[29]Janeiro!$K$12</f>
        <v>0</v>
      </c>
      <c r="J33" s="141">
        <f>[29]Janeiro!$K$13</f>
        <v>0</v>
      </c>
      <c r="K33" s="141">
        <f>[29]Janeiro!$K$14</f>
        <v>0</v>
      </c>
      <c r="L33" s="141">
        <f>[29]Janeiro!$K$15</f>
        <v>2.2000000000000002</v>
      </c>
      <c r="M33" s="141">
        <f>[29]Janeiro!$K$16</f>
        <v>1.2</v>
      </c>
      <c r="N33" s="141">
        <f>[29]Janeiro!$K$17</f>
        <v>42.4</v>
      </c>
      <c r="O33" s="141">
        <f>[29]Janeiro!$K$18</f>
        <v>3.8000000000000012</v>
      </c>
      <c r="P33" s="141">
        <f>[29]Janeiro!$K$19</f>
        <v>0</v>
      </c>
      <c r="Q33" s="141">
        <f>[29]Janeiro!$K$20</f>
        <v>0</v>
      </c>
      <c r="R33" s="141">
        <f>[29]Janeiro!$K$21</f>
        <v>0</v>
      </c>
      <c r="S33" s="141">
        <f>[29]Janeiro!$K$22</f>
        <v>0.60000000000000009</v>
      </c>
      <c r="T33" s="141">
        <f>[29]Janeiro!$K$23</f>
        <v>0</v>
      </c>
      <c r="U33" s="141">
        <f>[29]Janeiro!$K$24</f>
        <v>1.8</v>
      </c>
      <c r="V33" s="141">
        <f>[29]Janeiro!$K$25</f>
        <v>0</v>
      </c>
      <c r="W33" s="141">
        <f>[29]Janeiro!$K$26</f>
        <v>0</v>
      </c>
      <c r="X33" s="141">
        <f>[29]Janeiro!$K$27</f>
        <v>0.2</v>
      </c>
      <c r="Y33" s="141">
        <f>[29]Janeiro!$K$28</f>
        <v>0.2</v>
      </c>
      <c r="Z33" s="141">
        <f>[29]Janeiro!$K$29</f>
        <v>0</v>
      </c>
      <c r="AA33" s="141">
        <f>[29]Janeiro!$K$30</f>
        <v>0</v>
      </c>
      <c r="AB33" s="141">
        <f>[29]Janeiro!$K$31</f>
        <v>2</v>
      </c>
      <c r="AC33" s="141">
        <f>[29]Janeiro!$K$32</f>
        <v>70.200000000000017</v>
      </c>
      <c r="AD33" s="141">
        <f>[29]Janeiro!$K$33</f>
        <v>0.2</v>
      </c>
      <c r="AE33" s="141">
        <f>[29]Janeiro!$K$34</f>
        <v>2</v>
      </c>
      <c r="AF33" s="141">
        <f>[29]Janeiro!$K$35</f>
        <v>3.4000000000000004</v>
      </c>
      <c r="AG33" s="149">
        <f t="shared" si="4"/>
        <v>190.40000000000003</v>
      </c>
      <c r="AH33" s="150">
        <f t="shared" si="5"/>
        <v>70.200000000000017</v>
      </c>
      <c r="AI33" s="58">
        <f t="shared" si="3"/>
        <v>14</v>
      </c>
      <c r="AL33" s="117" t="s">
        <v>35</v>
      </c>
    </row>
    <row r="34" spans="1:38" x14ac:dyDescent="0.2">
      <c r="A34" s="50" t="s">
        <v>13</v>
      </c>
      <c r="B34" s="141">
        <f>[30]Janeiro!$K$5</f>
        <v>0</v>
      </c>
      <c r="C34" s="141">
        <f>[30]Janeiro!$K$6</f>
        <v>0</v>
      </c>
      <c r="D34" s="141">
        <f>[30]Janeiro!$K$7</f>
        <v>113.00000000000001</v>
      </c>
      <c r="E34" s="141">
        <f>[30]Janeiro!$K$8</f>
        <v>4.5999999999999996</v>
      </c>
      <c r="F34" s="141">
        <f>[30]Janeiro!$K$9</f>
        <v>0</v>
      </c>
      <c r="G34" s="141">
        <f>[30]Janeiro!$K$10</f>
        <v>0</v>
      </c>
      <c r="H34" s="141">
        <f>[30]Janeiro!$K$11</f>
        <v>0</v>
      </c>
      <c r="I34" s="141">
        <f>[30]Janeiro!$K$12</f>
        <v>0</v>
      </c>
      <c r="J34" s="141">
        <f>[30]Janeiro!$K$13</f>
        <v>19.399999999999999</v>
      </c>
      <c r="K34" s="141">
        <f>[30]Janeiro!$K$14</f>
        <v>1.8</v>
      </c>
      <c r="L34" s="141">
        <f>[30]Janeiro!$K$15</f>
        <v>4</v>
      </c>
      <c r="M34" s="141">
        <f>[30]Janeiro!$K$16</f>
        <v>12.6</v>
      </c>
      <c r="N34" s="141">
        <f>[30]Janeiro!$K$17</f>
        <v>0.2</v>
      </c>
      <c r="O34" s="141">
        <f>[30]Janeiro!$K$18</f>
        <v>28.8</v>
      </c>
      <c r="P34" s="141">
        <f>[30]Janeiro!$K$19</f>
        <v>0</v>
      </c>
      <c r="Q34" s="141">
        <f>[30]Janeiro!$K$20</f>
        <v>0.2</v>
      </c>
      <c r="R34" s="141">
        <f>[30]Janeiro!$K$21</f>
        <v>1.2000000000000002</v>
      </c>
      <c r="S34" s="141">
        <f>[30]Janeiro!$K$22</f>
        <v>1.8</v>
      </c>
      <c r="T34" s="141">
        <f>[30]Janeiro!$K$23</f>
        <v>6.8</v>
      </c>
      <c r="U34" s="141">
        <f>[30]Janeiro!$K$24</f>
        <v>0</v>
      </c>
      <c r="V34" s="141">
        <f>[30]Janeiro!$K$25</f>
        <v>0</v>
      </c>
      <c r="W34" s="141">
        <f>[30]Janeiro!$K$26</f>
        <v>0</v>
      </c>
      <c r="X34" s="141">
        <f>[30]Janeiro!$K$27</f>
        <v>28.200000000000003</v>
      </c>
      <c r="Y34" s="141">
        <f>[30]Janeiro!$K$28</f>
        <v>0.4</v>
      </c>
      <c r="Z34" s="141">
        <f>[30]Janeiro!$K$29</f>
        <v>0</v>
      </c>
      <c r="AA34" s="141">
        <f>[30]Janeiro!$K$30</f>
        <v>0</v>
      </c>
      <c r="AB34" s="141">
        <f>[30]Janeiro!$K$31</f>
        <v>0</v>
      </c>
      <c r="AC34" s="141">
        <f>[30]Janeiro!$K$32</f>
        <v>0.2</v>
      </c>
      <c r="AD34" s="141">
        <f>[30]Janeiro!$K$33</f>
        <v>0</v>
      </c>
      <c r="AE34" s="141">
        <f>[30]Janeiro!$K$34</f>
        <v>0</v>
      </c>
      <c r="AF34" s="141">
        <f>[30]Janeiro!$K$35</f>
        <v>4.2</v>
      </c>
      <c r="AG34" s="146">
        <f t="shared" si="4"/>
        <v>227.4</v>
      </c>
      <c r="AH34" s="148">
        <f t="shared" si="5"/>
        <v>113.00000000000001</v>
      </c>
      <c r="AI34" s="58">
        <f t="shared" si="3"/>
        <v>15</v>
      </c>
    </row>
    <row r="35" spans="1:38" x14ac:dyDescent="0.2">
      <c r="A35" s="50" t="s">
        <v>159</v>
      </c>
      <c r="B35" s="141">
        <f>[31]Janeiro!$K$5</f>
        <v>9.8000000000000007</v>
      </c>
      <c r="C35" s="141">
        <f>[31]Janeiro!$K$6</f>
        <v>5.8000000000000007</v>
      </c>
      <c r="D35" s="141">
        <f>[31]Janeiro!$K$7</f>
        <v>0</v>
      </c>
      <c r="E35" s="141">
        <f>[31]Janeiro!$K$8</f>
        <v>61.400000000000006</v>
      </c>
      <c r="F35" s="141">
        <f>[31]Janeiro!$K$9</f>
        <v>0.2</v>
      </c>
      <c r="G35" s="141">
        <f>[31]Janeiro!$K$10</f>
        <v>0</v>
      </c>
      <c r="H35" s="141">
        <f>[31]Janeiro!$K$11</f>
        <v>0</v>
      </c>
      <c r="I35" s="141">
        <f>[31]Janeiro!$K$12</f>
        <v>0</v>
      </c>
      <c r="J35" s="141">
        <f>[31]Janeiro!$K$13</f>
        <v>0</v>
      </c>
      <c r="K35" s="141">
        <f>[31]Janeiro!$K$14</f>
        <v>0.2</v>
      </c>
      <c r="L35" s="141">
        <f>[31]Janeiro!$K$15</f>
        <v>8.2000000000000011</v>
      </c>
      <c r="M35" s="141">
        <f>[31]Janeiro!$K$16</f>
        <v>0.2</v>
      </c>
      <c r="N35" s="141">
        <f>[31]Janeiro!$K$17</f>
        <v>0</v>
      </c>
      <c r="O35" s="141">
        <f>[31]Janeiro!$K$18</f>
        <v>2.2000000000000002</v>
      </c>
      <c r="P35" s="141">
        <f>[31]Janeiro!$K$19</f>
        <v>0</v>
      </c>
      <c r="Q35" s="141">
        <f>[31]Janeiro!$K$20</f>
        <v>0</v>
      </c>
      <c r="R35" s="141">
        <f>[31]Janeiro!$K$21</f>
        <v>0</v>
      </c>
      <c r="S35" s="141">
        <f>[31]Janeiro!$K$22</f>
        <v>0</v>
      </c>
      <c r="T35" s="141">
        <f>[31]Janeiro!$K$23</f>
        <v>5.4</v>
      </c>
      <c r="U35" s="141">
        <f>[31]Janeiro!$K$24</f>
        <v>0.4</v>
      </c>
      <c r="V35" s="141">
        <f>[31]Janeiro!$K$25</f>
        <v>7</v>
      </c>
      <c r="W35" s="141">
        <f>[31]Janeiro!$K$26</f>
        <v>73.600000000000009</v>
      </c>
      <c r="X35" s="141">
        <f>[31]Janeiro!$K$27</f>
        <v>0.4</v>
      </c>
      <c r="Y35" s="141">
        <f>[31]Janeiro!$K$28</f>
        <v>0</v>
      </c>
      <c r="Z35" s="141">
        <f>[31]Janeiro!$K$29</f>
        <v>0.2</v>
      </c>
      <c r="AA35" s="141">
        <f>[31]Janeiro!$K$30</f>
        <v>0</v>
      </c>
      <c r="AB35" s="141">
        <f>[31]Janeiro!$K$31</f>
        <v>0</v>
      </c>
      <c r="AC35" s="141">
        <f>[31]Janeiro!$K$32</f>
        <v>0</v>
      </c>
      <c r="AD35" s="141">
        <f>[31]Janeiro!$K$33</f>
        <v>39.4</v>
      </c>
      <c r="AE35" s="141">
        <f>[31]Janeiro!$K$34</f>
        <v>5.2000000000000011</v>
      </c>
      <c r="AF35" s="141">
        <f>[31]Janeiro!$K$35</f>
        <v>19.799999999999997</v>
      </c>
      <c r="AG35" s="146">
        <f t="shared" si="4"/>
        <v>239.40000000000003</v>
      </c>
      <c r="AH35" s="148">
        <f t="shared" si="5"/>
        <v>73.600000000000009</v>
      </c>
      <c r="AI35" s="58">
        <f t="shared" si="3"/>
        <v>14</v>
      </c>
      <c r="AL35" s="115" t="s">
        <v>35</v>
      </c>
    </row>
    <row r="36" spans="1:38" hidden="1" x14ac:dyDescent="0.2">
      <c r="A36" s="50" t="s">
        <v>130</v>
      </c>
      <c r="B36" s="141" t="str">
        <f>[32]Janeiro!$K$5</f>
        <v>*</v>
      </c>
      <c r="C36" s="141" t="str">
        <f>[32]Janeiro!$K$6</f>
        <v>*</v>
      </c>
      <c r="D36" s="141" t="str">
        <f>[32]Janeiro!$K$7</f>
        <v>*</v>
      </c>
      <c r="E36" s="141" t="str">
        <f>[32]Janeiro!$K$8</f>
        <v>*</v>
      </c>
      <c r="F36" s="141" t="str">
        <f>[32]Janeiro!$K$9</f>
        <v>*</v>
      </c>
      <c r="G36" s="141" t="str">
        <f>[32]Janeiro!$K$10</f>
        <v>*</v>
      </c>
      <c r="H36" s="141" t="str">
        <f>[32]Janeiro!$K$11</f>
        <v>*</v>
      </c>
      <c r="I36" s="141" t="str">
        <f>[32]Janeiro!$K$12</f>
        <v>*</v>
      </c>
      <c r="J36" s="141" t="str">
        <f>[32]Janeiro!$K$13</f>
        <v>*</v>
      </c>
      <c r="K36" s="141" t="str">
        <f>[32]Janeiro!$K$14</f>
        <v>*</v>
      </c>
      <c r="L36" s="141" t="str">
        <f>[32]Janeiro!$K$15</f>
        <v>*</v>
      </c>
      <c r="M36" s="141" t="str">
        <f>[32]Janeiro!$K$16</f>
        <v>*</v>
      </c>
      <c r="N36" s="141" t="str">
        <f>[32]Janeiro!$K$17</f>
        <v>*</v>
      </c>
      <c r="O36" s="141" t="str">
        <f>[32]Janeiro!$K$18</f>
        <v>*</v>
      </c>
      <c r="P36" s="141" t="str">
        <f>[32]Janeiro!$K$19</f>
        <v>*</v>
      </c>
      <c r="Q36" s="141" t="str">
        <f>[32]Janeiro!$K$20</f>
        <v>*</v>
      </c>
      <c r="R36" s="141" t="str">
        <f>[32]Janeiro!$K$21</f>
        <v>*</v>
      </c>
      <c r="S36" s="141" t="str">
        <f>[32]Janeiro!$K$22</f>
        <v>*</v>
      </c>
      <c r="T36" s="141" t="str">
        <f>[32]Janeiro!$K$23</f>
        <v>*</v>
      </c>
      <c r="U36" s="141" t="str">
        <f>[32]Janeiro!$K$24</f>
        <v>*</v>
      </c>
      <c r="V36" s="141" t="str">
        <f>[32]Janeiro!$K$25</f>
        <v>*</v>
      </c>
      <c r="W36" s="141" t="str">
        <f>[32]Janeiro!$K$26</f>
        <v>*</v>
      </c>
      <c r="X36" s="141" t="str">
        <f>[32]Janeiro!$K$27</f>
        <v>*</v>
      </c>
      <c r="Y36" s="141" t="str">
        <f>[32]Janeiro!$K$28</f>
        <v>*</v>
      </c>
      <c r="Z36" s="141" t="str">
        <f>[32]Janeiro!$K$29</f>
        <v>*</v>
      </c>
      <c r="AA36" s="141" t="str">
        <f>[32]Janeiro!$K$30</f>
        <v>*</v>
      </c>
      <c r="AB36" s="141" t="str">
        <f>[32]Janeiro!$K$31</f>
        <v>*</v>
      </c>
      <c r="AC36" s="141" t="str">
        <f>[32]Janeiro!$K$32</f>
        <v>*</v>
      </c>
      <c r="AD36" s="141" t="str">
        <f>[32]Janeiro!$K$33</f>
        <v>*</v>
      </c>
      <c r="AE36" s="141" t="str">
        <f>[32]Janeiro!$K$34</f>
        <v>*</v>
      </c>
      <c r="AF36" s="141" t="str">
        <f>[32]Janeiro!$K$35</f>
        <v>*</v>
      </c>
      <c r="AG36" s="146">
        <f t="shared" si="4"/>
        <v>0</v>
      </c>
      <c r="AH36" s="148">
        <f t="shared" si="5"/>
        <v>0</v>
      </c>
      <c r="AI36" s="58">
        <f t="shared" si="3"/>
        <v>0</v>
      </c>
    </row>
    <row r="37" spans="1:38" x14ac:dyDescent="0.2">
      <c r="A37" s="50" t="s">
        <v>14</v>
      </c>
      <c r="B37" s="141">
        <f>[33]Janeiro!$K$5</f>
        <v>0</v>
      </c>
      <c r="C37" s="141">
        <f>[33]Janeiro!$K$6</f>
        <v>15.2</v>
      </c>
      <c r="D37" s="141">
        <f>[33]Janeiro!$K$7</f>
        <v>0.4</v>
      </c>
      <c r="E37" s="141">
        <f>[33]Janeiro!$K$8</f>
        <v>44.999999999999993</v>
      </c>
      <c r="F37" s="141">
        <f>[33]Janeiro!$K$9</f>
        <v>4.6000000000000005</v>
      </c>
      <c r="G37" s="141">
        <f>[33]Janeiro!$K$10</f>
        <v>1.8</v>
      </c>
      <c r="H37" s="141">
        <f>[33]Janeiro!$K$11</f>
        <v>34.6</v>
      </c>
      <c r="I37" s="141">
        <f>[33]Janeiro!$K$12</f>
        <v>0</v>
      </c>
      <c r="J37" s="141">
        <f>[33]Janeiro!$K$13</f>
        <v>0</v>
      </c>
      <c r="K37" s="141">
        <f>[33]Janeiro!$K$14</f>
        <v>0.4</v>
      </c>
      <c r="L37" s="141">
        <f>[33]Janeiro!$K$15</f>
        <v>5.6000000000000005</v>
      </c>
      <c r="M37" s="141">
        <f>[33]Janeiro!$K$16</f>
        <v>6</v>
      </c>
      <c r="N37" s="141">
        <f>[33]Janeiro!$K$17</f>
        <v>9.6</v>
      </c>
      <c r="O37" s="141">
        <f>[33]Janeiro!$K$18</f>
        <v>0.8</v>
      </c>
      <c r="P37" s="141">
        <f>[33]Janeiro!$K$19</f>
        <v>0</v>
      </c>
      <c r="Q37" s="141">
        <f>[33]Janeiro!$K$20</f>
        <v>0</v>
      </c>
      <c r="R37" s="141">
        <f>[33]Janeiro!$K$21</f>
        <v>24.399999999999995</v>
      </c>
      <c r="S37" s="141">
        <f>[33]Janeiro!$K$22</f>
        <v>14.4</v>
      </c>
      <c r="T37" s="141">
        <f>[33]Janeiro!$K$23</f>
        <v>0</v>
      </c>
      <c r="U37" s="141">
        <f>[33]Janeiro!$K$24</f>
        <v>2</v>
      </c>
      <c r="V37" s="141">
        <f>[33]Janeiro!$K$25</f>
        <v>27.599999999999998</v>
      </c>
      <c r="W37" s="141">
        <f>[33]Janeiro!$K$26</f>
        <v>3.6</v>
      </c>
      <c r="X37" s="141">
        <f>[33]Janeiro!$K$27</f>
        <v>0</v>
      </c>
      <c r="Y37" s="141">
        <f>[33]Janeiro!$K$28</f>
        <v>0</v>
      </c>
      <c r="Z37" s="141">
        <f>[33]Janeiro!$K$29</f>
        <v>0</v>
      </c>
      <c r="AA37" s="141">
        <f>[33]Janeiro!$K$30</f>
        <v>0</v>
      </c>
      <c r="AB37" s="141">
        <f>[33]Janeiro!$K$31</f>
        <v>0</v>
      </c>
      <c r="AC37" s="141">
        <f>[33]Janeiro!$K$32</f>
        <v>0</v>
      </c>
      <c r="AD37" s="141">
        <f>[33]Janeiro!$K$33</f>
        <v>59.199999999999996</v>
      </c>
      <c r="AE37" s="141">
        <f>[33]Janeiro!$K$34</f>
        <v>30.400000000000002</v>
      </c>
      <c r="AF37" s="141">
        <f>[33]Janeiro!$K$35</f>
        <v>0</v>
      </c>
      <c r="AG37" s="146">
        <f t="shared" si="4"/>
        <v>285.59999999999997</v>
      </c>
      <c r="AH37" s="148">
        <f t="shared" si="5"/>
        <v>59.199999999999996</v>
      </c>
      <c r="AI37" s="58">
        <f t="shared" si="3"/>
        <v>13</v>
      </c>
    </row>
    <row r="38" spans="1:38" hidden="1" x14ac:dyDescent="0.2">
      <c r="A38" s="109" t="s">
        <v>160</v>
      </c>
      <c r="B38" s="141" t="str">
        <f>[34]Janeiro!$K$5</f>
        <v>*</v>
      </c>
      <c r="C38" s="141" t="str">
        <f>[34]Janeiro!$K$6</f>
        <v>*</v>
      </c>
      <c r="D38" s="141" t="str">
        <f>[34]Janeiro!$K$7</f>
        <v>*</v>
      </c>
      <c r="E38" s="141" t="str">
        <f>[34]Janeiro!$K$8</f>
        <v>*</v>
      </c>
      <c r="F38" s="141" t="str">
        <f>[34]Janeiro!$K$9</f>
        <v>*</v>
      </c>
      <c r="G38" s="141" t="str">
        <f>[34]Janeiro!$K$10</f>
        <v>*</v>
      </c>
      <c r="H38" s="141" t="str">
        <f>[34]Janeiro!$K$11</f>
        <v>*</v>
      </c>
      <c r="I38" s="141" t="str">
        <f>[34]Janeiro!$K$12</f>
        <v>*</v>
      </c>
      <c r="J38" s="141" t="str">
        <f>[34]Janeiro!$K$13</f>
        <v>*</v>
      </c>
      <c r="K38" s="141" t="str">
        <f>[34]Janeiro!$K$14</f>
        <v>*</v>
      </c>
      <c r="L38" s="141" t="str">
        <f>[34]Janeiro!$K$15</f>
        <v>*</v>
      </c>
      <c r="M38" s="141" t="str">
        <f>[34]Janeiro!$K$16</f>
        <v>*</v>
      </c>
      <c r="N38" s="141" t="str">
        <f>[34]Janeiro!$K$17</f>
        <v>*</v>
      </c>
      <c r="O38" s="141" t="str">
        <f>[34]Janeiro!$K$18</f>
        <v>*</v>
      </c>
      <c r="P38" s="141" t="str">
        <f>[34]Janeiro!$K$19</f>
        <v>*</v>
      </c>
      <c r="Q38" s="141" t="str">
        <f>[34]Janeiro!$K$20</f>
        <v>*</v>
      </c>
      <c r="R38" s="141" t="str">
        <f>[34]Janeiro!$K$21</f>
        <v>*</v>
      </c>
      <c r="S38" s="141" t="str">
        <f>[34]Janeiro!$K$22</f>
        <v>*</v>
      </c>
      <c r="T38" s="141" t="str">
        <f>[34]Janeiro!$K$23</f>
        <v>*</v>
      </c>
      <c r="U38" s="141" t="str">
        <f>[34]Janeiro!$K$24</f>
        <v>*</v>
      </c>
      <c r="V38" s="141" t="str">
        <f>[34]Janeiro!$K$25</f>
        <v>*</v>
      </c>
      <c r="W38" s="141" t="str">
        <f>[34]Janeiro!$K$26</f>
        <v>*</v>
      </c>
      <c r="X38" s="141" t="str">
        <f>[34]Janeiro!$K$27</f>
        <v>*</v>
      </c>
      <c r="Y38" s="141" t="str">
        <f>[34]Janeiro!$K$28</f>
        <v>*</v>
      </c>
      <c r="Z38" s="141" t="str">
        <f>[34]Janeiro!$K$29</f>
        <v>*</v>
      </c>
      <c r="AA38" s="141" t="str">
        <f>[34]Janeiro!$K$30</f>
        <v>*</v>
      </c>
      <c r="AB38" s="141" t="str">
        <f>[34]Janeiro!$K$31</f>
        <v>*</v>
      </c>
      <c r="AC38" s="141" t="str">
        <f>[34]Janeiro!$K$32</f>
        <v>*</v>
      </c>
      <c r="AD38" s="141" t="str">
        <f>[34]Janeiro!$K$33</f>
        <v>*</v>
      </c>
      <c r="AE38" s="141" t="str">
        <f>[34]Janeiro!$K$34</f>
        <v>*</v>
      </c>
      <c r="AF38" s="141" t="str">
        <f>[34]Janeiro!$K$35</f>
        <v>*</v>
      </c>
      <c r="AG38" s="146">
        <f t="shared" si="4"/>
        <v>0</v>
      </c>
      <c r="AH38" s="148">
        <f t="shared" si="5"/>
        <v>0</v>
      </c>
      <c r="AI38" s="58">
        <f t="shared" si="3"/>
        <v>0</v>
      </c>
      <c r="AK38" s="115" t="s">
        <v>35</v>
      </c>
    </row>
    <row r="39" spans="1:38" x14ac:dyDescent="0.2">
      <c r="A39" s="50" t="s">
        <v>15</v>
      </c>
      <c r="B39" s="141">
        <f>[35]Janeiro!$K$5</f>
        <v>0</v>
      </c>
      <c r="C39" s="141">
        <f>[35]Janeiro!$K$6</f>
        <v>2.4000000000000004</v>
      </c>
      <c r="D39" s="141">
        <f>[35]Janeiro!$K$7</f>
        <v>9.0000000000000018</v>
      </c>
      <c r="E39" s="141">
        <f>[35]Janeiro!$K$8</f>
        <v>49.4</v>
      </c>
      <c r="F39" s="141">
        <f>[35]Janeiro!$K$9</f>
        <v>0</v>
      </c>
      <c r="G39" s="141">
        <f>[35]Janeiro!$K$10</f>
        <v>0</v>
      </c>
      <c r="H39" s="141">
        <f>[35]Janeiro!$K$11</f>
        <v>0</v>
      </c>
      <c r="I39" s="141">
        <f>[35]Janeiro!$K$12</f>
        <v>0</v>
      </c>
      <c r="J39" s="141">
        <f>[35]Janeiro!$K$13</f>
        <v>5.6000000000000005</v>
      </c>
      <c r="K39" s="141">
        <f>[35]Janeiro!$K$14</f>
        <v>22.8</v>
      </c>
      <c r="L39" s="141">
        <f>[35]Janeiro!$K$15</f>
        <v>0</v>
      </c>
      <c r="M39" s="141">
        <f>[35]Janeiro!$K$16</f>
        <v>0</v>
      </c>
      <c r="N39" s="141">
        <f>[35]Janeiro!$K$17</f>
        <v>6.6</v>
      </c>
      <c r="O39" s="141">
        <f>[35]Janeiro!$K$18</f>
        <v>2.1999999999999997</v>
      </c>
      <c r="P39" s="141">
        <f>[35]Janeiro!$K$19</f>
        <v>0</v>
      </c>
      <c r="Q39" s="141">
        <f>[35]Janeiro!$K$20</f>
        <v>0.4</v>
      </c>
      <c r="R39" s="141">
        <f>[35]Janeiro!$K$21</f>
        <v>0</v>
      </c>
      <c r="S39" s="141">
        <f>[35]Janeiro!$K$22</f>
        <v>2.4</v>
      </c>
      <c r="T39" s="141">
        <f>[35]Janeiro!$K$23</f>
        <v>7.2</v>
      </c>
      <c r="U39" s="141">
        <f>[35]Janeiro!$K$24</f>
        <v>0</v>
      </c>
      <c r="V39" s="141">
        <f>[35]Janeiro!$K$25</f>
        <v>0</v>
      </c>
      <c r="W39" s="141">
        <f>[35]Janeiro!$K$26</f>
        <v>1</v>
      </c>
      <c r="X39" s="141">
        <f>[35]Janeiro!$K$27</f>
        <v>0</v>
      </c>
      <c r="Y39" s="141">
        <f>[35]Janeiro!$K$28</f>
        <v>0.2</v>
      </c>
      <c r="Z39" s="141">
        <f>[35]Janeiro!$K$29</f>
        <v>4.8</v>
      </c>
      <c r="AA39" s="141">
        <f>[35]Janeiro!$K$30</f>
        <v>0</v>
      </c>
      <c r="AB39" s="141">
        <f>[35]Janeiro!$K$31</f>
        <v>0</v>
      </c>
      <c r="AC39" s="141">
        <f>[35]Janeiro!$K$32</f>
        <v>2.8</v>
      </c>
      <c r="AD39" s="141">
        <f>[35]Janeiro!$K$33</f>
        <v>31.599999999999998</v>
      </c>
      <c r="AE39" s="141">
        <f>[35]Janeiro!$K$34</f>
        <v>71.2</v>
      </c>
      <c r="AF39" s="141">
        <f>[35]Janeiro!$K$35</f>
        <v>58.79999999999999</v>
      </c>
      <c r="AG39" s="146">
        <f t="shared" si="4"/>
        <v>278.40000000000003</v>
      </c>
      <c r="AH39" s="148">
        <f t="shared" si="5"/>
        <v>71.2</v>
      </c>
      <c r="AI39" s="58">
        <f t="shared" si="3"/>
        <v>14</v>
      </c>
      <c r="AJ39" s="115" t="s">
        <v>35</v>
      </c>
    </row>
    <row r="40" spans="1:38" hidden="1" x14ac:dyDescent="0.2">
      <c r="A40" s="109" t="s">
        <v>16</v>
      </c>
      <c r="B40" s="141" t="str">
        <f>[36]Janeiro!$K$5</f>
        <v>*</v>
      </c>
      <c r="C40" s="141" t="str">
        <f>[36]Janeiro!$K$6</f>
        <v>*</v>
      </c>
      <c r="D40" s="141" t="str">
        <f>[36]Janeiro!$K$7</f>
        <v>*</v>
      </c>
      <c r="E40" s="141" t="str">
        <f>[36]Janeiro!$K$8</f>
        <v>*</v>
      </c>
      <c r="F40" s="141" t="str">
        <f>[36]Janeiro!$K$9</f>
        <v>*</v>
      </c>
      <c r="G40" s="141" t="str">
        <f>[36]Janeiro!$K$10</f>
        <v>*</v>
      </c>
      <c r="H40" s="141" t="str">
        <f>[36]Janeiro!$K$11</f>
        <v>*</v>
      </c>
      <c r="I40" s="141" t="str">
        <f>[36]Janeiro!$K$12</f>
        <v>*</v>
      </c>
      <c r="J40" s="141" t="str">
        <f>[36]Janeiro!$K$13</f>
        <v>*</v>
      </c>
      <c r="K40" s="141" t="str">
        <f>[36]Janeiro!$K$14</f>
        <v>*</v>
      </c>
      <c r="L40" s="141" t="str">
        <f>[36]Janeiro!$K$15</f>
        <v>*</v>
      </c>
      <c r="M40" s="141" t="str">
        <f>[36]Janeiro!$K$16</f>
        <v>*</v>
      </c>
      <c r="N40" s="141" t="str">
        <f>[36]Janeiro!$K$17</f>
        <v>*</v>
      </c>
      <c r="O40" s="141" t="str">
        <f>[36]Janeiro!$K$18</f>
        <v>*</v>
      </c>
      <c r="P40" s="141" t="str">
        <f>[36]Janeiro!$K$19</f>
        <v>*</v>
      </c>
      <c r="Q40" s="141" t="str">
        <f>[36]Janeiro!$K$20</f>
        <v>*</v>
      </c>
      <c r="R40" s="141" t="str">
        <f>[36]Janeiro!$K$21</f>
        <v>*</v>
      </c>
      <c r="S40" s="141" t="str">
        <f>[36]Janeiro!$K$22</f>
        <v>*</v>
      </c>
      <c r="T40" s="141" t="str">
        <f>[36]Janeiro!$K$23</f>
        <v>*</v>
      </c>
      <c r="U40" s="141" t="str">
        <f>[36]Janeiro!$K$24</f>
        <v>*</v>
      </c>
      <c r="V40" s="141" t="str">
        <f>[36]Janeiro!$K$25</f>
        <v>*</v>
      </c>
      <c r="W40" s="141" t="str">
        <f>[36]Janeiro!$K$26</f>
        <v>*</v>
      </c>
      <c r="X40" s="141" t="str">
        <f>[36]Janeiro!$K$27</f>
        <v>*</v>
      </c>
      <c r="Y40" s="141" t="str">
        <f>[36]Janeiro!$K$28</f>
        <v>*</v>
      </c>
      <c r="Z40" s="141" t="str">
        <f>[36]Janeiro!$K$29</f>
        <v>*</v>
      </c>
      <c r="AA40" s="141" t="str">
        <f>[36]Janeiro!$K$30</f>
        <v>*</v>
      </c>
      <c r="AB40" s="141" t="str">
        <f>[36]Janeiro!$K$31</f>
        <v>*</v>
      </c>
      <c r="AC40" s="141" t="str">
        <f>[36]Janeiro!$K$32</f>
        <v>*</v>
      </c>
      <c r="AD40" s="141" t="str">
        <f>[36]Janeiro!$K$33</f>
        <v>*</v>
      </c>
      <c r="AE40" s="141" t="str">
        <f>[36]Janeiro!$K$34</f>
        <v>*</v>
      </c>
      <c r="AF40" s="141" t="str">
        <f>[36]Janeiro!$K$35</f>
        <v>*</v>
      </c>
      <c r="AG40" s="146">
        <f t="shared" si="4"/>
        <v>0</v>
      </c>
      <c r="AH40" s="148">
        <f t="shared" si="5"/>
        <v>0</v>
      </c>
      <c r="AI40" s="58">
        <f t="shared" si="3"/>
        <v>0</v>
      </c>
      <c r="AK40" s="115" t="s">
        <v>35</v>
      </c>
    </row>
    <row r="41" spans="1:38" x14ac:dyDescent="0.2">
      <c r="A41" s="50" t="s">
        <v>161</v>
      </c>
      <c r="B41" s="141">
        <f>[37]Janeiro!$K$5</f>
        <v>4</v>
      </c>
      <c r="C41" s="141">
        <f>[37]Janeiro!$K$6</f>
        <v>14.4</v>
      </c>
      <c r="D41" s="141">
        <f>[37]Janeiro!$K$7</f>
        <v>0.2</v>
      </c>
      <c r="E41" s="141">
        <f>[37]Janeiro!$K$8</f>
        <v>92.8</v>
      </c>
      <c r="F41" s="141">
        <f>[37]Janeiro!$K$9</f>
        <v>0.4</v>
      </c>
      <c r="G41" s="141">
        <f>[37]Janeiro!$K$10</f>
        <v>0</v>
      </c>
      <c r="H41" s="141">
        <f>[37]Janeiro!$K$11</f>
        <v>0</v>
      </c>
      <c r="I41" s="141">
        <f>[37]Janeiro!$K$12</f>
        <v>0</v>
      </c>
      <c r="J41" s="141">
        <f>[37]Janeiro!$K$13</f>
        <v>0</v>
      </c>
      <c r="K41" s="141">
        <f>[37]Janeiro!$K$14</f>
        <v>3.8</v>
      </c>
      <c r="L41" s="141">
        <f>[37]Janeiro!$K$15</f>
        <v>11.6</v>
      </c>
      <c r="M41" s="141">
        <f>[37]Janeiro!$K$16</f>
        <v>0.2</v>
      </c>
      <c r="N41" s="141">
        <f>[37]Janeiro!$K$17</f>
        <v>0.60000000000000009</v>
      </c>
      <c r="O41" s="141">
        <f>[37]Janeiro!$K$18</f>
        <v>1.2</v>
      </c>
      <c r="P41" s="141">
        <f>[37]Janeiro!$K$19</f>
        <v>0.4</v>
      </c>
      <c r="Q41" s="141">
        <f>[37]Janeiro!$K$20</f>
        <v>22.400000000000002</v>
      </c>
      <c r="R41" s="141">
        <f>[37]Janeiro!$K$21</f>
        <v>0.4</v>
      </c>
      <c r="S41" s="141">
        <f>[37]Janeiro!$K$22</f>
        <v>0</v>
      </c>
      <c r="T41" s="141">
        <f>[37]Janeiro!$K$23</f>
        <v>0</v>
      </c>
      <c r="U41" s="141">
        <f>[37]Janeiro!$K$24</f>
        <v>4.8</v>
      </c>
      <c r="V41" s="141">
        <f>[37]Janeiro!$K$25</f>
        <v>0.60000000000000009</v>
      </c>
      <c r="W41" s="141">
        <f>[37]Janeiro!$K$26</f>
        <v>20.2</v>
      </c>
      <c r="X41" s="141">
        <f>[37]Janeiro!$K$27</f>
        <v>0.8</v>
      </c>
      <c r="Y41" s="141">
        <f>[37]Janeiro!$K$28</f>
        <v>0</v>
      </c>
      <c r="Z41" s="141">
        <f>[37]Janeiro!$K$29</f>
        <v>0</v>
      </c>
      <c r="AA41" s="141">
        <f>[37]Janeiro!$K$30</f>
        <v>0</v>
      </c>
      <c r="AB41" s="141">
        <f>[37]Janeiro!$K$31</f>
        <v>0.4</v>
      </c>
      <c r="AC41" s="141">
        <f>[37]Janeiro!$K$32</f>
        <v>0</v>
      </c>
      <c r="AD41" s="141">
        <f>[37]Janeiro!$K$33</f>
        <v>29.2</v>
      </c>
      <c r="AE41" s="141">
        <f>[37]Janeiro!$K$34</f>
        <v>5.2</v>
      </c>
      <c r="AF41" s="141">
        <f>[37]Janeiro!$K$35</f>
        <v>4.8</v>
      </c>
      <c r="AG41" s="146">
        <f t="shared" si="4"/>
        <v>218.4</v>
      </c>
      <c r="AH41" s="148">
        <f t="shared" si="5"/>
        <v>92.8</v>
      </c>
      <c r="AI41" s="58">
        <f t="shared" si="3"/>
        <v>10</v>
      </c>
    </row>
    <row r="42" spans="1:38" x14ac:dyDescent="0.2">
      <c r="A42" s="50" t="s">
        <v>251</v>
      </c>
      <c r="B42" s="141">
        <f>[38]Janeiro!$K$5</f>
        <v>0</v>
      </c>
      <c r="C42" s="141">
        <f>[38]Janeiro!$K$6</f>
        <v>23.200000000000003</v>
      </c>
      <c r="D42" s="141">
        <f>[38]Janeiro!$K$7</f>
        <v>0</v>
      </c>
      <c r="E42" s="141">
        <f>[38]Janeiro!$K$8</f>
        <v>10.199999999999999</v>
      </c>
      <c r="F42" s="141">
        <f>[38]Janeiro!$K$9</f>
        <v>0.2</v>
      </c>
      <c r="G42" s="141">
        <f>[38]Janeiro!$K$10</f>
        <v>0</v>
      </c>
      <c r="H42" s="141">
        <f>[38]Janeiro!$K$11</f>
        <v>0</v>
      </c>
      <c r="I42" s="141">
        <f>[38]Janeiro!$K$12</f>
        <v>0</v>
      </c>
      <c r="J42" s="141">
        <f>[38]Janeiro!$K$13</f>
        <v>0</v>
      </c>
      <c r="K42" s="141">
        <f>[38]Janeiro!$K$14</f>
        <v>14.200000000000001</v>
      </c>
      <c r="L42" s="141">
        <f>[38]Janeiro!$K$15</f>
        <v>7.8000000000000007</v>
      </c>
      <c r="M42" s="141">
        <f>[38]Janeiro!$K$16</f>
        <v>0</v>
      </c>
      <c r="N42" s="141">
        <f>[38]Janeiro!$K$17</f>
        <v>0</v>
      </c>
      <c r="O42" s="141">
        <f>[38]Janeiro!$K$18</f>
        <v>0.2</v>
      </c>
      <c r="P42" s="141">
        <f>[38]Janeiro!$K$19</f>
        <v>0</v>
      </c>
      <c r="Q42" s="141">
        <f>[38]Janeiro!$K$20</f>
        <v>2.8000000000000003</v>
      </c>
      <c r="R42" s="141">
        <f>[38]Janeiro!$K$21</f>
        <v>0</v>
      </c>
      <c r="S42" s="141">
        <f>[38]Janeiro!$K$22</f>
        <v>0</v>
      </c>
      <c r="T42" s="141">
        <f>[38]Janeiro!$K$23</f>
        <v>0</v>
      </c>
      <c r="U42" s="141">
        <f>[38]Janeiro!$K$24</f>
        <v>0</v>
      </c>
      <c r="V42" s="141">
        <f>[38]Janeiro!$K$25</f>
        <v>0</v>
      </c>
      <c r="W42" s="141">
        <f>[38]Janeiro!$K$26</f>
        <v>0</v>
      </c>
      <c r="X42" s="141">
        <f>[38]Janeiro!$K$27</f>
        <v>0</v>
      </c>
      <c r="Y42" s="141">
        <f>[38]Janeiro!$K$28</f>
        <v>0</v>
      </c>
      <c r="Z42" s="141">
        <f>[38]Janeiro!$K$29</f>
        <v>0</v>
      </c>
      <c r="AA42" s="141">
        <f>[38]Janeiro!$K$30</f>
        <v>0</v>
      </c>
      <c r="AB42" s="141">
        <f>[38]Janeiro!$K$31</f>
        <v>0</v>
      </c>
      <c r="AC42" s="141">
        <f>[38]Janeiro!$K$32</f>
        <v>0</v>
      </c>
      <c r="AD42" s="141">
        <f>[38]Janeiro!$K$33</f>
        <v>0</v>
      </c>
      <c r="AE42" s="141">
        <f>[38]Janeiro!$K$34</f>
        <v>0</v>
      </c>
      <c r="AF42" s="141">
        <f>[38]Janeiro!$K$35</f>
        <v>0</v>
      </c>
      <c r="AG42" s="146">
        <f t="shared" si="4"/>
        <v>58.600000000000009</v>
      </c>
      <c r="AH42" s="148">
        <f t="shared" si="5"/>
        <v>23.200000000000003</v>
      </c>
      <c r="AI42" s="58">
        <f t="shared" si="3"/>
        <v>24</v>
      </c>
    </row>
    <row r="43" spans="1:38" x14ac:dyDescent="0.2">
      <c r="A43" s="50" t="s">
        <v>143</v>
      </c>
      <c r="B43" s="141">
        <f>[39]Janeiro!$K$5</f>
        <v>6</v>
      </c>
      <c r="C43" s="141">
        <f>[39]Janeiro!$K$6</f>
        <v>21.8</v>
      </c>
      <c r="D43" s="141">
        <f>[39]Janeiro!$K$7</f>
        <v>0.2</v>
      </c>
      <c r="E43" s="141">
        <f>[39]Janeiro!$K$8</f>
        <v>7.4</v>
      </c>
      <c r="F43" s="141">
        <f>[39]Janeiro!$K$9</f>
        <v>0</v>
      </c>
      <c r="G43" s="141">
        <f>[39]Janeiro!$K$10</f>
        <v>0</v>
      </c>
      <c r="H43" s="141">
        <f>[39]Janeiro!$K$11</f>
        <v>0</v>
      </c>
      <c r="I43" s="141">
        <f>[39]Janeiro!$K$12</f>
        <v>0</v>
      </c>
      <c r="J43" s="141">
        <f>[39]Janeiro!$K$13</f>
        <v>0</v>
      </c>
      <c r="K43" s="141">
        <f>[39]Janeiro!$K$14</f>
        <v>0</v>
      </c>
      <c r="L43" s="141">
        <f>[39]Janeiro!$K$15</f>
        <v>0</v>
      </c>
      <c r="M43" s="141">
        <f>[39]Janeiro!$K$16</f>
        <v>0</v>
      </c>
      <c r="N43" s="141">
        <f>[39]Janeiro!$K$17</f>
        <v>3.6</v>
      </c>
      <c r="O43" s="141">
        <f>[39]Janeiro!$K$18</f>
        <v>2.8</v>
      </c>
      <c r="P43" s="141">
        <f>[39]Janeiro!$K$19</f>
        <v>0</v>
      </c>
      <c r="Q43" s="141">
        <f>[39]Janeiro!$K$20</f>
        <v>0</v>
      </c>
      <c r="R43" s="141">
        <f>[39]Janeiro!$K$21</f>
        <v>0</v>
      </c>
      <c r="S43" s="141">
        <f>[39]Janeiro!$K$22</f>
        <v>5.6</v>
      </c>
      <c r="T43" s="141">
        <f>[39]Janeiro!$K$23</f>
        <v>0</v>
      </c>
      <c r="U43" s="141">
        <f>[39]Janeiro!$K$24</f>
        <v>0</v>
      </c>
      <c r="V43" s="141">
        <f>[39]Janeiro!$K$25</f>
        <v>25.2</v>
      </c>
      <c r="W43" s="141">
        <f>[39]Janeiro!$K$26</f>
        <v>34.4</v>
      </c>
      <c r="X43" s="141">
        <f>[39]Janeiro!$K$27</f>
        <v>0.2</v>
      </c>
      <c r="Y43" s="141">
        <f>[39]Janeiro!$K$28</f>
        <v>0</v>
      </c>
      <c r="Z43" s="141">
        <f>[39]Janeiro!$K$29</f>
        <v>8.2000000000000011</v>
      </c>
      <c r="AA43" s="141">
        <f>[39]Janeiro!$K$30</f>
        <v>0</v>
      </c>
      <c r="AB43" s="141">
        <f>[39]Janeiro!$K$31</f>
        <v>0.4</v>
      </c>
      <c r="AC43" s="141">
        <f>[39]Janeiro!$K$32</f>
        <v>0</v>
      </c>
      <c r="AD43" s="141">
        <f>[39]Janeiro!$K$33</f>
        <v>0.6</v>
      </c>
      <c r="AE43" s="141">
        <f>[39]Janeiro!$K$34</f>
        <v>61.600000000000009</v>
      </c>
      <c r="AF43" s="141">
        <f>[39]Janeiro!$K$35</f>
        <v>29.999999999999996</v>
      </c>
      <c r="AG43" s="146">
        <f t="shared" si="4"/>
        <v>208</v>
      </c>
      <c r="AH43" s="148">
        <f t="shared" si="5"/>
        <v>61.600000000000009</v>
      </c>
      <c r="AI43" s="58">
        <f t="shared" si="3"/>
        <v>16</v>
      </c>
      <c r="AK43" s="115" t="s">
        <v>35</v>
      </c>
    </row>
    <row r="44" spans="1:38" x14ac:dyDescent="0.2">
      <c r="A44" s="50" t="s">
        <v>18</v>
      </c>
      <c r="B44" s="141">
        <f>[40]Janeiro!$K$5</f>
        <v>0.2</v>
      </c>
      <c r="C44" s="141">
        <f>[40]Janeiro!$K$6</f>
        <v>35.6</v>
      </c>
      <c r="D44" s="141">
        <f>[40]Janeiro!$K$7</f>
        <v>23</v>
      </c>
      <c r="E44" s="141">
        <f>[40]Janeiro!$K$8</f>
        <v>11.8</v>
      </c>
      <c r="F44" s="141">
        <f>[40]Janeiro!$K$9</f>
        <v>5.3999999999999995</v>
      </c>
      <c r="G44" s="141">
        <f>[40]Janeiro!$K$10</f>
        <v>0.2</v>
      </c>
      <c r="H44" s="141">
        <f>[40]Janeiro!$K$11</f>
        <v>0</v>
      </c>
      <c r="I44" s="141">
        <f>[40]Janeiro!$K$12</f>
        <v>2.6</v>
      </c>
      <c r="J44" s="141">
        <f>[40]Janeiro!$K$13</f>
        <v>8.6</v>
      </c>
      <c r="K44" s="141">
        <f>[40]Janeiro!$K$14</f>
        <v>4</v>
      </c>
      <c r="L44" s="141">
        <f>[40]Janeiro!$K$15</f>
        <v>16.399999999999999</v>
      </c>
      <c r="M44" s="141">
        <f>[40]Janeiro!$K$16</f>
        <v>7.4</v>
      </c>
      <c r="N44" s="141">
        <f>[40]Janeiro!$K$17</f>
        <v>18</v>
      </c>
      <c r="O44" s="141">
        <f>[40]Janeiro!$K$18</f>
        <v>6.2000000000000011</v>
      </c>
      <c r="P44" s="141">
        <f>[40]Janeiro!$K$19</f>
        <v>0</v>
      </c>
      <c r="Q44" s="141">
        <f>[40]Janeiro!$K$20</f>
        <v>0.8</v>
      </c>
      <c r="R44" s="141">
        <f>[40]Janeiro!$K$21</f>
        <v>0.4</v>
      </c>
      <c r="S44" s="141">
        <f>[40]Janeiro!$K$22</f>
        <v>6</v>
      </c>
      <c r="T44" s="141">
        <f>[40]Janeiro!$K$23</f>
        <v>25.599999999999998</v>
      </c>
      <c r="U44" s="141">
        <f>[40]Janeiro!$K$24</f>
        <v>1.2000000000000002</v>
      </c>
      <c r="V44" s="141">
        <f>[40]Janeiro!$K$25</f>
        <v>0</v>
      </c>
      <c r="W44" s="141">
        <f>[40]Janeiro!$K$26</f>
        <v>0.4</v>
      </c>
      <c r="X44" s="141">
        <f>[40]Janeiro!$K$27</f>
        <v>64.2</v>
      </c>
      <c r="Y44" s="141">
        <f>[40]Janeiro!$K$28</f>
        <v>0</v>
      </c>
      <c r="Z44" s="141">
        <f>[40]Janeiro!$K$29</f>
        <v>11</v>
      </c>
      <c r="AA44" s="141">
        <f>[40]Janeiro!$K$30</f>
        <v>6</v>
      </c>
      <c r="AB44" s="141">
        <f>[40]Janeiro!$K$31</f>
        <v>0</v>
      </c>
      <c r="AC44" s="141">
        <f>[40]Janeiro!$K$32</f>
        <v>21.6</v>
      </c>
      <c r="AD44" s="141">
        <f>[40]Janeiro!$K$33</f>
        <v>1</v>
      </c>
      <c r="AE44" s="141">
        <f>[40]Janeiro!$K$34</f>
        <v>19.399999999999999</v>
      </c>
      <c r="AF44" s="141">
        <f>[40]Janeiro!$K$35</f>
        <v>8</v>
      </c>
      <c r="AG44" s="146">
        <f t="shared" si="4"/>
        <v>305</v>
      </c>
      <c r="AH44" s="148">
        <f t="shared" si="5"/>
        <v>64.2</v>
      </c>
      <c r="AI44" s="58">
        <f t="shared" si="3"/>
        <v>5</v>
      </c>
    </row>
    <row r="45" spans="1:38" hidden="1" x14ac:dyDescent="0.2">
      <c r="A45" s="110" t="s">
        <v>148</v>
      </c>
      <c r="B45" s="141" t="str">
        <f>[41]Janeiro!$K$5</f>
        <v>*</v>
      </c>
      <c r="C45" s="141" t="str">
        <f>[41]Janeiro!$K$6</f>
        <v>*</v>
      </c>
      <c r="D45" s="141" t="str">
        <f>[41]Janeiro!$K$7</f>
        <v>*</v>
      </c>
      <c r="E45" s="141" t="str">
        <f>[41]Janeiro!$K$8</f>
        <v>*</v>
      </c>
      <c r="F45" s="141" t="str">
        <f>[41]Janeiro!$K$9</f>
        <v>*</v>
      </c>
      <c r="G45" s="141" t="str">
        <f>[41]Janeiro!$K$10</f>
        <v>*</v>
      </c>
      <c r="H45" s="141" t="str">
        <f>[41]Janeiro!$K$11</f>
        <v>*</v>
      </c>
      <c r="I45" s="141" t="str">
        <f>[41]Janeiro!$K$12</f>
        <v>*</v>
      </c>
      <c r="J45" s="141" t="str">
        <f>[41]Janeiro!$K$13</f>
        <v>*</v>
      </c>
      <c r="K45" s="141" t="str">
        <f>[41]Janeiro!$K$14</f>
        <v>*</v>
      </c>
      <c r="L45" s="141" t="str">
        <f>[41]Janeiro!$K$15</f>
        <v>*</v>
      </c>
      <c r="M45" s="141" t="str">
        <f>[41]Janeiro!$K$16</f>
        <v>*</v>
      </c>
      <c r="N45" s="141" t="str">
        <f>[41]Janeiro!$K$17</f>
        <v>*</v>
      </c>
      <c r="O45" s="141" t="str">
        <f>[41]Janeiro!$K$18</f>
        <v>*</v>
      </c>
      <c r="P45" s="141" t="str">
        <f>[41]Janeiro!$K$19</f>
        <v>*</v>
      </c>
      <c r="Q45" s="141" t="str">
        <f>[41]Janeiro!$K$20</f>
        <v>*</v>
      </c>
      <c r="R45" s="141" t="str">
        <f>[41]Janeiro!$K$21</f>
        <v>*</v>
      </c>
      <c r="S45" s="141" t="str">
        <f>[41]Janeiro!$K$22</f>
        <v>*</v>
      </c>
      <c r="T45" s="141" t="str">
        <f>[41]Janeiro!$K$23</f>
        <v>*</v>
      </c>
      <c r="U45" s="141" t="str">
        <f>[41]Janeiro!$K$24</f>
        <v>*</v>
      </c>
      <c r="V45" s="141" t="str">
        <f>[41]Janeiro!$K$25</f>
        <v>*</v>
      </c>
      <c r="W45" s="141" t="str">
        <f>[41]Janeiro!$K$26</f>
        <v>*</v>
      </c>
      <c r="X45" s="141" t="str">
        <f>[41]Janeiro!$K$27</f>
        <v>*</v>
      </c>
      <c r="Y45" s="141" t="str">
        <f>[41]Janeiro!$K$28</f>
        <v>*</v>
      </c>
      <c r="Z45" s="141" t="str">
        <f>[41]Janeiro!$K$29</f>
        <v>*</v>
      </c>
      <c r="AA45" s="141" t="str">
        <f>[41]Janeiro!$K$30</f>
        <v>*</v>
      </c>
      <c r="AB45" s="141" t="str">
        <f>[41]Janeiro!$K$31</f>
        <v>*</v>
      </c>
      <c r="AC45" s="141" t="str">
        <f>[41]Janeiro!$K$32</f>
        <v>*</v>
      </c>
      <c r="AD45" s="141" t="str">
        <f>[41]Janeiro!$K$33</f>
        <v>*</v>
      </c>
      <c r="AE45" s="141" t="str">
        <f>[41]Janeiro!$K$34</f>
        <v>*</v>
      </c>
      <c r="AF45" s="141" t="str">
        <f>[41]Janeiro!$K$35</f>
        <v>*</v>
      </c>
      <c r="AG45" s="146">
        <f t="shared" si="4"/>
        <v>0</v>
      </c>
      <c r="AH45" s="148">
        <f t="shared" si="5"/>
        <v>0</v>
      </c>
      <c r="AI45" s="58">
        <f t="shared" si="3"/>
        <v>0</v>
      </c>
      <c r="AK45" s="115" t="s">
        <v>35</v>
      </c>
    </row>
    <row r="46" spans="1:38" x14ac:dyDescent="0.2">
      <c r="A46" s="50" t="s">
        <v>19</v>
      </c>
      <c r="B46" s="141">
        <f>[42]Janeiro!$K$5</f>
        <v>0</v>
      </c>
      <c r="C46" s="141">
        <f>[42]Janeiro!$K$6</f>
        <v>45.6</v>
      </c>
      <c r="D46" s="141">
        <f>[42]Janeiro!$K$7</f>
        <v>14.799999999999999</v>
      </c>
      <c r="E46" s="141">
        <f>[42]Janeiro!$K$8</f>
        <v>6.6000000000000005</v>
      </c>
      <c r="F46" s="141">
        <f>[42]Janeiro!$K$9</f>
        <v>0</v>
      </c>
      <c r="G46" s="141">
        <f>[42]Janeiro!$K$10</f>
        <v>0</v>
      </c>
      <c r="H46" s="141">
        <f>[42]Janeiro!$K$11</f>
        <v>0</v>
      </c>
      <c r="I46" s="141">
        <f>[42]Janeiro!$K$12</f>
        <v>0</v>
      </c>
      <c r="J46" s="141">
        <f>[42]Janeiro!$K$13</f>
        <v>0</v>
      </c>
      <c r="K46" s="141">
        <f>[42]Janeiro!$K$14</f>
        <v>0.4</v>
      </c>
      <c r="L46" s="141">
        <f>[42]Janeiro!$K$15</f>
        <v>0</v>
      </c>
      <c r="M46" s="141">
        <f>[42]Janeiro!$K$16</f>
        <v>0</v>
      </c>
      <c r="N46" s="141">
        <f>[42]Janeiro!$K$17</f>
        <v>14</v>
      </c>
      <c r="O46" s="141">
        <f>[42]Janeiro!$K$18</f>
        <v>37.200000000000003</v>
      </c>
      <c r="P46" s="141">
        <f>[42]Janeiro!$K$19</f>
        <v>0</v>
      </c>
      <c r="Q46" s="141">
        <f>[42]Janeiro!$K$20</f>
        <v>0.2</v>
      </c>
      <c r="R46" s="141">
        <f>[42]Janeiro!$K$21</f>
        <v>0</v>
      </c>
      <c r="S46" s="141">
        <f>[42]Janeiro!$K$22</f>
        <v>0</v>
      </c>
      <c r="T46" s="141">
        <f>[42]Janeiro!$K$23</f>
        <v>0</v>
      </c>
      <c r="U46" s="141">
        <f>[42]Janeiro!$K$24</f>
        <v>0.2</v>
      </c>
      <c r="V46" s="141">
        <f>[42]Janeiro!$K$25</f>
        <v>1.2</v>
      </c>
      <c r="W46" s="141">
        <f>[42]Janeiro!$K$26</f>
        <v>42.6</v>
      </c>
      <c r="X46" s="141">
        <f>[42]Janeiro!$K$27</f>
        <v>0</v>
      </c>
      <c r="Y46" s="141">
        <f>[42]Janeiro!$K$28</f>
        <v>0</v>
      </c>
      <c r="Z46" s="141">
        <f>[42]Janeiro!$K$29</f>
        <v>0</v>
      </c>
      <c r="AA46" s="141">
        <f>[42]Janeiro!$K$30</f>
        <v>0</v>
      </c>
      <c r="AB46" s="141">
        <f>[42]Janeiro!$K$31</f>
        <v>0</v>
      </c>
      <c r="AC46" s="141">
        <f>[42]Janeiro!$K$32</f>
        <v>0</v>
      </c>
      <c r="AD46" s="141">
        <f>[42]Janeiro!$K$33</f>
        <v>0</v>
      </c>
      <c r="AE46" s="141">
        <f>[42]Janeiro!$K$34</f>
        <v>0.2</v>
      </c>
      <c r="AF46" s="141">
        <f>[42]Janeiro!$K$35</f>
        <v>10</v>
      </c>
      <c r="AG46" s="146">
        <f t="shared" si="4"/>
        <v>173</v>
      </c>
      <c r="AH46" s="148">
        <f t="shared" si="5"/>
        <v>45.6</v>
      </c>
      <c r="AI46" s="58">
        <f t="shared" si="3"/>
        <v>19</v>
      </c>
      <c r="AJ46" s="115" t="s">
        <v>35</v>
      </c>
    </row>
    <row r="47" spans="1:38" x14ac:dyDescent="0.2">
      <c r="A47" s="50" t="s">
        <v>23</v>
      </c>
      <c r="B47" s="141">
        <f>[43]Janeiro!$K$5</f>
        <v>1.8</v>
      </c>
      <c r="C47" s="141">
        <f>[43]Janeiro!$K$6</f>
        <v>4.4000000000000004</v>
      </c>
      <c r="D47" s="141">
        <f>[43]Janeiro!$K$7</f>
        <v>1</v>
      </c>
      <c r="E47" s="141">
        <f>[43]Janeiro!$K$8</f>
        <v>80.8</v>
      </c>
      <c r="F47" s="141">
        <f>[43]Janeiro!$K$9</f>
        <v>0</v>
      </c>
      <c r="G47" s="141">
        <f>[43]Janeiro!$K$10</f>
        <v>0</v>
      </c>
      <c r="H47" s="141">
        <f>[43]Janeiro!$K$11</f>
        <v>0</v>
      </c>
      <c r="I47" s="141">
        <f>[43]Janeiro!$K$12</f>
        <v>0</v>
      </c>
      <c r="J47" s="141">
        <f>[43]Janeiro!$K$13</f>
        <v>0</v>
      </c>
      <c r="K47" s="141">
        <f>[43]Janeiro!$K$14</f>
        <v>0.8</v>
      </c>
      <c r="L47" s="141">
        <f>[43]Janeiro!$K$15</f>
        <v>45.2</v>
      </c>
      <c r="M47" s="141">
        <f>[43]Janeiro!$K$16</f>
        <v>0</v>
      </c>
      <c r="N47" s="141">
        <f>[43]Janeiro!$K$17</f>
        <v>6.2</v>
      </c>
      <c r="O47" s="141">
        <f>[43]Janeiro!$K$18</f>
        <v>1.4</v>
      </c>
      <c r="P47" s="141">
        <f>[43]Janeiro!$K$19</f>
        <v>2</v>
      </c>
      <c r="Q47" s="141">
        <f>[43]Janeiro!$K$20</f>
        <v>0</v>
      </c>
      <c r="R47" s="141">
        <f>[43]Janeiro!$K$21</f>
        <v>1.4</v>
      </c>
      <c r="S47" s="141">
        <f>[43]Janeiro!$K$22</f>
        <v>0.2</v>
      </c>
      <c r="T47" s="141">
        <f>[43]Janeiro!$K$23</f>
        <v>5</v>
      </c>
      <c r="U47" s="141">
        <f>[43]Janeiro!$K$24</f>
        <v>6.1999999999999993</v>
      </c>
      <c r="V47" s="141">
        <f>[43]Janeiro!$K$25</f>
        <v>0</v>
      </c>
      <c r="W47" s="141">
        <f>[43]Janeiro!$K$26</f>
        <v>6.0000000000000009</v>
      </c>
      <c r="X47" s="141">
        <f>[43]Janeiro!$K$27</f>
        <v>3</v>
      </c>
      <c r="Y47" s="141">
        <f>[43]Janeiro!$K$28</f>
        <v>0.2</v>
      </c>
      <c r="Z47" s="141">
        <f>[43]Janeiro!$K$29</f>
        <v>0</v>
      </c>
      <c r="AA47" s="141">
        <f>[43]Janeiro!$K$30</f>
        <v>0</v>
      </c>
      <c r="AB47" s="141">
        <f>[43]Janeiro!$K$31</f>
        <v>0</v>
      </c>
      <c r="AC47" s="141">
        <f>[43]Janeiro!$K$32</f>
        <v>13</v>
      </c>
      <c r="AD47" s="141">
        <f>[43]Janeiro!$K$33</f>
        <v>0.60000000000000009</v>
      </c>
      <c r="AE47" s="141">
        <f>[43]Janeiro!$K$34</f>
        <v>12.399999999999999</v>
      </c>
      <c r="AF47" s="141">
        <f>[43]Janeiro!$K$35</f>
        <v>51.800000000000004</v>
      </c>
      <c r="AG47" s="146">
        <f t="shared" si="4"/>
        <v>243.39999999999998</v>
      </c>
      <c r="AH47" s="148">
        <f t="shared" si="5"/>
        <v>80.8</v>
      </c>
      <c r="AI47" s="58">
        <f t="shared" si="3"/>
        <v>11</v>
      </c>
    </row>
    <row r="48" spans="1:38" hidden="1" x14ac:dyDescent="0.2">
      <c r="A48" s="50" t="s">
        <v>34</v>
      </c>
      <c r="B48" s="141" t="str">
        <f>[44]Janeiro!$K$5</f>
        <v>*</v>
      </c>
      <c r="C48" s="141" t="str">
        <f>[44]Janeiro!$K$6</f>
        <v>*</v>
      </c>
      <c r="D48" s="141" t="str">
        <f>[44]Janeiro!$K$7</f>
        <v>*</v>
      </c>
      <c r="E48" s="141" t="str">
        <f>[44]Janeiro!$K$8</f>
        <v>*</v>
      </c>
      <c r="F48" s="141" t="str">
        <f>[44]Janeiro!$K$9</f>
        <v>*</v>
      </c>
      <c r="G48" s="141" t="str">
        <f>[44]Janeiro!$K$10</f>
        <v>*</v>
      </c>
      <c r="H48" s="141" t="str">
        <f>[44]Janeiro!$K$11</f>
        <v>*</v>
      </c>
      <c r="I48" s="141" t="str">
        <f>[44]Janeiro!$K$12</f>
        <v>*</v>
      </c>
      <c r="J48" s="141" t="str">
        <f>[44]Janeiro!$K$13</f>
        <v>*</v>
      </c>
      <c r="K48" s="141" t="str">
        <f>[44]Janeiro!$K$14</f>
        <v>*</v>
      </c>
      <c r="L48" s="141" t="str">
        <f>[44]Janeiro!$K$15</f>
        <v>*</v>
      </c>
      <c r="M48" s="141" t="str">
        <f>[44]Janeiro!$K$16</f>
        <v>*</v>
      </c>
      <c r="N48" s="141" t="str">
        <f>[44]Janeiro!$K$17</f>
        <v>*</v>
      </c>
      <c r="O48" s="141" t="str">
        <f>[44]Janeiro!$K$18</f>
        <v>*</v>
      </c>
      <c r="P48" s="141" t="str">
        <f>[44]Janeiro!$K$19</f>
        <v>*</v>
      </c>
      <c r="Q48" s="141" t="str">
        <f>[44]Janeiro!$K$20</f>
        <v>*</v>
      </c>
      <c r="R48" s="141" t="str">
        <f>[44]Janeiro!$K$21</f>
        <v>*</v>
      </c>
      <c r="S48" s="141" t="str">
        <f>[44]Janeiro!$K$22</f>
        <v>*</v>
      </c>
      <c r="T48" s="141" t="str">
        <f>[44]Janeiro!$K$23</f>
        <v>*</v>
      </c>
      <c r="U48" s="141" t="str">
        <f>[44]Janeiro!$K$24</f>
        <v>*</v>
      </c>
      <c r="V48" s="141" t="str">
        <f>[44]Janeiro!$K$25</f>
        <v>*</v>
      </c>
      <c r="W48" s="141" t="str">
        <f>[44]Janeiro!$K$26</f>
        <v>*</v>
      </c>
      <c r="X48" s="141" t="str">
        <f>[44]Janeiro!$K$27</f>
        <v>*</v>
      </c>
      <c r="Y48" s="141" t="str">
        <f>[44]Janeiro!$K$28</f>
        <v>*</v>
      </c>
      <c r="Z48" s="141" t="str">
        <f>[44]Janeiro!$K$29</f>
        <v>*</v>
      </c>
      <c r="AA48" s="141" t="str">
        <f>[44]Janeiro!$K$30</f>
        <v>*</v>
      </c>
      <c r="AB48" s="141" t="str">
        <f>[44]Janeiro!$K$31</f>
        <v>*</v>
      </c>
      <c r="AC48" s="141" t="str">
        <f>[44]Janeiro!$K$32</f>
        <v>*</v>
      </c>
      <c r="AD48" s="141" t="str">
        <f>[44]Janeiro!$K$33</f>
        <v>*</v>
      </c>
      <c r="AE48" s="141" t="str">
        <f>[44]Janeiro!$K$34</f>
        <v>*</v>
      </c>
      <c r="AF48" s="141" t="str">
        <f>[44]Janeiro!$K$35</f>
        <v>*</v>
      </c>
      <c r="AG48" s="146">
        <f t="shared" si="4"/>
        <v>0</v>
      </c>
      <c r="AH48" s="148">
        <f t="shared" si="5"/>
        <v>0</v>
      </c>
      <c r="AI48" s="58">
        <f t="shared" si="3"/>
        <v>0</v>
      </c>
      <c r="AJ48" s="115" t="s">
        <v>35</v>
      </c>
    </row>
    <row r="49" spans="1:37" x14ac:dyDescent="0.2">
      <c r="A49" s="50" t="s">
        <v>20</v>
      </c>
      <c r="B49" s="141">
        <f>[45]Janeiro!$K$5</f>
        <v>0</v>
      </c>
      <c r="C49" s="141">
        <f>[45]Janeiro!$K$6</f>
        <v>8</v>
      </c>
      <c r="D49" s="141">
        <f>[45]Janeiro!$K$7</f>
        <v>20</v>
      </c>
      <c r="E49" s="141">
        <f>[45]Janeiro!$K$8</f>
        <v>30.399999999999995</v>
      </c>
      <c r="F49" s="141">
        <f>[45]Janeiro!$K$9</f>
        <v>3.8000000000000007</v>
      </c>
      <c r="G49" s="141">
        <f>[45]Janeiro!$K$10</f>
        <v>0</v>
      </c>
      <c r="H49" s="141">
        <f>[45]Janeiro!$K$11</f>
        <v>0</v>
      </c>
      <c r="I49" s="141">
        <f>[45]Janeiro!$K$12</f>
        <v>0</v>
      </c>
      <c r="J49" s="141">
        <f>[45]Janeiro!$K$13</f>
        <v>0</v>
      </c>
      <c r="K49" s="141">
        <f>[45]Janeiro!$K$14</f>
        <v>0.2</v>
      </c>
      <c r="L49" s="141">
        <f>[45]Janeiro!$K$15</f>
        <v>0</v>
      </c>
      <c r="M49" s="141">
        <f>[45]Janeiro!$K$16</f>
        <v>2</v>
      </c>
      <c r="N49" s="141">
        <f>[45]Janeiro!$K$17</f>
        <v>5.4</v>
      </c>
      <c r="O49" s="141">
        <f>[45]Janeiro!$K$18</f>
        <v>1.6</v>
      </c>
      <c r="P49" s="141">
        <f>[45]Janeiro!$K$19</f>
        <v>0.2</v>
      </c>
      <c r="Q49" s="141">
        <f>[45]Janeiro!$K$20</f>
        <v>0</v>
      </c>
      <c r="R49" s="141">
        <f>[45]Janeiro!$K$21</f>
        <v>9.9999999999999982</v>
      </c>
      <c r="S49" s="141">
        <f>[45]Janeiro!$K$22</f>
        <v>9.9999999999999982</v>
      </c>
      <c r="T49" s="141">
        <f>[45]Janeiro!$K$23</f>
        <v>55.399999999999991</v>
      </c>
      <c r="U49" s="141">
        <f>[45]Janeiro!$K$24</f>
        <v>8.6</v>
      </c>
      <c r="V49" s="141">
        <f>[45]Janeiro!$K$25</f>
        <v>6.6000000000000005</v>
      </c>
      <c r="W49" s="141">
        <f>[45]Janeiro!$K$26</f>
        <v>8.1999999999999993</v>
      </c>
      <c r="X49" s="141">
        <f>[45]Janeiro!$K$27</f>
        <v>0.2</v>
      </c>
      <c r="Y49" s="141">
        <f>[45]Janeiro!$K$28</f>
        <v>1.5999999999999999</v>
      </c>
      <c r="Z49" s="141">
        <f>[45]Janeiro!$K$29</f>
        <v>0.4</v>
      </c>
      <c r="AA49" s="141">
        <f>[45]Janeiro!$K$30</f>
        <v>0</v>
      </c>
      <c r="AB49" s="141">
        <f>[45]Janeiro!$K$31</f>
        <v>0</v>
      </c>
      <c r="AC49" s="141">
        <f>[45]Janeiro!$K$32</f>
        <v>4.2</v>
      </c>
      <c r="AD49" s="141">
        <f>[45]Janeiro!$K$33</f>
        <v>0</v>
      </c>
      <c r="AE49" s="141">
        <f>[45]Janeiro!$K$34</f>
        <v>8.4</v>
      </c>
      <c r="AF49" s="141">
        <f>[45]Janeiro!$K$35</f>
        <v>6.8</v>
      </c>
      <c r="AG49" s="146">
        <f t="shared" si="4"/>
        <v>191.99999999999997</v>
      </c>
      <c r="AH49" s="148">
        <f t="shared" si="5"/>
        <v>55.399999999999991</v>
      </c>
      <c r="AI49" s="58">
        <f t="shared" si="3"/>
        <v>10</v>
      </c>
    </row>
    <row r="50" spans="1:37" s="117" customFormat="1" x14ac:dyDescent="0.2">
      <c r="A50" s="134" t="s">
        <v>1</v>
      </c>
      <c r="B50" s="141">
        <v>0.6</v>
      </c>
      <c r="C50" s="141">
        <v>3</v>
      </c>
      <c r="D50" s="141">
        <v>0.2</v>
      </c>
      <c r="E50" s="141">
        <v>38.799999999999997</v>
      </c>
      <c r="F50" s="141">
        <v>0.2</v>
      </c>
      <c r="G50" s="141">
        <v>0</v>
      </c>
      <c r="H50" s="141">
        <v>0</v>
      </c>
      <c r="I50" s="141">
        <v>0</v>
      </c>
      <c r="J50" s="141">
        <v>0</v>
      </c>
      <c r="K50" s="141">
        <v>0</v>
      </c>
      <c r="L50" s="141">
        <v>4.8</v>
      </c>
      <c r="M50" s="141">
        <v>0.2</v>
      </c>
      <c r="N50" s="141">
        <v>13</v>
      </c>
      <c r="O50" s="141">
        <v>3.6</v>
      </c>
      <c r="P50" s="141">
        <v>0</v>
      </c>
      <c r="Q50" s="141">
        <v>0</v>
      </c>
      <c r="R50" s="141">
        <v>9.8000000000000007</v>
      </c>
      <c r="S50" s="141">
        <v>0.4</v>
      </c>
      <c r="T50" s="141">
        <v>0.6</v>
      </c>
      <c r="U50" s="141">
        <v>1.2</v>
      </c>
      <c r="V50" s="141">
        <v>0.2</v>
      </c>
      <c r="W50" s="141">
        <v>0</v>
      </c>
      <c r="X50" s="141">
        <v>28.2</v>
      </c>
      <c r="Y50" s="141">
        <v>0.2</v>
      </c>
      <c r="Z50" s="141">
        <v>0</v>
      </c>
      <c r="AA50" s="141">
        <v>0</v>
      </c>
      <c r="AB50" s="141">
        <v>3.2</v>
      </c>
      <c r="AC50" s="141">
        <v>53.2</v>
      </c>
      <c r="AD50" s="141">
        <v>0</v>
      </c>
      <c r="AE50" s="141">
        <v>9.1999999999999993</v>
      </c>
      <c r="AF50" s="141">
        <v>30.2</v>
      </c>
      <c r="AG50" s="146">
        <f t="shared" ref="AG50" si="6">SUM(B50:AF50)</f>
        <v>200.79999999999998</v>
      </c>
      <c r="AH50" s="148">
        <f t="shared" si="5"/>
        <v>53.2</v>
      </c>
      <c r="AI50" s="58">
        <f t="shared" si="3"/>
        <v>11</v>
      </c>
    </row>
    <row r="51" spans="1:37" x14ac:dyDescent="0.2">
      <c r="A51" s="134" t="s">
        <v>52</v>
      </c>
      <c r="B51" s="141">
        <v>13</v>
      </c>
      <c r="C51" s="141">
        <v>26.8</v>
      </c>
      <c r="D51" s="141">
        <v>0.2</v>
      </c>
      <c r="E51" s="141">
        <v>19.8</v>
      </c>
      <c r="F51" s="141">
        <v>0.6</v>
      </c>
      <c r="G51" s="141">
        <v>0</v>
      </c>
      <c r="H51" s="141">
        <v>0</v>
      </c>
      <c r="I51" s="141">
        <v>0</v>
      </c>
      <c r="J51" s="141">
        <v>0</v>
      </c>
      <c r="K51" s="141">
        <v>0</v>
      </c>
      <c r="L51" s="141">
        <v>1</v>
      </c>
      <c r="M51" s="141">
        <v>0.2</v>
      </c>
      <c r="N51" s="141">
        <v>1.4</v>
      </c>
      <c r="O51" s="141">
        <v>5.4</v>
      </c>
      <c r="P51" s="141">
        <v>0</v>
      </c>
      <c r="Q51" s="141">
        <v>8.4</v>
      </c>
      <c r="R51" s="141">
        <v>0</v>
      </c>
      <c r="S51" s="141">
        <v>0.2</v>
      </c>
      <c r="T51" s="141">
        <v>0</v>
      </c>
      <c r="U51" s="141">
        <v>7</v>
      </c>
      <c r="V51" s="141">
        <v>0</v>
      </c>
      <c r="W51" s="141">
        <v>54.4</v>
      </c>
      <c r="X51" s="141">
        <v>0.2</v>
      </c>
      <c r="Y51" s="141">
        <v>0</v>
      </c>
      <c r="Z51" s="141">
        <v>0</v>
      </c>
      <c r="AA51" s="141">
        <v>0</v>
      </c>
      <c r="AB51" s="141">
        <v>0</v>
      </c>
      <c r="AC51" s="141">
        <v>0</v>
      </c>
      <c r="AD51" s="141">
        <v>0</v>
      </c>
      <c r="AE51" s="141">
        <v>30.2</v>
      </c>
      <c r="AF51" s="141">
        <v>68.2</v>
      </c>
      <c r="AG51" s="146">
        <f t="shared" ref="AG51:AG71" si="7">SUM(B51:AF51)</f>
        <v>237</v>
      </c>
      <c r="AH51" s="148">
        <f t="shared" si="5"/>
        <v>68.2</v>
      </c>
      <c r="AI51" s="58">
        <f t="shared" si="3"/>
        <v>15</v>
      </c>
    </row>
    <row r="52" spans="1:37" x14ac:dyDescent="0.2">
      <c r="A52" s="134" t="s">
        <v>31</v>
      </c>
      <c r="B52" s="141">
        <v>5.4</v>
      </c>
      <c r="C52" s="141">
        <v>34</v>
      </c>
      <c r="D52" s="141">
        <v>0.8</v>
      </c>
      <c r="E52" s="141">
        <v>54</v>
      </c>
      <c r="F52" s="141">
        <v>0</v>
      </c>
      <c r="G52" s="141">
        <v>0</v>
      </c>
      <c r="H52" s="141">
        <v>0</v>
      </c>
      <c r="I52" s="141">
        <v>0</v>
      </c>
      <c r="J52" s="141">
        <v>0</v>
      </c>
      <c r="K52" s="141">
        <v>12.8</v>
      </c>
      <c r="L52" s="141">
        <v>0</v>
      </c>
      <c r="M52" s="141">
        <v>6.4</v>
      </c>
      <c r="N52" s="141">
        <v>27</v>
      </c>
      <c r="O52" s="141">
        <v>1.4</v>
      </c>
      <c r="P52" s="141">
        <v>0</v>
      </c>
      <c r="Q52" s="141">
        <v>0</v>
      </c>
      <c r="R52" s="141">
        <v>1.4</v>
      </c>
      <c r="S52" s="141">
        <v>23.8</v>
      </c>
      <c r="T52" s="141">
        <v>1.6</v>
      </c>
      <c r="U52" s="141">
        <v>4</v>
      </c>
      <c r="V52" s="141">
        <v>0</v>
      </c>
      <c r="W52" s="141">
        <v>0.2</v>
      </c>
      <c r="X52" s="141">
        <v>0.6</v>
      </c>
      <c r="Y52" s="141">
        <v>0</v>
      </c>
      <c r="Z52" s="141">
        <v>0</v>
      </c>
      <c r="AA52" s="141">
        <v>0</v>
      </c>
      <c r="AB52" s="141">
        <v>0</v>
      </c>
      <c r="AC52" s="141">
        <v>0</v>
      </c>
      <c r="AD52" s="141">
        <v>0</v>
      </c>
      <c r="AE52" s="141">
        <v>59.2</v>
      </c>
      <c r="AF52" s="141">
        <v>76</v>
      </c>
      <c r="AG52" s="146">
        <f t="shared" si="7"/>
        <v>308.59999999999997</v>
      </c>
      <c r="AH52" s="148">
        <f t="shared" si="5"/>
        <v>76</v>
      </c>
      <c r="AI52" s="58">
        <f t="shared" si="3"/>
        <v>15</v>
      </c>
    </row>
    <row r="53" spans="1:37" x14ac:dyDescent="0.2">
      <c r="A53" s="134" t="s">
        <v>233</v>
      </c>
      <c r="B53" s="141">
        <v>0.4</v>
      </c>
      <c r="C53" s="141">
        <v>15.6</v>
      </c>
      <c r="D53" s="141">
        <v>2.4</v>
      </c>
      <c r="E53" s="141">
        <v>123.4</v>
      </c>
      <c r="F53" s="141">
        <v>0</v>
      </c>
      <c r="G53" s="141">
        <v>0</v>
      </c>
      <c r="H53" s="141">
        <v>0</v>
      </c>
      <c r="I53" s="141">
        <v>0</v>
      </c>
      <c r="J53" s="141">
        <v>0</v>
      </c>
      <c r="K53" s="141">
        <v>0</v>
      </c>
      <c r="L53" s="141">
        <v>9.6</v>
      </c>
      <c r="M53" s="141">
        <v>0.6</v>
      </c>
      <c r="N53" s="141">
        <v>29.2</v>
      </c>
      <c r="O53" s="141">
        <v>2.2000000000000002</v>
      </c>
      <c r="P53" s="141">
        <v>0</v>
      </c>
      <c r="Q53" s="141">
        <v>0</v>
      </c>
      <c r="R53" s="141">
        <v>53.8</v>
      </c>
      <c r="S53" s="141">
        <v>38</v>
      </c>
      <c r="T53" s="141">
        <v>10</v>
      </c>
      <c r="U53" s="141">
        <v>0</v>
      </c>
      <c r="V53" s="141">
        <v>1.2</v>
      </c>
      <c r="W53" s="141">
        <v>15.8</v>
      </c>
      <c r="X53" s="141">
        <v>1.6</v>
      </c>
      <c r="Y53" s="141">
        <v>0</v>
      </c>
      <c r="Z53" s="141">
        <v>6</v>
      </c>
      <c r="AA53" s="141">
        <v>0</v>
      </c>
      <c r="AB53" s="141">
        <v>6.8</v>
      </c>
      <c r="AC53" s="141">
        <v>0.4</v>
      </c>
      <c r="AD53" s="141">
        <v>0</v>
      </c>
      <c r="AE53" s="141">
        <v>8</v>
      </c>
      <c r="AF53" s="141">
        <v>22.4</v>
      </c>
      <c r="AG53" s="146">
        <f t="shared" si="7"/>
        <v>347.4</v>
      </c>
      <c r="AH53" s="148">
        <f t="shared" si="5"/>
        <v>123.4</v>
      </c>
      <c r="AI53" s="58">
        <f t="shared" si="3"/>
        <v>12</v>
      </c>
    </row>
    <row r="54" spans="1:37" x14ac:dyDescent="0.2">
      <c r="A54" s="134" t="s">
        <v>234</v>
      </c>
      <c r="B54" s="141">
        <v>0</v>
      </c>
      <c r="C54" s="141">
        <v>18.600000000000001</v>
      </c>
      <c r="D54" s="141">
        <v>4.5999999999999996</v>
      </c>
      <c r="E54" s="141">
        <v>108</v>
      </c>
      <c r="F54" s="141">
        <v>0</v>
      </c>
      <c r="G54" s="141">
        <v>0</v>
      </c>
      <c r="H54" s="141">
        <v>0</v>
      </c>
      <c r="I54" s="141">
        <v>0</v>
      </c>
      <c r="J54" s="141">
        <v>0</v>
      </c>
      <c r="K54" s="141">
        <v>0</v>
      </c>
      <c r="L54" s="141">
        <v>4.4000000000000004</v>
      </c>
      <c r="M54" s="141">
        <v>0.2</v>
      </c>
      <c r="N54" s="141">
        <v>12</v>
      </c>
      <c r="O54" s="141">
        <v>4.5999999999999996</v>
      </c>
      <c r="P54" s="141">
        <v>0</v>
      </c>
      <c r="Q54" s="141">
        <v>0</v>
      </c>
      <c r="R54" s="141">
        <v>18.600000000000001</v>
      </c>
      <c r="S54" s="141">
        <v>8.4</v>
      </c>
      <c r="T54" s="141">
        <v>13.6</v>
      </c>
      <c r="U54" s="141">
        <v>0</v>
      </c>
      <c r="V54" s="141">
        <v>2</v>
      </c>
      <c r="W54" s="141">
        <v>1.2</v>
      </c>
      <c r="X54" s="141">
        <v>9</v>
      </c>
      <c r="Y54" s="141">
        <v>0</v>
      </c>
      <c r="Z54" s="141">
        <v>1.6</v>
      </c>
      <c r="AA54" s="141">
        <v>0.2</v>
      </c>
      <c r="AB54" s="141">
        <v>0.8</v>
      </c>
      <c r="AC54" s="141">
        <v>0.4</v>
      </c>
      <c r="AD54" s="141">
        <v>2.6</v>
      </c>
      <c r="AE54" s="141">
        <v>6</v>
      </c>
      <c r="AF54" s="141">
        <v>19.2</v>
      </c>
      <c r="AG54" s="146">
        <f t="shared" si="7"/>
        <v>235.99999999999994</v>
      </c>
      <c r="AH54" s="148">
        <f t="shared" si="5"/>
        <v>108</v>
      </c>
      <c r="AI54" s="58">
        <f t="shared" si="3"/>
        <v>11</v>
      </c>
    </row>
    <row r="55" spans="1:37" x14ac:dyDescent="0.2">
      <c r="A55" s="134" t="s">
        <v>235</v>
      </c>
      <c r="B55" s="141">
        <v>0</v>
      </c>
      <c r="C55" s="141">
        <v>24.8</v>
      </c>
      <c r="D55" s="141">
        <v>5.2</v>
      </c>
      <c r="E55" s="141">
        <v>130</v>
      </c>
      <c r="F55" s="141">
        <v>0</v>
      </c>
      <c r="G55" s="141">
        <v>0</v>
      </c>
      <c r="H55" s="141">
        <v>0</v>
      </c>
      <c r="I55" s="141">
        <v>0</v>
      </c>
      <c r="J55" s="141">
        <v>0</v>
      </c>
      <c r="K55" s="141">
        <v>0</v>
      </c>
      <c r="L55" s="141">
        <v>4.2</v>
      </c>
      <c r="M55" s="141">
        <v>0.6</v>
      </c>
      <c r="N55" s="141">
        <v>9.1999999999999993</v>
      </c>
      <c r="O55" s="141">
        <v>2.6</v>
      </c>
      <c r="P55" s="141">
        <v>0</v>
      </c>
      <c r="Q55" s="141">
        <v>0</v>
      </c>
      <c r="R55" s="141">
        <v>7.8</v>
      </c>
      <c r="S55" s="141">
        <v>19</v>
      </c>
      <c r="T55" s="141">
        <v>9.8000000000000007</v>
      </c>
      <c r="U55" s="141">
        <v>1.4</v>
      </c>
      <c r="V55" s="141">
        <v>2.8</v>
      </c>
      <c r="W55" s="141">
        <v>26.8</v>
      </c>
      <c r="X55" s="141">
        <v>5.6</v>
      </c>
      <c r="Y55" s="141">
        <v>0</v>
      </c>
      <c r="Z55" s="141">
        <v>13.2</v>
      </c>
      <c r="AA55" s="141">
        <v>1</v>
      </c>
      <c r="AB55" s="141">
        <v>19.8</v>
      </c>
      <c r="AC55" s="141">
        <v>0.4</v>
      </c>
      <c r="AD55" s="141">
        <v>2.6</v>
      </c>
      <c r="AE55" s="141">
        <v>4.8</v>
      </c>
      <c r="AF55" s="141">
        <v>24.8</v>
      </c>
      <c r="AG55" s="146">
        <f t="shared" si="7"/>
        <v>316.40000000000003</v>
      </c>
      <c r="AH55" s="148">
        <f t="shared" si="5"/>
        <v>130</v>
      </c>
      <c r="AI55" s="58">
        <f t="shared" si="3"/>
        <v>10</v>
      </c>
    </row>
    <row r="56" spans="1:37" x14ac:dyDescent="0.2">
      <c r="A56" s="134" t="s">
        <v>236</v>
      </c>
      <c r="B56" s="141">
        <v>0</v>
      </c>
      <c r="C56" s="141">
        <v>54.6</v>
      </c>
      <c r="D56" s="141">
        <v>9.4</v>
      </c>
      <c r="E56" s="141">
        <v>53.6</v>
      </c>
      <c r="F56" s="141">
        <v>11</v>
      </c>
      <c r="G56" s="141">
        <v>0</v>
      </c>
      <c r="H56" s="141">
        <v>0</v>
      </c>
      <c r="I56" s="141">
        <v>0</v>
      </c>
      <c r="J56" s="141">
        <v>0</v>
      </c>
      <c r="K56" s="141">
        <v>0</v>
      </c>
      <c r="L56" s="141">
        <v>44.4</v>
      </c>
      <c r="M56" s="141">
        <v>0.4</v>
      </c>
      <c r="N56" s="141">
        <v>0.6</v>
      </c>
      <c r="O56" s="141">
        <v>14.2</v>
      </c>
      <c r="P56" s="141">
        <v>0</v>
      </c>
      <c r="Q56" s="141">
        <v>0</v>
      </c>
      <c r="R56" s="141">
        <v>18</v>
      </c>
      <c r="S56" s="141">
        <v>0</v>
      </c>
      <c r="T56" s="141">
        <v>61</v>
      </c>
      <c r="U56" s="141">
        <v>0.8</v>
      </c>
      <c r="V56" s="141">
        <v>23.8</v>
      </c>
      <c r="W56" s="141">
        <v>32.6</v>
      </c>
      <c r="X56" s="141">
        <v>37.4</v>
      </c>
      <c r="Y56" s="141">
        <v>0</v>
      </c>
      <c r="Z56" s="141">
        <v>0</v>
      </c>
      <c r="AA56" s="141">
        <v>17.600000000000001</v>
      </c>
      <c r="AB56" s="141">
        <v>14.4</v>
      </c>
      <c r="AC56" s="141">
        <v>0.2</v>
      </c>
      <c r="AD56" s="141">
        <v>0</v>
      </c>
      <c r="AE56" s="141">
        <v>12.2</v>
      </c>
      <c r="AF56" s="141">
        <v>23.4</v>
      </c>
      <c r="AG56" s="146">
        <f t="shared" si="7"/>
        <v>429.59999999999997</v>
      </c>
      <c r="AH56" s="148">
        <f t="shared" si="5"/>
        <v>61</v>
      </c>
      <c r="AI56" s="58">
        <f t="shared" si="3"/>
        <v>12</v>
      </c>
    </row>
    <row r="57" spans="1:37" x14ac:dyDescent="0.2">
      <c r="A57" s="134" t="s">
        <v>237</v>
      </c>
      <c r="B57" s="141">
        <v>0</v>
      </c>
      <c r="C57" s="141">
        <v>0.8</v>
      </c>
      <c r="D57" s="141">
        <v>25</v>
      </c>
      <c r="E57" s="141">
        <v>3</v>
      </c>
      <c r="F57" s="141">
        <v>0</v>
      </c>
      <c r="G57" s="141">
        <v>0</v>
      </c>
      <c r="H57" s="141">
        <v>0</v>
      </c>
      <c r="I57" s="141">
        <v>0</v>
      </c>
      <c r="J57" s="141">
        <v>32.200000000000003</v>
      </c>
      <c r="K57" s="141">
        <v>0</v>
      </c>
      <c r="L57" s="141">
        <v>10.6</v>
      </c>
      <c r="M57" s="141">
        <v>0</v>
      </c>
      <c r="N57" s="141">
        <v>6.4</v>
      </c>
      <c r="O57" s="141">
        <v>68.2</v>
      </c>
      <c r="P57" s="141">
        <v>0.2</v>
      </c>
      <c r="Q57" s="141">
        <v>0.8</v>
      </c>
      <c r="R57" s="141">
        <v>14.2</v>
      </c>
      <c r="S57" s="141">
        <v>0</v>
      </c>
      <c r="T57" s="141">
        <v>0.8</v>
      </c>
      <c r="U57" s="141">
        <v>1.4</v>
      </c>
      <c r="V57" s="141">
        <v>0</v>
      </c>
      <c r="W57" s="141">
        <v>0</v>
      </c>
      <c r="X57" s="141">
        <v>0</v>
      </c>
      <c r="Y57" s="141">
        <v>0</v>
      </c>
      <c r="Z57" s="141">
        <v>31.4</v>
      </c>
      <c r="AA57" s="141">
        <v>0</v>
      </c>
      <c r="AB57" s="141">
        <v>0</v>
      </c>
      <c r="AC57" s="141">
        <v>0</v>
      </c>
      <c r="AD57" s="141">
        <v>24</v>
      </c>
      <c r="AE57" s="141">
        <v>2.4</v>
      </c>
      <c r="AF57" s="141">
        <v>38.200000000000003</v>
      </c>
      <c r="AG57" s="146">
        <f t="shared" si="7"/>
        <v>259.60000000000002</v>
      </c>
      <c r="AH57" s="148">
        <f t="shared" si="5"/>
        <v>68.2</v>
      </c>
      <c r="AI57" s="58">
        <f t="shared" si="3"/>
        <v>15</v>
      </c>
    </row>
    <row r="58" spans="1:37" x14ac:dyDescent="0.2">
      <c r="A58" s="134" t="s">
        <v>238</v>
      </c>
      <c r="B58" s="141">
        <v>0</v>
      </c>
      <c r="C58" s="141">
        <v>3.8</v>
      </c>
      <c r="D58" s="141">
        <v>12.6</v>
      </c>
      <c r="E58" s="141">
        <v>3.2</v>
      </c>
      <c r="F58" s="141">
        <v>0</v>
      </c>
      <c r="G58" s="141">
        <v>0</v>
      </c>
      <c r="H58" s="141">
        <v>0</v>
      </c>
      <c r="I58" s="141">
        <v>0</v>
      </c>
      <c r="J58" s="141">
        <v>0</v>
      </c>
      <c r="K58" s="141">
        <v>0</v>
      </c>
      <c r="L58" s="141">
        <v>11.4</v>
      </c>
      <c r="M58" s="141">
        <v>0</v>
      </c>
      <c r="N58" s="141">
        <v>12.4</v>
      </c>
      <c r="O58" s="141">
        <v>46</v>
      </c>
      <c r="P58" s="141">
        <v>0.2</v>
      </c>
      <c r="Q58" s="141">
        <v>3.8</v>
      </c>
      <c r="R58" s="141">
        <v>0.8</v>
      </c>
      <c r="S58" s="141">
        <v>3.2</v>
      </c>
      <c r="T58" s="141">
        <v>0</v>
      </c>
      <c r="U58" s="141">
        <v>0</v>
      </c>
      <c r="V58" s="141">
        <v>0</v>
      </c>
      <c r="W58" s="141">
        <v>0</v>
      </c>
      <c r="X58" s="141">
        <v>0</v>
      </c>
      <c r="Y58" s="141">
        <v>0</v>
      </c>
      <c r="Z58" s="141">
        <v>0</v>
      </c>
      <c r="AA58" s="141">
        <v>0</v>
      </c>
      <c r="AB58" s="141">
        <v>0</v>
      </c>
      <c r="AC58" s="141">
        <v>0</v>
      </c>
      <c r="AD58" s="141">
        <v>0</v>
      </c>
      <c r="AE58" s="141" t="s">
        <v>212</v>
      </c>
      <c r="AF58" s="141" t="s">
        <v>212</v>
      </c>
      <c r="AG58" s="146">
        <f t="shared" si="7"/>
        <v>97.4</v>
      </c>
      <c r="AH58" s="148">
        <f t="shared" si="5"/>
        <v>46</v>
      </c>
      <c r="AI58" s="58">
        <f t="shared" si="3"/>
        <v>19</v>
      </c>
    </row>
    <row r="59" spans="1:37" x14ac:dyDescent="0.2">
      <c r="A59" s="134" t="s">
        <v>6</v>
      </c>
      <c r="B59" s="141">
        <v>0</v>
      </c>
      <c r="C59" s="141">
        <v>82.4</v>
      </c>
      <c r="D59" s="141">
        <v>100</v>
      </c>
      <c r="E59" s="141">
        <v>7.8</v>
      </c>
      <c r="F59" s="141">
        <v>11</v>
      </c>
      <c r="G59" s="141">
        <v>1</v>
      </c>
      <c r="H59" s="141">
        <v>0</v>
      </c>
      <c r="I59" s="141">
        <v>1.4</v>
      </c>
      <c r="J59" s="141">
        <v>9.1999999999999993</v>
      </c>
      <c r="K59" s="141">
        <v>3.2</v>
      </c>
      <c r="L59" s="141">
        <v>13</v>
      </c>
      <c r="M59" s="141">
        <v>0.4</v>
      </c>
      <c r="N59" s="141">
        <v>23</v>
      </c>
      <c r="O59" s="141">
        <v>24</v>
      </c>
      <c r="P59" s="141">
        <v>0.2</v>
      </c>
      <c r="Q59" s="141">
        <v>2.4</v>
      </c>
      <c r="R59" s="141">
        <v>2.2000000000000002</v>
      </c>
      <c r="S59" s="141">
        <v>14.2</v>
      </c>
      <c r="T59" s="141">
        <v>6.6</v>
      </c>
      <c r="U59" s="141">
        <v>0.2</v>
      </c>
      <c r="V59" s="141">
        <v>0</v>
      </c>
      <c r="W59" s="141">
        <v>9.1999999999999993</v>
      </c>
      <c r="X59" s="141">
        <v>3</v>
      </c>
      <c r="Y59" s="141">
        <v>0.2</v>
      </c>
      <c r="Z59" s="141">
        <v>14.8</v>
      </c>
      <c r="AA59" s="141">
        <v>10.8</v>
      </c>
      <c r="AB59" s="141">
        <v>14.4</v>
      </c>
      <c r="AC59" s="141">
        <v>0.4</v>
      </c>
      <c r="AD59" s="141">
        <v>4.4000000000000004</v>
      </c>
      <c r="AE59" s="141">
        <v>17.399999999999999</v>
      </c>
      <c r="AF59" s="141">
        <v>0.2</v>
      </c>
      <c r="AG59" s="146">
        <f t="shared" si="7"/>
        <v>376.99999999999983</v>
      </c>
      <c r="AH59" s="148">
        <f t="shared" si="5"/>
        <v>100</v>
      </c>
      <c r="AI59" s="58">
        <f t="shared" si="3"/>
        <v>3</v>
      </c>
    </row>
    <row r="60" spans="1:37" x14ac:dyDescent="0.2">
      <c r="A60" s="134" t="s">
        <v>239</v>
      </c>
      <c r="B60" s="141">
        <v>24.2</v>
      </c>
      <c r="C60" s="141">
        <v>13.4</v>
      </c>
      <c r="D60" s="141">
        <v>1.2</v>
      </c>
      <c r="E60" s="141">
        <v>71.599999999999994</v>
      </c>
      <c r="F60" s="141">
        <v>0.2</v>
      </c>
      <c r="G60" s="141">
        <v>0</v>
      </c>
      <c r="H60" s="141">
        <v>0</v>
      </c>
      <c r="I60" s="141">
        <v>0</v>
      </c>
      <c r="J60" s="141">
        <v>0</v>
      </c>
      <c r="K60" s="141">
        <v>0</v>
      </c>
      <c r="L60" s="141">
        <v>3</v>
      </c>
      <c r="M60" s="141">
        <v>0.2</v>
      </c>
      <c r="N60" s="141">
        <v>33.4</v>
      </c>
      <c r="O60" s="141">
        <v>4.2</v>
      </c>
      <c r="P60" s="141">
        <v>0</v>
      </c>
      <c r="Q60" s="141">
        <v>1.8</v>
      </c>
      <c r="R60" s="141">
        <v>0</v>
      </c>
      <c r="S60" s="141">
        <v>0</v>
      </c>
      <c r="T60" s="141">
        <v>6.2</v>
      </c>
      <c r="U60" s="141">
        <v>0.8</v>
      </c>
      <c r="V60" s="141">
        <v>0</v>
      </c>
      <c r="W60" s="141">
        <v>27.4</v>
      </c>
      <c r="X60" s="141">
        <v>63.4</v>
      </c>
      <c r="Y60" s="141">
        <v>0</v>
      </c>
      <c r="Z60" s="141">
        <v>0</v>
      </c>
      <c r="AA60" s="141">
        <v>0</v>
      </c>
      <c r="AB60" s="141">
        <v>0</v>
      </c>
      <c r="AC60" s="141">
        <v>0.2</v>
      </c>
      <c r="AD60" s="141">
        <v>0</v>
      </c>
      <c r="AE60" s="141">
        <v>31.8</v>
      </c>
      <c r="AF60" s="141">
        <v>32.4</v>
      </c>
      <c r="AG60" s="146">
        <f t="shared" si="7"/>
        <v>315.39999999999998</v>
      </c>
      <c r="AH60" s="148">
        <f t="shared" si="5"/>
        <v>71.599999999999994</v>
      </c>
      <c r="AI60" s="58">
        <f t="shared" si="3"/>
        <v>14</v>
      </c>
    </row>
    <row r="61" spans="1:37" x14ac:dyDescent="0.2">
      <c r="A61" s="134" t="s">
        <v>7</v>
      </c>
      <c r="B61" s="141">
        <v>0</v>
      </c>
      <c r="C61" s="141">
        <v>13.6</v>
      </c>
      <c r="D61" s="141">
        <v>0.2</v>
      </c>
      <c r="E61" s="141">
        <v>17</v>
      </c>
      <c r="F61" s="141">
        <v>0</v>
      </c>
      <c r="G61" s="141">
        <v>0</v>
      </c>
      <c r="H61" s="141">
        <v>0</v>
      </c>
      <c r="I61" s="141">
        <v>0</v>
      </c>
      <c r="J61" s="141">
        <v>0</v>
      </c>
      <c r="K61" s="141">
        <v>29.6</v>
      </c>
      <c r="L61" s="141">
        <v>15.8</v>
      </c>
      <c r="M61" s="141">
        <v>0.2</v>
      </c>
      <c r="N61" s="141">
        <v>0</v>
      </c>
      <c r="O61" s="141">
        <v>0</v>
      </c>
      <c r="P61" s="141">
        <v>0</v>
      </c>
      <c r="Q61" s="141">
        <v>0</v>
      </c>
      <c r="R61" s="141">
        <v>0</v>
      </c>
      <c r="S61" s="141">
        <v>6.4</v>
      </c>
      <c r="T61" s="141">
        <v>4.5999999999999996</v>
      </c>
      <c r="U61" s="141">
        <v>0.2</v>
      </c>
      <c r="V61" s="141">
        <v>0.4</v>
      </c>
      <c r="W61" s="141">
        <v>16.600000000000001</v>
      </c>
      <c r="X61" s="141">
        <v>0</v>
      </c>
      <c r="Y61" s="141">
        <v>0</v>
      </c>
      <c r="Z61" s="141">
        <v>0</v>
      </c>
      <c r="AA61" s="141">
        <v>0</v>
      </c>
      <c r="AB61" s="141">
        <v>0</v>
      </c>
      <c r="AC61" s="141">
        <v>0</v>
      </c>
      <c r="AD61" s="141">
        <v>0</v>
      </c>
      <c r="AE61" s="141">
        <v>12.8</v>
      </c>
      <c r="AF61" s="141">
        <v>53</v>
      </c>
      <c r="AG61" s="146">
        <f t="shared" si="7"/>
        <v>170.40000000000003</v>
      </c>
      <c r="AH61" s="148">
        <f t="shared" si="5"/>
        <v>53</v>
      </c>
      <c r="AI61" s="58">
        <f t="shared" si="3"/>
        <v>18</v>
      </c>
      <c r="AJ61" s="18" t="s">
        <v>35</v>
      </c>
    </row>
    <row r="62" spans="1:37" x14ac:dyDescent="0.2">
      <c r="A62" s="134" t="s">
        <v>246</v>
      </c>
      <c r="B62" s="141">
        <v>0</v>
      </c>
      <c r="C62" s="141">
        <v>0.6</v>
      </c>
      <c r="D62" s="141">
        <v>0</v>
      </c>
      <c r="E62" s="141">
        <v>0</v>
      </c>
      <c r="F62" s="141">
        <v>0</v>
      </c>
      <c r="G62" s="141">
        <v>0</v>
      </c>
      <c r="H62" s="141">
        <v>0</v>
      </c>
      <c r="I62" s="141">
        <v>0</v>
      </c>
      <c r="J62" s="141">
        <v>0</v>
      </c>
      <c r="K62" s="141">
        <v>6.4</v>
      </c>
      <c r="L62" s="141">
        <v>0</v>
      </c>
      <c r="M62" s="141">
        <v>0</v>
      </c>
      <c r="N62" s="141">
        <v>0.2</v>
      </c>
      <c r="O62" s="141">
        <v>0</v>
      </c>
      <c r="P62" s="141">
        <v>0</v>
      </c>
      <c r="Q62" s="141">
        <v>0</v>
      </c>
      <c r="R62" s="141">
        <v>0</v>
      </c>
      <c r="S62" s="141">
        <v>0.2</v>
      </c>
      <c r="T62" s="141">
        <v>0</v>
      </c>
      <c r="U62" s="141">
        <v>0</v>
      </c>
      <c r="V62" s="141">
        <v>0</v>
      </c>
      <c r="W62" s="141">
        <v>4</v>
      </c>
      <c r="X62" s="141">
        <v>0</v>
      </c>
      <c r="Y62" s="141">
        <v>0</v>
      </c>
      <c r="Z62" s="141">
        <v>0</v>
      </c>
      <c r="AA62" s="141">
        <v>0</v>
      </c>
      <c r="AB62" s="141">
        <v>0</v>
      </c>
      <c r="AC62" s="141">
        <v>0</v>
      </c>
      <c r="AD62" s="141">
        <v>3.6</v>
      </c>
      <c r="AE62" s="141" t="s">
        <v>212</v>
      </c>
      <c r="AF62" s="141">
        <v>0.2</v>
      </c>
      <c r="AG62" s="149">
        <f t="shared" si="7"/>
        <v>15.2</v>
      </c>
      <c r="AH62" s="150">
        <f t="shared" si="5"/>
        <v>6.4</v>
      </c>
      <c r="AI62" s="58">
        <f t="shared" si="3"/>
        <v>23</v>
      </c>
      <c r="AK62" s="115" t="s">
        <v>35</v>
      </c>
    </row>
    <row r="63" spans="1:37" x14ac:dyDescent="0.2">
      <c r="A63" s="134" t="s">
        <v>9</v>
      </c>
      <c r="B63" s="151">
        <v>0</v>
      </c>
      <c r="C63" s="151">
        <v>46.8</v>
      </c>
      <c r="D63" s="151">
        <v>0.8</v>
      </c>
      <c r="E63" s="151">
        <v>13.6</v>
      </c>
      <c r="F63" s="151">
        <v>0</v>
      </c>
      <c r="G63" s="151">
        <v>0</v>
      </c>
      <c r="H63" s="151">
        <v>0</v>
      </c>
      <c r="I63" s="151">
        <v>0</v>
      </c>
      <c r="J63" s="151">
        <v>0</v>
      </c>
      <c r="K63" s="151">
        <v>4</v>
      </c>
      <c r="L63" s="151">
        <v>1</v>
      </c>
      <c r="M63" s="151">
        <v>0</v>
      </c>
      <c r="N63" s="151">
        <v>6.2</v>
      </c>
      <c r="O63" s="151">
        <v>1.8</v>
      </c>
      <c r="P63" s="151">
        <v>11</v>
      </c>
      <c r="Q63" s="151">
        <v>0</v>
      </c>
      <c r="R63" s="151">
        <v>0</v>
      </c>
      <c r="S63" s="151">
        <v>3.2</v>
      </c>
      <c r="T63" s="151">
        <v>0.8</v>
      </c>
      <c r="U63" s="151">
        <v>19.2</v>
      </c>
      <c r="V63" s="151">
        <v>17.2</v>
      </c>
      <c r="W63" s="151">
        <v>3.6</v>
      </c>
      <c r="X63" s="151">
        <v>0</v>
      </c>
      <c r="Y63" s="151">
        <v>0.2</v>
      </c>
      <c r="Z63" s="151">
        <v>0</v>
      </c>
      <c r="AA63" s="151">
        <v>0</v>
      </c>
      <c r="AB63" s="151">
        <v>0</v>
      </c>
      <c r="AC63" s="151">
        <v>0</v>
      </c>
      <c r="AD63" s="151">
        <v>3</v>
      </c>
      <c r="AE63" s="151">
        <v>69.2</v>
      </c>
      <c r="AF63" s="151">
        <v>64.8</v>
      </c>
      <c r="AG63" s="146">
        <f t="shared" si="7"/>
        <v>266.39999999999998</v>
      </c>
      <c r="AH63" s="148">
        <f t="shared" si="5"/>
        <v>69.2</v>
      </c>
      <c r="AI63" s="58">
        <f t="shared" si="3"/>
        <v>14</v>
      </c>
    </row>
    <row r="64" spans="1:37" x14ac:dyDescent="0.2">
      <c r="A64" s="134" t="s">
        <v>11</v>
      </c>
      <c r="B64" s="141">
        <v>0</v>
      </c>
      <c r="C64" s="141">
        <v>3</v>
      </c>
      <c r="D64" s="141">
        <v>0.8</v>
      </c>
      <c r="E64" s="141">
        <v>45.8</v>
      </c>
      <c r="F64" s="141">
        <v>0</v>
      </c>
      <c r="G64" s="141">
        <v>0</v>
      </c>
      <c r="H64" s="141">
        <v>0</v>
      </c>
      <c r="I64" s="141">
        <v>0</v>
      </c>
      <c r="J64" s="141">
        <v>0</v>
      </c>
      <c r="K64" s="141">
        <v>33.4</v>
      </c>
      <c r="L64" s="141">
        <v>1.4</v>
      </c>
      <c r="M64" s="141">
        <v>0.2</v>
      </c>
      <c r="N64" s="141">
        <v>8.1999999999999993</v>
      </c>
      <c r="O64" s="141">
        <v>0.4</v>
      </c>
      <c r="P64" s="141">
        <v>0.6</v>
      </c>
      <c r="Q64" s="141">
        <v>0</v>
      </c>
      <c r="R64" s="141">
        <v>9.6</v>
      </c>
      <c r="S64" s="141">
        <v>0.2</v>
      </c>
      <c r="T64" s="141">
        <v>0</v>
      </c>
      <c r="U64" s="141">
        <v>0</v>
      </c>
      <c r="V64" s="141">
        <v>0</v>
      </c>
      <c r="W64" s="141">
        <v>6.6</v>
      </c>
      <c r="X64" s="141">
        <v>18.600000000000001</v>
      </c>
      <c r="Y64" s="141">
        <v>0</v>
      </c>
      <c r="Z64" s="141">
        <v>0</v>
      </c>
      <c r="AA64" s="141">
        <v>0</v>
      </c>
      <c r="AB64" s="141">
        <v>0</v>
      </c>
      <c r="AC64" s="141">
        <v>0</v>
      </c>
      <c r="AD64" s="141">
        <v>15</v>
      </c>
      <c r="AE64" s="141">
        <v>8</v>
      </c>
      <c r="AF64" s="141">
        <v>49</v>
      </c>
      <c r="AG64" s="146">
        <f t="shared" si="7"/>
        <v>200.8</v>
      </c>
      <c r="AH64" s="148">
        <f t="shared" si="5"/>
        <v>49</v>
      </c>
      <c r="AI64" s="58">
        <f t="shared" si="3"/>
        <v>15</v>
      </c>
    </row>
    <row r="65" spans="1:41" x14ac:dyDescent="0.2">
      <c r="A65" s="134" t="s">
        <v>240</v>
      </c>
      <c r="B65" s="141">
        <v>0</v>
      </c>
      <c r="C65" s="141">
        <v>48.2</v>
      </c>
      <c r="D65" s="141">
        <v>2</v>
      </c>
      <c r="E65" s="141">
        <v>3.2</v>
      </c>
      <c r="F65" s="141">
        <v>0</v>
      </c>
      <c r="G65" s="141">
        <v>0</v>
      </c>
      <c r="H65" s="141">
        <v>0</v>
      </c>
      <c r="I65" s="141">
        <v>0</v>
      </c>
      <c r="J65" s="141">
        <v>14</v>
      </c>
      <c r="K65" s="141">
        <v>2.2000000000000002</v>
      </c>
      <c r="L65" s="141">
        <v>0</v>
      </c>
      <c r="M65" s="141">
        <v>0</v>
      </c>
      <c r="N65" s="141">
        <v>0</v>
      </c>
      <c r="O65" s="141">
        <v>10.6</v>
      </c>
      <c r="P65" s="141">
        <v>0</v>
      </c>
      <c r="Q65" s="141">
        <v>0</v>
      </c>
      <c r="R65" s="141">
        <v>0</v>
      </c>
      <c r="S65" s="141">
        <v>21.8</v>
      </c>
      <c r="T65" s="141">
        <v>0</v>
      </c>
      <c r="U65" s="141">
        <v>0.4</v>
      </c>
      <c r="V65" s="141">
        <v>0.4</v>
      </c>
      <c r="W65" s="141">
        <v>4.2</v>
      </c>
      <c r="X65" s="141">
        <v>0</v>
      </c>
      <c r="Y65" s="141">
        <v>0</v>
      </c>
      <c r="Z65" s="141">
        <v>0</v>
      </c>
      <c r="AA65" s="141">
        <v>0</v>
      </c>
      <c r="AB65" s="141">
        <v>0</v>
      </c>
      <c r="AC65" s="141">
        <v>0</v>
      </c>
      <c r="AD65" s="141">
        <v>2.2000000000000002</v>
      </c>
      <c r="AE65" s="141">
        <v>0.2</v>
      </c>
      <c r="AF65" s="141">
        <v>9.8000000000000007</v>
      </c>
      <c r="AG65" s="146">
        <f t="shared" si="7"/>
        <v>119.20000000000002</v>
      </c>
      <c r="AH65" s="148">
        <f t="shared" si="5"/>
        <v>48.2</v>
      </c>
      <c r="AI65" s="58">
        <f t="shared" si="3"/>
        <v>18</v>
      </c>
    </row>
    <row r="66" spans="1:41" x14ac:dyDescent="0.2">
      <c r="A66" s="134" t="s">
        <v>15</v>
      </c>
      <c r="B66" s="141">
        <v>0</v>
      </c>
      <c r="C66" s="141">
        <v>4.8</v>
      </c>
      <c r="D66" s="141">
        <v>9.6</v>
      </c>
      <c r="E66" s="141">
        <v>44.6</v>
      </c>
      <c r="F66" s="141">
        <v>0</v>
      </c>
      <c r="G66" s="141">
        <v>0</v>
      </c>
      <c r="H66" s="141">
        <v>0</v>
      </c>
      <c r="I66" s="141">
        <v>0</v>
      </c>
      <c r="J66" s="141">
        <v>0</v>
      </c>
      <c r="K66" s="141">
        <v>30</v>
      </c>
      <c r="L66" s="141">
        <v>2.6</v>
      </c>
      <c r="M66" s="141">
        <v>0</v>
      </c>
      <c r="N66" s="141">
        <v>7.8</v>
      </c>
      <c r="O66" s="141">
        <v>0.2</v>
      </c>
      <c r="P66" s="141">
        <v>0.2</v>
      </c>
      <c r="Q66" s="141">
        <v>0</v>
      </c>
      <c r="R66" s="141">
        <v>0</v>
      </c>
      <c r="S66" s="141">
        <v>13</v>
      </c>
      <c r="T66" s="141">
        <v>11.4</v>
      </c>
      <c r="U66" s="141">
        <v>0</v>
      </c>
      <c r="V66" s="141">
        <v>5.4</v>
      </c>
      <c r="W66" s="141">
        <v>5.6</v>
      </c>
      <c r="X66" s="141">
        <v>1</v>
      </c>
      <c r="Y66" s="141">
        <v>0</v>
      </c>
      <c r="Z66" s="141">
        <v>14</v>
      </c>
      <c r="AA66" s="141">
        <v>0</v>
      </c>
      <c r="AB66" s="141">
        <v>0</v>
      </c>
      <c r="AC66" s="141">
        <v>2.2000000000000002</v>
      </c>
      <c r="AD66" s="141">
        <v>5.6</v>
      </c>
      <c r="AE66" s="141">
        <v>89.4</v>
      </c>
      <c r="AF66" s="141">
        <v>59.8</v>
      </c>
      <c r="AG66" s="146">
        <f t="shared" si="7"/>
        <v>307.2</v>
      </c>
      <c r="AH66" s="148">
        <f t="shared" si="5"/>
        <v>89.4</v>
      </c>
      <c r="AI66" s="58">
        <f t="shared" si="3"/>
        <v>13</v>
      </c>
    </row>
    <row r="67" spans="1:41" x14ac:dyDescent="0.2">
      <c r="A67" s="134" t="s">
        <v>241</v>
      </c>
      <c r="B67" s="141">
        <v>0.2</v>
      </c>
      <c r="C67" s="141">
        <v>4.4000000000000004</v>
      </c>
      <c r="D67" s="141">
        <v>10.4</v>
      </c>
      <c r="E67" s="141">
        <v>22.4</v>
      </c>
      <c r="F67" s="141">
        <v>5.6</v>
      </c>
      <c r="G67" s="141">
        <v>0</v>
      </c>
      <c r="H67" s="141">
        <v>2</v>
      </c>
      <c r="I67" s="141">
        <v>0</v>
      </c>
      <c r="J67" s="141">
        <v>4.8</v>
      </c>
      <c r="K67" s="141">
        <v>0</v>
      </c>
      <c r="L67" s="141">
        <v>1.6</v>
      </c>
      <c r="M67" s="141">
        <v>8.6</v>
      </c>
      <c r="N67" s="141">
        <v>40</v>
      </c>
      <c r="O67" s="141">
        <v>22.8</v>
      </c>
      <c r="P67" s="141">
        <v>0</v>
      </c>
      <c r="Q67" s="141">
        <v>0.2</v>
      </c>
      <c r="R67" s="141">
        <v>0.4</v>
      </c>
      <c r="S67" s="141">
        <v>0.6</v>
      </c>
      <c r="T67" s="141">
        <v>0</v>
      </c>
      <c r="U67" s="141">
        <v>0</v>
      </c>
      <c r="V67" s="141">
        <v>0</v>
      </c>
      <c r="W67" s="141">
        <v>0</v>
      </c>
      <c r="X67" s="141">
        <v>6.2</v>
      </c>
      <c r="Y67" s="141">
        <v>0.2</v>
      </c>
      <c r="Z67" s="141">
        <v>3.8</v>
      </c>
      <c r="AA67" s="141">
        <v>0</v>
      </c>
      <c r="AB67" s="141">
        <v>0</v>
      </c>
      <c r="AC67" s="141">
        <v>0.2</v>
      </c>
      <c r="AD67" s="141">
        <v>0.2</v>
      </c>
      <c r="AE67" s="141">
        <v>16.600000000000001</v>
      </c>
      <c r="AF67" s="141">
        <v>18.2</v>
      </c>
      <c r="AG67" s="146">
        <f t="shared" si="7"/>
        <v>169.39999999999995</v>
      </c>
      <c r="AH67" s="148">
        <f t="shared" si="5"/>
        <v>40</v>
      </c>
      <c r="AI67" s="58">
        <f t="shared" si="3"/>
        <v>10</v>
      </c>
      <c r="AO67" s="115" t="s">
        <v>35</v>
      </c>
    </row>
    <row r="68" spans="1:41" x14ac:dyDescent="0.2">
      <c r="A68" s="134" t="s">
        <v>242</v>
      </c>
      <c r="B68" s="141">
        <v>13.6</v>
      </c>
      <c r="C68" s="141">
        <v>13</v>
      </c>
      <c r="D68" s="141">
        <v>6.8</v>
      </c>
      <c r="E68" s="141">
        <v>38.200000000000003</v>
      </c>
      <c r="F68" s="141">
        <v>9</v>
      </c>
      <c r="G68" s="141">
        <v>0</v>
      </c>
      <c r="H68" s="141">
        <v>1.4</v>
      </c>
      <c r="I68" s="141">
        <v>0</v>
      </c>
      <c r="J68" s="141">
        <v>0</v>
      </c>
      <c r="K68" s="141">
        <v>0</v>
      </c>
      <c r="L68" s="141">
        <v>34.200000000000003</v>
      </c>
      <c r="M68" s="141">
        <v>0.6</v>
      </c>
      <c r="N68" s="141">
        <v>0.4</v>
      </c>
      <c r="O68" s="141">
        <v>8</v>
      </c>
      <c r="P68" s="141">
        <v>0.2</v>
      </c>
      <c r="Q68" s="141">
        <v>50.4</v>
      </c>
      <c r="R68" s="141">
        <v>3.8</v>
      </c>
      <c r="S68" s="141">
        <v>0.4</v>
      </c>
      <c r="T68" s="141">
        <v>22</v>
      </c>
      <c r="U68" s="141">
        <v>2.4</v>
      </c>
      <c r="V68" s="141">
        <v>0.4</v>
      </c>
      <c r="W68" s="141">
        <v>16.2</v>
      </c>
      <c r="X68" s="141">
        <v>22.8</v>
      </c>
      <c r="Y68" s="141">
        <v>0.2</v>
      </c>
      <c r="Z68" s="141">
        <v>0</v>
      </c>
      <c r="AA68" s="141">
        <v>0</v>
      </c>
      <c r="AB68" s="141">
        <v>1.4</v>
      </c>
      <c r="AC68" s="141">
        <v>4.5999999999999996</v>
      </c>
      <c r="AD68" s="141">
        <v>0</v>
      </c>
      <c r="AE68" s="141">
        <v>14.6</v>
      </c>
      <c r="AF68" s="141">
        <v>15.2</v>
      </c>
      <c r="AG68" s="146">
        <f t="shared" si="7"/>
        <v>279.8</v>
      </c>
      <c r="AH68" s="148">
        <f t="shared" si="5"/>
        <v>50.4</v>
      </c>
      <c r="AI68" s="58">
        <f t="shared" si="3"/>
        <v>7</v>
      </c>
      <c r="AJ68" s="115"/>
    </row>
    <row r="69" spans="1:41" x14ac:dyDescent="0.2">
      <c r="A69" s="134" t="s">
        <v>243</v>
      </c>
      <c r="B69" s="141">
        <v>0</v>
      </c>
      <c r="C69" s="141">
        <v>68.599999999999994</v>
      </c>
      <c r="D69" s="141">
        <v>7.4</v>
      </c>
      <c r="E69" s="141">
        <v>14.4</v>
      </c>
      <c r="F69" s="141">
        <v>6.6</v>
      </c>
      <c r="G69" s="141">
        <v>0</v>
      </c>
      <c r="H69" s="141">
        <v>0</v>
      </c>
      <c r="I69" s="141">
        <v>0</v>
      </c>
      <c r="J69" s="141">
        <v>1.6</v>
      </c>
      <c r="K69" s="141">
        <v>1.4</v>
      </c>
      <c r="L69" s="141">
        <v>28</v>
      </c>
      <c r="M69" s="141">
        <v>20.2</v>
      </c>
      <c r="N69" s="141">
        <v>14.2</v>
      </c>
      <c r="O69" s="141">
        <v>7.4</v>
      </c>
      <c r="P69" s="141">
        <v>0</v>
      </c>
      <c r="Q69" s="141">
        <v>0.2</v>
      </c>
      <c r="R69" s="141">
        <v>13.4</v>
      </c>
      <c r="S69" s="141">
        <v>1.8</v>
      </c>
      <c r="T69" s="141">
        <v>33.799999999999997</v>
      </c>
      <c r="U69" s="141">
        <v>0</v>
      </c>
      <c r="V69" s="141">
        <v>0</v>
      </c>
      <c r="W69" s="141">
        <v>6.2</v>
      </c>
      <c r="X69" s="141">
        <v>31.2</v>
      </c>
      <c r="Y69" s="141">
        <v>0</v>
      </c>
      <c r="Z69" s="141">
        <v>16.2</v>
      </c>
      <c r="AA69" s="141">
        <v>0.2</v>
      </c>
      <c r="AB69" s="141">
        <v>18.8</v>
      </c>
      <c r="AC69" s="141">
        <v>0.2</v>
      </c>
      <c r="AD69" s="141">
        <v>0.4</v>
      </c>
      <c r="AE69" s="141">
        <v>21.6</v>
      </c>
      <c r="AF69" s="141">
        <v>10.4</v>
      </c>
      <c r="AG69" s="146">
        <f t="shared" si="7"/>
        <v>324.19999999999993</v>
      </c>
      <c r="AH69" s="148">
        <f t="shared" si="5"/>
        <v>68.599999999999994</v>
      </c>
      <c r="AI69" s="58">
        <f t="shared" ref="AI69:AI71" si="8">COUNTIF(B69:AF69,"=0,0")</f>
        <v>8</v>
      </c>
      <c r="AM69" s="115" t="s">
        <v>35</v>
      </c>
    </row>
    <row r="70" spans="1:41" x14ac:dyDescent="0.2">
      <c r="A70" s="134" t="s">
        <v>244</v>
      </c>
      <c r="B70" s="141">
        <v>0</v>
      </c>
      <c r="C70" s="141">
        <v>8.6</v>
      </c>
      <c r="D70" s="141">
        <v>10.6</v>
      </c>
      <c r="E70" s="141">
        <v>23.6</v>
      </c>
      <c r="F70" s="141">
        <v>3.8</v>
      </c>
      <c r="G70" s="141">
        <v>0</v>
      </c>
      <c r="H70" s="141">
        <v>0</v>
      </c>
      <c r="I70" s="141">
        <v>0</v>
      </c>
      <c r="J70" s="141">
        <v>0</v>
      </c>
      <c r="K70" s="141">
        <v>0</v>
      </c>
      <c r="L70" s="141">
        <v>0.4</v>
      </c>
      <c r="M70" s="141">
        <v>7.4</v>
      </c>
      <c r="N70" s="141">
        <v>16.600000000000001</v>
      </c>
      <c r="O70" s="141">
        <v>1.8</v>
      </c>
      <c r="P70" s="141">
        <v>0</v>
      </c>
      <c r="Q70" s="141">
        <v>0</v>
      </c>
      <c r="R70" s="141">
        <v>3.6</v>
      </c>
      <c r="S70" s="141">
        <v>5.8</v>
      </c>
      <c r="T70" s="141">
        <v>35.200000000000003</v>
      </c>
      <c r="U70" s="141">
        <v>4</v>
      </c>
      <c r="V70" s="141">
        <v>4.8</v>
      </c>
      <c r="W70" s="141">
        <v>1.2</v>
      </c>
      <c r="X70" s="141">
        <v>6</v>
      </c>
      <c r="Y70" s="141">
        <v>7.6</v>
      </c>
      <c r="Z70" s="141">
        <v>8</v>
      </c>
      <c r="AA70" s="141">
        <v>0</v>
      </c>
      <c r="AB70" s="141">
        <v>0</v>
      </c>
      <c r="AC70" s="141">
        <v>2.2000000000000002</v>
      </c>
      <c r="AD70" s="141">
        <v>0.2</v>
      </c>
      <c r="AE70" s="141">
        <v>2.6</v>
      </c>
      <c r="AF70" s="141">
        <v>7.4</v>
      </c>
      <c r="AG70" s="146">
        <f t="shared" si="7"/>
        <v>161.39999999999995</v>
      </c>
      <c r="AH70" s="148">
        <f t="shared" ref="AH70:AH71" si="9">MAX(B70:AF70)</f>
        <v>35.200000000000003</v>
      </c>
      <c r="AI70" s="58">
        <f t="shared" si="8"/>
        <v>10</v>
      </c>
    </row>
    <row r="71" spans="1:41" x14ac:dyDescent="0.2">
      <c r="A71" s="134" t="s">
        <v>245</v>
      </c>
      <c r="B71" s="141">
        <v>2</v>
      </c>
      <c r="C71" s="141">
        <v>11.6</v>
      </c>
      <c r="D71" s="141">
        <v>16</v>
      </c>
      <c r="E71" s="141">
        <v>21.4</v>
      </c>
      <c r="F71" s="141">
        <v>3</v>
      </c>
      <c r="G71" s="141">
        <v>0</v>
      </c>
      <c r="H71" s="141">
        <v>0</v>
      </c>
      <c r="I71" s="141">
        <v>0</v>
      </c>
      <c r="J71" s="141">
        <v>0</v>
      </c>
      <c r="K71" s="141">
        <v>0.2</v>
      </c>
      <c r="L71" s="141">
        <v>0</v>
      </c>
      <c r="M71" s="141">
        <v>1.8</v>
      </c>
      <c r="N71" s="141">
        <v>3.8</v>
      </c>
      <c r="O71" s="141">
        <v>1.8</v>
      </c>
      <c r="P71" s="141">
        <v>0</v>
      </c>
      <c r="Q71" s="141">
        <v>0</v>
      </c>
      <c r="R71" s="141">
        <v>3.4</v>
      </c>
      <c r="S71" s="141">
        <v>7.2</v>
      </c>
      <c r="T71" s="141">
        <v>27</v>
      </c>
      <c r="U71" s="141">
        <v>12</v>
      </c>
      <c r="V71" s="141">
        <v>12</v>
      </c>
      <c r="W71" s="141">
        <v>15</v>
      </c>
      <c r="X71" s="141">
        <v>0.2</v>
      </c>
      <c r="Y71" s="141">
        <v>0</v>
      </c>
      <c r="Z71" s="141">
        <v>0</v>
      </c>
      <c r="AA71" s="141">
        <v>0</v>
      </c>
      <c r="AB71" s="141">
        <v>0</v>
      </c>
      <c r="AC71" s="141">
        <v>7.8</v>
      </c>
      <c r="AD71" s="141">
        <v>0.2</v>
      </c>
      <c r="AE71" s="141">
        <v>13.4</v>
      </c>
      <c r="AF71" s="141">
        <v>6.8</v>
      </c>
      <c r="AG71" s="146">
        <f t="shared" si="7"/>
        <v>166.6</v>
      </c>
      <c r="AH71" s="148">
        <f t="shared" si="9"/>
        <v>27</v>
      </c>
      <c r="AI71" s="58">
        <f t="shared" si="8"/>
        <v>11</v>
      </c>
      <c r="AK71" s="115" t="s">
        <v>35</v>
      </c>
    </row>
    <row r="72" spans="1:41" x14ac:dyDescent="0.2">
      <c r="A72" s="135" t="s">
        <v>248</v>
      </c>
      <c r="B72" s="141">
        <v>0</v>
      </c>
      <c r="C72" s="141">
        <v>16.899999999999999</v>
      </c>
      <c r="D72" s="141">
        <v>0</v>
      </c>
      <c r="E72" s="141">
        <v>7.6</v>
      </c>
      <c r="F72" s="141">
        <v>0</v>
      </c>
      <c r="G72" s="141">
        <v>0</v>
      </c>
      <c r="H72" s="141">
        <v>0</v>
      </c>
      <c r="I72" s="141">
        <v>0</v>
      </c>
      <c r="J72" s="141">
        <v>0</v>
      </c>
      <c r="K72" s="141">
        <v>43.8</v>
      </c>
      <c r="L72" s="141">
        <v>8</v>
      </c>
      <c r="M72" s="141">
        <v>0.1</v>
      </c>
      <c r="N72" s="141">
        <v>0</v>
      </c>
      <c r="O72" s="141">
        <v>0</v>
      </c>
      <c r="P72" s="141">
        <v>0.2</v>
      </c>
      <c r="Q72" s="141">
        <v>0</v>
      </c>
      <c r="R72" s="141">
        <v>16.7</v>
      </c>
      <c r="S72" s="141">
        <v>0.1</v>
      </c>
      <c r="T72" s="141">
        <v>1.7</v>
      </c>
      <c r="U72" s="141">
        <v>8.1</v>
      </c>
      <c r="V72" s="141">
        <v>17.3</v>
      </c>
      <c r="W72" s="141">
        <v>10.9</v>
      </c>
      <c r="X72" s="141">
        <v>0.2</v>
      </c>
      <c r="Y72" s="141">
        <v>0</v>
      </c>
      <c r="Z72" s="141">
        <v>0</v>
      </c>
      <c r="AA72" s="141">
        <v>0</v>
      </c>
      <c r="AB72" s="141">
        <v>0</v>
      </c>
      <c r="AC72" s="141">
        <v>0</v>
      </c>
      <c r="AD72" s="141">
        <v>0</v>
      </c>
      <c r="AE72" s="141">
        <v>9.6999999999999993</v>
      </c>
      <c r="AF72" s="141">
        <v>34.299999999999997</v>
      </c>
      <c r="AG72" s="146">
        <f t="shared" ref="AG72:AG73" si="10">SUM(B72:AF72)</f>
        <v>175.59999999999997</v>
      </c>
      <c r="AH72" s="148">
        <f t="shared" ref="AH72:AH73" si="11">MAX(B72:AF72)</f>
        <v>43.8</v>
      </c>
      <c r="AI72" s="58">
        <f t="shared" ref="AI72:AI73" si="12">COUNTIF(B72:AF72,"=0,0")</f>
        <v>16</v>
      </c>
      <c r="AK72" s="115"/>
    </row>
    <row r="73" spans="1:41" x14ac:dyDescent="0.2">
      <c r="A73" s="135" t="s">
        <v>249</v>
      </c>
      <c r="B73" s="141">
        <v>0</v>
      </c>
      <c r="C73" s="141">
        <v>34.9</v>
      </c>
      <c r="D73" s="141">
        <v>0</v>
      </c>
      <c r="E73" s="141">
        <v>19.7</v>
      </c>
      <c r="F73" s="141">
        <v>0</v>
      </c>
      <c r="G73" s="141">
        <v>0</v>
      </c>
      <c r="H73" s="141">
        <v>0</v>
      </c>
      <c r="I73" s="141">
        <v>0</v>
      </c>
      <c r="J73" s="141">
        <v>0</v>
      </c>
      <c r="K73" s="141">
        <v>10.6</v>
      </c>
      <c r="L73" s="141">
        <v>0</v>
      </c>
      <c r="M73" s="141">
        <v>0</v>
      </c>
      <c r="N73" s="141">
        <v>0</v>
      </c>
      <c r="O73" s="141">
        <v>0</v>
      </c>
      <c r="P73" s="141">
        <v>0</v>
      </c>
      <c r="Q73" s="141">
        <v>8.4</v>
      </c>
      <c r="R73" s="141">
        <v>3.4</v>
      </c>
      <c r="S73" s="141">
        <v>31.2</v>
      </c>
      <c r="T73" s="141">
        <v>0</v>
      </c>
      <c r="U73" s="141">
        <v>0.6</v>
      </c>
      <c r="V73" s="141">
        <v>0.2</v>
      </c>
      <c r="W73" s="141">
        <v>29.1</v>
      </c>
      <c r="X73" s="141">
        <v>0</v>
      </c>
      <c r="Y73" s="141">
        <v>0</v>
      </c>
      <c r="Z73" s="141">
        <v>1.7</v>
      </c>
      <c r="AA73" s="141">
        <v>0</v>
      </c>
      <c r="AB73" s="141">
        <v>6.1</v>
      </c>
      <c r="AC73" s="141">
        <v>0</v>
      </c>
      <c r="AD73" s="141">
        <v>0</v>
      </c>
      <c r="AE73" s="141">
        <v>10.199999999999999</v>
      </c>
      <c r="AF73" s="141">
        <v>72.5</v>
      </c>
      <c r="AG73" s="146">
        <f t="shared" si="10"/>
        <v>228.59999999999997</v>
      </c>
      <c r="AH73" s="148">
        <f t="shared" si="11"/>
        <v>72.5</v>
      </c>
      <c r="AI73" s="58">
        <f t="shared" si="12"/>
        <v>18</v>
      </c>
      <c r="AK73" s="115"/>
    </row>
    <row r="74" spans="1:41" ht="13.5" thickBot="1" x14ac:dyDescent="0.25">
      <c r="A74" s="51" t="s">
        <v>24</v>
      </c>
      <c r="B74" s="142">
        <f t="shared" ref="B74:AH74" si="13">MAX(B5:B49)</f>
        <v>18</v>
      </c>
      <c r="C74" s="142">
        <f t="shared" si="13"/>
        <v>53.800000000000004</v>
      </c>
      <c r="D74" s="142">
        <f t="shared" si="13"/>
        <v>113.00000000000001</v>
      </c>
      <c r="E74" s="142">
        <f t="shared" si="13"/>
        <v>124.4</v>
      </c>
      <c r="F74" s="142">
        <f t="shared" si="13"/>
        <v>19.799999999999997</v>
      </c>
      <c r="G74" s="142">
        <f t="shared" si="13"/>
        <v>26</v>
      </c>
      <c r="H74" s="142">
        <f t="shared" si="13"/>
        <v>47.999999999999993</v>
      </c>
      <c r="I74" s="142">
        <f t="shared" si="13"/>
        <v>16.8</v>
      </c>
      <c r="J74" s="142">
        <f t="shared" si="13"/>
        <v>19.399999999999999</v>
      </c>
      <c r="K74" s="142">
        <f t="shared" si="13"/>
        <v>78.400000000000006</v>
      </c>
      <c r="L74" s="142">
        <f t="shared" si="13"/>
        <v>45.2</v>
      </c>
      <c r="M74" s="142">
        <f t="shared" si="13"/>
        <v>44</v>
      </c>
      <c r="N74" s="142">
        <f t="shared" si="13"/>
        <v>43.800000000000004</v>
      </c>
      <c r="O74" s="142">
        <f t="shared" si="13"/>
        <v>44.8</v>
      </c>
      <c r="P74" s="142">
        <f t="shared" si="13"/>
        <v>8</v>
      </c>
      <c r="Q74" s="142">
        <f t="shared" si="13"/>
        <v>37</v>
      </c>
      <c r="R74" s="142">
        <f t="shared" si="13"/>
        <v>33.799999999999997</v>
      </c>
      <c r="S74" s="142">
        <f t="shared" si="13"/>
        <v>24.4</v>
      </c>
      <c r="T74" s="142">
        <f t="shared" si="13"/>
        <v>55.399999999999991</v>
      </c>
      <c r="U74" s="142">
        <f t="shared" si="13"/>
        <v>14.999999999999998</v>
      </c>
      <c r="V74" s="142">
        <f t="shared" si="13"/>
        <v>37.4</v>
      </c>
      <c r="W74" s="142">
        <f t="shared" si="13"/>
        <v>73.600000000000009</v>
      </c>
      <c r="X74" s="142">
        <f t="shared" si="13"/>
        <v>64.2</v>
      </c>
      <c r="Y74" s="142">
        <f t="shared" si="13"/>
        <v>20</v>
      </c>
      <c r="Z74" s="142">
        <f t="shared" si="13"/>
        <v>17.599999999999998</v>
      </c>
      <c r="AA74" s="142">
        <f t="shared" si="13"/>
        <v>12.799999999999999</v>
      </c>
      <c r="AB74" s="142">
        <f t="shared" si="13"/>
        <v>18</v>
      </c>
      <c r="AC74" s="142">
        <f t="shared" si="13"/>
        <v>70.200000000000017</v>
      </c>
      <c r="AD74" s="142">
        <f t="shared" si="13"/>
        <v>59.199999999999996</v>
      </c>
      <c r="AE74" s="142">
        <f t="shared" si="13"/>
        <v>71.2</v>
      </c>
      <c r="AF74" s="142">
        <f t="shared" ref="AF74" si="14">MAX(AF5:AF49)</f>
        <v>58.79999999999999</v>
      </c>
      <c r="AG74" s="146">
        <f t="shared" si="13"/>
        <v>356.80000000000007</v>
      </c>
      <c r="AH74" s="152">
        <f t="shared" si="13"/>
        <v>124.4</v>
      </c>
      <c r="AI74" s="130"/>
    </row>
    <row r="75" spans="1:41" ht="13.5" thickBot="1" x14ac:dyDescent="0.25">
      <c r="A75" s="202" t="s">
        <v>252</v>
      </c>
      <c r="B75" s="203"/>
      <c r="C75" s="203"/>
      <c r="D75" s="203"/>
      <c r="E75" s="203"/>
      <c r="F75" s="203"/>
      <c r="G75" s="203"/>
      <c r="H75" s="203"/>
      <c r="I75" s="203"/>
      <c r="J75" s="203"/>
      <c r="K75" s="204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47"/>
      <c r="AE75" s="53" t="s">
        <v>35</v>
      </c>
      <c r="AF75" s="53"/>
      <c r="AG75" s="44"/>
      <c r="AH75" s="47"/>
      <c r="AI75" s="57"/>
      <c r="AK75" s="115" t="s">
        <v>35</v>
      </c>
    </row>
    <row r="76" spans="1:41" x14ac:dyDescent="0.2">
      <c r="A76" s="197" t="s">
        <v>247</v>
      </c>
      <c r="B76" s="198"/>
      <c r="C76" s="41"/>
      <c r="D76" s="41"/>
      <c r="E76" s="41"/>
      <c r="F76" s="41"/>
      <c r="G76" s="41"/>
      <c r="H76" s="41"/>
      <c r="I76" s="41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55"/>
      <c r="U76" s="155"/>
      <c r="V76" s="155"/>
      <c r="W76" s="155"/>
      <c r="X76" s="155"/>
      <c r="Y76" s="128"/>
      <c r="Z76" s="128"/>
      <c r="AA76" s="128"/>
      <c r="AB76" s="128"/>
      <c r="AC76" s="128"/>
      <c r="AD76" s="128"/>
      <c r="AE76" s="128"/>
      <c r="AF76" s="128"/>
      <c r="AG76" s="44"/>
      <c r="AH76" s="128"/>
      <c r="AI76" s="57"/>
      <c r="AK76" s="115" t="s">
        <v>35</v>
      </c>
    </row>
    <row r="77" spans="1:41" x14ac:dyDescent="0.2">
      <c r="A77" s="199" t="s">
        <v>250</v>
      </c>
      <c r="B77" s="200"/>
      <c r="C77" s="128"/>
      <c r="D77" s="128"/>
      <c r="E77" s="128"/>
      <c r="F77" s="128"/>
      <c r="G77" s="128"/>
      <c r="H77" s="128"/>
      <c r="I77" s="128"/>
      <c r="J77" s="129"/>
      <c r="K77" s="129"/>
      <c r="L77" s="129"/>
      <c r="M77" s="129"/>
      <c r="N77" s="129"/>
      <c r="O77" s="129"/>
      <c r="P77" s="129"/>
      <c r="Q77" s="128"/>
      <c r="R77" s="128"/>
      <c r="S77" s="128"/>
      <c r="T77" s="156"/>
      <c r="U77" s="156"/>
      <c r="V77" s="156"/>
      <c r="W77" s="156"/>
      <c r="X77" s="156"/>
      <c r="Y77" s="128"/>
      <c r="Z77" s="128"/>
      <c r="AA77" s="128"/>
      <c r="AB77" s="128"/>
      <c r="AC77" s="128"/>
      <c r="AD77" s="47"/>
      <c r="AE77" s="47"/>
      <c r="AF77" s="47"/>
      <c r="AG77" s="44"/>
      <c r="AH77" s="128"/>
      <c r="AI77" s="57"/>
    </row>
    <row r="78" spans="1:41" x14ac:dyDescent="0.2">
      <c r="A78" s="138" t="s">
        <v>226</v>
      </c>
      <c r="B78" s="40"/>
      <c r="C78" s="40"/>
      <c r="D78" s="40"/>
      <c r="E78" s="40"/>
      <c r="F78" s="40"/>
      <c r="G78" s="40"/>
      <c r="H78" s="40"/>
      <c r="I78" s="40"/>
      <c r="J78" s="40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47"/>
      <c r="AE78" s="47"/>
      <c r="AF78" s="47"/>
      <c r="AG78" s="44"/>
      <c r="AH78" s="129"/>
      <c r="AI78" s="57"/>
      <c r="AK78" s="115" t="s">
        <v>35</v>
      </c>
    </row>
    <row r="79" spans="1:41" x14ac:dyDescent="0.2">
      <c r="A79" s="138" t="s">
        <v>227</v>
      </c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47"/>
      <c r="AF79" s="47"/>
      <c r="AG79" s="44"/>
      <c r="AH79" s="47"/>
      <c r="AI79" s="57"/>
    </row>
    <row r="80" spans="1:41" x14ac:dyDescent="0.2">
      <c r="A80" s="131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48"/>
      <c r="AF80" s="48"/>
      <c r="AG80" s="44"/>
      <c r="AH80" s="47"/>
      <c r="AI80" s="57"/>
    </row>
    <row r="81" spans="1:37" ht="13.5" thickBot="1" x14ac:dyDescent="0.25">
      <c r="A81" s="136"/>
      <c r="B81" s="55"/>
      <c r="C81" s="55"/>
      <c r="D81" s="55"/>
      <c r="E81" s="55"/>
      <c r="F81" s="55"/>
      <c r="G81" s="55" t="s">
        <v>35</v>
      </c>
      <c r="H81" s="55"/>
      <c r="I81" s="55"/>
      <c r="J81" s="55"/>
      <c r="K81" s="55"/>
      <c r="L81" s="55" t="s">
        <v>35</v>
      </c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132"/>
      <c r="AH81" s="133"/>
      <c r="AI81" s="49"/>
    </row>
    <row r="84" spans="1:37" x14ac:dyDescent="0.2">
      <c r="G84" s="113" t="s">
        <v>35</v>
      </c>
    </row>
    <row r="85" spans="1:37" x14ac:dyDescent="0.2">
      <c r="Q85" s="113" t="s">
        <v>35</v>
      </c>
      <c r="T85" s="113" t="s">
        <v>35</v>
      </c>
      <c r="V85" s="113" t="s">
        <v>35</v>
      </c>
      <c r="X85" s="113" t="s">
        <v>35</v>
      </c>
      <c r="Z85" s="113" t="s">
        <v>35</v>
      </c>
      <c r="AK85" s="115" t="s">
        <v>35</v>
      </c>
    </row>
    <row r="86" spans="1:37" x14ac:dyDescent="0.2">
      <c r="J86" s="113" t="s">
        <v>35</v>
      </c>
      <c r="M86" s="113" t="s">
        <v>35</v>
      </c>
      <c r="P86" s="113" t="s">
        <v>35</v>
      </c>
      <c r="Q86" s="113" t="s">
        <v>35</v>
      </c>
      <c r="R86" s="113" t="s">
        <v>35</v>
      </c>
      <c r="S86" s="113" t="s">
        <v>35</v>
      </c>
      <c r="T86" s="113" t="s">
        <v>35</v>
      </c>
      <c r="W86" s="113" t="s">
        <v>35</v>
      </c>
      <c r="X86" s="113" t="s">
        <v>35</v>
      </c>
      <c r="Z86" s="113" t="s">
        <v>35</v>
      </c>
      <c r="AB86" s="113" t="s">
        <v>35</v>
      </c>
    </row>
    <row r="87" spans="1:37" x14ac:dyDescent="0.2">
      <c r="Q87" s="113" t="s">
        <v>35</v>
      </c>
      <c r="S87" s="113" t="s">
        <v>35</v>
      </c>
      <c r="V87" s="113" t="s">
        <v>35</v>
      </c>
      <c r="W87" s="113" t="s">
        <v>35</v>
      </c>
      <c r="AB87" s="113" t="s">
        <v>35</v>
      </c>
      <c r="AC87" s="113" t="s">
        <v>35</v>
      </c>
      <c r="AG87" s="114" t="s">
        <v>35</v>
      </c>
      <c r="AH87" s="119" t="s">
        <v>35</v>
      </c>
    </row>
    <row r="88" spans="1:37" x14ac:dyDescent="0.2">
      <c r="J88" s="113" t="s">
        <v>35</v>
      </c>
      <c r="O88" s="113" t="s">
        <v>215</v>
      </c>
      <c r="P88" s="113" t="s">
        <v>35</v>
      </c>
      <c r="S88" s="113" t="s">
        <v>35</v>
      </c>
      <c r="T88" s="113" t="s">
        <v>35</v>
      </c>
      <c r="U88" s="113" t="s">
        <v>35</v>
      </c>
      <c r="V88" s="113" t="s">
        <v>35</v>
      </c>
      <c r="Z88" s="113" t="s">
        <v>35</v>
      </c>
      <c r="AH88" s="124" t="s">
        <v>35</v>
      </c>
    </row>
    <row r="89" spans="1:37" x14ac:dyDescent="0.2">
      <c r="K89" s="113" t="s">
        <v>35</v>
      </c>
      <c r="L89" s="113" t="s">
        <v>35</v>
      </c>
      <c r="M89" s="113" t="s">
        <v>35</v>
      </c>
      <c r="P89" s="113" t="s">
        <v>35</v>
      </c>
      <c r="Q89" s="113" t="s">
        <v>35</v>
      </c>
      <c r="S89" s="113" t="s">
        <v>35</v>
      </c>
      <c r="W89" s="113" t="s">
        <v>35</v>
      </c>
      <c r="Z89" s="113" t="s">
        <v>35</v>
      </c>
      <c r="AB89" s="113" t="s">
        <v>35</v>
      </c>
      <c r="AG89" s="114" t="s">
        <v>35</v>
      </c>
    </row>
    <row r="90" spans="1:37" x14ac:dyDescent="0.2">
      <c r="H90" s="113" t="s">
        <v>35</v>
      </c>
      <c r="S90" s="113" t="s">
        <v>35</v>
      </c>
      <c r="W90" s="113" t="s">
        <v>35</v>
      </c>
    </row>
    <row r="91" spans="1:37" x14ac:dyDescent="0.2">
      <c r="Q91" s="113" t="s">
        <v>35</v>
      </c>
      <c r="R91" s="113" t="s">
        <v>35</v>
      </c>
      <c r="AE91" s="113" t="s">
        <v>35</v>
      </c>
    </row>
    <row r="92" spans="1:37" x14ac:dyDescent="0.2">
      <c r="S92" s="113" t="s">
        <v>35</v>
      </c>
      <c r="X92" s="113" t="s">
        <v>35</v>
      </c>
      <c r="AC92" s="113" t="s">
        <v>35</v>
      </c>
    </row>
    <row r="93" spans="1:37" x14ac:dyDescent="0.2">
      <c r="Y93" s="113" t="s">
        <v>35</v>
      </c>
    </row>
    <row r="97" spans="19:19" x14ac:dyDescent="0.2">
      <c r="S97" s="113" t="s">
        <v>35</v>
      </c>
    </row>
  </sheetData>
  <sortState ref="A5:AI49">
    <sortCondition ref="A5:A49"/>
  </sortState>
  <mergeCells count="39">
    <mergeCell ref="N3:N4"/>
    <mergeCell ref="B3:B4"/>
    <mergeCell ref="E3:E4"/>
    <mergeCell ref="F3:F4"/>
    <mergeCell ref="G3:G4"/>
    <mergeCell ref="J3:J4"/>
    <mergeCell ref="M3:M4"/>
    <mergeCell ref="A1:AH1"/>
    <mergeCell ref="X3:X4"/>
    <mergeCell ref="AB3:AB4"/>
    <mergeCell ref="AC3:AC4"/>
    <mergeCell ref="AD3:AD4"/>
    <mergeCell ref="Y3:Y4"/>
    <mergeCell ref="I3:I4"/>
    <mergeCell ref="H3:H4"/>
    <mergeCell ref="P3:P4"/>
    <mergeCell ref="K3:K4"/>
    <mergeCell ref="L3:L4"/>
    <mergeCell ref="Z3:Z4"/>
    <mergeCell ref="AA3:AA4"/>
    <mergeCell ref="AE3:AE4"/>
    <mergeCell ref="AF3:AF4"/>
    <mergeCell ref="S3:S4"/>
    <mergeCell ref="A76:B76"/>
    <mergeCell ref="A77:B77"/>
    <mergeCell ref="T76:X76"/>
    <mergeCell ref="R3:R4"/>
    <mergeCell ref="T77:X77"/>
    <mergeCell ref="V3:V4"/>
    <mergeCell ref="A2:A4"/>
    <mergeCell ref="A75:K75"/>
    <mergeCell ref="B2:AI2"/>
    <mergeCell ref="U3:U4"/>
    <mergeCell ref="O3:O4"/>
    <mergeCell ref="T3:T4"/>
    <mergeCell ref="Q3:Q4"/>
    <mergeCell ref="C3:C4"/>
    <mergeCell ref="D3:D4"/>
    <mergeCell ref="W3:W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55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view="pageLayout" topLeftCell="A4" zoomScaleNormal="100" workbookViewId="0">
      <selection activeCell="A49" sqref="A49"/>
    </sheetView>
  </sheetViews>
  <sheetFormatPr defaultRowHeight="12.75" x14ac:dyDescent="0.2"/>
  <cols>
    <col min="1" max="1" width="30.28515625" customWidth="1"/>
    <col min="2" max="2" width="11.28515625" style="36" customWidth="1"/>
    <col min="3" max="3" width="9.5703125" style="37" customWidth="1"/>
    <col min="4" max="4" width="18.140625" style="36" customWidth="1"/>
    <col min="5" max="5" width="14" style="36" customWidth="1"/>
    <col min="6" max="6" width="10.140625" style="36" bestFit="1" customWidth="1"/>
    <col min="7" max="7" width="16.140625" bestFit="1" customWidth="1"/>
    <col min="8" max="8" width="11.140625" customWidth="1"/>
    <col min="9" max="9" width="54.85546875" customWidth="1"/>
    <col min="10" max="10" width="9.140625" customWidth="1"/>
    <col min="255" max="255" width="30.28515625" customWidth="1"/>
    <col min="256" max="258" width="9.5703125" customWidth="1"/>
    <col min="259" max="259" width="9.85546875" customWidth="1"/>
    <col min="260" max="260" width="9.5703125" customWidth="1"/>
    <col min="261" max="261" width="11" customWidth="1"/>
    <col min="262" max="262" width="11.140625" customWidth="1"/>
    <col min="263" max="263" width="11" customWidth="1"/>
    <col min="264" max="264" width="9.7109375" customWidth="1"/>
    <col min="265" max="265" width="54.85546875" customWidth="1"/>
    <col min="511" max="511" width="30.28515625" customWidth="1"/>
    <col min="512" max="514" width="9.5703125" customWidth="1"/>
    <col min="515" max="515" width="9.85546875" customWidth="1"/>
    <col min="516" max="516" width="9.5703125" customWidth="1"/>
    <col min="517" max="517" width="11" customWidth="1"/>
    <col min="518" max="518" width="11.140625" customWidth="1"/>
    <col min="519" max="519" width="11" customWidth="1"/>
    <col min="520" max="520" width="9.7109375" customWidth="1"/>
    <col min="521" max="521" width="54.85546875" customWidth="1"/>
    <col min="767" max="767" width="30.28515625" customWidth="1"/>
    <col min="768" max="770" width="9.5703125" customWidth="1"/>
    <col min="771" max="771" width="9.85546875" customWidth="1"/>
    <col min="772" max="772" width="9.5703125" customWidth="1"/>
    <col min="773" max="773" width="11" customWidth="1"/>
    <col min="774" max="774" width="11.140625" customWidth="1"/>
    <col min="775" max="775" width="11" customWidth="1"/>
    <col min="776" max="776" width="9.7109375" customWidth="1"/>
    <col min="777" max="777" width="54.85546875" customWidth="1"/>
    <col min="1023" max="1023" width="30.28515625" customWidth="1"/>
    <col min="1024" max="1026" width="9.5703125" customWidth="1"/>
    <col min="1027" max="1027" width="9.85546875" customWidth="1"/>
    <col min="1028" max="1028" width="9.5703125" customWidth="1"/>
    <col min="1029" max="1029" width="11" customWidth="1"/>
    <col min="1030" max="1030" width="11.140625" customWidth="1"/>
    <col min="1031" max="1031" width="11" customWidth="1"/>
    <col min="1032" max="1032" width="9.7109375" customWidth="1"/>
    <col min="1033" max="1033" width="54.85546875" customWidth="1"/>
    <col min="1279" max="1279" width="30.28515625" customWidth="1"/>
    <col min="1280" max="1282" width="9.5703125" customWidth="1"/>
    <col min="1283" max="1283" width="9.85546875" customWidth="1"/>
    <col min="1284" max="1284" width="9.5703125" customWidth="1"/>
    <col min="1285" max="1285" width="11" customWidth="1"/>
    <col min="1286" max="1286" width="11.140625" customWidth="1"/>
    <col min="1287" max="1287" width="11" customWidth="1"/>
    <col min="1288" max="1288" width="9.7109375" customWidth="1"/>
    <col min="1289" max="1289" width="54.85546875" customWidth="1"/>
    <col min="1535" max="1535" width="30.28515625" customWidth="1"/>
    <col min="1536" max="1538" width="9.5703125" customWidth="1"/>
    <col min="1539" max="1539" width="9.85546875" customWidth="1"/>
    <col min="1540" max="1540" width="9.5703125" customWidth="1"/>
    <col min="1541" max="1541" width="11" customWidth="1"/>
    <col min="1542" max="1542" width="11.140625" customWidth="1"/>
    <col min="1543" max="1543" width="11" customWidth="1"/>
    <col min="1544" max="1544" width="9.7109375" customWidth="1"/>
    <col min="1545" max="1545" width="54.85546875" customWidth="1"/>
    <col min="1791" max="1791" width="30.28515625" customWidth="1"/>
    <col min="1792" max="1794" width="9.5703125" customWidth="1"/>
    <col min="1795" max="1795" width="9.85546875" customWidth="1"/>
    <col min="1796" max="1796" width="9.5703125" customWidth="1"/>
    <col min="1797" max="1797" width="11" customWidth="1"/>
    <col min="1798" max="1798" width="11.140625" customWidth="1"/>
    <col min="1799" max="1799" width="11" customWidth="1"/>
    <col min="1800" max="1800" width="9.7109375" customWidth="1"/>
    <col min="1801" max="1801" width="54.85546875" customWidth="1"/>
    <col min="2047" max="2047" width="30.28515625" customWidth="1"/>
    <col min="2048" max="2050" width="9.5703125" customWidth="1"/>
    <col min="2051" max="2051" width="9.85546875" customWidth="1"/>
    <col min="2052" max="2052" width="9.5703125" customWidth="1"/>
    <col min="2053" max="2053" width="11" customWidth="1"/>
    <col min="2054" max="2054" width="11.140625" customWidth="1"/>
    <col min="2055" max="2055" width="11" customWidth="1"/>
    <col min="2056" max="2056" width="9.7109375" customWidth="1"/>
    <col min="2057" max="2057" width="54.85546875" customWidth="1"/>
    <col min="2303" max="2303" width="30.28515625" customWidth="1"/>
    <col min="2304" max="2306" width="9.5703125" customWidth="1"/>
    <col min="2307" max="2307" width="9.85546875" customWidth="1"/>
    <col min="2308" max="2308" width="9.5703125" customWidth="1"/>
    <col min="2309" max="2309" width="11" customWidth="1"/>
    <col min="2310" max="2310" width="11.140625" customWidth="1"/>
    <col min="2311" max="2311" width="11" customWidth="1"/>
    <col min="2312" max="2312" width="9.7109375" customWidth="1"/>
    <col min="2313" max="2313" width="54.85546875" customWidth="1"/>
    <col min="2559" max="2559" width="30.28515625" customWidth="1"/>
    <col min="2560" max="2562" width="9.5703125" customWidth="1"/>
    <col min="2563" max="2563" width="9.85546875" customWidth="1"/>
    <col min="2564" max="2564" width="9.5703125" customWidth="1"/>
    <col min="2565" max="2565" width="11" customWidth="1"/>
    <col min="2566" max="2566" width="11.140625" customWidth="1"/>
    <col min="2567" max="2567" width="11" customWidth="1"/>
    <col min="2568" max="2568" width="9.7109375" customWidth="1"/>
    <col min="2569" max="2569" width="54.85546875" customWidth="1"/>
    <col min="2815" max="2815" width="30.28515625" customWidth="1"/>
    <col min="2816" max="2818" width="9.5703125" customWidth="1"/>
    <col min="2819" max="2819" width="9.85546875" customWidth="1"/>
    <col min="2820" max="2820" width="9.5703125" customWidth="1"/>
    <col min="2821" max="2821" width="11" customWidth="1"/>
    <col min="2822" max="2822" width="11.140625" customWidth="1"/>
    <col min="2823" max="2823" width="11" customWidth="1"/>
    <col min="2824" max="2824" width="9.7109375" customWidth="1"/>
    <col min="2825" max="2825" width="54.85546875" customWidth="1"/>
    <col min="3071" max="3071" width="30.28515625" customWidth="1"/>
    <col min="3072" max="3074" width="9.5703125" customWidth="1"/>
    <col min="3075" max="3075" width="9.85546875" customWidth="1"/>
    <col min="3076" max="3076" width="9.5703125" customWidth="1"/>
    <col min="3077" max="3077" width="11" customWidth="1"/>
    <col min="3078" max="3078" width="11.140625" customWidth="1"/>
    <col min="3079" max="3079" width="11" customWidth="1"/>
    <col min="3080" max="3080" width="9.7109375" customWidth="1"/>
    <col min="3081" max="3081" width="54.85546875" customWidth="1"/>
    <col min="3327" max="3327" width="30.28515625" customWidth="1"/>
    <col min="3328" max="3330" width="9.5703125" customWidth="1"/>
    <col min="3331" max="3331" width="9.85546875" customWidth="1"/>
    <col min="3332" max="3332" width="9.5703125" customWidth="1"/>
    <col min="3333" max="3333" width="11" customWidth="1"/>
    <col min="3334" max="3334" width="11.140625" customWidth="1"/>
    <col min="3335" max="3335" width="11" customWidth="1"/>
    <col min="3336" max="3336" width="9.7109375" customWidth="1"/>
    <col min="3337" max="3337" width="54.85546875" customWidth="1"/>
    <col min="3583" max="3583" width="30.28515625" customWidth="1"/>
    <col min="3584" max="3586" width="9.5703125" customWidth="1"/>
    <col min="3587" max="3587" width="9.85546875" customWidth="1"/>
    <col min="3588" max="3588" width="9.5703125" customWidth="1"/>
    <col min="3589" max="3589" width="11" customWidth="1"/>
    <col min="3590" max="3590" width="11.140625" customWidth="1"/>
    <col min="3591" max="3591" width="11" customWidth="1"/>
    <col min="3592" max="3592" width="9.7109375" customWidth="1"/>
    <col min="3593" max="3593" width="54.85546875" customWidth="1"/>
    <col min="3839" max="3839" width="30.28515625" customWidth="1"/>
    <col min="3840" max="3842" width="9.5703125" customWidth="1"/>
    <col min="3843" max="3843" width="9.85546875" customWidth="1"/>
    <col min="3844" max="3844" width="9.5703125" customWidth="1"/>
    <col min="3845" max="3845" width="11" customWidth="1"/>
    <col min="3846" max="3846" width="11.140625" customWidth="1"/>
    <col min="3847" max="3847" width="11" customWidth="1"/>
    <col min="3848" max="3848" width="9.7109375" customWidth="1"/>
    <col min="3849" max="3849" width="54.85546875" customWidth="1"/>
    <col min="4095" max="4095" width="30.28515625" customWidth="1"/>
    <col min="4096" max="4098" width="9.5703125" customWidth="1"/>
    <col min="4099" max="4099" width="9.85546875" customWidth="1"/>
    <col min="4100" max="4100" width="9.5703125" customWidth="1"/>
    <col min="4101" max="4101" width="11" customWidth="1"/>
    <col min="4102" max="4102" width="11.140625" customWidth="1"/>
    <col min="4103" max="4103" width="11" customWidth="1"/>
    <col min="4104" max="4104" width="9.7109375" customWidth="1"/>
    <col min="4105" max="4105" width="54.85546875" customWidth="1"/>
    <col min="4351" max="4351" width="30.28515625" customWidth="1"/>
    <col min="4352" max="4354" width="9.5703125" customWidth="1"/>
    <col min="4355" max="4355" width="9.85546875" customWidth="1"/>
    <col min="4356" max="4356" width="9.5703125" customWidth="1"/>
    <col min="4357" max="4357" width="11" customWidth="1"/>
    <col min="4358" max="4358" width="11.140625" customWidth="1"/>
    <col min="4359" max="4359" width="11" customWidth="1"/>
    <col min="4360" max="4360" width="9.7109375" customWidth="1"/>
    <col min="4361" max="4361" width="54.85546875" customWidth="1"/>
    <col min="4607" max="4607" width="30.28515625" customWidth="1"/>
    <col min="4608" max="4610" width="9.5703125" customWidth="1"/>
    <col min="4611" max="4611" width="9.85546875" customWidth="1"/>
    <col min="4612" max="4612" width="9.5703125" customWidth="1"/>
    <col min="4613" max="4613" width="11" customWidth="1"/>
    <col min="4614" max="4614" width="11.140625" customWidth="1"/>
    <col min="4615" max="4615" width="11" customWidth="1"/>
    <col min="4616" max="4616" width="9.7109375" customWidth="1"/>
    <col min="4617" max="4617" width="54.85546875" customWidth="1"/>
    <col min="4863" max="4863" width="30.28515625" customWidth="1"/>
    <col min="4864" max="4866" width="9.5703125" customWidth="1"/>
    <col min="4867" max="4867" width="9.85546875" customWidth="1"/>
    <col min="4868" max="4868" width="9.5703125" customWidth="1"/>
    <col min="4869" max="4869" width="11" customWidth="1"/>
    <col min="4870" max="4870" width="11.140625" customWidth="1"/>
    <col min="4871" max="4871" width="11" customWidth="1"/>
    <col min="4872" max="4872" width="9.7109375" customWidth="1"/>
    <col min="4873" max="4873" width="54.85546875" customWidth="1"/>
    <col min="5119" max="5119" width="30.28515625" customWidth="1"/>
    <col min="5120" max="5122" width="9.5703125" customWidth="1"/>
    <col min="5123" max="5123" width="9.85546875" customWidth="1"/>
    <col min="5124" max="5124" width="9.5703125" customWidth="1"/>
    <col min="5125" max="5125" width="11" customWidth="1"/>
    <col min="5126" max="5126" width="11.140625" customWidth="1"/>
    <col min="5127" max="5127" width="11" customWidth="1"/>
    <col min="5128" max="5128" width="9.7109375" customWidth="1"/>
    <col min="5129" max="5129" width="54.85546875" customWidth="1"/>
    <col min="5375" max="5375" width="30.28515625" customWidth="1"/>
    <col min="5376" max="5378" width="9.5703125" customWidth="1"/>
    <col min="5379" max="5379" width="9.85546875" customWidth="1"/>
    <col min="5380" max="5380" width="9.5703125" customWidth="1"/>
    <col min="5381" max="5381" width="11" customWidth="1"/>
    <col min="5382" max="5382" width="11.140625" customWidth="1"/>
    <col min="5383" max="5383" width="11" customWidth="1"/>
    <col min="5384" max="5384" width="9.7109375" customWidth="1"/>
    <col min="5385" max="5385" width="54.85546875" customWidth="1"/>
    <col min="5631" max="5631" width="30.28515625" customWidth="1"/>
    <col min="5632" max="5634" width="9.5703125" customWidth="1"/>
    <col min="5635" max="5635" width="9.85546875" customWidth="1"/>
    <col min="5636" max="5636" width="9.5703125" customWidth="1"/>
    <col min="5637" max="5637" width="11" customWidth="1"/>
    <col min="5638" max="5638" width="11.140625" customWidth="1"/>
    <col min="5639" max="5639" width="11" customWidth="1"/>
    <col min="5640" max="5640" width="9.7109375" customWidth="1"/>
    <col min="5641" max="5641" width="54.85546875" customWidth="1"/>
    <col min="5887" max="5887" width="30.28515625" customWidth="1"/>
    <col min="5888" max="5890" width="9.5703125" customWidth="1"/>
    <col min="5891" max="5891" width="9.85546875" customWidth="1"/>
    <col min="5892" max="5892" width="9.5703125" customWidth="1"/>
    <col min="5893" max="5893" width="11" customWidth="1"/>
    <col min="5894" max="5894" width="11.140625" customWidth="1"/>
    <col min="5895" max="5895" width="11" customWidth="1"/>
    <col min="5896" max="5896" width="9.7109375" customWidth="1"/>
    <col min="5897" max="5897" width="54.85546875" customWidth="1"/>
    <col min="6143" max="6143" width="30.28515625" customWidth="1"/>
    <col min="6144" max="6146" width="9.5703125" customWidth="1"/>
    <col min="6147" max="6147" width="9.85546875" customWidth="1"/>
    <col min="6148" max="6148" width="9.5703125" customWidth="1"/>
    <col min="6149" max="6149" width="11" customWidth="1"/>
    <col min="6150" max="6150" width="11.140625" customWidth="1"/>
    <col min="6151" max="6151" width="11" customWidth="1"/>
    <col min="6152" max="6152" width="9.7109375" customWidth="1"/>
    <col min="6153" max="6153" width="54.85546875" customWidth="1"/>
    <col min="6399" max="6399" width="30.28515625" customWidth="1"/>
    <col min="6400" max="6402" width="9.5703125" customWidth="1"/>
    <col min="6403" max="6403" width="9.85546875" customWidth="1"/>
    <col min="6404" max="6404" width="9.5703125" customWidth="1"/>
    <col min="6405" max="6405" width="11" customWidth="1"/>
    <col min="6406" max="6406" width="11.140625" customWidth="1"/>
    <col min="6407" max="6407" width="11" customWidth="1"/>
    <col min="6408" max="6408" width="9.7109375" customWidth="1"/>
    <col min="6409" max="6409" width="54.85546875" customWidth="1"/>
    <col min="6655" max="6655" width="30.28515625" customWidth="1"/>
    <col min="6656" max="6658" width="9.5703125" customWidth="1"/>
    <col min="6659" max="6659" width="9.85546875" customWidth="1"/>
    <col min="6660" max="6660" width="9.5703125" customWidth="1"/>
    <col min="6661" max="6661" width="11" customWidth="1"/>
    <col min="6662" max="6662" width="11.140625" customWidth="1"/>
    <col min="6663" max="6663" width="11" customWidth="1"/>
    <col min="6664" max="6664" width="9.7109375" customWidth="1"/>
    <col min="6665" max="6665" width="54.85546875" customWidth="1"/>
    <col min="6911" max="6911" width="30.28515625" customWidth="1"/>
    <col min="6912" max="6914" width="9.5703125" customWidth="1"/>
    <col min="6915" max="6915" width="9.85546875" customWidth="1"/>
    <col min="6916" max="6916" width="9.5703125" customWidth="1"/>
    <col min="6917" max="6917" width="11" customWidth="1"/>
    <col min="6918" max="6918" width="11.140625" customWidth="1"/>
    <col min="6919" max="6919" width="11" customWidth="1"/>
    <col min="6920" max="6920" width="9.7109375" customWidth="1"/>
    <col min="6921" max="6921" width="54.85546875" customWidth="1"/>
    <col min="7167" max="7167" width="30.28515625" customWidth="1"/>
    <col min="7168" max="7170" width="9.5703125" customWidth="1"/>
    <col min="7171" max="7171" width="9.85546875" customWidth="1"/>
    <col min="7172" max="7172" width="9.5703125" customWidth="1"/>
    <col min="7173" max="7173" width="11" customWidth="1"/>
    <col min="7174" max="7174" width="11.140625" customWidth="1"/>
    <col min="7175" max="7175" width="11" customWidth="1"/>
    <col min="7176" max="7176" width="9.7109375" customWidth="1"/>
    <col min="7177" max="7177" width="54.85546875" customWidth="1"/>
    <col min="7423" max="7423" width="30.28515625" customWidth="1"/>
    <col min="7424" max="7426" width="9.5703125" customWidth="1"/>
    <col min="7427" max="7427" width="9.85546875" customWidth="1"/>
    <col min="7428" max="7428" width="9.5703125" customWidth="1"/>
    <col min="7429" max="7429" width="11" customWidth="1"/>
    <col min="7430" max="7430" width="11.140625" customWidth="1"/>
    <col min="7431" max="7431" width="11" customWidth="1"/>
    <col min="7432" max="7432" width="9.7109375" customWidth="1"/>
    <col min="7433" max="7433" width="54.85546875" customWidth="1"/>
    <col min="7679" max="7679" width="30.28515625" customWidth="1"/>
    <col min="7680" max="7682" width="9.5703125" customWidth="1"/>
    <col min="7683" max="7683" width="9.85546875" customWidth="1"/>
    <col min="7684" max="7684" width="9.5703125" customWidth="1"/>
    <col min="7685" max="7685" width="11" customWidth="1"/>
    <col min="7686" max="7686" width="11.140625" customWidth="1"/>
    <col min="7687" max="7687" width="11" customWidth="1"/>
    <col min="7688" max="7688" width="9.7109375" customWidth="1"/>
    <col min="7689" max="7689" width="54.85546875" customWidth="1"/>
    <col min="7935" max="7935" width="30.28515625" customWidth="1"/>
    <col min="7936" max="7938" width="9.5703125" customWidth="1"/>
    <col min="7939" max="7939" width="9.85546875" customWidth="1"/>
    <col min="7940" max="7940" width="9.5703125" customWidth="1"/>
    <col min="7941" max="7941" width="11" customWidth="1"/>
    <col min="7942" max="7942" width="11.140625" customWidth="1"/>
    <col min="7943" max="7943" width="11" customWidth="1"/>
    <col min="7944" max="7944" width="9.7109375" customWidth="1"/>
    <col min="7945" max="7945" width="54.85546875" customWidth="1"/>
    <col min="8191" max="8191" width="30.28515625" customWidth="1"/>
    <col min="8192" max="8194" width="9.5703125" customWidth="1"/>
    <col min="8195" max="8195" width="9.85546875" customWidth="1"/>
    <col min="8196" max="8196" width="9.5703125" customWidth="1"/>
    <col min="8197" max="8197" width="11" customWidth="1"/>
    <col min="8198" max="8198" width="11.140625" customWidth="1"/>
    <col min="8199" max="8199" width="11" customWidth="1"/>
    <col min="8200" max="8200" width="9.7109375" customWidth="1"/>
    <col min="8201" max="8201" width="54.85546875" customWidth="1"/>
    <col min="8447" max="8447" width="30.28515625" customWidth="1"/>
    <col min="8448" max="8450" width="9.5703125" customWidth="1"/>
    <col min="8451" max="8451" width="9.85546875" customWidth="1"/>
    <col min="8452" max="8452" width="9.5703125" customWidth="1"/>
    <col min="8453" max="8453" width="11" customWidth="1"/>
    <col min="8454" max="8454" width="11.140625" customWidth="1"/>
    <col min="8455" max="8455" width="11" customWidth="1"/>
    <col min="8456" max="8456" width="9.7109375" customWidth="1"/>
    <col min="8457" max="8457" width="54.85546875" customWidth="1"/>
    <col min="8703" max="8703" width="30.28515625" customWidth="1"/>
    <col min="8704" max="8706" width="9.5703125" customWidth="1"/>
    <col min="8707" max="8707" width="9.85546875" customWidth="1"/>
    <col min="8708" max="8708" width="9.5703125" customWidth="1"/>
    <col min="8709" max="8709" width="11" customWidth="1"/>
    <col min="8710" max="8710" width="11.140625" customWidth="1"/>
    <col min="8711" max="8711" width="11" customWidth="1"/>
    <col min="8712" max="8712" width="9.7109375" customWidth="1"/>
    <col min="8713" max="8713" width="54.85546875" customWidth="1"/>
    <col min="8959" max="8959" width="30.28515625" customWidth="1"/>
    <col min="8960" max="8962" width="9.5703125" customWidth="1"/>
    <col min="8963" max="8963" width="9.85546875" customWidth="1"/>
    <col min="8964" max="8964" width="9.5703125" customWidth="1"/>
    <col min="8965" max="8965" width="11" customWidth="1"/>
    <col min="8966" max="8966" width="11.140625" customWidth="1"/>
    <col min="8967" max="8967" width="11" customWidth="1"/>
    <col min="8968" max="8968" width="9.7109375" customWidth="1"/>
    <col min="8969" max="8969" width="54.85546875" customWidth="1"/>
    <col min="9215" max="9215" width="30.28515625" customWidth="1"/>
    <col min="9216" max="9218" width="9.5703125" customWidth="1"/>
    <col min="9219" max="9219" width="9.85546875" customWidth="1"/>
    <col min="9220" max="9220" width="9.5703125" customWidth="1"/>
    <col min="9221" max="9221" width="11" customWidth="1"/>
    <col min="9222" max="9222" width="11.140625" customWidth="1"/>
    <col min="9223" max="9223" width="11" customWidth="1"/>
    <col min="9224" max="9224" width="9.7109375" customWidth="1"/>
    <col min="9225" max="9225" width="54.85546875" customWidth="1"/>
    <col min="9471" max="9471" width="30.28515625" customWidth="1"/>
    <col min="9472" max="9474" width="9.5703125" customWidth="1"/>
    <col min="9475" max="9475" width="9.85546875" customWidth="1"/>
    <col min="9476" max="9476" width="9.5703125" customWidth="1"/>
    <col min="9477" max="9477" width="11" customWidth="1"/>
    <col min="9478" max="9478" width="11.140625" customWidth="1"/>
    <col min="9479" max="9479" width="11" customWidth="1"/>
    <col min="9480" max="9480" width="9.7109375" customWidth="1"/>
    <col min="9481" max="9481" width="54.85546875" customWidth="1"/>
    <col min="9727" max="9727" width="30.28515625" customWidth="1"/>
    <col min="9728" max="9730" width="9.5703125" customWidth="1"/>
    <col min="9731" max="9731" width="9.85546875" customWidth="1"/>
    <col min="9732" max="9732" width="9.5703125" customWidth="1"/>
    <col min="9733" max="9733" width="11" customWidth="1"/>
    <col min="9734" max="9734" width="11.140625" customWidth="1"/>
    <col min="9735" max="9735" width="11" customWidth="1"/>
    <col min="9736" max="9736" width="9.7109375" customWidth="1"/>
    <col min="9737" max="9737" width="54.85546875" customWidth="1"/>
    <col min="9983" max="9983" width="30.28515625" customWidth="1"/>
    <col min="9984" max="9986" width="9.5703125" customWidth="1"/>
    <col min="9987" max="9987" width="9.85546875" customWidth="1"/>
    <col min="9988" max="9988" width="9.5703125" customWidth="1"/>
    <col min="9989" max="9989" width="11" customWidth="1"/>
    <col min="9990" max="9990" width="11.140625" customWidth="1"/>
    <col min="9991" max="9991" width="11" customWidth="1"/>
    <col min="9992" max="9992" width="9.7109375" customWidth="1"/>
    <col min="9993" max="9993" width="54.85546875" customWidth="1"/>
    <col min="10239" max="10239" width="30.28515625" customWidth="1"/>
    <col min="10240" max="10242" width="9.5703125" customWidth="1"/>
    <col min="10243" max="10243" width="9.85546875" customWidth="1"/>
    <col min="10244" max="10244" width="9.5703125" customWidth="1"/>
    <col min="10245" max="10245" width="11" customWidth="1"/>
    <col min="10246" max="10246" width="11.140625" customWidth="1"/>
    <col min="10247" max="10247" width="11" customWidth="1"/>
    <col min="10248" max="10248" width="9.7109375" customWidth="1"/>
    <col min="10249" max="10249" width="54.85546875" customWidth="1"/>
    <col min="10495" max="10495" width="30.28515625" customWidth="1"/>
    <col min="10496" max="10498" width="9.5703125" customWidth="1"/>
    <col min="10499" max="10499" width="9.85546875" customWidth="1"/>
    <col min="10500" max="10500" width="9.5703125" customWidth="1"/>
    <col min="10501" max="10501" width="11" customWidth="1"/>
    <col min="10502" max="10502" width="11.140625" customWidth="1"/>
    <col min="10503" max="10503" width="11" customWidth="1"/>
    <col min="10504" max="10504" width="9.7109375" customWidth="1"/>
    <col min="10505" max="10505" width="54.85546875" customWidth="1"/>
    <col min="10751" max="10751" width="30.28515625" customWidth="1"/>
    <col min="10752" max="10754" width="9.5703125" customWidth="1"/>
    <col min="10755" max="10755" width="9.85546875" customWidth="1"/>
    <col min="10756" max="10756" width="9.5703125" customWidth="1"/>
    <col min="10757" max="10757" width="11" customWidth="1"/>
    <col min="10758" max="10758" width="11.140625" customWidth="1"/>
    <col min="10759" max="10759" width="11" customWidth="1"/>
    <col min="10760" max="10760" width="9.7109375" customWidth="1"/>
    <col min="10761" max="10761" width="54.85546875" customWidth="1"/>
    <col min="11007" max="11007" width="30.28515625" customWidth="1"/>
    <col min="11008" max="11010" width="9.5703125" customWidth="1"/>
    <col min="11011" max="11011" width="9.85546875" customWidth="1"/>
    <col min="11012" max="11012" width="9.5703125" customWidth="1"/>
    <col min="11013" max="11013" width="11" customWidth="1"/>
    <col min="11014" max="11014" width="11.140625" customWidth="1"/>
    <col min="11015" max="11015" width="11" customWidth="1"/>
    <col min="11016" max="11016" width="9.7109375" customWidth="1"/>
    <col min="11017" max="11017" width="54.85546875" customWidth="1"/>
    <col min="11263" max="11263" width="30.28515625" customWidth="1"/>
    <col min="11264" max="11266" width="9.5703125" customWidth="1"/>
    <col min="11267" max="11267" width="9.85546875" customWidth="1"/>
    <col min="11268" max="11268" width="9.5703125" customWidth="1"/>
    <col min="11269" max="11269" width="11" customWidth="1"/>
    <col min="11270" max="11270" width="11.140625" customWidth="1"/>
    <col min="11271" max="11271" width="11" customWidth="1"/>
    <col min="11272" max="11272" width="9.7109375" customWidth="1"/>
    <col min="11273" max="11273" width="54.85546875" customWidth="1"/>
    <col min="11519" max="11519" width="30.28515625" customWidth="1"/>
    <col min="11520" max="11522" width="9.5703125" customWidth="1"/>
    <col min="11523" max="11523" width="9.85546875" customWidth="1"/>
    <col min="11524" max="11524" width="9.5703125" customWidth="1"/>
    <col min="11525" max="11525" width="11" customWidth="1"/>
    <col min="11526" max="11526" width="11.140625" customWidth="1"/>
    <col min="11527" max="11527" width="11" customWidth="1"/>
    <col min="11528" max="11528" width="9.7109375" customWidth="1"/>
    <col min="11529" max="11529" width="54.85546875" customWidth="1"/>
    <col min="11775" max="11775" width="30.28515625" customWidth="1"/>
    <col min="11776" max="11778" width="9.5703125" customWidth="1"/>
    <col min="11779" max="11779" width="9.85546875" customWidth="1"/>
    <col min="11780" max="11780" width="9.5703125" customWidth="1"/>
    <col min="11781" max="11781" width="11" customWidth="1"/>
    <col min="11782" max="11782" width="11.140625" customWidth="1"/>
    <col min="11783" max="11783" width="11" customWidth="1"/>
    <col min="11784" max="11784" width="9.7109375" customWidth="1"/>
    <col min="11785" max="11785" width="54.85546875" customWidth="1"/>
    <col min="12031" max="12031" width="30.28515625" customWidth="1"/>
    <col min="12032" max="12034" width="9.5703125" customWidth="1"/>
    <col min="12035" max="12035" width="9.85546875" customWidth="1"/>
    <col min="12036" max="12036" width="9.5703125" customWidth="1"/>
    <col min="12037" max="12037" width="11" customWidth="1"/>
    <col min="12038" max="12038" width="11.140625" customWidth="1"/>
    <col min="12039" max="12039" width="11" customWidth="1"/>
    <col min="12040" max="12040" width="9.7109375" customWidth="1"/>
    <col min="12041" max="12041" width="54.85546875" customWidth="1"/>
    <col min="12287" max="12287" width="30.28515625" customWidth="1"/>
    <col min="12288" max="12290" width="9.5703125" customWidth="1"/>
    <col min="12291" max="12291" width="9.85546875" customWidth="1"/>
    <col min="12292" max="12292" width="9.5703125" customWidth="1"/>
    <col min="12293" max="12293" width="11" customWidth="1"/>
    <col min="12294" max="12294" width="11.140625" customWidth="1"/>
    <col min="12295" max="12295" width="11" customWidth="1"/>
    <col min="12296" max="12296" width="9.7109375" customWidth="1"/>
    <col min="12297" max="12297" width="54.85546875" customWidth="1"/>
    <col min="12543" max="12543" width="30.28515625" customWidth="1"/>
    <col min="12544" max="12546" width="9.5703125" customWidth="1"/>
    <col min="12547" max="12547" width="9.85546875" customWidth="1"/>
    <col min="12548" max="12548" width="9.5703125" customWidth="1"/>
    <col min="12549" max="12549" width="11" customWidth="1"/>
    <col min="12550" max="12550" width="11.140625" customWidth="1"/>
    <col min="12551" max="12551" width="11" customWidth="1"/>
    <col min="12552" max="12552" width="9.7109375" customWidth="1"/>
    <col min="12553" max="12553" width="54.85546875" customWidth="1"/>
    <col min="12799" max="12799" width="30.28515625" customWidth="1"/>
    <col min="12800" max="12802" width="9.5703125" customWidth="1"/>
    <col min="12803" max="12803" width="9.85546875" customWidth="1"/>
    <col min="12804" max="12804" width="9.5703125" customWidth="1"/>
    <col min="12805" max="12805" width="11" customWidth="1"/>
    <col min="12806" max="12806" width="11.140625" customWidth="1"/>
    <col min="12807" max="12807" width="11" customWidth="1"/>
    <col min="12808" max="12808" width="9.7109375" customWidth="1"/>
    <col min="12809" max="12809" width="54.85546875" customWidth="1"/>
    <col min="13055" max="13055" width="30.28515625" customWidth="1"/>
    <col min="13056" max="13058" width="9.5703125" customWidth="1"/>
    <col min="13059" max="13059" width="9.85546875" customWidth="1"/>
    <col min="13060" max="13060" width="9.5703125" customWidth="1"/>
    <col min="13061" max="13061" width="11" customWidth="1"/>
    <col min="13062" max="13062" width="11.140625" customWidth="1"/>
    <col min="13063" max="13063" width="11" customWidth="1"/>
    <col min="13064" max="13064" width="9.7109375" customWidth="1"/>
    <col min="13065" max="13065" width="54.85546875" customWidth="1"/>
    <col min="13311" max="13311" width="30.28515625" customWidth="1"/>
    <col min="13312" max="13314" width="9.5703125" customWidth="1"/>
    <col min="13315" max="13315" width="9.85546875" customWidth="1"/>
    <col min="13316" max="13316" width="9.5703125" customWidth="1"/>
    <col min="13317" max="13317" width="11" customWidth="1"/>
    <col min="13318" max="13318" width="11.140625" customWidth="1"/>
    <col min="13319" max="13319" width="11" customWidth="1"/>
    <col min="13320" max="13320" width="9.7109375" customWidth="1"/>
    <col min="13321" max="13321" width="54.85546875" customWidth="1"/>
    <col min="13567" max="13567" width="30.28515625" customWidth="1"/>
    <col min="13568" max="13570" width="9.5703125" customWidth="1"/>
    <col min="13571" max="13571" width="9.85546875" customWidth="1"/>
    <col min="13572" max="13572" width="9.5703125" customWidth="1"/>
    <col min="13573" max="13573" width="11" customWidth="1"/>
    <col min="13574" max="13574" width="11.140625" customWidth="1"/>
    <col min="13575" max="13575" width="11" customWidth="1"/>
    <col min="13576" max="13576" width="9.7109375" customWidth="1"/>
    <col min="13577" max="13577" width="54.85546875" customWidth="1"/>
    <col min="13823" max="13823" width="30.28515625" customWidth="1"/>
    <col min="13824" max="13826" width="9.5703125" customWidth="1"/>
    <col min="13827" max="13827" width="9.85546875" customWidth="1"/>
    <col min="13828" max="13828" width="9.5703125" customWidth="1"/>
    <col min="13829" max="13829" width="11" customWidth="1"/>
    <col min="13830" max="13830" width="11.140625" customWidth="1"/>
    <col min="13831" max="13831" width="11" customWidth="1"/>
    <col min="13832" max="13832" width="9.7109375" customWidth="1"/>
    <col min="13833" max="13833" width="54.85546875" customWidth="1"/>
    <col min="14079" max="14079" width="30.28515625" customWidth="1"/>
    <col min="14080" max="14082" width="9.5703125" customWidth="1"/>
    <col min="14083" max="14083" width="9.85546875" customWidth="1"/>
    <col min="14084" max="14084" width="9.5703125" customWidth="1"/>
    <col min="14085" max="14085" width="11" customWidth="1"/>
    <col min="14086" max="14086" width="11.140625" customWidth="1"/>
    <col min="14087" max="14087" width="11" customWidth="1"/>
    <col min="14088" max="14088" width="9.7109375" customWidth="1"/>
    <col min="14089" max="14089" width="54.85546875" customWidth="1"/>
    <col min="14335" max="14335" width="30.28515625" customWidth="1"/>
    <col min="14336" max="14338" width="9.5703125" customWidth="1"/>
    <col min="14339" max="14339" width="9.85546875" customWidth="1"/>
    <col min="14340" max="14340" width="9.5703125" customWidth="1"/>
    <col min="14341" max="14341" width="11" customWidth="1"/>
    <col min="14342" max="14342" width="11.140625" customWidth="1"/>
    <col min="14343" max="14343" width="11" customWidth="1"/>
    <col min="14344" max="14344" width="9.7109375" customWidth="1"/>
    <col min="14345" max="14345" width="54.85546875" customWidth="1"/>
    <col min="14591" max="14591" width="30.28515625" customWidth="1"/>
    <col min="14592" max="14594" width="9.5703125" customWidth="1"/>
    <col min="14595" max="14595" width="9.85546875" customWidth="1"/>
    <col min="14596" max="14596" width="9.5703125" customWidth="1"/>
    <col min="14597" max="14597" width="11" customWidth="1"/>
    <col min="14598" max="14598" width="11.140625" customWidth="1"/>
    <col min="14599" max="14599" width="11" customWidth="1"/>
    <col min="14600" max="14600" width="9.7109375" customWidth="1"/>
    <col min="14601" max="14601" width="54.85546875" customWidth="1"/>
    <col min="14847" max="14847" width="30.28515625" customWidth="1"/>
    <col min="14848" max="14850" width="9.5703125" customWidth="1"/>
    <col min="14851" max="14851" width="9.85546875" customWidth="1"/>
    <col min="14852" max="14852" width="9.5703125" customWidth="1"/>
    <col min="14853" max="14853" width="11" customWidth="1"/>
    <col min="14854" max="14854" width="11.140625" customWidth="1"/>
    <col min="14855" max="14855" width="11" customWidth="1"/>
    <col min="14856" max="14856" width="9.7109375" customWidth="1"/>
    <col min="14857" max="14857" width="54.85546875" customWidth="1"/>
    <col min="15103" max="15103" width="30.28515625" customWidth="1"/>
    <col min="15104" max="15106" width="9.5703125" customWidth="1"/>
    <col min="15107" max="15107" width="9.85546875" customWidth="1"/>
    <col min="15108" max="15108" width="9.5703125" customWidth="1"/>
    <col min="15109" max="15109" width="11" customWidth="1"/>
    <col min="15110" max="15110" width="11.140625" customWidth="1"/>
    <col min="15111" max="15111" width="11" customWidth="1"/>
    <col min="15112" max="15112" width="9.7109375" customWidth="1"/>
    <col min="15113" max="15113" width="54.85546875" customWidth="1"/>
    <col min="15359" max="15359" width="30.28515625" customWidth="1"/>
    <col min="15360" max="15362" width="9.5703125" customWidth="1"/>
    <col min="15363" max="15363" width="9.85546875" customWidth="1"/>
    <col min="15364" max="15364" width="9.5703125" customWidth="1"/>
    <col min="15365" max="15365" width="11" customWidth="1"/>
    <col min="15366" max="15366" width="11.140625" customWidth="1"/>
    <col min="15367" max="15367" width="11" customWidth="1"/>
    <col min="15368" max="15368" width="9.7109375" customWidth="1"/>
    <col min="15369" max="15369" width="54.85546875" customWidth="1"/>
    <col min="15615" max="15615" width="30.28515625" customWidth="1"/>
    <col min="15616" max="15618" width="9.5703125" customWidth="1"/>
    <col min="15619" max="15619" width="9.85546875" customWidth="1"/>
    <col min="15620" max="15620" width="9.5703125" customWidth="1"/>
    <col min="15621" max="15621" width="11" customWidth="1"/>
    <col min="15622" max="15622" width="11.140625" customWidth="1"/>
    <col min="15623" max="15623" width="11" customWidth="1"/>
    <col min="15624" max="15624" width="9.7109375" customWidth="1"/>
    <col min="15625" max="15625" width="54.85546875" customWidth="1"/>
    <col min="15871" max="15871" width="30.28515625" customWidth="1"/>
    <col min="15872" max="15874" width="9.5703125" customWidth="1"/>
    <col min="15875" max="15875" width="9.85546875" customWidth="1"/>
    <col min="15876" max="15876" width="9.5703125" customWidth="1"/>
    <col min="15877" max="15877" width="11" customWidth="1"/>
    <col min="15878" max="15878" width="11.140625" customWidth="1"/>
    <col min="15879" max="15879" width="11" customWidth="1"/>
    <col min="15880" max="15880" width="9.7109375" customWidth="1"/>
    <col min="15881" max="15881" width="54.85546875" customWidth="1"/>
    <col min="16127" max="16127" width="30.28515625" customWidth="1"/>
    <col min="16128" max="16130" width="9.5703125" customWidth="1"/>
    <col min="16131" max="16131" width="9.85546875" customWidth="1"/>
    <col min="16132" max="16132" width="9.5703125" customWidth="1"/>
    <col min="16133" max="16133" width="11" customWidth="1"/>
    <col min="16134" max="16134" width="11.140625" customWidth="1"/>
    <col min="16135" max="16135" width="11" customWidth="1"/>
    <col min="16136" max="16136" width="9.7109375" customWidth="1"/>
    <col min="16137" max="16137" width="54.85546875" customWidth="1"/>
  </cols>
  <sheetData>
    <row r="1" spans="1:13" s="11" customFormat="1" ht="42.75" customHeight="1" x14ac:dyDescent="0.2">
      <c r="A1" s="9" t="s">
        <v>207</v>
      </c>
      <c r="B1" s="9" t="s">
        <v>36</v>
      </c>
      <c r="C1" s="9" t="s">
        <v>37</v>
      </c>
      <c r="D1" s="9" t="s">
        <v>38</v>
      </c>
      <c r="E1" s="9" t="s">
        <v>39</v>
      </c>
      <c r="F1" s="9" t="s">
        <v>40</v>
      </c>
      <c r="G1" s="9" t="s">
        <v>41</v>
      </c>
      <c r="H1" s="9" t="s">
        <v>89</v>
      </c>
      <c r="I1" s="9" t="s">
        <v>42</v>
      </c>
      <c r="J1" s="10"/>
      <c r="K1" s="10"/>
      <c r="L1" s="10"/>
      <c r="M1" s="10"/>
    </row>
    <row r="2" spans="1:13" s="16" customFormat="1" x14ac:dyDescent="0.2">
      <c r="A2" s="12" t="s">
        <v>162</v>
      </c>
      <c r="B2" s="12" t="s">
        <v>43</v>
      </c>
      <c r="C2" s="13" t="s">
        <v>44</v>
      </c>
      <c r="D2" s="13">
        <v>-20.444199999999999</v>
      </c>
      <c r="E2" s="13">
        <v>-52.875599999999999</v>
      </c>
      <c r="F2" s="13">
        <v>388</v>
      </c>
      <c r="G2" s="14">
        <v>40405</v>
      </c>
      <c r="H2" s="15">
        <v>1</v>
      </c>
      <c r="I2" s="13" t="s">
        <v>45</v>
      </c>
      <c r="J2" s="10"/>
      <c r="K2" s="10"/>
      <c r="L2" s="10"/>
      <c r="M2" s="10"/>
    </row>
    <row r="3" spans="1:13" ht="12.75" customHeight="1" x14ac:dyDescent="0.2">
      <c r="A3" s="12" t="s">
        <v>163</v>
      </c>
      <c r="B3" s="12" t="s">
        <v>43</v>
      </c>
      <c r="C3" s="13" t="s">
        <v>46</v>
      </c>
      <c r="D3" s="15">
        <v>-23.002500000000001</v>
      </c>
      <c r="E3" s="15">
        <v>-55.3294</v>
      </c>
      <c r="F3" s="15">
        <v>431</v>
      </c>
      <c r="G3" s="17">
        <v>39611</v>
      </c>
      <c r="H3" s="15">
        <v>1</v>
      </c>
      <c r="I3" s="13" t="s">
        <v>47</v>
      </c>
      <c r="J3" s="18"/>
      <c r="K3" s="18"/>
      <c r="L3" s="18"/>
      <c r="M3" s="18"/>
    </row>
    <row r="4" spans="1:13" x14ac:dyDescent="0.2">
      <c r="A4" s="12" t="s">
        <v>164</v>
      </c>
      <c r="B4" s="12" t="s">
        <v>43</v>
      </c>
      <c r="C4" s="13" t="s">
        <v>48</v>
      </c>
      <c r="D4" s="19">
        <v>-20.4756</v>
      </c>
      <c r="E4" s="19">
        <v>-55.783900000000003</v>
      </c>
      <c r="F4" s="19">
        <v>155</v>
      </c>
      <c r="G4" s="17">
        <v>39022</v>
      </c>
      <c r="H4" s="15">
        <v>1</v>
      </c>
      <c r="I4" s="13" t="s">
        <v>49</v>
      </c>
      <c r="J4" s="18"/>
      <c r="K4" s="18"/>
      <c r="L4" s="18"/>
      <c r="M4" s="18"/>
    </row>
    <row r="5" spans="1:13" ht="14.25" customHeight="1" x14ac:dyDescent="0.2">
      <c r="A5" s="12" t="s">
        <v>165</v>
      </c>
      <c r="B5" s="12" t="s">
        <v>91</v>
      </c>
      <c r="C5" s="13" t="s">
        <v>92</v>
      </c>
      <c r="D5" s="61">
        <v>-11148083</v>
      </c>
      <c r="E5" s="62">
        <v>-53763736</v>
      </c>
      <c r="F5" s="19">
        <v>347</v>
      </c>
      <c r="G5" s="17">
        <v>43199</v>
      </c>
      <c r="H5" s="15">
        <v>1</v>
      </c>
      <c r="I5" s="13" t="s">
        <v>93</v>
      </c>
      <c r="J5" s="18"/>
      <c r="K5" s="18"/>
      <c r="L5" s="18"/>
      <c r="M5" s="18"/>
    </row>
    <row r="6" spans="1:13" ht="14.25" customHeight="1" x14ac:dyDescent="0.2">
      <c r="A6" s="12" t="s">
        <v>166</v>
      </c>
      <c r="B6" s="12" t="s">
        <v>91</v>
      </c>
      <c r="C6" s="13" t="s">
        <v>94</v>
      </c>
      <c r="D6" s="62">
        <v>-22955028</v>
      </c>
      <c r="E6" s="62">
        <v>-55626001</v>
      </c>
      <c r="F6" s="19">
        <v>605</v>
      </c>
      <c r="G6" s="17">
        <v>43203</v>
      </c>
      <c r="H6" s="15">
        <v>1</v>
      </c>
      <c r="I6" s="13" t="s">
        <v>95</v>
      </c>
      <c r="J6" s="18"/>
      <c r="K6" s="18"/>
      <c r="L6" s="18"/>
      <c r="M6" s="18"/>
    </row>
    <row r="7" spans="1:13" s="21" customFormat="1" x14ac:dyDescent="0.2">
      <c r="A7" s="12" t="s">
        <v>167</v>
      </c>
      <c r="B7" s="12" t="s">
        <v>43</v>
      </c>
      <c r="C7" s="13" t="s">
        <v>50</v>
      </c>
      <c r="D7" s="19">
        <v>-22.1008</v>
      </c>
      <c r="E7" s="19">
        <v>-56.54</v>
      </c>
      <c r="F7" s="19">
        <v>208</v>
      </c>
      <c r="G7" s="17">
        <v>40764</v>
      </c>
      <c r="H7" s="15">
        <v>1</v>
      </c>
      <c r="I7" s="20" t="s">
        <v>51</v>
      </c>
      <c r="J7" s="18"/>
      <c r="K7" s="18"/>
      <c r="L7" s="18"/>
      <c r="M7" s="18"/>
    </row>
    <row r="8" spans="1:13" s="21" customFormat="1" x14ac:dyDescent="0.2">
      <c r="A8" s="12" t="s">
        <v>168</v>
      </c>
      <c r="B8" s="12" t="s">
        <v>43</v>
      </c>
      <c r="C8" s="13" t="s">
        <v>53</v>
      </c>
      <c r="D8" s="19">
        <v>-21.7514</v>
      </c>
      <c r="E8" s="19">
        <v>-52.470599999999997</v>
      </c>
      <c r="F8" s="19">
        <v>387</v>
      </c>
      <c r="G8" s="17">
        <v>41354</v>
      </c>
      <c r="H8" s="15">
        <v>1</v>
      </c>
      <c r="I8" s="20" t="s">
        <v>96</v>
      </c>
      <c r="J8" s="18"/>
      <c r="K8" s="18"/>
      <c r="L8" s="18"/>
      <c r="M8" s="18"/>
    </row>
    <row r="9" spans="1:13" s="21" customFormat="1" x14ac:dyDescent="0.2">
      <c r="A9" s="12" t="s">
        <v>169</v>
      </c>
      <c r="B9" s="12" t="s">
        <v>91</v>
      </c>
      <c r="C9" s="13" t="s">
        <v>98</v>
      </c>
      <c r="D9" s="62">
        <v>-19945539</v>
      </c>
      <c r="E9" s="62">
        <v>-54368533</v>
      </c>
      <c r="F9" s="19">
        <v>624</v>
      </c>
      <c r="G9" s="17">
        <v>43129</v>
      </c>
      <c r="H9" s="15">
        <v>1</v>
      </c>
      <c r="I9" s="20" t="s">
        <v>99</v>
      </c>
      <c r="J9" s="18"/>
      <c r="K9" s="18"/>
      <c r="L9" s="18"/>
      <c r="M9" s="18"/>
    </row>
    <row r="10" spans="1:13" s="21" customFormat="1" x14ac:dyDescent="0.2">
      <c r="A10" s="12" t="s">
        <v>170</v>
      </c>
      <c r="B10" s="12" t="s">
        <v>91</v>
      </c>
      <c r="C10" s="13" t="s">
        <v>101</v>
      </c>
      <c r="D10" s="62">
        <v>-21246756</v>
      </c>
      <c r="E10" s="62">
        <v>-564560442</v>
      </c>
      <c r="F10" s="19">
        <v>329</v>
      </c>
      <c r="G10" s="17" t="s">
        <v>102</v>
      </c>
      <c r="H10" s="15">
        <v>1</v>
      </c>
      <c r="I10" s="20" t="s">
        <v>103</v>
      </c>
      <c r="J10" s="18"/>
      <c r="K10" s="18"/>
      <c r="L10" s="18"/>
      <c r="M10" s="18"/>
    </row>
    <row r="11" spans="1:13" s="21" customFormat="1" x14ac:dyDescent="0.2">
      <c r="A11" s="12" t="s">
        <v>171</v>
      </c>
      <c r="B11" s="12" t="s">
        <v>91</v>
      </c>
      <c r="C11" s="13" t="s">
        <v>105</v>
      </c>
      <c r="D11" s="62">
        <v>-21298278</v>
      </c>
      <c r="E11" s="62">
        <v>-52068917</v>
      </c>
      <c r="F11" s="19">
        <v>345</v>
      </c>
      <c r="G11" s="17">
        <v>43196</v>
      </c>
      <c r="H11" s="15">
        <v>1</v>
      </c>
      <c r="I11" s="20" t="s">
        <v>106</v>
      </c>
      <c r="J11" s="18"/>
      <c r="K11" s="18"/>
      <c r="L11" s="18"/>
      <c r="M11" s="18"/>
    </row>
    <row r="12" spans="1:13" s="21" customFormat="1" x14ac:dyDescent="0.2">
      <c r="A12" s="12" t="s">
        <v>172</v>
      </c>
      <c r="B12" s="12" t="s">
        <v>91</v>
      </c>
      <c r="C12" s="13" t="s">
        <v>108</v>
      </c>
      <c r="D12" s="62">
        <v>-22657056</v>
      </c>
      <c r="E12" s="62">
        <v>-54819306</v>
      </c>
      <c r="F12" s="19">
        <v>456</v>
      </c>
      <c r="G12" s="17">
        <v>43165</v>
      </c>
      <c r="H12" s="15">
        <v>1</v>
      </c>
      <c r="I12" s="20" t="s">
        <v>109</v>
      </c>
      <c r="J12" s="18"/>
      <c r="K12" s="18"/>
      <c r="L12" s="18"/>
      <c r="M12" s="18"/>
    </row>
    <row r="13" spans="1:13" s="71" customFormat="1" ht="15" x14ac:dyDescent="0.25">
      <c r="A13" s="63" t="s">
        <v>173</v>
      </c>
      <c r="B13" s="63" t="s">
        <v>91</v>
      </c>
      <c r="C13" s="64" t="s">
        <v>110</v>
      </c>
      <c r="D13" s="65">
        <v>-19587528</v>
      </c>
      <c r="E13" s="65">
        <v>-54030083</v>
      </c>
      <c r="F13" s="66">
        <v>540</v>
      </c>
      <c r="G13" s="67">
        <v>43206</v>
      </c>
      <c r="H13" s="68">
        <v>1</v>
      </c>
      <c r="I13" s="69" t="s">
        <v>111</v>
      </c>
      <c r="J13" s="70"/>
      <c r="K13" s="70"/>
      <c r="L13" s="70"/>
      <c r="M13" s="70"/>
    </row>
    <row r="14" spans="1:13" x14ac:dyDescent="0.2">
      <c r="A14" s="12" t="s">
        <v>174</v>
      </c>
      <c r="B14" s="12" t="s">
        <v>43</v>
      </c>
      <c r="C14" s="13" t="s">
        <v>112</v>
      </c>
      <c r="D14" s="19">
        <v>-20.45</v>
      </c>
      <c r="E14" s="19">
        <v>-54.616599999999998</v>
      </c>
      <c r="F14" s="19">
        <v>530</v>
      </c>
      <c r="G14" s="17">
        <v>37145</v>
      </c>
      <c r="H14" s="15">
        <v>1</v>
      </c>
      <c r="I14" s="13" t="s">
        <v>54</v>
      </c>
      <c r="J14" s="18"/>
      <c r="K14" s="18"/>
      <c r="L14" s="18"/>
      <c r="M14" s="18"/>
    </row>
    <row r="15" spans="1:13" x14ac:dyDescent="0.2">
      <c r="A15" s="12" t="s">
        <v>175</v>
      </c>
      <c r="B15" s="12" t="s">
        <v>43</v>
      </c>
      <c r="C15" s="13" t="s">
        <v>113</v>
      </c>
      <c r="D15" s="15">
        <v>-19.122499999999999</v>
      </c>
      <c r="E15" s="15">
        <v>-51.720799999999997</v>
      </c>
      <c r="F15" s="19">
        <v>516</v>
      </c>
      <c r="G15" s="17">
        <v>39515</v>
      </c>
      <c r="H15" s="15">
        <v>1</v>
      </c>
      <c r="I15" s="13" t="s">
        <v>55</v>
      </c>
      <c r="J15" s="18"/>
      <c r="K15" s="18"/>
      <c r="L15" s="18" t="s">
        <v>35</v>
      </c>
      <c r="M15" s="18"/>
    </row>
    <row r="16" spans="1:13" x14ac:dyDescent="0.2">
      <c r="A16" s="12" t="s">
        <v>176</v>
      </c>
      <c r="B16" s="12" t="s">
        <v>43</v>
      </c>
      <c r="C16" s="13" t="s">
        <v>114</v>
      </c>
      <c r="D16" s="19">
        <v>-18.802199999999999</v>
      </c>
      <c r="E16" s="19">
        <v>-52.602800000000002</v>
      </c>
      <c r="F16" s="19">
        <v>818</v>
      </c>
      <c r="G16" s="17">
        <v>39070</v>
      </c>
      <c r="H16" s="15">
        <v>1</v>
      </c>
      <c r="I16" s="13" t="s">
        <v>85</v>
      </c>
      <c r="J16" s="18"/>
      <c r="K16" s="18"/>
      <c r="L16" s="18"/>
      <c r="M16" s="18"/>
    </row>
    <row r="17" spans="1:13" ht="13.5" customHeight="1" x14ac:dyDescent="0.2">
      <c r="A17" s="12" t="s">
        <v>177</v>
      </c>
      <c r="B17" s="12" t="s">
        <v>43</v>
      </c>
      <c r="C17" s="13" t="s">
        <v>115</v>
      </c>
      <c r="D17" s="19">
        <v>-18.996700000000001</v>
      </c>
      <c r="E17" s="19">
        <v>-57.637500000000003</v>
      </c>
      <c r="F17" s="19">
        <v>126</v>
      </c>
      <c r="G17" s="17">
        <v>39017</v>
      </c>
      <c r="H17" s="15">
        <v>1</v>
      </c>
      <c r="I17" s="13" t="s">
        <v>56</v>
      </c>
      <c r="J17" s="18"/>
      <c r="K17" s="18"/>
      <c r="L17" s="18"/>
      <c r="M17" s="18"/>
    </row>
    <row r="18" spans="1:13" ht="13.5" customHeight="1" x14ac:dyDescent="0.2">
      <c r="A18" s="12" t="s">
        <v>178</v>
      </c>
      <c r="B18" s="12" t="s">
        <v>43</v>
      </c>
      <c r="C18" s="13" t="s">
        <v>116</v>
      </c>
      <c r="D18" s="19">
        <v>-18.4922</v>
      </c>
      <c r="E18" s="19">
        <v>-53.167200000000001</v>
      </c>
      <c r="F18" s="19">
        <v>730</v>
      </c>
      <c r="G18" s="17">
        <v>41247</v>
      </c>
      <c r="H18" s="15">
        <v>1</v>
      </c>
      <c r="I18" s="20" t="s">
        <v>57</v>
      </c>
      <c r="J18" s="18"/>
      <c r="K18" s="18"/>
      <c r="L18" s="18" t="s">
        <v>35</v>
      </c>
      <c r="M18" s="18"/>
    </row>
    <row r="19" spans="1:13" x14ac:dyDescent="0.2">
      <c r="A19" s="12" t="s">
        <v>179</v>
      </c>
      <c r="B19" s="12" t="s">
        <v>43</v>
      </c>
      <c r="C19" s="13" t="s">
        <v>117</v>
      </c>
      <c r="D19" s="19">
        <v>-18.304400000000001</v>
      </c>
      <c r="E19" s="19">
        <v>-54.440899999999999</v>
      </c>
      <c r="F19" s="19">
        <v>252</v>
      </c>
      <c r="G19" s="17">
        <v>39028</v>
      </c>
      <c r="H19" s="15">
        <v>1</v>
      </c>
      <c r="I19" s="13" t="s">
        <v>58</v>
      </c>
      <c r="J19" s="18"/>
      <c r="K19" s="18"/>
      <c r="L19" s="18" t="s">
        <v>35</v>
      </c>
      <c r="M19" s="18"/>
    </row>
    <row r="20" spans="1:13" x14ac:dyDescent="0.2">
      <c r="A20" s="12" t="s">
        <v>180</v>
      </c>
      <c r="B20" s="12" t="s">
        <v>43</v>
      </c>
      <c r="C20" s="13" t="s">
        <v>118</v>
      </c>
      <c r="D20" s="19">
        <v>-22.193899999999999</v>
      </c>
      <c r="E20" s="22">
        <v>-54.9114</v>
      </c>
      <c r="F20" s="19">
        <v>469</v>
      </c>
      <c r="G20" s="17">
        <v>39011</v>
      </c>
      <c r="H20" s="15">
        <v>1</v>
      </c>
      <c r="I20" s="13" t="s">
        <v>59</v>
      </c>
      <c r="J20" s="18"/>
      <c r="K20" s="18"/>
      <c r="L20" s="18"/>
      <c r="M20" s="18"/>
    </row>
    <row r="21" spans="1:13" x14ac:dyDescent="0.2">
      <c r="A21" s="12" t="s">
        <v>181</v>
      </c>
      <c r="B21" s="12" t="s">
        <v>91</v>
      </c>
      <c r="C21" s="13" t="s">
        <v>119</v>
      </c>
      <c r="D21" s="62">
        <v>-22308694</v>
      </c>
      <c r="E21" s="72">
        <v>-54325833</v>
      </c>
      <c r="F21" s="19">
        <v>340</v>
      </c>
      <c r="G21" s="17">
        <v>43159</v>
      </c>
      <c r="H21" s="15">
        <v>1</v>
      </c>
      <c r="I21" s="13" t="s">
        <v>120</v>
      </c>
      <c r="J21" s="18"/>
      <c r="K21" s="18"/>
      <c r="L21" s="18"/>
      <c r="M21" s="18" t="s">
        <v>35</v>
      </c>
    </row>
    <row r="22" spans="1:13" ht="25.5" x14ac:dyDescent="0.2">
      <c r="A22" s="12" t="s">
        <v>182</v>
      </c>
      <c r="B22" s="12" t="s">
        <v>91</v>
      </c>
      <c r="C22" s="13" t="s">
        <v>121</v>
      </c>
      <c r="D22" s="62">
        <v>-23644881</v>
      </c>
      <c r="E22" s="72">
        <v>-54570289</v>
      </c>
      <c r="F22" s="19">
        <v>319</v>
      </c>
      <c r="G22" s="17">
        <v>43204</v>
      </c>
      <c r="H22" s="15">
        <v>1</v>
      </c>
      <c r="I22" s="13" t="s">
        <v>122</v>
      </c>
      <c r="J22" s="18"/>
      <c r="K22" s="18"/>
      <c r="L22" s="18"/>
      <c r="M22" s="18"/>
    </row>
    <row r="23" spans="1:13" x14ac:dyDescent="0.2">
      <c r="A23" s="12" t="s">
        <v>183</v>
      </c>
      <c r="B23" s="12" t="s">
        <v>91</v>
      </c>
      <c r="C23" s="13" t="s">
        <v>123</v>
      </c>
      <c r="D23" s="62">
        <v>-22092833</v>
      </c>
      <c r="E23" s="72">
        <v>-54798833</v>
      </c>
      <c r="F23" s="19">
        <v>360</v>
      </c>
      <c r="G23" s="17">
        <v>43157</v>
      </c>
      <c r="H23" s="15">
        <v>1</v>
      </c>
      <c r="I23" s="13" t="s">
        <v>124</v>
      </c>
      <c r="J23" s="18"/>
      <c r="K23" s="18"/>
      <c r="L23" s="18"/>
      <c r="M23" s="18"/>
    </row>
    <row r="24" spans="1:13" x14ac:dyDescent="0.2">
      <c r="A24" s="12" t="s">
        <v>184</v>
      </c>
      <c r="B24" s="12" t="s">
        <v>43</v>
      </c>
      <c r="C24" s="13" t="s">
        <v>60</v>
      </c>
      <c r="D24" s="15">
        <v>-23.449400000000001</v>
      </c>
      <c r="E24" s="15">
        <v>-54.181699999999999</v>
      </c>
      <c r="F24" s="15">
        <v>336</v>
      </c>
      <c r="G24" s="17">
        <v>39598</v>
      </c>
      <c r="H24" s="15">
        <v>1</v>
      </c>
      <c r="I24" s="13" t="s">
        <v>61</v>
      </c>
      <c r="J24" s="18"/>
      <c r="K24" s="18"/>
      <c r="L24" s="18" t="s">
        <v>35</v>
      </c>
      <c r="M24" s="18" t="s">
        <v>35</v>
      </c>
    </row>
    <row r="25" spans="1:13" x14ac:dyDescent="0.2">
      <c r="A25" s="12" t="s">
        <v>185</v>
      </c>
      <c r="B25" s="12" t="s">
        <v>43</v>
      </c>
      <c r="C25" s="13" t="s">
        <v>62</v>
      </c>
      <c r="D25" s="19">
        <v>-22.3</v>
      </c>
      <c r="E25" s="19">
        <v>-53.816600000000001</v>
      </c>
      <c r="F25" s="19">
        <v>373.29</v>
      </c>
      <c r="G25" s="17">
        <v>37662</v>
      </c>
      <c r="H25" s="15">
        <v>1</v>
      </c>
      <c r="I25" s="13" t="s">
        <v>63</v>
      </c>
      <c r="J25" s="18"/>
      <c r="K25" s="18"/>
      <c r="L25" s="18" t="s">
        <v>35</v>
      </c>
      <c r="M25" s="18"/>
    </row>
    <row r="26" spans="1:13" s="21" customFormat="1" x14ac:dyDescent="0.2">
      <c r="A26" s="12" t="s">
        <v>186</v>
      </c>
      <c r="B26" s="12" t="s">
        <v>43</v>
      </c>
      <c r="C26" s="13" t="s">
        <v>64</v>
      </c>
      <c r="D26" s="19">
        <v>-21.478200000000001</v>
      </c>
      <c r="E26" s="19">
        <v>-56.136899999999997</v>
      </c>
      <c r="F26" s="19">
        <v>249</v>
      </c>
      <c r="G26" s="17">
        <v>40759</v>
      </c>
      <c r="H26" s="15">
        <v>1</v>
      </c>
      <c r="I26" s="20" t="s">
        <v>65</v>
      </c>
      <c r="J26" s="18"/>
      <c r="K26" s="18"/>
      <c r="L26" s="18"/>
      <c r="M26" s="18"/>
    </row>
    <row r="27" spans="1:13" x14ac:dyDescent="0.2">
      <c r="A27" s="12" t="s">
        <v>187</v>
      </c>
      <c r="B27" s="12" t="s">
        <v>43</v>
      </c>
      <c r="C27" s="13" t="s">
        <v>66</v>
      </c>
      <c r="D27" s="15">
        <v>-22.857199999999999</v>
      </c>
      <c r="E27" s="15">
        <v>-54.605600000000003</v>
      </c>
      <c r="F27" s="15">
        <v>379</v>
      </c>
      <c r="G27" s="17">
        <v>39617</v>
      </c>
      <c r="H27" s="15">
        <v>1</v>
      </c>
      <c r="I27" s="13" t="s">
        <v>67</v>
      </c>
      <c r="J27" s="18"/>
      <c r="K27" s="18"/>
      <c r="L27" s="18"/>
      <c r="M27" s="18"/>
    </row>
    <row r="28" spans="1:13" x14ac:dyDescent="0.2">
      <c r="A28" s="12" t="s">
        <v>188</v>
      </c>
      <c r="B28" s="12" t="s">
        <v>91</v>
      </c>
      <c r="C28" s="13" t="s">
        <v>125</v>
      </c>
      <c r="D28" s="62">
        <v>-22575389</v>
      </c>
      <c r="E28" s="62">
        <v>-55160833</v>
      </c>
      <c r="F28" s="15">
        <v>499</v>
      </c>
      <c r="G28" s="17">
        <v>43166</v>
      </c>
      <c r="H28" s="15">
        <v>1</v>
      </c>
      <c r="I28" s="13" t="s">
        <v>126</v>
      </c>
      <c r="J28" s="18"/>
      <c r="K28" s="18"/>
      <c r="L28" s="18"/>
      <c r="M28" s="18"/>
    </row>
    <row r="29" spans="1:13" ht="12.75" customHeight="1" x14ac:dyDescent="0.2">
      <c r="A29" s="12" t="s">
        <v>189</v>
      </c>
      <c r="B29" s="12" t="s">
        <v>43</v>
      </c>
      <c r="C29" s="13" t="s">
        <v>127</v>
      </c>
      <c r="D29" s="19">
        <v>-21.609200000000001</v>
      </c>
      <c r="E29" s="19">
        <v>-55.177799999999998</v>
      </c>
      <c r="F29" s="19">
        <v>401</v>
      </c>
      <c r="G29" s="17">
        <v>39065</v>
      </c>
      <c r="H29" s="15">
        <v>1</v>
      </c>
      <c r="I29" s="13" t="s">
        <v>68</v>
      </c>
      <c r="J29" s="18"/>
      <c r="K29" s="18"/>
      <c r="L29" s="18"/>
      <c r="M29" s="18"/>
    </row>
    <row r="30" spans="1:13" ht="12.75" customHeight="1" x14ac:dyDescent="0.2">
      <c r="A30" s="12" t="s">
        <v>190</v>
      </c>
      <c r="B30" s="12" t="s">
        <v>91</v>
      </c>
      <c r="C30" s="13" t="s">
        <v>128</v>
      </c>
      <c r="D30" s="62">
        <v>-21450972</v>
      </c>
      <c r="E30" s="62">
        <v>-54341972</v>
      </c>
      <c r="F30" s="19">
        <v>500</v>
      </c>
      <c r="G30" s="17">
        <v>43153</v>
      </c>
      <c r="H30" s="15">
        <v>1</v>
      </c>
      <c r="I30" s="13" t="s">
        <v>129</v>
      </c>
      <c r="J30" s="18"/>
      <c r="K30" s="18"/>
      <c r="L30" s="18"/>
      <c r="M30" s="18"/>
    </row>
    <row r="31" spans="1:13" ht="12.75" customHeight="1" x14ac:dyDescent="0.2">
      <c r="A31" s="12" t="s">
        <v>191</v>
      </c>
      <c r="B31" s="12" t="s">
        <v>91</v>
      </c>
      <c r="C31" s="13" t="s">
        <v>131</v>
      </c>
      <c r="D31" s="62">
        <v>-22078528</v>
      </c>
      <c r="E31" s="62">
        <v>-53465889</v>
      </c>
      <c r="F31" s="19">
        <v>372</v>
      </c>
      <c r="G31" s="17">
        <v>43199</v>
      </c>
      <c r="H31" s="15">
        <v>1</v>
      </c>
      <c r="I31" s="13" t="s">
        <v>132</v>
      </c>
      <c r="J31" s="18"/>
      <c r="K31" s="18"/>
      <c r="L31" s="18"/>
      <c r="M31" s="18"/>
    </row>
    <row r="32" spans="1:13" s="21" customFormat="1" x14ac:dyDescent="0.2">
      <c r="A32" s="12" t="s">
        <v>192</v>
      </c>
      <c r="B32" s="12" t="s">
        <v>43</v>
      </c>
      <c r="C32" s="13" t="s">
        <v>133</v>
      </c>
      <c r="D32" s="19">
        <v>-20.395600000000002</v>
      </c>
      <c r="E32" s="19">
        <v>-56.431699999999999</v>
      </c>
      <c r="F32" s="19">
        <v>140</v>
      </c>
      <c r="G32" s="17">
        <v>39023</v>
      </c>
      <c r="H32" s="15">
        <v>1</v>
      </c>
      <c r="I32" s="13" t="s">
        <v>69</v>
      </c>
      <c r="J32" s="18"/>
      <c r="K32" s="18"/>
      <c r="L32" s="18"/>
      <c r="M32" s="18" t="s">
        <v>35</v>
      </c>
    </row>
    <row r="33" spans="1:13" x14ac:dyDescent="0.2">
      <c r="A33" s="12" t="s">
        <v>193</v>
      </c>
      <c r="B33" s="12" t="s">
        <v>43</v>
      </c>
      <c r="C33" s="13" t="s">
        <v>134</v>
      </c>
      <c r="D33" s="19">
        <v>-18.988900000000001</v>
      </c>
      <c r="E33" s="19">
        <v>-56.623100000000001</v>
      </c>
      <c r="F33" s="19">
        <v>104</v>
      </c>
      <c r="G33" s="17">
        <v>38932</v>
      </c>
      <c r="H33" s="15">
        <v>1</v>
      </c>
      <c r="I33" s="13" t="s">
        <v>70</v>
      </c>
      <c r="J33" s="18"/>
      <c r="K33" s="18"/>
      <c r="L33" s="18"/>
      <c r="M33" s="18"/>
    </row>
    <row r="34" spans="1:13" s="21" customFormat="1" x14ac:dyDescent="0.2">
      <c r="A34" s="12" t="s">
        <v>194</v>
      </c>
      <c r="B34" s="12" t="s">
        <v>43</v>
      </c>
      <c r="C34" s="13" t="s">
        <v>135</v>
      </c>
      <c r="D34" s="19">
        <v>-19.414300000000001</v>
      </c>
      <c r="E34" s="19">
        <v>-51.1053</v>
      </c>
      <c r="F34" s="19">
        <v>424</v>
      </c>
      <c r="G34" s="17" t="s">
        <v>71</v>
      </c>
      <c r="H34" s="15">
        <v>1</v>
      </c>
      <c r="I34" s="13" t="s">
        <v>72</v>
      </c>
      <c r="J34" s="18"/>
      <c r="K34" s="18"/>
      <c r="L34" s="18"/>
      <c r="M34" s="18"/>
    </row>
    <row r="35" spans="1:13" s="21" customFormat="1" x14ac:dyDescent="0.2">
      <c r="A35" s="12" t="s">
        <v>195</v>
      </c>
      <c r="B35" s="12" t="s">
        <v>91</v>
      </c>
      <c r="C35" s="13" t="s">
        <v>136</v>
      </c>
      <c r="D35" s="62">
        <v>-18072711</v>
      </c>
      <c r="E35" s="62">
        <v>-54548811</v>
      </c>
      <c r="F35" s="19">
        <v>251</v>
      </c>
      <c r="G35" s="17">
        <v>43133</v>
      </c>
      <c r="H35" s="15">
        <v>1</v>
      </c>
      <c r="I35" s="13" t="s">
        <v>137</v>
      </c>
      <c r="J35" s="18"/>
      <c r="K35" s="18"/>
      <c r="L35" s="18"/>
      <c r="M35" s="18" t="s">
        <v>35</v>
      </c>
    </row>
    <row r="36" spans="1:13" x14ac:dyDescent="0.2">
      <c r="A36" s="12" t="s">
        <v>196</v>
      </c>
      <c r="B36" s="12" t="s">
        <v>43</v>
      </c>
      <c r="C36" s="13" t="s">
        <v>138</v>
      </c>
      <c r="D36" s="19">
        <v>-22.533300000000001</v>
      </c>
      <c r="E36" s="19">
        <v>-55.533299999999997</v>
      </c>
      <c r="F36" s="19">
        <v>650</v>
      </c>
      <c r="G36" s="17">
        <v>37140</v>
      </c>
      <c r="H36" s="15">
        <v>1</v>
      </c>
      <c r="I36" s="13" t="s">
        <v>73</v>
      </c>
      <c r="J36" s="18"/>
      <c r="K36" s="18"/>
      <c r="L36" s="18"/>
      <c r="M36" s="18"/>
    </row>
    <row r="37" spans="1:13" x14ac:dyDescent="0.2">
      <c r="A37" s="12" t="s">
        <v>197</v>
      </c>
      <c r="B37" s="12" t="s">
        <v>43</v>
      </c>
      <c r="C37" s="13" t="s">
        <v>139</v>
      </c>
      <c r="D37" s="19">
        <v>-21.7058</v>
      </c>
      <c r="E37" s="19">
        <v>-57.5533</v>
      </c>
      <c r="F37" s="19">
        <v>85</v>
      </c>
      <c r="G37" s="17">
        <v>39014</v>
      </c>
      <c r="H37" s="15">
        <v>1</v>
      </c>
      <c r="I37" s="13" t="s">
        <v>74</v>
      </c>
      <c r="J37" s="18"/>
      <c r="K37" s="18"/>
      <c r="L37" s="18"/>
      <c r="M37" s="18"/>
    </row>
    <row r="38" spans="1:13" s="21" customFormat="1" x14ac:dyDescent="0.2">
      <c r="A38" s="12" t="s">
        <v>198</v>
      </c>
      <c r="B38" s="12" t="s">
        <v>43</v>
      </c>
      <c r="C38" s="13" t="s">
        <v>140</v>
      </c>
      <c r="D38" s="19">
        <v>-19.420100000000001</v>
      </c>
      <c r="E38" s="19">
        <v>-54.553100000000001</v>
      </c>
      <c r="F38" s="19">
        <v>647</v>
      </c>
      <c r="G38" s="17">
        <v>39067</v>
      </c>
      <c r="H38" s="15">
        <v>1</v>
      </c>
      <c r="I38" s="13" t="s">
        <v>86</v>
      </c>
      <c r="J38" s="18"/>
      <c r="K38" s="18"/>
      <c r="L38" s="18"/>
      <c r="M38" s="18"/>
    </row>
    <row r="39" spans="1:13" s="21" customFormat="1" x14ac:dyDescent="0.2">
      <c r="A39" s="12" t="s">
        <v>199</v>
      </c>
      <c r="B39" s="12" t="s">
        <v>91</v>
      </c>
      <c r="C39" s="13" t="s">
        <v>141</v>
      </c>
      <c r="D39" s="62">
        <v>-20466094</v>
      </c>
      <c r="E39" s="62">
        <v>-53763028</v>
      </c>
      <c r="F39" s="19">
        <v>442</v>
      </c>
      <c r="G39" s="17">
        <v>43118</v>
      </c>
      <c r="H39" s="15">
        <v>1</v>
      </c>
      <c r="I39" s="13"/>
      <c r="J39" s="18"/>
      <c r="K39" s="18"/>
      <c r="L39" s="18"/>
      <c r="M39" s="18"/>
    </row>
    <row r="40" spans="1:13" x14ac:dyDescent="0.2">
      <c r="A40" s="12" t="s">
        <v>200</v>
      </c>
      <c r="B40" s="12" t="s">
        <v>43</v>
      </c>
      <c r="C40" s="13" t="s">
        <v>142</v>
      </c>
      <c r="D40" s="15">
        <v>-21.774999999999999</v>
      </c>
      <c r="E40" s="15">
        <v>-54.528100000000002</v>
      </c>
      <c r="F40" s="15">
        <v>329</v>
      </c>
      <c r="G40" s="17">
        <v>39625</v>
      </c>
      <c r="H40" s="15">
        <v>1</v>
      </c>
      <c r="I40" s="13" t="s">
        <v>75</v>
      </c>
      <c r="J40" s="18"/>
      <c r="K40" s="18"/>
      <c r="L40" s="18"/>
      <c r="M40" s="18" t="s">
        <v>35</v>
      </c>
    </row>
    <row r="41" spans="1:13" s="26" customFormat="1" ht="15" customHeight="1" x14ac:dyDescent="0.2">
      <c r="A41" s="23" t="s">
        <v>201</v>
      </c>
      <c r="B41" s="23" t="s">
        <v>91</v>
      </c>
      <c r="C41" s="13" t="s">
        <v>144</v>
      </c>
      <c r="D41" s="73">
        <v>-21305889</v>
      </c>
      <c r="E41" s="73">
        <v>-52820375</v>
      </c>
      <c r="F41" s="24">
        <v>383</v>
      </c>
      <c r="G41" s="14">
        <v>43209</v>
      </c>
      <c r="H41" s="13">
        <v>1</v>
      </c>
      <c r="I41" s="23" t="s">
        <v>145</v>
      </c>
      <c r="J41" s="25"/>
      <c r="K41" s="25"/>
      <c r="L41" s="25"/>
      <c r="M41" s="25"/>
    </row>
    <row r="42" spans="1:13" s="26" customFormat="1" ht="15" customHeight="1" x14ac:dyDescent="0.2">
      <c r="A42" s="23" t="s">
        <v>202</v>
      </c>
      <c r="B42" s="23" t="s">
        <v>43</v>
      </c>
      <c r="C42" s="13" t="s">
        <v>146</v>
      </c>
      <c r="D42" s="73">
        <v>-20981633</v>
      </c>
      <c r="E42" s="24">
        <v>-54.971899999999998</v>
      </c>
      <c r="F42" s="24">
        <v>464</v>
      </c>
      <c r="G42" s="14" t="s">
        <v>76</v>
      </c>
      <c r="H42" s="13">
        <v>1</v>
      </c>
      <c r="I42" s="23" t="s">
        <v>77</v>
      </c>
      <c r="J42" s="25"/>
      <c r="K42" s="25"/>
      <c r="L42" s="25"/>
      <c r="M42" s="25"/>
    </row>
    <row r="43" spans="1:13" s="21" customFormat="1" x14ac:dyDescent="0.2">
      <c r="A43" s="12" t="s">
        <v>203</v>
      </c>
      <c r="B43" s="12" t="s">
        <v>43</v>
      </c>
      <c r="C43" s="13" t="s">
        <v>147</v>
      </c>
      <c r="D43" s="15">
        <v>-23.966899999999999</v>
      </c>
      <c r="E43" s="15">
        <v>-55.0242</v>
      </c>
      <c r="F43" s="15">
        <v>402</v>
      </c>
      <c r="G43" s="17">
        <v>39605</v>
      </c>
      <c r="H43" s="15">
        <v>1</v>
      </c>
      <c r="I43" s="13" t="s">
        <v>78</v>
      </c>
      <c r="J43" s="18"/>
      <c r="K43" s="18"/>
      <c r="L43" s="18"/>
      <c r="M43" s="18"/>
    </row>
    <row r="44" spans="1:13" s="21" customFormat="1" x14ac:dyDescent="0.2">
      <c r="A44" s="12" t="s">
        <v>204</v>
      </c>
      <c r="B44" s="12" t="s">
        <v>91</v>
      </c>
      <c r="C44" s="13" t="s">
        <v>149</v>
      </c>
      <c r="D44" s="62">
        <v>-20351444</v>
      </c>
      <c r="E44" s="62">
        <v>-51430222</v>
      </c>
      <c r="F44" s="15">
        <v>374</v>
      </c>
      <c r="G44" s="17">
        <v>43196</v>
      </c>
      <c r="H44" s="15">
        <v>1</v>
      </c>
      <c r="I44" s="13" t="s">
        <v>150</v>
      </c>
      <c r="J44" s="18"/>
      <c r="K44" s="18"/>
      <c r="L44" s="18"/>
      <c r="M44" s="18"/>
    </row>
    <row r="45" spans="1:13" s="28" customFormat="1" x14ac:dyDescent="0.2">
      <c r="A45" s="23" t="s">
        <v>205</v>
      </c>
      <c r="B45" s="23" t="s">
        <v>43</v>
      </c>
      <c r="C45" s="13" t="s">
        <v>151</v>
      </c>
      <c r="D45" s="13">
        <v>-17.634699999999999</v>
      </c>
      <c r="E45" s="13">
        <v>-54.760100000000001</v>
      </c>
      <c r="F45" s="13">
        <v>486</v>
      </c>
      <c r="G45" s="14" t="s">
        <v>79</v>
      </c>
      <c r="H45" s="13">
        <v>1</v>
      </c>
      <c r="I45" s="15" t="s">
        <v>80</v>
      </c>
      <c r="J45" s="27"/>
      <c r="K45" s="27"/>
      <c r="L45" s="27"/>
      <c r="M45" s="27"/>
    </row>
    <row r="46" spans="1:13" x14ac:dyDescent="0.2">
      <c r="A46" s="12" t="s">
        <v>206</v>
      </c>
      <c r="B46" s="12" t="s">
        <v>43</v>
      </c>
      <c r="C46" s="13" t="s">
        <v>152</v>
      </c>
      <c r="D46" s="15">
        <v>-20.783300000000001</v>
      </c>
      <c r="E46" s="15">
        <v>-51.7</v>
      </c>
      <c r="F46" s="15">
        <v>313</v>
      </c>
      <c r="G46" s="17">
        <v>37137</v>
      </c>
      <c r="H46" s="15">
        <v>1</v>
      </c>
      <c r="I46" s="13" t="s">
        <v>81</v>
      </c>
      <c r="J46" s="18"/>
      <c r="K46" s="18"/>
      <c r="L46" s="18"/>
      <c r="M46" s="18"/>
    </row>
    <row r="47" spans="1:13" ht="18" customHeight="1" x14ac:dyDescent="0.2">
      <c r="A47" s="29"/>
      <c r="B47" s="30"/>
      <c r="C47" s="31"/>
      <c r="D47" s="31"/>
      <c r="E47" s="31"/>
      <c r="F47" s="31"/>
      <c r="G47" s="9" t="s">
        <v>82</v>
      </c>
      <c r="H47" s="13">
        <f>SUM(H2:H46)</f>
        <v>45</v>
      </c>
      <c r="I47" s="29"/>
      <c r="J47" s="18"/>
      <c r="K47" s="18"/>
      <c r="L47" s="18"/>
      <c r="M47" s="18"/>
    </row>
    <row r="48" spans="1:13" x14ac:dyDescent="0.2">
      <c r="A48" s="18" t="s">
        <v>83</v>
      </c>
      <c r="B48" s="32"/>
      <c r="C48" s="32"/>
      <c r="D48" s="32"/>
      <c r="E48" s="32"/>
      <c r="F48" s="32"/>
      <c r="G48" s="18"/>
      <c r="H48" s="33"/>
      <c r="I48" s="18"/>
      <c r="J48" s="18"/>
      <c r="K48" s="18"/>
      <c r="L48" s="18"/>
      <c r="M48" s="18"/>
    </row>
    <row r="49" spans="1:13" x14ac:dyDescent="0.2">
      <c r="A49" s="34" t="s">
        <v>84</v>
      </c>
      <c r="B49" s="35"/>
      <c r="C49" s="35"/>
      <c r="D49" s="35"/>
      <c r="E49" s="35"/>
      <c r="F49" s="35"/>
      <c r="G49" s="18"/>
      <c r="H49" s="18"/>
      <c r="I49" s="18"/>
      <c r="J49" s="18"/>
      <c r="K49" s="18"/>
      <c r="L49" s="18"/>
      <c r="M49" s="18"/>
    </row>
    <row r="50" spans="1:13" x14ac:dyDescent="0.2">
      <c r="A50" s="18"/>
      <c r="B50" s="35"/>
      <c r="C50" s="35"/>
      <c r="D50" s="35"/>
      <c r="E50" s="35"/>
      <c r="F50" s="35"/>
      <c r="G50" s="18"/>
      <c r="H50" s="18"/>
      <c r="I50" s="18"/>
      <c r="J50" s="18"/>
      <c r="K50" s="18"/>
      <c r="L50" s="18"/>
      <c r="M50" s="18"/>
    </row>
    <row r="51" spans="1:13" x14ac:dyDescent="0.2">
      <c r="A51" s="18"/>
      <c r="B51" s="35"/>
      <c r="C51" s="35"/>
      <c r="D51" s="35"/>
      <c r="E51" s="35"/>
      <c r="F51" s="35"/>
      <c r="G51" s="18"/>
      <c r="H51" s="18"/>
      <c r="I51" s="18"/>
      <c r="J51" s="18"/>
      <c r="K51" s="18"/>
      <c r="L51" s="18"/>
      <c r="M51" s="18"/>
    </row>
    <row r="52" spans="1:13" x14ac:dyDescent="0.2">
      <c r="A52" s="18"/>
      <c r="B52" s="35"/>
      <c r="C52" s="35"/>
      <c r="D52" s="35"/>
      <c r="E52" s="35"/>
      <c r="F52" s="35"/>
      <c r="G52" s="18"/>
      <c r="H52" s="18"/>
      <c r="I52" s="18"/>
      <c r="J52" s="18"/>
      <c r="K52" s="18"/>
      <c r="L52" s="18"/>
      <c r="M52" s="18"/>
    </row>
    <row r="53" spans="1:13" x14ac:dyDescent="0.2">
      <c r="A53" s="18"/>
      <c r="B53" s="35"/>
      <c r="C53" s="35"/>
      <c r="D53" s="35"/>
      <c r="E53" s="35"/>
      <c r="F53" s="35"/>
      <c r="G53" s="18"/>
      <c r="H53" s="18"/>
      <c r="I53" s="18"/>
      <c r="J53" s="18"/>
      <c r="K53" s="18"/>
      <c r="L53" s="18"/>
      <c r="M53" s="18"/>
    </row>
    <row r="54" spans="1:13" x14ac:dyDescent="0.2">
      <c r="A54" s="18"/>
      <c r="B54" s="35"/>
      <c r="C54" s="35"/>
      <c r="D54" s="35"/>
      <c r="E54" s="35"/>
      <c r="F54" s="35"/>
      <c r="G54" s="18"/>
      <c r="H54" s="18"/>
      <c r="I54" s="18"/>
      <c r="J54" s="18"/>
      <c r="K54" s="18"/>
      <c r="L54" s="18"/>
      <c r="M54" s="18"/>
    </row>
    <row r="55" spans="1:13" x14ac:dyDescent="0.2">
      <c r="A55" s="18"/>
      <c r="B55" s="35"/>
      <c r="C55" s="35"/>
      <c r="D55" s="35"/>
      <c r="E55" s="35"/>
      <c r="F55" s="35"/>
      <c r="G55" s="18"/>
      <c r="H55" s="18"/>
      <c r="I55" s="18"/>
      <c r="J55" s="18"/>
      <c r="K55" s="18"/>
      <c r="L55" s="18"/>
      <c r="M55" s="18"/>
    </row>
    <row r="56" spans="1:13" x14ac:dyDescent="0.2">
      <c r="A56" s="18"/>
      <c r="B56" s="35"/>
      <c r="C56" s="35"/>
      <c r="D56" s="35"/>
      <c r="E56" s="35"/>
      <c r="F56" s="35"/>
      <c r="G56" s="18"/>
      <c r="H56" s="18"/>
      <c r="I56" s="18"/>
      <c r="J56" s="18"/>
      <c r="K56" s="18"/>
      <c r="L56" s="18"/>
      <c r="M56" s="18"/>
    </row>
    <row r="57" spans="1:13" x14ac:dyDescent="0.2">
      <c r="A57" s="18"/>
      <c r="B57" s="35"/>
      <c r="C57" s="35"/>
      <c r="D57" s="35"/>
      <c r="E57" s="35"/>
      <c r="F57" s="35"/>
      <c r="G57" s="18"/>
      <c r="H57" s="18"/>
      <c r="I57" s="18"/>
      <c r="J57" s="18"/>
      <c r="K57" s="18"/>
      <c r="L57" s="18"/>
      <c r="M57" s="18"/>
    </row>
    <row r="58" spans="1:13" x14ac:dyDescent="0.2">
      <c r="A58" s="18"/>
      <c r="B58" s="35"/>
      <c r="C58" s="35"/>
      <c r="D58" s="35"/>
      <c r="E58" s="35"/>
      <c r="F58" s="35"/>
      <c r="G58" s="18"/>
      <c r="H58" s="18"/>
      <c r="I58" s="18"/>
      <c r="J58" s="18"/>
      <c r="K58" s="18"/>
      <c r="L58" s="18"/>
      <c r="M58" s="18"/>
    </row>
    <row r="59" spans="1:13" x14ac:dyDescent="0.2">
      <c r="A59" s="18"/>
      <c r="B59" s="35"/>
      <c r="C59" s="35"/>
      <c r="D59" s="35"/>
      <c r="E59" s="35"/>
      <c r="F59" s="35" t="s">
        <v>35</v>
      </c>
      <c r="G59" s="18"/>
      <c r="H59" s="18"/>
      <c r="I59" s="18"/>
      <c r="J59" s="18"/>
      <c r="K59" s="18"/>
      <c r="L59" s="18"/>
      <c r="M59" s="18"/>
    </row>
    <row r="60" spans="1:13" x14ac:dyDescent="0.2">
      <c r="A60" s="18"/>
      <c r="B60" s="35"/>
      <c r="C60" s="35"/>
      <c r="D60" s="35"/>
      <c r="E60" s="35"/>
      <c r="F60" s="35"/>
      <c r="G60" s="18"/>
      <c r="H60" s="18"/>
      <c r="I60" s="18"/>
      <c r="J60" s="18"/>
      <c r="K60" s="18"/>
      <c r="L60" s="18"/>
      <c r="M60" s="18"/>
    </row>
    <row r="61" spans="1:13" x14ac:dyDescent="0.2">
      <c r="A61" s="18"/>
      <c r="B61" s="35"/>
      <c r="C61" s="35"/>
      <c r="D61" s="35"/>
      <c r="E61" s="35"/>
      <c r="F61" s="35"/>
      <c r="G61" s="18"/>
      <c r="H61" s="18"/>
      <c r="I61" s="18"/>
      <c r="J61" s="18"/>
      <c r="K61" s="18"/>
      <c r="L61" s="18"/>
      <c r="M61" s="18"/>
    </row>
    <row r="62" spans="1:13" x14ac:dyDescent="0.2">
      <c r="A62" s="18"/>
      <c r="B62" s="35"/>
      <c r="C62" s="35"/>
      <c r="D62" s="35"/>
      <c r="E62" s="35"/>
      <c r="F62" s="35"/>
      <c r="G62" s="18"/>
      <c r="H62" s="18"/>
      <c r="I62" s="18"/>
      <c r="J62" s="18"/>
      <c r="K62" s="18"/>
      <c r="L62" s="18"/>
      <c r="M62" s="18"/>
    </row>
    <row r="63" spans="1:13" x14ac:dyDescent="0.2">
      <c r="A63" s="18"/>
      <c r="B63" s="35"/>
      <c r="C63" s="35"/>
      <c r="D63" s="35"/>
      <c r="E63" s="35"/>
      <c r="F63" s="35"/>
      <c r="G63" s="18"/>
      <c r="H63" s="18"/>
      <c r="I63" s="18"/>
      <c r="J63" s="18"/>
      <c r="K63" s="18"/>
      <c r="L63" s="18"/>
      <c r="M63" s="18"/>
    </row>
  </sheetData>
  <hyperlinks>
    <hyperlink ref="A49" r:id="rId1"/>
  </hyperlinks>
  <pageMargins left="0.51181102362204722" right="0.51181102362204722" top="0.78740157480314965" bottom="0.78740157480314965" header="0.31496062992125984" footer="0.31496062992125984"/>
  <pageSetup paperSize="9" scale="45" orientation="landscape" r:id="rId2"/>
  <headerFooter>
    <oddHeader xml:space="preserve">&amp;C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7"/>
  <sheetViews>
    <sheetView zoomScale="90" zoomScaleNormal="90" workbookViewId="0">
      <selection activeCell="B5" sqref="B5:AH50"/>
    </sheetView>
  </sheetViews>
  <sheetFormatPr defaultRowHeight="12.75" x14ac:dyDescent="0.2"/>
  <cols>
    <col min="1" max="1" width="18.7109375" style="113" customWidth="1"/>
    <col min="2" max="2" width="5.140625" style="113" customWidth="1"/>
    <col min="3" max="4" width="5" style="113" customWidth="1"/>
    <col min="5" max="5" width="5.140625" style="113" customWidth="1"/>
    <col min="6" max="6" width="5" style="113" customWidth="1"/>
    <col min="7" max="7" width="5.140625" style="113" customWidth="1"/>
    <col min="8" max="8" width="5" style="113" customWidth="1"/>
    <col min="9" max="9" width="5.140625" style="113" customWidth="1"/>
    <col min="10" max="10" width="5" style="113" customWidth="1"/>
    <col min="11" max="11" width="5.28515625" style="113" customWidth="1"/>
    <col min="12" max="15" width="5" style="113" customWidth="1"/>
    <col min="16" max="17" width="5.140625" style="113" customWidth="1"/>
    <col min="18" max="19" width="5" style="113" customWidth="1"/>
    <col min="20" max="20" width="5.140625" style="113" customWidth="1"/>
    <col min="21" max="22" width="5" style="113" customWidth="1"/>
    <col min="23" max="23" width="5.28515625" style="113" customWidth="1"/>
    <col min="24" max="24" width="5.140625" style="113" customWidth="1"/>
    <col min="25" max="25" width="5" style="113" customWidth="1"/>
    <col min="26" max="26" width="5.140625" style="113" customWidth="1"/>
    <col min="27" max="27" width="5" style="113" customWidth="1"/>
    <col min="28" max="28" width="5.28515625" style="113" customWidth="1"/>
    <col min="29" max="31" width="5" style="113" customWidth="1"/>
    <col min="32" max="32" width="5.7109375" style="113" customWidth="1"/>
    <col min="33" max="33" width="7.42578125" style="114" customWidth="1"/>
    <col min="34" max="34" width="7.28515625" style="120" bestFit="1" customWidth="1"/>
    <col min="35" max="16384" width="9.140625" style="18"/>
  </cols>
  <sheetData>
    <row r="1" spans="1:36" ht="20.100000000000001" customHeight="1" x14ac:dyDescent="0.2">
      <c r="A1" s="167" t="s">
        <v>218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9"/>
    </row>
    <row r="2" spans="1:36" ht="20.100000000000001" customHeight="1" x14ac:dyDescent="0.2">
      <c r="A2" s="172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2"/>
    </row>
    <row r="3" spans="1:36" s="116" customFormat="1" ht="20.100000000000001" customHeight="1" x14ac:dyDescent="0.2">
      <c r="A3" s="173"/>
      <c r="B3" s="170">
        <v>1</v>
      </c>
      <c r="C3" s="170">
        <f>SUM(B3+1)</f>
        <v>2</v>
      </c>
      <c r="D3" s="170">
        <f t="shared" ref="D3:AD3" si="0">SUM(C3+1)</f>
        <v>3</v>
      </c>
      <c r="E3" s="170">
        <f t="shared" si="0"/>
        <v>4</v>
      </c>
      <c r="F3" s="170">
        <f t="shared" si="0"/>
        <v>5</v>
      </c>
      <c r="G3" s="170">
        <f t="shared" si="0"/>
        <v>6</v>
      </c>
      <c r="H3" s="170">
        <f t="shared" si="0"/>
        <v>7</v>
      </c>
      <c r="I3" s="170">
        <f t="shared" si="0"/>
        <v>8</v>
      </c>
      <c r="J3" s="170">
        <f t="shared" si="0"/>
        <v>9</v>
      </c>
      <c r="K3" s="170">
        <f t="shared" si="0"/>
        <v>10</v>
      </c>
      <c r="L3" s="170">
        <f t="shared" si="0"/>
        <v>11</v>
      </c>
      <c r="M3" s="170">
        <f t="shared" si="0"/>
        <v>12</v>
      </c>
      <c r="N3" s="170">
        <f t="shared" si="0"/>
        <v>13</v>
      </c>
      <c r="O3" s="170">
        <f t="shared" si="0"/>
        <v>14</v>
      </c>
      <c r="P3" s="170">
        <f t="shared" si="0"/>
        <v>15</v>
      </c>
      <c r="Q3" s="170">
        <f t="shared" si="0"/>
        <v>16</v>
      </c>
      <c r="R3" s="170">
        <f t="shared" si="0"/>
        <v>17</v>
      </c>
      <c r="S3" s="170">
        <f t="shared" si="0"/>
        <v>18</v>
      </c>
      <c r="T3" s="170">
        <f t="shared" si="0"/>
        <v>19</v>
      </c>
      <c r="U3" s="170">
        <f t="shared" si="0"/>
        <v>20</v>
      </c>
      <c r="V3" s="170">
        <f t="shared" si="0"/>
        <v>21</v>
      </c>
      <c r="W3" s="170">
        <f t="shared" si="0"/>
        <v>22</v>
      </c>
      <c r="X3" s="170">
        <f t="shared" si="0"/>
        <v>23</v>
      </c>
      <c r="Y3" s="170">
        <f t="shared" si="0"/>
        <v>24</v>
      </c>
      <c r="Z3" s="170">
        <f t="shared" si="0"/>
        <v>25</v>
      </c>
      <c r="AA3" s="170">
        <f t="shared" si="0"/>
        <v>26</v>
      </c>
      <c r="AB3" s="170">
        <f t="shared" si="0"/>
        <v>27</v>
      </c>
      <c r="AC3" s="170">
        <f t="shared" si="0"/>
        <v>28</v>
      </c>
      <c r="AD3" s="170">
        <f t="shared" si="0"/>
        <v>29</v>
      </c>
      <c r="AE3" s="158">
        <v>30</v>
      </c>
      <c r="AF3" s="170">
        <v>31</v>
      </c>
      <c r="AG3" s="89" t="s">
        <v>27</v>
      </c>
      <c r="AH3" s="52" t="s">
        <v>26</v>
      </c>
    </row>
    <row r="4" spans="1:36" s="117" customFormat="1" ht="20.100000000000001" customHeight="1" x14ac:dyDescent="0.2">
      <c r="A4" s="174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59"/>
      <c r="AF4" s="171"/>
      <c r="AG4" s="89" t="s">
        <v>25</v>
      </c>
      <c r="AH4" s="52" t="s">
        <v>25</v>
      </c>
    </row>
    <row r="5" spans="1:36" s="117" customFormat="1" x14ac:dyDescent="0.2">
      <c r="A5" s="50" t="s">
        <v>30</v>
      </c>
      <c r="B5" s="139">
        <f>[1]Janeiro!$C$5</f>
        <v>34.299999999999997</v>
      </c>
      <c r="C5" s="139">
        <f>[1]Janeiro!$C$6</f>
        <v>31.6</v>
      </c>
      <c r="D5" s="139">
        <f>[1]Janeiro!$C$7</f>
        <v>31.7</v>
      </c>
      <c r="E5" s="139">
        <f>[1]Janeiro!$C$8</f>
        <v>25.4</v>
      </c>
      <c r="F5" s="139">
        <f>[1]Janeiro!$C$9</f>
        <v>28.2</v>
      </c>
      <c r="G5" s="139">
        <f>[1]Janeiro!$C$10</f>
        <v>28.9</v>
      </c>
      <c r="H5" s="139">
        <f>[1]Janeiro!$C$11</f>
        <v>30</v>
      </c>
      <c r="I5" s="139">
        <f>[1]Janeiro!$C$12</f>
        <v>31.9</v>
      </c>
      <c r="J5" s="139">
        <f>[1]Janeiro!$C$13</f>
        <v>33.799999999999997</v>
      </c>
      <c r="K5" s="139">
        <f>[1]Janeiro!$C$14</f>
        <v>30.8</v>
      </c>
      <c r="L5" s="139">
        <f>[1]Janeiro!$C$15</f>
        <v>31.7</v>
      </c>
      <c r="M5" s="139">
        <f>[1]Janeiro!$C$16</f>
        <v>32</v>
      </c>
      <c r="N5" s="139">
        <f>[1]Janeiro!$C$17</f>
        <v>30.9</v>
      </c>
      <c r="O5" s="139">
        <f>[1]Janeiro!$C$18</f>
        <v>27.7</v>
      </c>
      <c r="P5" s="139">
        <f>[1]Janeiro!$C$19</f>
        <v>33.299999999999997</v>
      </c>
      <c r="Q5" s="139">
        <f>[1]Janeiro!$C$20</f>
        <v>33.9</v>
      </c>
      <c r="R5" s="139">
        <f>[1]Janeiro!$C$21</f>
        <v>33.4</v>
      </c>
      <c r="S5" s="139">
        <f>[1]Janeiro!$C$22</f>
        <v>33.5</v>
      </c>
      <c r="T5" s="139">
        <f>[1]Janeiro!$C$23</f>
        <v>35.299999999999997</v>
      </c>
      <c r="U5" s="139">
        <f>[1]Janeiro!$C$24</f>
        <v>33.9</v>
      </c>
      <c r="V5" s="139">
        <f>[1]Janeiro!$C$25</f>
        <v>34.1</v>
      </c>
      <c r="W5" s="139">
        <f>[1]Janeiro!$C$26</f>
        <v>32.4</v>
      </c>
      <c r="X5" s="139">
        <f>[1]Janeiro!$C$27</f>
        <v>33.299999999999997</v>
      </c>
      <c r="Y5" s="139">
        <f>[1]Janeiro!$C$28</f>
        <v>33.799999999999997</v>
      </c>
      <c r="Z5" s="139">
        <f>[1]Janeiro!$C$29</f>
        <v>34.6</v>
      </c>
      <c r="AA5" s="139">
        <f>[1]Janeiro!$C$30</f>
        <v>36</v>
      </c>
      <c r="AB5" s="139">
        <f>[1]Janeiro!$C$31</f>
        <v>36</v>
      </c>
      <c r="AC5" s="139">
        <f>[1]Janeiro!$C$32</f>
        <v>32.799999999999997</v>
      </c>
      <c r="AD5" s="139">
        <f>[1]Janeiro!$C$33</f>
        <v>33.200000000000003</v>
      </c>
      <c r="AE5" s="139">
        <f>[1]Janeiro!$C$34</f>
        <v>28.7</v>
      </c>
      <c r="AF5" s="139">
        <f>[1]Janeiro!$C$35</f>
        <v>32.4</v>
      </c>
      <c r="AG5" s="144">
        <f t="shared" ref="AG5:AG49" si="1">MAX(B5:AF5)</f>
        <v>36</v>
      </c>
      <c r="AH5" s="145">
        <f t="shared" ref="AH5:AH49" si="2">AVERAGE(B5:AF5)</f>
        <v>32.241935483870961</v>
      </c>
    </row>
    <row r="6" spans="1:36" x14ac:dyDescent="0.2">
      <c r="A6" s="50" t="s">
        <v>0</v>
      </c>
      <c r="B6" s="141">
        <f>[2]Janeiro!$C$5</f>
        <v>34.799999999999997</v>
      </c>
      <c r="C6" s="141">
        <f>[2]Janeiro!$C$6</f>
        <v>27.9</v>
      </c>
      <c r="D6" s="141">
        <f>[2]Janeiro!$C$7</f>
        <v>31.2</v>
      </c>
      <c r="E6" s="141">
        <f>[2]Janeiro!$C$8</f>
        <v>29.8</v>
      </c>
      <c r="F6" s="141">
        <f>[2]Janeiro!$C$9</f>
        <v>31</v>
      </c>
      <c r="G6" s="141">
        <f>[2]Janeiro!$C$10</f>
        <v>29.4</v>
      </c>
      <c r="H6" s="141">
        <f>[2]Janeiro!$C$11</f>
        <v>29.6</v>
      </c>
      <c r="I6" s="141">
        <f>[2]Janeiro!$C$12</f>
        <v>30</v>
      </c>
      <c r="J6" s="141">
        <f>[2]Janeiro!$C$13</f>
        <v>30.1</v>
      </c>
      <c r="K6" s="141">
        <f>[2]Janeiro!$C$14</f>
        <v>31.2</v>
      </c>
      <c r="L6" s="141">
        <f>[2]Janeiro!$C$15</f>
        <v>31.7</v>
      </c>
      <c r="M6" s="141">
        <f>[2]Janeiro!$C$16</f>
        <v>32.4</v>
      </c>
      <c r="N6" s="141">
        <f>[2]Janeiro!$C$17</f>
        <v>32.200000000000003</v>
      </c>
      <c r="O6" s="141">
        <f>[2]Janeiro!$C$18</f>
        <v>27.7</v>
      </c>
      <c r="P6" s="141">
        <f>[2]Janeiro!$C$19</f>
        <v>31.9</v>
      </c>
      <c r="Q6" s="141">
        <f>[2]Janeiro!$C$20</f>
        <v>33.9</v>
      </c>
      <c r="R6" s="141">
        <f>[2]Janeiro!$C$21</f>
        <v>31.4</v>
      </c>
      <c r="S6" s="141">
        <f>[2]Janeiro!$C$22</f>
        <v>33.5</v>
      </c>
      <c r="T6" s="141">
        <f>[2]Janeiro!$C$23</f>
        <v>31.3</v>
      </c>
      <c r="U6" s="141">
        <f>[2]Janeiro!$C$24</f>
        <v>33.700000000000003</v>
      </c>
      <c r="V6" s="141">
        <f>[2]Janeiro!$C$25</f>
        <v>34.799999999999997</v>
      </c>
      <c r="W6" s="141">
        <f>[2]Janeiro!$C$26</f>
        <v>30</v>
      </c>
      <c r="X6" s="141">
        <f>[2]Janeiro!$C$27</f>
        <v>31.2</v>
      </c>
      <c r="Y6" s="141">
        <f>[2]Janeiro!$C$28</f>
        <v>34.4</v>
      </c>
      <c r="Z6" s="141">
        <f>[2]Janeiro!$C$29</f>
        <v>33.4</v>
      </c>
      <c r="AA6" s="141">
        <f>[2]Janeiro!$C$30</f>
        <v>34</v>
      </c>
      <c r="AB6" s="141">
        <f>[2]Janeiro!$C$31</f>
        <v>35.6</v>
      </c>
      <c r="AC6" s="141">
        <f>[2]Janeiro!$C$32</f>
        <v>34.799999999999997</v>
      </c>
      <c r="AD6" s="141">
        <f>[2]Janeiro!$C$33</f>
        <v>32.200000000000003</v>
      </c>
      <c r="AE6" s="141">
        <f>[2]Janeiro!$C$34</f>
        <v>32.4</v>
      </c>
      <c r="AF6" s="141">
        <f>[2]Janeiro!$C$35</f>
        <v>26.5</v>
      </c>
      <c r="AG6" s="144">
        <f t="shared" si="1"/>
        <v>35.6</v>
      </c>
      <c r="AH6" s="145">
        <f t="shared" si="2"/>
        <v>31.741935483870964</v>
      </c>
    </row>
    <row r="7" spans="1:36" x14ac:dyDescent="0.2">
      <c r="A7" s="50" t="s">
        <v>90</v>
      </c>
      <c r="B7" s="141">
        <f>[3]Janeiro!$C$5</f>
        <v>36.5</v>
      </c>
      <c r="C7" s="141">
        <f>[3]Janeiro!$C$6</f>
        <v>26</v>
      </c>
      <c r="D7" s="141">
        <f>[3]Janeiro!$C$7</f>
        <v>30.5</v>
      </c>
      <c r="E7" s="141">
        <f>[3]Janeiro!$C$8</f>
        <v>26.9</v>
      </c>
      <c r="F7" s="141">
        <f>[3]Janeiro!$C$9</f>
        <v>29.2</v>
      </c>
      <c r="G7" s="141">
        <f>[3]Janeiro!$C$10</f>
        <v>29</v>
      </c>
      <c r="H7" s="141">
        <f>[3]Janeiro!$C$11</f>
        <v>29.5</v>
      </c>
      <c r="I7" s="141">
        <f>[3]Janeiro!$C$12</f>
        <v>31.3</v>
      </c>
      <c r="J7" s="141">
        <f>[3]Janeiro!$C$13</f>
        <v>31.5</v>
      </c>
      <c r="K7" s="141">
        <f>[3]Janeiro!$C$14</f>
        <v>33</v>
      </c>
      <c r="L7" s="141">
        <f>[3]Janeiro!$C$15</f>
        <v>32.1</v>
      </c>
      <c r="M7" s="141">
        <f>[3]Janeiro!$C$16</f>
        <v>32.200000000000003</v>
      </c>
      <c r="N7" s="141">
        <f>[3]Janeiro!$C$17</f>
        <v>31.3</v>
      </c>
      <c r="O7" s="141">
        <f>[3]Janeiro!$C$18</f>
        <v>30.8</v>
      </c>
      <c r="P7" s="141">
        <f>[3]Janeiro!$C$19</f>
        <v>31.3</v>
      </c>
      <c r="Q7" s="141">
        <f>[3]Janeiro!$C$20</f>
        <v>34.4</v>
      </c>
      <c r="R7" s="141">
        <f>[3]Janeiro!$C$21</f>
        <v>32.9</v>
      </c>
      <c r="S7" s="141">
        <f>[3]Janeiro!$C$22</f>
        <v>35.299999999999997</v>
      </c>
      <c r="T7" s="141">
        <f>[3]Janeiro!$C$23</f>
        <v>33.200000000000003</v>
      </c>
      <c r="U7" s="141">
        <f>[3]Janeiro!$C$24</f>
        <v>34.9</v>
      </c>
      <c r="V7" s="141">
        <f>[3]Janeiro!$C$25</f>
        <v>33.6</v>
      </c>
      <c r="W7" s="141">
        <f>[3]Janeiro!$C$26</f>
        <v>32.4</v>
      </c>
      <c r="X7" s="141">
        <f>[3]Janeiro!$C$27</f>
        <v>31.8</v>
      </c>
      <c r="Y7" s="141">
        <f>[3]Janeiro!$C$28</f>
        <v>34.1</v>
      </c>
      <c r="Z7" s="141">
        <f>[3]Janeiro!$C$29</f>
        <v>34.1</v>
      </c>
      <c r="AA7" s="141">
        <f>[3]Janeiro!$C$30</f>
        <v>34.6</v>
      </c>
      <c r="AB7" s="141">
        <f>[3]Janeiro!$C$31</f>
        <v>34.9</v>
      </c>
      <c r="AC7" s="141">
        <f>[3]Janeiro!$C$32</f>
        <v>34.5</v>
      </c>
      <c r="AD7" s="141">
        <f>[3]Janeiro!$C$33</f>
        <v>33.9</v>
      </c>
      <c r="AE7" s="141">
        <f>[3]Janeiro!$C$34</f>
        <v>28.8</v>
      </c>
      <c r="AF7" s="141">
        <f>[3]Janeiro!$C$35</f>
        <v>25.5</v>
      </c>
      <c r="AG7" s="144">
        <f t="shared" si="1"/>
        <v>36.5</v>
      </c>
      <c r="AH7" s="145">
        <f t="shared" si="2"/>
        <v>31.935483870967737</v>
      </c>
    </row>
    <row r="8" spans="1:36" x14ac:dyDescent="0.2">
      <c r="A8" s="50" t="s">
        <v>1</v>
      </c>
      <c r="B8" s="141">
        <f>[4]Janeiro!$C$5</f>
        <v>35.9</v>
      </c>
      <c r="C8" s="141">
        <f>[4]Janeiro!$C$6</f>
        <v>35.6</v>
      </c>
      <c r="D8" s="141">
        <f>[4]Janeiro!$C$7</f>
        <v>28.1</v>
      </c>
      <c r="E8" s="141">
        <f>[4]Janeiro!$C$8</f>
        <v>27.7</v>
      </c>
      <c r="F8" s="141">
        <f>[4]Janeiro!$C$9</f>
        <v>31.3</v>
      </c>
      <c r="G8" s="141">
        <f>[4]Janeiro!$C$10</f>
        <v>30.4</v>
      </c>
      <c r="H8" s="141">
        <f>[4]Janeiro!$C$11</f>
        <v>33.299999999999997</v>
      </c>
      <c r="I8" s="141">
        <f>[4]Janeiro!$C$12</f>
        <v>34.6</v>
      </c>
      <c r="J8" s="141">
        <f>[4]Janeiro!$C$13</f>
        <v>34.9</v>
      </c>
      <c r="K8" s="141">
        <f>[4]Janeiro!$C$14</f>
        <v>34.200000000000003</v>
      </c>
      <c r="L8" s="141">
        <f>[4]Janeiro!$C$15</f>
        <v>32</v>
      </c>
      <c r="M8" s="141">
        <f>[4]Janeiro!$C$16</f>
        <v>31.8</v>
      </c>
      <c r="N8" s="141">
        <f>[4]Janeiro!$C$17</f>
        <v>28.3</v>
      </c>
      <c r="O8" s="141">
        <f>[4]Janeiro!$C$18</f>
        <v>27.1</v>
      </c>
      <c r="P8" s="141">
        <f>[4]Janeiro!$C$19</f>
        <v>32.5</v>
      </c>
      <c r="Q8" s="141">
        <f>[4]Janeiro!$C$20</f>
        <v>35.799999999999997</v>
      </c>
      <c r="R8" s="141">
        <f>[4]Janeiro!$C$21</f>
        <v>33.6</v>
      </c>
      <c r="S8" s="141">
        <f>[4]Janeiro!$C$22</f>
        <v>35.6</v>
      </c>
      <c r="T8" s="141">
        <f>[4]Janeiro!$C$23</f>
        <v>35</v>
      </c>
      <c r="U8" s="141">
        <f>[4]Janeiro!$C$24</f>
        <v>33.700000000000003</v>
      </c>
      <c r="V8" s="141">
        <f>[4]Janeiro!$C$25</f>
        <v>35</v>
      </c>
      <c r="W8" s="141">
        <f>[4]Janeiro!$C$26</f>
        <v>34.6</v>
      </c>
      <c r="X8" s="141">
        <f>[4]Janeiro!$C$27</f>
        <v>34</v>
      </c>
      <c r="Y8" s="141">
        <f>[4]Janeiro!$C$28</f>
        <v>32.299999999999997</v>
      </c>
      <c r="Z8" s="141">
        <f>[4]Janeiro!$C$29</f>
        <v>34.299999999999997</v>
      </c>
      <c r="AA8" s="141">
        <f>[4]Janeiro!$C$30</f>
        <v>35.5</v>
      </c>
      <c r="AB8" s="141">
        <f>[4]Janeiro!$C$31</f>
        <v>34.1</v>
      </c>
      <c r="AC8" s="141">
        <f>[4]Janeiro!$C$32</f>
        <v>32.5</v>
      </c>
      <c r="AD8" s="141">
        <f>[4]Janeiro!$C$33</f>
        <v>31.9</v>
      </c>
      <c r="AE8" s="141">
        <f>[4]Janeiro!$C$34</f>
        <v>30.4</v>
      </c>
      <c r="AF8" s="141">
        <f>[4]Janeiro!$C$35</f>
        <v>25.1</v>
      </c>
      <c r="AG8" s="144">
        <f t="shared" si="1"/>
        <v>35.9</v>
      </c>
      <c r="AH8" s="145">
        <f t="shared" si="2"/>
        <v>32.616129032258065</v>
      </c>
    </row>
    <row r="9" spans="1:36" hidden="1" x14ac:dyDescent="0.2">
      <c r="A9" s="109" t="s">
        <v>153</v>
      </c>
      <c r="B9" s="141" t="str">
        <f>[5]Janeiro!$C$5</f>
        <v>*</v>
      </c>
      <c r="C9" s="141" t="str">
        <f>[5]Janeiro!$C$6</f>
        <v>*</v>
      </c>
      <c r="D9" s="141" t="str">
        <f>[5]Janeiro!$C$7</f>
        <v>*</v>
      </c>
      <c r="E9" s="141" t="str">
        <f>[5]Janeiro!$C$8</f>
        <v>*</v>
      </c>
      <c r="F9" s="141" t="str">
        <f>[5]Janeiro!$C$9</f>
        <v>*</v>
      </c>
      <c r="G9" s="141" t="str">
        <f>[5]Janeiro!$C$10</f>
        <v>*</v>
      </c>
      <c r="H9" s="141" t="str">
        <f>[5]Janeiro!$C$11</f>
        <v>*</v>
      </c>
      <c r="I9" s="141" t="str">
        <f>[5]Janeiro!$C$12</f>
        <v>*</v>
      </c>
      <c r="J9" s="141" t="str">
        <f>[5]Janeiro!$C$13</f>
        <v>*</v>
      </c>
      <c r="K9" s="141" t="str">
        <f>[5]Janeiro!$C$14</f>
        <v>*</v>
      </c>
      <c r="L9" s="141" t="str">
        <f>[5]Janeiro!$C$15</f>
        <v>*</v>
      </c>
      <c r="M9" s="141" t="str">
        <f>[5]Janeiro!$C$16</f>
        <v>*</v>
      </c>
      <c r="N9" s="141" t="str">
        <f>[5]Janeiro!$C$17</f>
        <v>*</v>
      </c>
      <c r="O9" s="141" t="str">
        <f>[5]Janeiro!$C$18</f>
        <v>*</v>
      </c>
      <c r="P9" s="141" t="str">
        <f>[5]Janeiro!$C$19</f>
        <v>*</v>
      </c>
      <c r="Q9" s="141" t="str">
        <f>[5]Janeiro!$C$20</f>
        <v>*</v>
      </c>
      <c r="R9" s="141" t="str">
        <f>[5]Janeiro!$C$21</f>
        <v>*</v>
      </c>
      <c r="S9" s="141" t="str">
        <f>[5]Janeiro!$C$22</f>
        <v>*</v>
      </c>
      <c r="T9" s="141" t="str">
        <f>[5]Janeiro!$C$23</f>
        <v>*</v>
      </c>
      <c r="U9" s="141" t="str">
        <f>[5]Janeiro!$C$24</f>
        <v>*</v>
      </c>
      <c r="V9" s="141" t="str">
        <f>[5]Janeiro!$C$25</f>
        <v>*</v>
      </c>
      <c r="W9" s="141" t="str">
        <f>[5]Janeiro!$C$26</f>
        <v>*</v>
      </c>
      <c r="X9" s="141" t="str">
        <f>[5]Janeiro!$C$27</f>
        <v>*</v>
      </c>
      <c r="Y9" s="141" t="str">
        <f>[5]Janeiro!$C$28</f>
        <v>*</v>
      </c>
      <c r="Z9" s="141" t="str">
        <f>[5]Janeiro!$C$29</f>
        <v>*</v>
      </c>
      <c r="AA9" s="141" t="str">
        <f>[5]Janeiro!$C$30</f>
        <v>*</v>
      </c>
      <c r="AB9" s="141" t="str">
        <f>[5]Janeiro!$C$31</f>
        <v>*</v>
      </c>
      <c r="AC9" s="141" t="str">
        <f>[5]Janeiro!$C$32</f>
        <v>*</v>
      </c>
      <c r="AD9" s="141" t="str">
        <f>[5]Janeiro!$C$33</f>
        <v>*</v>
      </c>
      <c r="AE9" s="141" t="str">
        <f>[5]Janeiro!$C$34</f>
        <v>*</v>
      </c>
      <c r="AF9" s="141" t="str">
        <f>[5]Janeiro!$C$35</f>
        <v>*</v>
      </c>
      <c r="AG9" s="144">
        <f t="shared" si="1"/>
        <v>0</v>
      </c>
      <c r="AH9" s="145" t="e">
        <f t="shared" si="2"/>
        <v>#DIV/0!</v>
      </c>
    </row>
    <row r="10" spans="1:36" x14ac:dyDescent="0.2">
      <c r="A10" s="50" t="s">
        <v>97</v>
      </c>
      <c r="B10" s="141">
        <f>[6]Janeiro!$C$5</f>
        <v>31.4</v>
      </c>
      <c r="C10" s="141">
        <f>[6]Janeiro!$C$6</f>
        <v>29.8</v>
      </c>
      <c r="D10" s="141">
        <f>[6]Janeiro!$C$7</f>
        <v>27.4</v>
      </c>
      <c r="E10" s="141">
        <f>[6]Janeiro!$C$8</f>
        <v>23.1</v>
      </c>
      <c r="F10" s="141">
        <f>[6]Janeiro!$C$9</f>
        <v>26.7</v>
      </c>
      <c r="G10" s="141">
        <f>[6]Janeiro!$C$10</f>
        <v>26.1</v>
      </c>
      <c r="H10" s="141">
        <f>[6]Janeiro!$C$11</f>
        <v>29.4</v>
      </c>
      <c r="I10" s="141">
        <f>[6]Janeiro!$C$12</f>
        <v>30.4</v>
      </c>
      <c r="J10" s="141">
        <f>[6]Janeiro!$C$13</f>
        <v>30.5</v>
      </c>
      <c r="K10" s="141">
        <f>[6]Janeiro!$C$14</f>
        <v>29.3</v>
      </c>
      <c r="L10" s="141">
        <f>[6]Janeiro!$C$15</f>
        <v>27.9</v>
      </c>
      <c r="M10" s="141">
        <f>[6]Janeiro!$C$16</f>
        <v>28.7</v>
      </c>
      <c r="N10" s="141">
        <f>[6]Janeiro!$C$17</f>
        <v>25.7</v>
      </c>
      <c r="O10" s="141">
        <f>[6]Janeiro!$C$18</f>
        <v>25.1</v>
      </c>
      <c r="P10" s="141">
        <f>[6]Janeiro!$C$19</f>
        <v>29.5</v>
      </c>
      <c r="Q10" s="141">
        <f>[6]Janeiro!$C$20</f>
        <v>31.4</v>
      </c>
      <c r="R10" s="141">
        <f>[6]Janeiro!$C$21</f>
        <v>30.2</v>
      </c>
      <c r="S10" s="141">
        <f>[6]Janeiro!$C$22</f>
        <v>32</v>
      </c>
      <c r="T10" s="141">
        <f>[6]Janeiro!$C$23</f>
        <v>31.4</v>
      </c>
      <c r="U10" s="141">
        <f>[6]Janeiro!$C$24</f>
        <v>29.6</v>
      </c>
      <c r="V10" s="141">
        <f>[6]Janeiro!$C$25</f>
        <v>30.1</v>
      </c>
      <c r="W10" s="141">
        <f>[6]Janeiro!$C$26</f>
        <v>29.4</v>
      </c>
      <c r="X10" s="141">
        <f>[6]Janeiro!$C$27</f>
        <v>25.1</v>
      </c>
      <c r="Y10" s="141">
        <f>[6]Janeiro!$C$28</f>
        <v>28.8</v>
      </c>
      <c r="Z10" s="141">
        <f>[6]Janeiro!$C$29</f>
        <v>31.5</v>
      </c>
      <c r="AA10" s="141">
        <f>[6]Janeiro!$C$30</f>
        <v>33.299999999999997</v>
      </c>
      <c r="AB10" s="141">
        <f>[6]Janeiro!$C$31</f>
        <v>32.4</v>
      </c>
      <c r="AC10" s="141">
        <f>[6]Janeiro!$C$32</f>
        <v>30.7</v>
      </c>
      <c r="AD10" s="141">
        <f>[6]Janeiro!$C$33</f>
        <v>29.7</v>
      </c>
      <c r="AE10" s="141">
        <f>[6]Janeiro!$C$34</f>
        <v>28.4</v>
      </c>
      <c r="AF10" s="141">
        <f>[6]Janeiro!$C$35</f>
        <v>28.6</v>
      </c>
      <c r="AG10" s="144">
        <f t="shared" si="1"/>
        <v>33.299999999999997</v>
      </c>
      <c r="AH10" s="145">
        <f t="shared" si="2"/>
        <v>29.14838709677419</v>
      </c>
    </row>
    <row r="11" spans="1:36" x14ac:dyDescent="0.2">
      <c r="A11" s="50" t="s">
        <v>52</v>
      </c>
      <c r="B11" s="141">
        <f>[7]Janeiro!$C$5</f>
        <v>33.799999999999997</v>
      </c>
      <c r="C11" s="141">
        <f>[7]Janeiro!$C$6</f>
        <v>31.3</v>
      </c>
      <c r="D11" s="141">
        <f>[7]Janeiro!$C$7</f>
        <v>31.4</v>
      </c>
      <c r="E11" s="141">
        <f>[7]Janeiro!$C$8</f>
        <v>26.6</v>
      </c>
      <c r="F11" s="141">
        <f>[7]Janeiro!$C$9</f>
        <v>23.7</v>
      </c>
      <c r="G11" s="141">
        <f>[7]Janeiro!$C$10</f>
        <v>27.2</v>
      </c>
      <c r="H11" s="141">
        <f>[7]Janeiro!$C$11</f>
        <v>28.3</v>
      </c>
      <c r="I11" s="141">
        <f>[7]Janeiro!$C$12</f>
        <v>28.8</v>
      </c>
      <c r="J11" s="141">
        <f>[7]Janeiro!$C$13</f>
        <v>29.7</v>
      </c>
      <c r="K11" s="141">
        <f>[7]Janeiro!$C$14</f>
        <v>32</v>
      </c>
      <c r="L11" s="141">
        <f>[7]Janeiro!$C$15</f>
        <v>32.5</v>
      </c>
      <c r="M11" s="141">
        <f>[7]Janeiro!$C$16</f>
        <v>32</v>
      </c>
      <c r="N11" s="141">
        <f>[7]Janeiro!$C$17</f>
        <v>32.700000000000003</v>
      </c>
      <c r="O11" s="141">
        <f>[7]Janeiro!$C$18</f>
        <v>31.2</v>
      </c>
      <c r="P11" s="141">
        <f>[7]Janeiro!$C$19</f>
        <v>33.700000000000003</v>
      </c>
      <c r="Q11" s="141">
        <f>[7]Janeiro!$C$20</f>
        <v>33.299999999999997</v>
      </c>
      <c r="R11" s="141">
        <f>[7]Janeiro!$C$21</f>
        <v>32.1</v>
      </c>
      <c r="S11" s="141">
        <f>[7]Janeiro!$C$22</f>
        <v>32.9</v>
      </c>
      <c r="T11" s="141">
        <f>[7]Janeiro!$C$23</f>
        <v>32.9</v>
      </c>
      <c r="U11" s="141">
        <f>[7]Janeiro!$C$24</f>
        <v>33.1</v>
      </c>
      <c r="V11" s="141">
        <f>[7]Janeiro!$C$25</f>
        <v>31.6</v>
      </c>
      <c r="W11" s="141">
        <f>[7]Janeiro!$C$26</f>
        <v>32</v>
      </c>
      <c r="X11" s="141">
        <f>[7]Janeiro!$C$27</f>
        <v>32.299999999999997</v>
      </c>
      <c r="Y11" s="141">
        <f>[7]Janeiro!$C$28</f>
        <v>34.299999999999997</v>
      </c>
      <c r="Z11" s="141">
        <f>[7]Janeiro!$C$29</f>
        <v>33.5</v>
      </c>
      <c r="AA11" s="141">
        <f>[7]Janeiro!$C$30</f>
        <v>33.700000000000003</v>
      </c>
      <c r="AB11" s="141">
        <f>[7]Janeiro!$C$31</f>
        <v>33.799999999999997</v>
      </c>
      <c r="AC11" s="141">
        <f>[7]Janeiro!$C$32</f>
        <v>33.5</v>
      </c>
      <c r="AD11" s="141">
        <f>[7]Janeiro!$C$33</f>
        <v>34.200000000000003</v>
      </c>
      <c r="AE11" s="141">
        <f>[7]Janeiro!$C$34</f>
        <v>28.9</v>
      </c>
      <c r="AF11" s="141">
        <f>[7]Janeiro!$C$35</f>
        <v>30.3</v>
      </c>
      <c r="AG11" s="144">
        <f t="shared" si="1"/>
        <v>34.299999999999997</v>
      </c>
      <c r="AH11" s="145">
        <f t="shared" si="2"/>
        <v>31.525806451612898</v>
      </c>
    </row>
    <row r="12" spans="1:36" hidden="1" x14ac:dyDescent="0.2">
      <c r="A12" s="110" t="s">
        <v>31</v>
      </c>
      <c r="B12" s="141" t="str">
        <f>[8]Janeiro!$C$5</f>
        <v>*</v>
      </c>
      <c r="C12" s="141" t="str">
        <f>[8]Janeiro!$C$6</f>
        <v>*</v>
      </c>
      <c r="D12" s="141" t="str">
        <f>[8]Janeiro!$C$7</f>
        <v>*</v>
      </c>
      <c r="E12" s="141" t="str">
        <f>[8]Janeiro!$C$8</f>
        <v>*</v>
      </c>
      <c r="F12" s="141" t="str">
        <f>[8]Janeiro!$C$9</f>
        <v>*</v>
      </c>
      <c r="G12" s="141" t="str">
        <f>[8]Janeiro!$C$10</f>
        <v>*</v>
      </c>
      <c r="H12" s="141" t="str">
        <f>[8]Janeiro!$C$11</f>
        <v>*</v>
      </c>
      <c r="I12" s="141" t="str">
        <f>[8]Janeiro!$C$12</f>
        <v>*</v>
      </c>
      <c r="J12" s="141" t="str">
        <f>[8]Janeiro!$C$13</f>
        <v>*</v>
      </c>
      <c r="K12" s="141" t="str">
        <f>[8]Janeiro!$C$14</f>
        <v>*</v>
      </c>
      <c r="L12" s="141" t="str">
        <f>[8]Janeiro!$C$15</f>
        <v>*</v>
      </c>
      <c r="M12" s="141" t="str">
        <f>[8]Janeiro!$C$16</f>
        <v>*</v>
      </c>
      <c r="N12" s="141" t="str">
        <f>[8]Janeiro!$C$17</f>
        <v>*</v>
      </c>
      <c r="O12" s="141" t="str">
        <f>[8]Janeiro!$C$18</f>
        <v>*</v>
      </c>
      <c r="P12" s="141" t="str">
        <f>[8]Janeiro!$C$19</f>
        <v>*</v>
      </c>
      <c r="Q12" s="141" t="str">
        <f>[8]Janeiro!$C$20</f>
        <v>*</v>
      </c>
      <c r="R12" s="141" t="str">
        <f>[8]Janeiro!$C$21</f>
        <v>*</v>
      </c>
      <c r="S12" s="141" t="str">
        <f>[8]Janeiro!$C$22</f>
        <v>*</v>
      </c>
      <c r="T12" s="141" t="str">
        <f>[8]Janeiro!$C$23</f>
        <v>*</v>
      </c>
      <c r="U12" s="141" t="str">
        <f>[8]Janeiro!$C$24</f>
        <v>*</v>
      </c>
      <c r="V12" s="141" t="str">
        <f>[8]Janeiro!$C$25</f>
        <v>*</v>
      </c>
      <c r="W12" s="141" t="str">
        <f>[8]Janeiro!$C$26</f>
        <v>*</v>
      </c>
      <c r="X12" s="141" t="str">
        <f>[8]Janeiro!$C$27</f>
        <v>*</v>
      </c>
      <c r="Y12" s="141" t="str">
        <f>[8]Janeiro!$C$28</f>
        <v>*</v>
      </c>
      <c r="Z12" s="141" t="str">
        <f>[8]Janeiro!$C$29</f>
        <v>*</v>
      </c>
      <c r="AA12" s="141" t="str">
        <f>[8]Janeiro!$C$30</f>
        <v>*</v>
      </c>
      <c r="AB12" s="141" t="str">
        <f>[8]Janeiro!$C$31</f>
        <v>*</v>
      </c>
      <c r="AC12" s="141" t="str">
        <f>[8]Janeiro!$C$32</f>
        <v>*</v>
      </c>
      <c r="AD12" s="141" t="str">
        <f>[8]Janeiro!$C$33</f>
        <v>*</v>
      </c>
      <c r="AE12" s="141" t="str">
        <f>[8]Janeiro!$C$34</f>
        <v>*</v>
      </c>
      <c r="AF12" s="141" t="str">
        <f>[8]Janeiro!$C$35</f>
        <v>*</v>
      </c>
      <c r="AG12" s="144">
        <f t="shared" si="1"/>
        <v>0</v>
      </c>
      <c r="AH12" s="145" t="e">
        <f t="shared" si="2"/>
        <v>#DIV/0!</v>
      </c>
    </row>
    <row r="13" spans="1:36" hidden="1" x14ac:dyDescent="0.2">
      <c r="A13" s="109" t="s">
        <v>100</v>
      </c>
      <c r="B13" s="141" t="str">
        <f>[9]Janeiro!$C$5</f>
        <v>*</v>
      </c>
      <c r="C13" s="141" t="str">
        <f>[9]Janeiro!$C$6</f>
        <v>*</v>
      </c>
      <c r="D13" s="141" t="str">
        <f>[9]Janeiro!$C$7</f>
        <v>*</v>
      </c>
      <c r="E13" s="141" t="str">
        <f>[9]Janeiro!$C$8</f>
        <v>*</v>
      </c>
      <c r="F13" s="141" t="str">
        <f>[9]Janeiro!$C$9</f>
        <v>*</v>
      </c>
      <c r="G13" s="141" t="str">
        <f>[9]Janeiro!$C$10</f>
        <v>*</v>
      </c>
      <c r="H13" s="141" t="str">
        <f>[9]Janeiro!$C$11</f>
        <v>*</v>
      </c>
      <c r="I13" s="141" t="str">
        <f>[9]Janeiro!$C$12</f>
        <v>*</v>
      </c>
      <c r="J13" s="141" t="str">
        <f>[9]Janeiro!$C$13</f>
        <v>*</v>
      </c>
      <c r="K13" s="141" t="str">
        <f>[9]Janeiro!$C$14</f>
        <v>*</v>
      </c>
      <c r="L13" s="141" t="str">
        <f>[9]Janeiro!$C$15</f>
        <v>*</v>
      </c>
      <c r="M13" s="141" t="str">
        <f>[9]Janeiro!$C$16</f>
        <v>*</v>
      </c>
      <c r="N13" s="141" t="str">
        <f>[9]Janeiro!$C$17</f>
        <v>*</v>
      </c>
      <c r="O13" s="141" t="str">
        <f>[9]Janeiro!$C$18</f>
        <v>*</v>
      </c>
      <c r="P13" s="141" t="str">
        <f>[9]Janeiro!$C$19</f>
        <v>*</v>
      </c>
      <c r="Q13" s="141" t="str">
        <f>[9]Janeiro!$C$20</f>
        <v>*</v>
      </c>
      <c r="R13" s="141" t="str">
        <f>[9]Janeiro!$C$21</f>
        <v>*</v>
      </c>
      <c r="S13" s="141" t="str">
        <f>[9]Janeiro!$C$22</f>
        <v>*</v>
      </c>
      <c r="T13" s="141" t="str">
        <f>[9]Janeiro!$C$23</f>
        <v>*</v>
      </c>
      <c r="U13" s="141" t="str">
        <f>[9]Janeiro!$C$24</f>
        <v>*</v>
      </c>
      <c r="V13" s="141" t="str">
        <f>[9]Janeiro!$C$25</f>
        <v>*</v>
      </c>
      <c r="W13" s="141" t="str">
        <f>[9]Janeiro!$C$26</f>
        <v>*</v>
      </c>
      <c r="X13" s="141" t="str">
        <f>[9]Janeiro!$C$27</f>
        <v>*</v>
      </c>
      <c r="Y13" s="141" t="str">
        <f>[9]Janeiro!$C$28</f>
        <v>*</v>
      </c>
      <c r="Z13" s="141" t="str">
        <f>[9]Janeiro!$C$29</f>
        <v>*</v>
      </c>
      <c r="AA13" s="141" t="str">
        <f>[9]Janeiro!$C$30</f>
        <v>*</v>
      </c>
      <c r="AB13" s="141" t="str">
        <f>[9]Janeiro!$C$31</f>
        <v>*</v>
      </c>
      <c r="AC13" s="141" t="str">
        <f>[9]Janeiro!$C$32</f>
        <v>*</v>
      </c>
      <c r="AD13" s="141" t="str">
        <f>[9]Janeiro!$C$33</f>
        <v>*</v>
      </c>
      <c r="AE13" s="141" t="str">
        <f>[9]Janeiro!$C$34</f>
        <v>*</v>
      </c>
      <c r="AF13" s="141" t="str">
        <f>[9]Janeiro!$C$35</f>
        <v>*</v>
      </c>
      <c r="AG13" s="144">
        <f t="shared" si="1"/>
        <v>0</v>
      </c>
      <c r="AH13" s="145" t="e">
        <f t="shared" si="2"/>
        <v>#DIV/0!</v>
      </c>
    </row>
    <row r="14" spans="1:36" hidden="1" x14ac:dyDescent="0.2">
      <c r="A14" s="110" t="s">
        <v>104</v>
      </c>
      <c r="B14" s="141" t="str">
        <f>[10]Janeiro!$C$5</f>
        <v>*</v>
      </c>
      <c r="C14" s="141" t="str">
        <f>[10]Janeiro!$C$6</f>
        <v>*</v>
      </c>
      <c r="D14" s="141" t="str">
        <f>[10]Janeiro!$C$7</f>
        <v>*</v>
      </c>
      <c r="E14" s="141" t="str">
        <f>[10]Janeiro!$C$8</f>
        <v>*</v>
      </c>
      <c r="F14" s="141" t="str">
        <f>[10]Janeiro!$C$9</f>
        <v>*</v>
      </c>
      <c r="G14" s="141" t="str">
        <f>[10]Janeiro!$C$10</f>
        <v>*</v>
      </c>
      <c r="H14" s="141" t="str">
        <f>[10]Janeiro!$C$11</f>
        <v>*</v>
      </c>
      <c r="I14" s="141" t="str">
        <f>[10]Janeiro!$C$12</f>
        <v>*</v>
      </c>
      <c r="J14" s="141" t="str">
        <f>[10]Janeiro!$C$13</f>
        <v>*</v>
      </c>
      <c r="K14" s="141" t="str">
        <f>[10]Janeiro!$C$14</f>
        <v>*</v>
      </c>
      <c r="L14" s="141" t="str">
        <f>[10]Janeiro!$C$15</f>
        <v>*</v>
      </c>
      <c r="M14" s="141" t="str">
        <f>[10]Janeiro!$C$16</f>
        <v>*</v>
      </c>
      <c r="N14" s="141" t="str">
        <f>[10]Janeiro!$C$17</f>
        <v>*</v>
      </c>
      <c r="O14" s="141" t="str">
        <f>[10]Janeiro!$C$18</f>
        <v>*</v>
      </c>
      <c r="P14" s="141" t="str">
        <f>[10]Janeiro!$C$19</f>
        <v>*</v>
      </c>
      <c r="Q14" s="141" t="str">
        <f>[10]Janeiro!$C$20</f>
        <v>*</v>
      </c>
      <c r="R14" s="141" t="str">
        <f>[10]Janeiro!$C$21</f>
        <v>*</v>
      </c>
      <c r="S14" s="141" t="str">
        <f>[10]Janeiro!$C$22</f>
        <v>*</v>
      </c>
      <c r="T14" s="141" t="str">
        <f>[10]Janeiro!$C$23</f>
        <v>*</v>
      </c>
      <c r="U14" s="141" t="str">
        <f>[10]Janeiro!$C$24</f>
        <v>*</v>
      </c>
      <c r="V14" s="141" t="str">
        <f>[10]Janeiro!$C$25</f>
        <v>*</v>
      </c>
      <c r="W14" s="141" t="str">
        <f>[10]Janeiro!$C$26</f>
        <v>*</v>
      </c>
      <c r="X14" s="141" t="str">
        <f>[10]Janeiro!$C$27</f>
        <v>*</v>
      </c>
      <c r="Y14" s="141" t="str">
        <f>[10]Janeiro!$C$28</f>
        <v>*</v>
      </c>
      <c r="Z14" s="141" t="str">
        <f>[10]Janeiro!$C$29</f>
        <v>*</v>
      </c>
      <c r="AA14" s="141" t="str">
        <f>[10]Janeiro!$C$30</f>
        <v>*</v>
      </c>
      <c r="AB14" s="141" t="str">
        <f>[10]Janeiro!$C$31</f>
        <v>*</v>
      </c>
      <c r="AC14" s="141" t="str">
        <f>[10]Janeiro!$C$32</f>
        <v>*</v>
      </c>
      <c r="AD14" s="141" t="str">
        <f>[10]Janeiro!$C$33</f>
        <v>*</v>
      </c>
      <c r="AE14" s="141" t="str">
        <f>[10]Janeiro!$C$34</f>
        <v>*</v>
      </c>
      <c r="AF14" s="141" t="str">
        <f>[10]Janeiro!$C$35</f>
        <v>*</v>
      </c>
      <c r="AG14" s="144">
        <f t="shared" si="1"/>
        <v>0</v>
      </c>
      <c r="AH14" s="145" t="e">
        <f t="shared" si="2"/>
        <v>#DIV/0!</v>
      </c>
    </row>
    <row r="15" spans="1:36" x14ac:dyDescent="0.2">
      <c r="A15" s="50" t="s">
        <v>107</v>
      </c>
      <c r="B15" s="141">
        <f>[11]Janeiro!$C$5</f>
        <v>34.1</v>
      </c>
      <c r="C15" s="141">
        <f>[11]Janeiro!$C$6</f>
        <v>29.6</v>
      </c>
      <c r="D15" s="141">
        <f>[11]Janeiro!$C$7</f>
        <v>29.5</v>
      </c>
      <c r="E15" s="141">
        <f>[11]Janeiro!$C$8</f>
        <v>27.3</v>
      </c>
      <c r="F15" s="141">
        <f>[11]Janeiro!$C$9</f>
        <v>28.8</v>
      </c>
      <c r="G15" s="141">
        <f>[11]Janeiro!$C$10</f>
        <v>28.5</v>
      </c>
      <c r="H15" s="141">
        <f>[11]Janeiro!$C$11</f>
        <v>29.4</v>
      </c>
      <c r="I15" s="141">
        <f>[11]Janeiro!$C$12</f>
        <v>30.4</v>
      </c>
      <c r="J15" s="141">
        <f>[11]Janeiro!$C$13</f>
        <v>30.1</v>
      </c>
      <c r="K15" s="141">
        <f>[11]Janeiro!$C$14</f>
        <v>31.2</v>
      </c>
      <c r="L15" s="141">
        <f>[11]Janeiro!$C$15</f>
        <v>30.4</v>
      </c>
      <c r="M15" s="141">
        <f>[11]Janeiro!$C$16</f>
        <v>31.2</v>
      </c>
      <c r="N15" s="141">
        <f>[11]Janeiro!$C$17</f>
        <v>31.5</v>
      </c>
      <c r="O15" s="141">
        <f>[11]Janeiro!$C$18</f>
        <v>28.4</v>
      </c>
      <c r="P15" s="141">
        <f>[11]Janeiro!$C$19</f>
        <v>30</v>
      </c>
      <c r="Q15" s="141">
        <f>[11]Janeiro!$C$20</f>
        <v>32.299999999999997</v>
      </c>
      <c r="R15" s="141">
        <f>[11]Janeiro!$C$21</f>
        <v>31.6</v>
      </c>
      <c r="S15" s="141">
        <f>[11]Janeiro!$C$22</f>
        <v>33</v>
      </c>
      <c r="T15" s="141">
        <f>[11]Janeiro!$C$23</f>
        <v>32.700000000000003</v>
      </c>
      <c r="U15" s="141">
        <f>[11]Janeiro!$C$24</f>
        <v>33.6</v>
      </c>
      <c r="V15" s="141">
        <f>[11]Janeiro!$C$25</f>
        <v>33.200000000000003</v>
      </c>
      <c r="W15" s="141">
        <f>[11]Janeiro!$C$26</f>
        <v>29.5</v>
      </c>
      <c r="X15" s="141">
        <f>[11]Janeiro!$C$27</f>
        <v>30.2</v>
      </c>
      <c r="Y15" s="141">
        <f>[11]Janeiro!$C$28</f>
        <v>33.799999999999997</v>
      </c>
      <c r="Z15" s="141">
        <f>[11]Janeiro!$C$29</f>
        <v>33.799999999999997</v>
      </c>
      <c r="AA15" s="141">
        <f>[11]Janeiro!$C$30</f>
        <v>34.5</v>
      </c>
      <c r="AB15" s="141">
        <f>[11]Janeiro!$C$31</f>
        <v>35.6</v>
      </c>
      <c r="AC15" s="141">
        <f>[11]Janeiro!$C$32</f>
        <v>34.9</v>
      </c>
      <c r="AD15" s="141">
        <f>[11]Janeiro!$C$33</f>
        <v>31.5</v>
      </c>
      <c r="AE15" s="141">
        <f>[11]Janeiro!$C$34</f>
        <v>30.5</v>
      </c>
      <c r="AF15" s="141">
        <f>[11]Janeiro!$C$35</f>
        <v>26.4</v>
      </c>
      <c r="AG15" s="144">
        <f t="shared" si="1"/>
        <v>35.6</v>
      </c>
      <c r="AH15" s="145">
        <f t="shared" si="2"/>
        <v>31.20967741935484</v>
      </c>
    </row>
    <row r="16" spans="1:36" x14ac:dyDescent="0.2">
      <c r="A16" s="50" t="s">
        <v>154</v>
      </c>
      <c r="B16" s="141">
        <f>[12]Janeiro!$C$5</f>
        <v>33.1</v>
      </c>
      <c r="C16" s="141">
        <f>[12]Janeiro!$C$6</f>
        <v>32.200000000000003</v>
      </c>
      <c r="D16" s="141">
        <f>[12]Janeiro!$C$7</f>
        <v>30.1</v>
      </c>
      <c r="E16" s="141">
        <f>[12]Janeiro!$C$8</f>
        <v>26.3</v>
      </c>
      <c r="F16" s="141">
        <f>[12]Janeiro!$C$9</f>
        <v>27.5</v>
      </c>
      <c r="G16" s="141">
        <f>[12]Janeiro!$C$10</f>
        <v>27.6</v>
      </c>
      <c r="H16" s="141">
        <f>[12]Janeiro!$C$11</f>
        <v>31</v>
      </c>
      <c r="I16" s="141">
        <f>[12]Janeiro!$C$12</f>
        <v>31.2</v>
      </c>
      <c r="J16" s="141">
        <f>[12]Janeiro!$C$13</f>
        <v>31.9</v>
      </c>
      <c r="K16" s="141">
        <f>[12]Janeiro!$C$14</f>
        <v>30.6</v>
      </c>
      <c r="L16" s="141">
        <f>[12]Janeiro!$C$15</f>
        <v>29.9</v>
      </c>
      <c r="M16" s="141">
        <f>[12]Janeiro!$C$16</f>
        <v>29.5</v>
      </c>
      <c r="N16" s="141">
        <f>[12]Janeiro!$C$17</f>
        <v>26.3</v>
      </c>
      <c r="O16" s="141">
        <f>[12]Janeiro!$C$18</f>
        <v>27.3</v>
      </c>
      <c r="P16" s="141">
        <f>[12]Janeiro!$C$19</f>
        <v>31.3</v>
      </c>
      <c r="Q16" s="141">
        <f>[12]Janeiro!$C$20</f>
        <v>32.9</v>
      </c>
      <c r="R16" s="141">
        <f>[12]Janeiro!$C$21</f>
        <v>31</v>
      </c>
      <c r="S16" s="141">
        <f>[12]Janeiro!$C$22</f>
        <v>32.700000000000003</v>
      </c>
      <c r="T16" s="141">
        <f>[12]Janeiro!$C$23</f>
        <v>32.4</v>
      </c>
      <c r="U16" s="141">
        <f>[12]Janeiro!$C$24</f>
        <v>30.7</v>
      </c>
      <c r="V16" s="141">
        <f>[12]Janeiro!$C$25</f>
        <v>32</v>
      </c>
      <c r="W16" s="141">
        <f>[12]Janeiro!$C$26</f>
        <v>29.5</v>
      </c>
      <c r="X16" s="141">
        <f>[12]Janeiro!$C$27</f>
        <v>26.5</v>
      </c>
      <c r="Y16" s="141">
        <f>[12]Janeiro!$C$28</f>
        <v>30.7</v>
      </c>
      <c r="Z16" s="141">
        <f>[12]Janeiro!$C$29</f>
        <v>31.9</v>
      </c>
      <c r="AA16" s="141">
        <f>[12]Janeiro!$C$30</f>
        <v>32.799999999999997</v>
      </c>
      <c r="AB16" s="141">
        <f>[12]Janeiro!$C$31</f>
        <v>32.299999999999997</v>
      </c>
      <c r="AC16" s="141">
        <f>[12]Janeiro!$C$32</f>
        <v>30.9</v>
      </c>
      <c r="AD16" s="141">
        <f>[12]Janeiro!$C$33</f>
        <v>31.2</v>
      </c>
      <c r="AE16" s="141">
        <f>[12]Janeiro!$C$34</f>
        <v>28.8</v>
      </c>
      <c r="AF16" s="141">
        <f>[12]Janeiro!$C$35</f>
        <v>29.4</v>
      </c>
      <c r="AG16" s="144">
        <f t="shared" si="1"/>
        <v>33.1</v>
      </c>
      <c r="AH16" s="145">
        <f t="shared" si="2"/>
        <v>30.37096774193548</v>
      </c>
      <c r="AJ16" s="115" t="s">
        <v>35</v>
      </c>
    </row>
    <row r="17" spans="1:40" x14ac:dyDescent="0.2">
      <c r="A17" s="50" t="s">
        <v>2</v>
      </c>
      <c r="B17" s="141">
        <f>[13]Janeiro!$C$5</f>
        <v>31</v>
      </c>
      <c r="C17" s="141">
        <f>[13]Janeiro!$C$6</f>
        <v>29.7</v>
      </c>
      <c r="D17" s="141">
        <f>[13]Janeiro!$C$7</f>
        <v>25.9</v>
      </c>
      <c r="E17" s="141">
        <f>[13]Janeiro!$C$8</f>
        <v>22.7</v>
      </c>
      <c r="F17" s="141">
        <f>[13]Janeiro!$C$9</f>
        <v>27.4</v>
      </c>
      <c r="G17" s="141">
        <f>[13]Janeiro!$C$10</f>
        <v>27.7</v>
      </c>
      <c r="H17" s="141">
        <f>[13]Janeiro!$C$11</f>
        <v>30</v>
      </c>
      <c r="I17" s="141">
        <f>[13]Janeiro!$C$12</f>
        <v>30.8</v>
      </c>
      <c r="J17" s="141">
        <f>[13]Janeiro!$C$13</f>
        <v>31.1</v>
      </c>
      <c r="K17" s="141">
        <f>[13]Janeiro!$C$14</f>
        <v>30.1</v>
      </c>
      <c r="L17" s="141">
        <f>[13]Janeiro!$C$15</f>
        <v>28.3</v>
      </c>
      <c r="M17" s="141">
        <f>[13]Janeiro!$C$16</f>
        <v>29.5</v>
      </c>
      <c r="N17" s="141">
        <f>[13]Janeiro!$C$17</f>
        <v>26.7</v>
      </c>
      <c r="O17" s="141">
        <f>[13]Janeiro!$C$18</f>
        <v>26.4</v>
      </c>
      <c r="P17" s="141">
        <f>[13]Janeiro!$C$19</f>
        <v>29.8</v>
      </c>
      <c r="Q17" s="141">
        <f>[13]Janeiro!$C$20</f>
        <v>31.5</v>
      </c>
      <c r="R17" s="141">
        <f>[13]Janeiro!$C$21</f>
        <v>30.6</v>
      </c>
      <c r="S17" s="141">
        <f>[13]Janeiro!$C$22</f>
        <v>31.5</v>
      </c>
      <c r="T17" s="141">
        <f>[13]Janeiro!$C$23</f>
        <v>31.4</v>
      </c>
      <c r="U17" s="141">
        <f>[13]Janeiro!$C$24</f>
        <v>30</v>
      </c>
      <c r="V17" s="141">
        <f>[13]Janeiro!$C$25</f>
        <v>31.1</v>
      </c>
      <c r="W17" s="141">
        <f>[13]Janeiro!$C$26</f>
        <v>29.5</v>
      </c>
      <c r="X17" s="141">
        <f>[13]Janeiro!$C$27</f>
        <v>25.7</v>
      </c>
      <c r="Y17" s="141">
        <f>[13]Janeiro!$C$28</f>
        <v>29.5</v>
      </c>
      <c r="Z17" s="141">
        <f>[13]Janeiro!$C$29</f>
        <v>30.3</v>
      </c>
      <c r="AA17" s="141">
        <f>[13]Janeiro!$C$30</f>
        <v>32</v>
      </c>
      <c r="AB17" s="141">
        <f>[13]Janeiro!$C$31</f>
        <v>32</v>
      </c>
      <c r="AC17" s="141">
        <f>[13]Janeiro!$C$32</f>
        <v>30.2</v>
      </c>
      <c r="AD17" s="141">
        <f>[13]Janeiro!$C$33</f>
        <v>30</v>
      </c>
      <c r="AE17" s="141">
        <f>[13]Janeiro!$C$34</f>
        <v>28.5</v>
      </c>
      <c r="AF17" s="141">
        <f>[13]Janeiro!$C$35</f>
        <v>27.5</v>
      </c>
      <c r="AG17" s="144">
        <f t="shared" si="1"/>
        <v>32</v>
      </c>
      <c r="AH17" s="145">
        <f t="shared" si="2"/>
        <v>29.303225806451614</v>
      </c>
      <c r="AJ17" s="115" t="s">
        <v>35</v>
      </c>
    </row>
    <row r="18" spans="1:40" hidden="1" x14ac:dyDescent="0.2">
      <c r="A18" s="50" t="s">
        <v>3</v>
      </c>
      <c r="B18" s="141" t="str">
        <f>[14]Janeiro!$C$5</f>
        <v>*</v>
      </c>
      <c r="C18" s="141" t="str">
        <f>[14]Janeiro!$C$6</f>
        <v>*</v>
      </c>
      <c r="D18" s="141" t="str">
        <f>[14]Janeiro!$C$7</f>
        <v>*</v>
      </c>
      <c r="E18" s="141" t="str">
        <f>[14]Janeiro!$C$8</f>
        <v>*</v>
      </c>
      <c r="F18" s="141" t="str">
        <f>[14]Janeiro!$C$9</f>
        <v>*</v>
      </c>
      <c r="G18" s="141" t="str">
        <f>[14]Janeiro!$C$10</f>
        <v>*</v>
      </c>
      <c r="H18" s="141" t="str">
        <f>[14]Janeiro!$C$11</f>
        <v>*</v>
      </c>
      <c r="I18" s="141" t="str">
        <f>[14]Janeiro!$C$12</f>
        <v>*</v>
      </c>
      <c r="J18" s="141" t="str">
        <f>[14]Janeiro!$C$13</f>
        <v>*</v>
      </c>
      <c r="K18" s="141" t="str">
        <f>[14]Janeiro!$C$14</f>
        <v>*</v>
      </c>
      <c r="L18" s="141" t="str">
        <f>[14]Janeiro!$C$15</f>
        <v>*</v>
      </c>
      <c r="M18" s="141" t="str">
        <f>[14]Janeiro!$C$16</f>
        <v>*</v>
      </c>
      <c r="N18" s="141" t="str">
        <f>[14]Janeiro!$C$17</f>
        <v>*</v>
      </c>
      <c r="O18" s="141" t="str">
        <f>[14]Janeiro!$C$18</f>
        <v>*</v>
      </c>
      <c r="P18" s="141" t="str">
        <f>[14]Janeiro!$C$19</f>
        <v>*</v>
      </c>
      <c r="Q18" s="141" t="str">
        <f>[14]Janeiro!$C$20</f>
        <v>*</v>
      </c>
      <c r="R18" s="141" t="str">
        <f>[14]Janeiro!$C$21</f>
        <v>*</v>
      </c>
      <c r="S18" s="141" t="str">
        <f>[14]Janeiro!$C$22</f>
        <v>*</v>
      </c>
      <c r="T18" s="141" t="str">
        <f>[14]Janeiro!$C$23</f>
        <v>*</v>
      </c>
      <c r="U18" s="141" t="str">
        <f>[14]Janeiro!$C$24</f>
        <v>*</v>
      </c>
      <c r="V18" s="141" t="str">
        <f>[14]Janeiro!$C$25</f>
        <v>*</v>
      </c>
      <c r="W18" s="141" t="str">
        <f>[14]Janeiro!$C$26</f>
        <v>*</v>
      </c>
      <c r="X18" s="141" t="str">
        <f>[14]Janeiro!$C$27</f>
        <v>*</v>
      </c>
      <c r="Y18" s="141" t="str">
        <f>[14]Janeiro!$C$28</f>
        <v>*</v>
      </c>
      <c r="Z18" s="141" t="str">
        <f>[14]Janeiro!$C$29</f>
        <v>*</v>
      </c>
      <c r="AA18" s="141" t="str">
        <f>[14]Janeiro!$C$30</f>
        <v>*</v>
      </c>
      <c r="AB18" s="141" t="str">
        <f>[14]Janeiro!$C$31</f>
        <v>*</v>
      </c>
      <c r="AC18" s="141" t="str">
        <f>[14]Janeiro!$C$32</f>
        <v>*</v>
      </c>
      <c r="AD18" s="141" t="str">
        <f>[14]Janeiro!$C$33</f>
        <v>*</v>
      </c>
      <c r="AE18" s="141" t="str">
        <f>[14]Janeiro!$C$34</f>
        <v>*</v>
      </c>
      <c r="AF18" s="141" t="str">
        <f>[14]Janeiro!$C$35</f>
        <v>*</v>
      </c>
      <c r="AG18" s="144">
        <f t="shared" si="1"/>
        <v>0</v>
      </c>
      <c r="AH18" s="145" t="e">
        <f t="shared" si="2"/>
        <v>#DIV/0!</v>
      </c>
      <c r="AI18" s="115" t="s">
        <v>35</v>
      </c>
      <c r="AJ18" s="115" t="s">
        <v>35</v>
      </c>
    </row>
    <row r="19" spans="1:40" x14ac:dyDescent="0.2">
      <c r="A19" s="50" t="s">
        <v>4</v>
      </c>
      <c r="B19" s="141">
        <f>[15]Janeiro!$C$5</f>
        <v>31.2</v>
      </c>
      <c r="C19" s="141">
        <f>[15]Janeiro!$C$6</f>
        <v>27.9</v>
      </c>
      <c r="D19" s="141">
        <f>[15]Janeiro!$C$7</f>
        <v>28</v>
      </c>
      <c r="E19" s="141">
        <f>[15]Janeiro!$C$8</f>
        <v>27.7</v>
      </c>
      <c r="F19" s="141">
        <f>[15]Janeiro!$C$9</f>
        <v>24.8</v>
      </c>
      <c r="G19" s="141">
        <f>[15]Janeiro!$C$10</f>
        <v>25.9</v>
      </c>
      <c r="H19" s="141">
        <f>[15]Janeiro!$C$11</f>
        <v>25.5</v>
      </c>
      <c r="I19" s="141">
        <f>[15]Janeiro!$C$12</f>
        <v>27.4</v>
      </c>
      <c r="J19" s="141">
        <f>[15]Janeiro!$C$13</f>
        <v>29.3</v>
      </c>
      <c r="K19" s="141">
        <f>[15]Janeiro!$C$14</f>
        <v>28.1</v>
      </c>
      <c r="L19" s="141">
        <f>[15]Janeiro!$C$15</f>
        <v>28.4</v>
      </c>
      <c r="M19" s="141">
        <f>[15]Janeiro!$C$16</f>
        <v>29</v>
      </c>
      <c r="N19" s="141">
        <f>[15]Janeiro!$C$17</f>
        <v>27.7</v>
      </c>
      <c r="O19" s="141">
        <f>[15]Janeiro!$C$18</f>
        <v>27.5</v>
      </c>
      <c r="P19" s="141">
        <f>[15]Janeiro!$C$19</f>
        <v>30.4</v>
      </c>
      <c r="Q19" s="141">
        <f>[15]Janeiro!$C$20</f>
        <v>29.9</v>
      </c>
      <c r="R19" s="141">
        <f>[15]Janeiro!$C$21</f>
        <v>29.1</v>
      </c>
      <c r="S19" s="141">
        <f>[15]Janeiro!$C$22</f>
        <v>29.6</v>
      </c>
      <c r="T19" s="141">
        <f>[15]Janeiro!$C$23</f>
        <v>30.6</v>
      </c>
      <c r="U19" s="141">
        <f>[15]Janeiro!$C$24</f>
        <v>30.6</v>
      </c>
      <c r="V19" s="141">
        <f>[15]Janeiro!$C$25</f>
        <v>28.8</v>
      </c>
      <c r="W19" s="141">
        <f>[15]Janeiro!$C$26</f>
        <v>29.7</v>
      </c>
      <c r="X19" s="141">
        <f>[15]Janeiro!$C$27</f>
        <v>28.6</v>
      </c>
      <c r="Y19" s="141">
        <f>[15]Janeiro!$C$28</f>
        <v>29.2</v>
      </c>
      <c r="Z19" s="141">
        <f>[15]Janeiro!$C$29</f>
        <v>30.6</v>
      </c>
      <c r="AA19" s="141">
        <f>[15]Janeiro!$C$30</f>
        <v>30.9</v>
      </c>
      <c r="AB19" s="141">
        <f>[15]Janeiro!$C$31</f>
        <v>28.3</v>
      </c>
      <c r="AC19" s="141">
        <f>[15]Janeiro!$C$32</f>
        <v>28.5</v>
      </c>
      <c r="AD19" s="141">
        <f>[15]Janeiro!$C$33</f>
        <v>28.4</v>
      </c>
      <c r="AE19" s="141">
        <f>[15]Janeiro!$C$34</f>
        <v>28.7</v>
      </c>
      <c r="AF19" s="141">
        <f>[15]Janeiro!$C$35</f>
        <v>28.5</v>
      </c>
      <c r="AG19" s="144">
        <f t="shared" si="1"/>
        <v>31.2</v>
      </c>
      <c r="AH19" s="145">
        <f t="shared" si="2"/>
        <v>28.670967741935485</v>
      </c>
    </row>
    <row r="20" spans="1:40" x14ac:dyDescent="0.2">
      <c r="A20" s="50" t="s">
        <v>5</v>
      </c>
      <c r="B20" s="141">
        <f>[16]Janeiro!$C$5</f>
        <v>36.799999999999997</v>
      </c>
      <c r="C20" s="141">
        <f>[16]Janeiro!$C$6</f>
        <v>36.4</v>
      </c>
      <c r="D20" s="141">
        <f>[16]Janeiro!$C$7</f>
        <v>28.5</v>
      </c>
      <c r="E20" s="141">
        <f>[16]Janeiro!$C$8</f>
        <v>26.3</v>
      </c>
      <c r="F20" s="141">
        <f>[16]Janeiro!$C$9</f>
        <v>33.200000000000003</v>
      </c>
      <c r="G20" s="141">
        <f>[16]Janeiro!$C$10</f>
        <v>33.9</v>
      </c>
      <c r="H20" s="141">
        <f>[16]Janeiro!$C$11</f>
        <v>34.700000000000003</v>
      </c>
      <c r="I20" s="141">
        <f>[16]Janeiro!$C$12</f>
        <v>35.4</v>
      </c>
      <c r="J20" s="141">
        <f>[16]Janeiro!$C$13</f>
        <v>36.9</v>
      </c>
      <c r="K20" s="141">
        <f>[16]Janeiro!$C$14</f>
        <v>36.4</v>
      </c>
      <c r="L20" s="141">
        <f>[16]Janeiro!$C$15</f>
        <v>29.8</v>
      </c>
      <c r="M20" s="141">
        <f>[16]Janeiro!$C$16</f>
        <v>30</v>
      </c>
      <c r="N20" s="141">
        <f>[16]Janeiro!$C$17</f>
        <v>33.6</v>
      </c>
      <c r="O20" s="141">
        <f>[16]Janeiro!$C$18</f>
        <v>29.2</v>
      </c>
      <c r="P20" s="141">
        <f>[16]Janeiro!$C$19</f>
        <v>32.299999999999997</v>
      </c>
      <c r="Q20" s="141">
        <f>[16]Janeiro!$C$20</f>
        <v>33</v>
      </c>
      <c r="R20" s="141">
        <f>[16]Janeiro!$C$21</f>
        <v>33.200000000000003</v>
      </c>
      <c r="S20" s="141">
        <f>[16]Janeiro!$C$22</f>
        <v>33.5</v>
      </c>
      <c r="T20" s="141">
        <f>[16]Janeiro!$C$23</f>
        <v>34.9</v>
      </c>
      <c r="U20" s="141">
        <f>[16]Janeiro!$C$24</f>
        <v>35.4</v>
      </c>
      <c r="V20" s="141">
        <f>[16]Janeiro!$C$25</f>
        <v>35.299999999999997</v>
      </c>
      <c r="W20" s="141">
        <f>[16]Janeiro!$C$26</f>
        <v>35.299999999999997</v>
      </c>
      <c r="X20" s="141">
        <f>[16]Janeiro!$C$27</f>
        <v>34.299999999999997</v>
      </c>
      <c r="Y20" s="141">
        <f>[16]Janeiro!$C$28</f>
        <v>30</v>
      </c>
      <c r="Z20" s="141">
        <f>[16]Janeiro!$C$29</f>
        <v>34.1</v>
      </c>
      <c r="AA20" s="141">
        <f>[16]Janeiro!$C$30</f>
        <v>34.9</v>
      </c>
      <c r="AB20" s="141">
        <f>[16]Janeiro!$C$31</f>
        <v>31.4</v>
      </c>
      <c r="AC20" s="141">
        <f>[16]Janeiro!$C$32</f>
        <v>34.4</v>
      </c>
      <c r="AD20" s="141">
        <f>[16]Janeiro!$C$33</f>
        <v>32.6</v>
      </c>
      <c r="AE20" s="141">
        <f>[16]Janeiro!$C$34</f>
        <v>32.6</v>
      </c>
      <c r="AF20" s="141">
        <f>[16]Janeiro!$C$35</f>
        <v>32.6</v>
      </c>
      <c r="AG20" s="144">
        <f t="shared" si="1"/>
        <v>36.9</v>
      </c>
      <c r="AH20" s="145">
        <f t="shared" si="2"/>
        <v>33.254838709677415</v>
      </c>
      <c r="AI20" s="115" t="s">
        <v>35</v>
      </c>
      <c r="AJ20" s="18" t="s">
        <v>35</v>
      </c>
      <c r="AL20" s="18" t="s">
        <v>35</v>
      </c>
    </row>
    <row r="21" spans="1:40" x14ac:dyDescent="0.2">
      <c r="A21" s="50" t="s">
        <v>33</v>
      </c>
      <c r="B21" s="141">
        <f>[17]Janeiro!$C$5</f>
        <v>32.4</v>
      </c>
      <c r="C21" s="141">
        <f>[17]Janeiro!$C$6</f>
        <v>29.3</v>
      </c>
      <c r="D21" s="141">
        <f>[17]Janeiro!$C$7</f>
        <v>28.8</v>
      </c>
      <c r="E21" s="141">
        <f>[17]Janeiro!$C$8</f>
        <v>28.6</v>
      </c>
      <c r="F21" s="141">
        <f>[17]Janeiro!$C$9</f>
        <v>25.8</v>
      </c>
      <c r="G21" s="141">
        <f>[17]Janeiro!$C$10</f>
        <v>27</v>
      </c>
      <c r="H21" s="141">
        <f>[17]Janeiro!$C$11</f>
        <v>28.8</v>
      </c>
      <c r="I21" s="141">
        <f>[17]Janeiro!$C$12</f>
        <v>28.4</v>
      </c>
      <c r="J21" s="141">
        <f>[17]Janeiro!$C$13</f>
        <v>29.7</v>
      </c>
      <c r="K21" s="141">
        <f>[17]Janeiro!$C$14</f>
        <v>28.7</v>
      </c>
      <c r="L21" s="141">
        <f>[17]Janeiro!$C$15</f>
        <v>30.2</v>
      </c>
      <c r="M21" s="141">
        <f>[17]Janeiro!$C$16</f>
        <v>29.5</v>
      </c>
      <c r="N21" s="141">
        <f>[17]Janeiro!$C$17</f>
        <v>27.4</v>
      </c>
      <c r="O21" s="141">
        <f>[17]Janeiro!$C$18</f>
        <v>26.3</v>
      </c>
      <c r="P21" s="141">
        <f>[17]Janeiro!$C$19</f>
        <v>30.9</v>
      </c>
      <c r="Q21" s="141">
        <f>[17]Janeiro!$C$20</f>
        <v>30.9</v>
      </c>
      <c r="R21" s="141">
        <f>[17]Janeiro!$C$21</f>
        <v>31.8</v>
      </c>
      <c r="S21" s="141">
        <f>[17]Janeiro!$C$22</f>
        <v>31.7</v>
      </c>
      <c r="T21" s="141">
        <f>[17]Janeiro!$C$23</f>
        <v>31.6</v>
      </c>
      <c r="U21" s="141">
        <f>[17]Janeiro!$C$24</f>
        <v>31.5</v>
      </c>
      <c r="V21" s="141">
        <f>[17]Janeiro!$C$25</f>
        <v>30.3</v>
      </c>
      <c r="W21" s="141">
        <f>[17]Janeiro!$C$26</f>
        <v>31.2</v>
      </c>
      <c r="X21" s="141">
        <f>[17]Janeiro!$C$27</f>
        <v>30.1</v>
      </c>
      <c r="Y21" s="141">
        <f>[17]Janeiro!$C$28</f>
        <v>28.9</v>
      </c>
      <c r="Z21" s="141">
        <f>[17]Janeiro!$C$29</f>
        <v>31.8</v>
      </c>
      <c r="AA21" s="141">
        <f>[17]Janeiro!$C$30</f>
        <v>32.6</v>
      </c>
      <c r="AB21" s="141">
        <f>[17]Janeiro!$C$31</f>
        <v>29.8</v>
      </c>
      <c r="AC21" s="141">
        <f>[17]Janeiro!$C$32</f>
        <v>29.5</v>
      </c>
      <c r="AD21" s="141">
        <f>[17]Janeiro!$C$33</f>
        <v>29.8</v>
      </c>
      <c r="AE21" s="141">
        <f>[17]Janeiro!$C$34</f>
        <v>29.4</v>
      </c>
      <c r="AF21" s="141">
        <f>[17]Janeiro!$C$35</f>
        <v>29.3</v>
      </c>
      <c r="AG21" s="144">
        <f t="shared" si="1"/>
        <v>32.6</v>
      </c>
      <c r="AH21" s="145">
        <f t="shared" si="2"/>
        <v>29.741935483870961</v>
      </c>
      <c r="AJ21" s="18" t="s">
        <v>215</v>
      </c>
      <c r="AL21" s="18" t="s">
        <v>35</v>
      </c>
    </row>
    <row r="22" spans="1:40" x14ac:dyDescent="0.2">
      <c r="A22" s="50" t="s">
        <v>6</v>
      </c>
      <c r="B22" s="141">
        <f>[18]Janeiro!$C$5</f>
        <v>35.299999999999997</v>
      </c>
      <c r="C22" s="141">
        <f>[18]Janeiro!$C$6</f>
        <v>34.700000000000003</v>
      </c>
      <c r="D22" s="141">
        <f>[18]Janeiro!$C$7</f>
        <v>31.2</v>
      </c>
      <c r="E22" s="141">
        <f>[18]Janeiro!$C$8</f>
        <v>30.1</v>
      </c>
      <c r="F22" s="141">
        <f>[18]Janeiro!$C$9</f>
        <v>28.8</v>
      </c>
      <c r="G22" s="141">
        <f>[18]Janeiro!$C$10</f>
        <v>32.1</v>
      </c>
      <c r="H22" s="141">
        <f>[18]Janeiro!$C$11</f>
        <v>33</v>
      </c>
      <c r="I22" s="141">
        <f>[18]Janeiro!$C$12</f>
        <v>33.1</v>
      </c>
      <c r="J22" s="141">
        <f>[18]Janeiro!$C$13</f>
        <v>32.799999999999997</v>
      </c>
      <c r="K22" s="141">
        <f>[18]Janeiro!$C$14</f>
        <v>33.4</v>
      </c>
      <c r="L22" s="141">
        <f>[18]Janeiro!$C$15</f>
        <v>31.9</v>
      </c>
      <c r="M22" s="141">
        <f>[18]Janeiro!$C$16</f>
        <v>30.8</v>
      </c>
      <c r="N22" s="141">
        <f>[18]Janeiro!$C$17</f>
        <v>27.9</v>
      </c>
      <c r="O22" s="141">
        <f>[18]Janeiro!$C$18</f>
        <v>27.4</v>
      </c>
      <c r="P22" s="141">
        <f>[18]Janeiro!$C$19</f>
        <v>33.1</v>
      </c>
      <c r="Q22" s="141">
        <f>[18]Janeiro!$C$20</f>
        <v>34.200000000000003</v>
      </c>
      <c r="R22" s="141">
        <f>[18]Janeiro!$C$21</f>
        <v>31.1</v>
      </c>
      <c r="S22" s="141">
        <f>[18]Janeiro!$C$22</f>
        <v>34</v>
      </c>
      <c r="T22" s="141">
        <f>[18]Janeiro!$C$23</f>
        <v>33.799999999999997</v>
      </c>
      <c r="U22" s="141">
        <f>[18]Janeiro!$C$24</f>
        <v>33.700000000000003</v>
      </c>
      <c r="V22" s="141">
        <f>[18]Janeiro!$C$25</f>
        <v>33.5</v>
      </c>
      <c r="W22" s="141">
        <f>[18]Janeiro!$C$26</f>
        <v>33.299999999999997</v>
      </c>
      <c r="X22" s="141">
        <f>[18]Janeiro!$C$27</f>
        <v>32.299999999999997</v>
      </c>
      <c r="Y22" s="141">
        <f>[18]Janeiro!$C$28</f>
        <v>31.4</v>
      </c>
      <c r="Z22" s="141">
        <f>[18]Janeiro!$C$29</f>
        <v>31.2</v>
      </c>
      <c r="AA22" s="141">
        <f>[18]Janeiro!$C$30</f>
        <v>33</v>
      </c>
      <c r="AB22" s="141">
        <f>[18]Janeiro!$C$31</f>
        <v>32.4</v>
      </c>
      <c r="AC22" s="141">
        <f>[18]Janeiro!$C$32</f>
        <v>31.9</v>
      </c>
      <c r="AD22" s="141">
        <f>[18]Janeiro!$C$33</f>
        <v>33.1</v>
      </c>
      <c r="AE22" s="141">
        <f>[18]Janeiro!$C$34</f>
        <v>32.700000000000003</v>
      </c>
      <c r="AF22" s="141">
        <f>[18]Janeiro!$C$35</f>
        <v>31.7</v>
      </c>
      <c r="AG22" s="144">
        <f t="shared" si="1"/>
        <v>35.299999999999997</v>
      </c>
      <c r="AH22" s="145">
        <f t="shared" si="2"/>
        <v>32.222580645161287</v>
      </c>
      <c r="AJ22" s="18" t="s">
        <v>35</v>
      </c>
    </row>
    <row r="23" spans="1:40" x14ac:dyDescent="0.2">
      <c r="A23" s="50" t="s">
        <v>7</v>
      </c>
      <c r="B23" s="141">
        <f>[19]Janeiro!$C$5</f>
        <v>33.9</v>
      </c>
      <c r="C23" s="141">
        <f>[19]Janeiro!$C$6</f>
        <v>27.3</v>
      </c>
      <c r="D23" s="141">
        <f>[19]Janeiro!$C$7</f>
        <v>29.7</v>
      </c>
      <c r="E23" s="141">
        <f>[19]Janeiro!$C$8</f>
        <v>27.4</v>
      </c>
      <c r="F23" s="141">
        <f>[19]Janeiro!$C$9</f>
        <v>28.8</v>
      </c>
      <c r="G23" s="141">
        <f>[19]Janeiro!$C$10</f>
        <v>28.5</v>
      </c>
      <c r="H23" s="141">
        <f>[19]Janeiro!$C$11</f>
        <v>28.4</v>
      </c>
      <c r="I23" s="141">
        <f>[19]Janeiro!$C$12</f>
        <v>29.6</v>
      </c>
      <c r="J23" s="141">
        <f>[19]Janeiro!$C$13</f>
        <v>30.4</v>
      </c>
      <c r="K23" s="141">
        <f>[19]Janeiro!$C$14</f>
        <v>32.299999999999997</v>
      </c>
      <c r="L23" s="141">
        <f>[19]Janeiro!$C$15</f>
        <v>30.9</v>
      </c>
      <c r="M23" s="141">
        <f>[19]Janeiro!$C$16</f>
        <v>30.2</v>
      </c>
      <c r="N23" s="141">
        <f>[19]Janeiro!$C$17</f>
        <v>29.3</v>
      </c>
      <c r="O23" s="141">
        <f>[19]Janeiro!$C$18</f>
        <v>28.6</v>
      </c>
      <c r="P23" s="141">
        <f>[19]Janeiro!$C$19</f>
        <v>29.8</v>
      </c>
      <c r="Q23" s="141">
        <f>[19]Janeiro!$C$20</f>
        <v>32.5</v>
      </c>
      <c r="R23" s="141">
        <f>[19]Janeiro!$C$21</f>
        <v>31.2</v>
      </c>
      <c r="S23" s="141">
        <f>[19]Janeiro!$C$22</f>
        <v>32.299999999999997</v>
      </c>
      <c r="T23" s="141">
        <f>[19]Janeiro!$C$23</f>
        <v>31.9</v>
      </c>
      <c r="U23" s="141">
        <f>[19]Janeiro!$C$24</f>
        <v>32.799999999999997</v>
      </c>
      <c r="V23" s="141">
        <f>[19]Janeiro!$C$25</f>
        <v>32.1</v>
      </c>
      <c r="W23" s="141">
        <f>[19]Janeiro!$C$26</f>
        <v>31.4</v>
      </c>
      <c r="X23" s="141">
        <f>[19]Janeiro!$C$27</f>
        <v>27</v>
      </c>
      <c r="Y23" s="141">
        <f>[19]Janeiro!$C$28</f>
        <v>32.4</v>
      </c>
      <c r="Z23" s="141">
        <f>[19]Janeiro!$C$29</f>
        <v>33.700000000000003</v>
      </c>
      <c r="AA23" s="141">
        <f>[19]Janeiro!$C$30</f>
        <v>35.200000000000003</v>
      </c>
      <c r="AB23" s="141">
        <f>[19]Janeiro!$C$31</f>
        <v>35</v>
      </c>
      <c r="AC23" s="141">
        <f>[19]Janeiro!$C$32</f>
        <v>33.9</v>
      </c>
      <c r="AD23" s="141">
        <f>[19]Janeiro!$C$33</f>
        <v>31.1</v>
      </c>
      <c r="AE23" s="141">
        <f>[19]Janeiro!$C$34</f>
        <v>27.5</v>
      </c>
      <c r="AF23" s="141">
        <f>[19]Janeiro!$C$35</f>
        <v>25.2</v>
      </c>
      <c r="AG23" s="144">
        <f t="shared" si="1"/>
        <v>35.200000000000003</v>
      </c>
      <c r="AH23" s="145">
        <f t="shared" si="2"/>
        <v>30.654838709677421</v>
      </c>
      <c r="AJ23" s="18" t="s">
        <v>35</v>
      </c>
      <c r="AL23" s="18" t="s">
        <v>35</v>
      </c>
    </row>
    <row r="24" spans="1:40" hidden="1" x14ac:dyDescent="0.2">
      <c r="A24" s="50" t="s">
        <v>155</v>
      </c>
      <c r="B24" s="141" t="str">
        <f>[20]Janeiro!$C$5</f>
        <v>*</v>
      </c>
      <c r="C24" s="141" t="str">
        <f>[20]Janeiro!$C$6</f>
        <v>*</v>
      </c>
      <c r="D24" s="141" t="str">
        <f>[20]Janeiro!$C$7</f>
        <v>*</v>
      </c>
      <c r="E24" s="141" t="str">
        <f>[20]Janeiro!$C$8</f>
        <v>*</v>
      </c>
      <c r="F24" s="141" t="str">
        <f>[20]Janeiro!$C$9</f>
        <v>*</v>
      </c>
      <c r="G24" s="141" t="str">
        <f>[20]Janeiro!$C$10</f>
        <v>*</v>
      </c>
      <c r="H24" s="141" t="str">
        <f>[20]Janeiro!$C$11</f>
        <v>*</v>
      </c>
      <c r="I24" s="141" t="str">
        <f>[20]Janeiro!$C$12</f>
        <v>*</v>
      </c>
      <c r="J24" s="141" t="str">
        <f>[20]Janeiro!$C$13</f>
        <v>*</v>
      </c>
      <c r="K24" s="141" t="str">
        <f>[20]Janeiro!$C$14</f>
        <v>*</v>
      </c>
      <c r="L24" s="141" t="str">
        <f>[20]Janeiro!$C$15</f>
        <v>*</v>
      </c>
      <c r="M24" s="141" t="str">
        <f>[20]Janeiro!$C$16</f>
        <v>*</v>
      </c>
      <c r="N24" s="141" t="str">
        <f>[20]Janeiro!$C$17</f>
        <v>*</v>
      </c>
      <c r="O24" s="141" t="str">
        <f>[20]Janeiro!$C$18</f>
        <v>*</v>
      </c>
      <c r="P24" s="141" t="str">
        <f>[20]Janeiro!$C$19</f>
        <v>*</v>
      </c>
      <c r="Q24" s="141" t="str">
        <f>[20]Janeiro!$C$20</f>
        <v>*</v>
      </c>
      <c r="R24" s="141" t="str">
        <f>[20]Janeiro!$C$21</f>
        <v>*</v>
      </c>
      <c r="S24" s="141" t="str">
        <f>[20]Janeiro!$C$22</f>
        <v>*</v>
      </c>
      <c r="T24" s="141" t="str">
        <f>[20]Janeiro!$C$23</f>
        <v>*</v>
      </c>
      <c r="U24" s="141" t="str">
        <f>[20]Janeiro!$C$24</f>
        <v>*</v>
      </c>
      <c r="V24" s="141" t="str">
        <f>[20]Janeiro!$C$25</f>
        <v>*</v>
      </c>
      <c r="W24" s="141" t="str">
        <f>[20]Janeiro!$C$26</f>
        <v>*</v>
      </c>
      <c r="X24" s="141" t="str">
        <f>[20]Janeiro!$C$27</f>
        <v>*</v>
      </c>
      <c r="Y24" s="141" t="str">
        <f>[20]Janeiro!$C$28</f>
        <v>*</v>
      </c>
      <c r="Z24" s="141" t="str">
        <f>[20]Janeiro!$C$29</f>
        <v>*</v>
      </c>
      <c r="AA24" s="141" t="str">
        <f>[20]Janeiro!$C$30</f>
        <v>*</v>
      </c>
      <c r="AB24" s="141" t="str">
        <f>[20]Janeiro!$C$31</f>
        <v>*</v>
      </c>
      <c r="AC24" s="141" t="str">
        <f>[20]Janeiro!$C$32</f>
        <v>*</v>
      </c>
      <c r="AD24" s="141" t="str">
        <f>[20]Janeiro!$C$33</f>
        <v>*</v>
      </c>
      <c r="AE24" s="141" t="str">
        <f>[20]Janeiro!$C$34</f>
        <v>*</v>
      </c>
      <c r="AF24" s="141" t="str">
        <f>[20]Janeiro!$C$35</f>
        <v>*</v>
      </c>
      <c r="AG24" s="144">
        <f t="shared" si="1"/>
        <v>0</v>
      </c>
      <c r="AH24" s="145" t="e">
        <f t="shared" si="2"/>
        <v>#DIV/0!</v>
      </c>
      <c r="AJ24" s="18" t="s">
        <v>35</v>
      </c>
      <c r="AK24" s="18" t="s">
        <v>35</v>
      </c>
      <c r="AL24" s="18" t="s">
        <v>35</v>
      </c>
      <c r="AM24" s="18" t="s">
        <v>35</v>
      </c>
    </row>
    <row r="25" spans="1:40" hidden="1" x14ac:dyDescent="0.2">
      <c r="A25" s="50" t="s">
        <v>156</v>
      </c>
      <c r="B25" s="141" t="str">
        <f>[21]Janeiro!$C$5</f>
        <v>*</v>
      </c>
      <c r="C25" s="141" t="str">
        <f>[21]Janeiro!$C$6</f>
        <v>*</v>
      </c>
      <c r="D25" s="141" t="str">
        <f>[21]Janeiro!$C$7</f>
        <v>*</v>
      </c>
      <c r="E25" s="141" t="str">
        <f>[21]Janeiro!$C$8</f>
        <v>*</v>
      </c>
      <c r="F25" s="141" t="str">
        <f>[21]Janeiro!$C$9</f>
        <v>*</v>
      </c>
      <c r="G25" s="141" t="str">
        <f>[21]Janeiro!$C$10</f>
        <v>*</v>
      </c>
      <c r="H25" s="141" t="str">
        <f>[21]Janeiro!$C$11</f>
        <v>*</v>
      </c>
      <c r="I25" s="141" t="str">
        <f>[21]Janeiro!$C$12</f>
        <v>*</v>
      </c>
      <c r="J25" s="141" t="str">
        <f>[21]Janeiro!$C$13</f>
        <v>*</v>
      </c>
      <c r="K25" s="141" t="str">
        <f>[21]Janeiro!$C$14</f>
        <v>*</v>
      </c>
      <c r="L25" s="141" t="str">
        <f>[21]Janeiro!$C$15</f>
        <v>*</v>
      </c>
      <c r="M25" s="141" t="str">
        <f>[21]Janeiro!$C$16</f>
        <v>*</v>
      </c>
      <c r="N25" s="141" t="str">
        <f>[21]Janeiro!$C$17</f>
        <v>*</v>
      </c>
      <c r="O25" s="141" t="str">
        <f>[21]Janeiro!$C$18</f>
        <v>*</v>
      </c>
      <c r="P25" s="141" t="str">
        <f>[21]Janeiro!$C$19</f>
        <v>*</v>
      </c>
      <c r="Q25" s="141" t="str">
        <f>[21]Janeiro!$C$20</f>
        <v>*</v>
      </c>
      <c r="R25" s="141" t="str">
        <f>[21]Janeiro!$C$21</f>
        <v>*</v>
      </c>
      <c r="S25" s="141" t="str">
        <f>[21]Janeiro!$C$22</f>
        <v>*</v>
      </c>
      <c r="T25" s="141" t="str">
        <f>[21]Janeiro!$C$23</f>
        <v>*</v>
      </c>
      <c r="U25" s="141" t="str">
        <f>[21]Janeiro!$C$24</f>
        <v>*</v>
      </c>
      <c r="V25" s="141" t="str">
        <f>[21]Janeiro!$C$25</f>
        <v>*</v>
      </c>
      <c r="W25" s="141" t="str">
        <f>[21]Janeiro!$C$26</f>
        <v>*</v>
      </c>
      <c r="X25" s="141" t="str">
        <f>[21]Janeiro!$C$27</f>
        <v>*</v>
      </c>
      <c r="Y25" s="141" t="str">
        <f>[21]Janeiro!$C$28</f>
        <v>*</v>
      </c>
      <c r="Z25" s="141" t="str">
        <f>[21]Janeiro!$C$29</f>
        <v>*</v>
      </c>
      <c r="AA25" s="141" t="str">
        <f>[21]Janeiro!$C$30</f>
        <v>*</v>
      </c>
      <c r="AB25" s="141" t="str">
        <f>[21]Janeiro!$C$31</f>
        <v>*</v>
      </c>
      <c r="AC25" s="141" t="str">
        <f>[21]Janeiro!$C$32</f>
        <v>*</v>
      </c>
      <c r="AD25" s="141" t="str">
        <f>[21]Janeiro!$C$33</f>
        <v>*</v>
      </c>
      <c r="AE25" s="141" t="str">
        <f>[21]Janeiro!$C$34</f>
        <v>*</v>
      </c>
      <c r="AF25" s="141" t="str">
        <f>[21]Janeiro!$C$35</f>
        <v>*</v>
      </c>
      <c r="AG25" s="144">
        <f t="shared" si="1"/>
        <v>0</v>
      </c>
      <c r="AH25" s="145" t="e">
        <f t="shared" si="2"/>
        <v>#DIV/0!</v>
      </c>
      <c r="AI25" s="115" t="s">
        <v>35</v>
      </c>
      <c r="AJ25" s="18" t="s">
        <v>35</v>
      </c>
      <c r="AK25" s="18" t="s">
        <v>35</v>
      </c>
      <c r="AM25" s="18" t="s">
        <v>35</v>
      </c>
    </row>
    <row r="26" spans="1:40" x14ac:dyDescent="0.2">
      <c r="A26" s="50" t="s">
        <v>157</v>
      </c>
      <c r="B26" s="141">
        <f>[22]Janeiro!$C$5</f>
        <v>35.200000000000003</v>
      </c>
      <c r="C26" s="141">
        <f>[22]Janeiro!$C$6</f>
        <v>28.4</v>
      </c>
      <c r="D26" s="141">
        <f>[22]Janeiro!$C$7</f>
        <v>30.6</v>
      </c>
      <c r="E26" s="141">
        <f>[22]Janeiro!$C$8</f>
        <v>28.1</v>
      </c>
      <c r="F26" s="141">
        <f>[22]Janeiro!$C$9</f>
        <v>29.8</v>
      </c>
      <c r="G26" s="141">
        <f>[22]Janeiro!$C$10</f>
        <v>29.5</v>
      </c>
      <c r="H26" s="141">
        <f>[22]Janeiro!$C$11</f>
        <v>29.9</v>
      </c>
      <c r="I26" s="141">
        <f>[22]Janeiro!$C$12</f>
        <v>30.9</v>
      </c>
      <c r="J26" s="141">
        <f>[22]Janeiro!$C$13</f>
        <v>32</v>
      </c>
      <c r="K26" s="141">
        <f>[22]Janeiro!$C$14</f>
        <v>33.799999999999997</v>
      </c>
      <c r="L26" s="141">
        <f>[22]Janeiro!$C$15</f>
        <v>31.3</v>
      </c>
      <c r="M26" s="141">
        <f>[22]Janeiro!$C$16</f>
        <v>31.1</v>
      </c>
      <c r="N26" s="141">
        <f>[22]Janeiro!$C$17</f>
        <v>30</v>
      </c>
      <c r="O26" s="141">
        <f>[22]Janeiro!$C$18</f>
        <v>29.2</v>
      </c>
      <c r="P26" s="141">
        <f>[22]Janeiro!$C$19</f>
        <v>30.7</v>
      </c>
      <c r="Q26" s="141">
        <f>[22]Janeiro!$C$20</f>
        <v>33.9</v>
      </c>
      <c r="R26" s="141">
        <f>[22]Janeiro!$C$21</f>
        <v>31.9</v>
      </c>
      <c r="S26" s="141">
        <f>[22]Janeiro!$C$22</f>
        <v>33.200000000000003</v>
      </c>
      <c r="T26" s="141">
        <f>[22]Janeiro!$C$23</f>
        <v>33.200000000000003</v>
      </c>
      <c r="U26" s="141">
        <f>[22]Janeiro!$C$24</f>
        <v>34</v>
      </c>
      <c r="V26" s="141">
        <f>[22]Janeiro!$C$25</f>
        <v>33.200000000000003</v>
      </c>
      <c r="W26" s="141">
        <f>[22]Janeiro!$C$26</f>
        <v>32.700000000000003</v>
      </c>
      <c r="X26" s="141">
        <f>[22]Janeiro!$C$27</f>
        <v>27.3</v>
      </c>
      <c r="Y26" s="141">
        <f>[22]Janeiro!$C$28</f>
        <v>32.9</v>
      </c>
      <c r="Z26" s="141">
        <f>[22]Janeiro!$C$29</f>
        <v>34.700000000000003</v>
      </c>
      <c r="AA26" s="141">
        <f>[22]Janeiro!$C$30</f>
        <v>35.9</v>
      </c>
      <c r="AB26" s="141">
        <f>[22]Janeiro!$C$31</f>
        <v>35.700000000000003</v>
      </c>
      <c r="AC26" s="141">
        <f>[22]Janeiro!$C$32</f>
        <v>35</v>
      </c>
      <c r="AD26" s="141">
        <f>[22]Janeiro!$C$33</f>
        <v>31.9</v>
      </c>
      <c r="AE26" s="141">
        <f>[22]Janeiro!$C$34</f>
        <v>30</v>
      </c>
      <c r="AF26" s="141">
        <f>[22]Janeiro!$C$35</f>
        <v>25.5</v>
      </c>
      <c r="AG26" s="144">
        <f t="shared" si="1"/>
        <v>35.9</v>
      </c>
      <c r="AH26" s="145">
        <f t="shared" si="2"/>
        <v>31.661290322580651</v>
      </c>
      <c r="AJ26" s="18" t="s">
        <v>35</v>
      </c>
      <c r="AL26" s="18" t="s">
        <v>35</v>
      </c>
    </row>
    <row r="27" spans="1:40" x14ac:dyDescent="0.2">
      <c r="A27" s="50" t="s">
        <v>8</v>
      </c>
      <c r="B27" s="141">
        <f>[23]Janeiro!$C$5</f>
        <v>35.299999999999997</v>
      </c>
      <c r="C27" s="141">
        <f>[23]Janeiro!$C$6</f>
        <v>30.2</v>
      </c>
      <c r="D27" s="141">
        <f>[23]Janeiro!$C$7</f>
        <v>28.2</v>
      </c>
      <c r="E27" s="141">
        <f>[23]Janeiro!$C$8</f>
        <v>28</v>
      </c>
      <c r="F27" s="141">
        <f>[23]Janeiro!$C$9</f>
        <v>29.8</v>
      </c>
      <c r="G27" s="141">
        <f>[23]Janeiro!$C$10</f>
        <v>28.6</v>
      </c>
      <c r="H27" s="141">
        <f>[23]Janeiro!$C$11</f>
        <v>29.1</v>
      </c>
      <c r="I27" s="141">
        <f>[23]Janeiro!$C$12</f>
        <v>29.8</v>
      </c>
      <c r="J27" s="141">
        <f>[23]Janeiro!$C$13</f>
        <v>29.9</v>
      </c>
      <c r="K27" s="141">
        <f>[23]Janeiro!$C$14</f>
        <v>30.8</v>
      </c>
      <c r="L27" s="141">
        <f>[23]Janeiro!$C$15</f>
        <v>30.6</v>
      </c>
      <c r="M27" s="141">
        <f>[23]Janeiro!$C$16</f>
        <v>32.299999999999997</v>
      </c>
      <c r="N27" s="141">
        <f>[23]Janeiro!$C$17</f>
        <v>32.299999999999997</v>
      </c>
      <c r="O27" s="141">
        <f>[23]Janeiro!$C$18</f>
        <v>29.1</v>
      </c>
      <c r="P27" s="141">
        <f>[23]Janeiro!$C$19</f>
        <v>31.2</v>
      </c>
      <c r="Q27" s="141">
        <f>[23]Janeiro!$C$20</f>
        <v>33</v>
      </c>
      <c r="R27" s="141">
        <f>[23]Janeiro!$C$21</f>
        <v>31.5</v>
      </c>
      <c r="S27" s="141">
        <f>[23]Janeiro!$C$22</f>
        <v>32.5</v>
      </c>
      <c r="T27" s="141">
        <f>[23]Janeiro!$C$23</f>
        <v>32.700000000000003</v>
      </c>
      <c r="U27" s="141">
        <f>[23]Janeiro!$C$24</f>
        <v>33.700000000000003</v>
      </c>
      <c r="V27" s="141">
        <f>[23]Janeiro!$C$25</f>
        <v>35.4</v>
      </c>
      <c r="W27" s="141">
        <f>[23]Janeiro!$C$26</f>
        <v>27.5</v>
      </c>
      <c r="X27" s="141">
        <f>[23]Janeiro!$C$27</f>
        <v>32.6</v>
      </c>
      <c r="Y27" s="141">
        <f>[23]Janeiro!$C$28</f>
        <v>35.299999999999997</v>
      </c>
      <c r="Z27" s="141">
        <f>[23]Janeiro!$C$29</f>
        <v>35</v>
      </c>
      <c r="AA27" s="141">
        <f>[23]Janeiro!$C$30</f>
        <v>34.200000000000003</v>
      </c>
      <c r="AB27" s="141">
        <f>[23]Janeiro!$C$31</f>
        <v>34.5</v>
      </c>
      <c r="AC27" s="141">
        <f>[23]Janeiro!$C$32</f>
        <v>35.1</v>
      </c>
      <c r="AD27" s="141">
        <f>[23]Janeiro!$C$33</f>
        <v>35.700000000000003</v>
      </c>
      <c r="AE27" s="141">
        <f>[23]Janeiro!$C$34</f>
        <v>31.6</v>
      </c>
      <c r="AF27" s="141">
        <f>[23]Janeiro!$C$35</f>
        <v>25.4</v>
      </c>
      <c r="AG27" s="144">
        <f t="shared" si="1"/>
        <v>35.700000000000003</v>
      </c>
      <c r="AH27" s="145">
        <f t="shared" si="2"/>
        <v>31.641935483870974</v>
      </c>
      <c r="AJ27" s="18" t="s">
        <v>35</v>
      </c>
    </row>
    <row r="28" spans="1:40" hidden="1" x14ac:dyDescent="0.2">
      <c r="A28" s="50" t="s">
        <v>9</v>
      </c>
      <c r="B28" s="141" t="str">
        <f>[24]Janeiro!$C$5</f>
        <v>*</v>
      </c>
      <c r="C28" s="141" t="str">
        <f>[24]Janeiro!$C$6</f>
        <v>*</v>
      </c>
      <c r="D28" s="141" t="str">
        <f>[24]Janeiro!$C$7</f>
        <v>*</v>
      </c>
      <c r="E28" s="141" t="str">
        <f>[24]Janeiro!$C$8</f>
        <v>*</v>
      </c>
      <c r="F28" s="141" t="str">
        <f>[24]Janeiro!$C$9</f>
        <v>*</v>
      </c>
      <c r="G28" s="141" t="str">
        <f>[24]Janeiro!$C$10</f>
        <v>*</v>
      </c>
      <c r="H28" s="141" t="str">
        <f>[24]Janeiro!$C$11</f>
        <v>*</v>
      </c>
      <c r="I28" s="141" t="str">
        <f>[24]Janeiro!$C$12</f>
        <v>*</v>
      </c>
      <c r="J28" s="141" t="str">
        <f>[24]Janeiro!$C$13</f>
        <v>*</v>
      </c>
      <c r="K28" s="141" t="str">
        <f>[24]Janeiro!$C$14</f>
        <v>*</v>
      </c>
      <c r="L28" s="141" t="str">
        <f>[24]Janeiro!$C$15</f>
        <v>*</v>
      </c>
      <c r="M28" s="141" t="str">
        <f>[24]Janeiro!$C$16</f>
        <v>*</v>
      </c>
      <c r="N28" s="141" t="str">
        <f>[24]Janeiro!$C$17</f>
        <v>*</v>
      </c>
      <c r="O28" s="141" t="str">
        <f>[24]Janeiro!$C$18</f>
        <v>*</v>
      </c>
      <c r="P28" s="141" t="str">
        <f>[24]Janeiro!$C$19</f>
        <v>*</v>
      </c>
      <c r="Q28" s="141" t="str">
        <f>[24]Janeiro!$C$20</f>
        <v>*</v>
      </c>
      <c r="R28" s="141" t="str">
        <f>[24]Janeiro!$C$21</f>
        <v>*</v>
      </c>
      <c r="S28" s="141" t="str">
        <f>[24]Janeiro!$C$22</f>
        <v>*</v>
      </c>
      <c r="T28" s="141" t="str">
        <f>[24]Janeiro!$C$23</f>
        <v>*</v>
      </c>
      <c r="U28" s="141" t="str">
        <f>[24]Janeiro!$C$24</f>
        <v>*</v>
      </c>
      <c r="V28" s="141" t="str">
        <f>[24]Janeiro!$C$25</f>
        <v>*</v>
      </c>
      <c r="W28" s="141" t="str">
        <f>[24]Janeiro!$C$26</f>
        <v>*</v>
      </c>
      <c r="X28" s="141" t="str">
        <f>[24]Janeiro!$C$27</f>
        <v>*</v>
      </c>
      <c r="Y28" s="141" t="str">
        <f>[24]Janeiro!$C$28</f>
        <v>*</v>
      </c>
      <c r="Z28" s="141" t="str">
        <f>[24]Janeiro!$C$29</f>
        <v>*</v>
      </c>
      <c r="AA28" s="141" t="str">
        <f>[24]Janeiro!$C$30</f>
        <v>*</v>
      </c>
      <c r="AB28" s="141" t="str">
        <f>[24]Janeiro!$C$31</f>
        <v>*</v>
      </c>
      <c r="AC28" s="141" t="str">
        <f>[24]Janeiro!$C$32</f>
        <v>*</v>
      </c>
      <c r="AD28" s="141" t="str">
        <f>[24]Janeiro!$C$33</f>
        <v>*</v>
      </c>
      <c r="AE28" s="141" t="str">
        <f>[24]Janeiro!$C$34</f>
        <v>*</v>
      </c>
      <c r="AF28" s="141" t="str">
        <f>[24]Janeiro!$C$35</f>
        <v>*</v>
      </c>
      <c r="AG28" s="144">
        <f t="shared" si="1"/>
        <v>0</v>
      </c>
      <c r="AH28" s="145" t="e">
        <f t="shared" si="2"/>
        <v>#DIV/0!</v>
      </c>
      <c r="AL28" s="18" t="s">
        <v>35</v>
      </c>
    </row>
    <row r="29" spans="1:40" x14ac:dyDescent="0.2">
      <c r="A29" s="50" t="s">
        <v>32</v>
      </c>
      <c r="B29" s="141">
        <f>[25]Janeiro!$C$5</f>
        <v>34.799999999999997</v>
      </c>
      <c r="C29" s="141">
        <f>[25]Janeiro!$C$6</f>
        <v>33.299999999999997</v>
      </c>
      <c r="D29" s="141">
        <f>[25]Janeiro!$C$7</f>
        <v>30</v>
      </c>
      <c r="E29" s="141">
        <f>[25]Janeiro!$C$8</f>
        <v>30.2</v>
      </c>
      <c r="F29" s="141">
        <f>[25]Janeiro!$C$9</f>
        <v>32</v>
      </c>
      <c r="G29" s="141">
        <f>[25]Janeiro!$C$10</f>
        <v>31.2</v>
      </c>
      <c r="H29" s="141">
        <f>[25]Janeiro!$C$11</f>
        <v>30.8</v>
      </c>
      <c r="I29" s="141">
        <f>[25]Janeiro!$C$12</f>
        <v>33.200000000000003</v>
      </c>
      <c r="J29" s="141">
        <f>[25]Janeiro!$C$13</f>
        <v>34.6</v>
      </c>
      <c r="K29" s="141">
        <f>[25]Janeiro!$C$14</f>
        <v>33.299999999999997</v>
      </c>
      <c r="L29" s="141">
        <f>[25]Janeiro!$C$15</f>
        <v>32.200000000000003</v>
      </c>
      <c r="M29" s="141">
        <f>[25]Janeiro!$C$16</f>
        <v>31.5</v>
      </c>
      <c r="N29" s="141">
        <f>[25]Janeiro!$C$17</f>
        <v>27.8</v>
      </c>
      <c r="O29" s="141">
        <f>[25]Janeiro!$C$18</f>
        <v>27.7</v>
      </c>
      <c r="P29" s="141">
        <f>[25]Janeiro!$C$19</f>
        <v>30.1</v>
      </c>
      <c r="Q29" s="141" t="str">
        <f>[25]Janeiro!$C$20</f>
        <v>*</v>
      </c>
      <c r="R29" s="141" t="str">
        <f>[25]Janeiro!$C$21</f>
        <v>*</v>
      </c>
      <c r="S29" s="141" t="str">
        <f>[25]Janeiro!$C$22</f>
        <v>*</v>
      </c>
      <c r="T29" s="141" t="str">
        <f>[25]Janeiro!$C$23</f>
        <v>*</v>
      </c>
      <c r="U29" s="141" t="str">
        <f>[25]Janeiro!$C$24</f>
        <v>*</v>
      </c>
      <c r="V29" s="141" t="str">
        <f>[25]Janeiro!$C$25</f>
        <v>*</v>
      </c>
      <c r="W29" s="141" t="str">
        <f>[25]Janeiro!$C$26</f>
        <v>*</v>
      </c>
      <c r="X29" s="141" t="str">
        <f>[25]Janeiro!$C$27</f>
        <v>*</v>
      </c>
      <c r="Y29" s="141" t="str">
        <f>[25]Janeiro!$C$28</f>
        <v>*</v>
      </c>
      <c r="Z29" s="141" t="str">
        <f>[25]Janeiro!$C$29</f>
        <v>*</v>
      </c>
      <c r="AA29" s="141" t="str">
        <f>[25]Janeiro!$C$30</f>
        <v>*</v>
      </c>
      <c r="AB29" s="141" t="str">
        <f>[25]Janeiro!$C$31</f>
        <v>*</v>
      </c>
      <c r="AC29" s="141" t="str">
        <f>[25]Janeiro!$C$32</f>
        <v>*</v>
      </c>
      <c r="AD29" s="141" t="str">
        <f>[25]Janeiro!$C$33</f>
        <v>*</v>
      </c>
      <c r="AE29" s="141" t="str">
        <f>[25]Janeiro!$C$34</f>
        <v>*</v>
      </c>
      <c r="AF29" s="141" t="str">
        <f>[25]Janeiro!$C$35</f>
        <v>*</v>
      </c>
      <c r="AG29" s="144">
        <f t="shared" si="1"/>
        <v>34.799999999999997</v>
      </c>
      <c r="AH29" s="145">
        <f t="shared" si="2"/>
        <v>31.513333333333335</v>
      </c>
      <c r="AL29" s="18" t="s">
        <v>35</v>
      </c>
      <c r="AM29" s="18" t="s">
        <v>35</v>
      </c>
    </row>
    <row r="30" spans="1:40" hidden="1" x14ac:dyDescent="0.2">
      <c r="A30" s="50" t="s">
        <v>10</v>
      </c>
      <c r="B30" s="141" t="str">
        <f>[26]Janeiro!$C$5</f>
        <v>*</v>
      </c>
      <c r="C30" s="141" t="str">
        <f>[26]Janeiro!$C$6</f>
        <v>*</v>
      </c>
      <c r="D30" s="141" t="str">
        <f>[26]Janeiro!$C$7</f>
        <v>*</v>
      </c>
      <c r="E30" s="141" t="str">
        <f>[26]Janeiro!$C$8</f>
        <v>*</v>
      </c>
      <c r="F30" s="141" t="str">
        <f>[26]Janeiro!$C$9</f>
        <v>*</v>
      </c>
      <c r="G30" s="141" t="str">
        <f>[26]Janeiro!$C$10</f>
        <v>*</v>
      </c>
      <c r="H30" s="141" t="str">
        <f>[26]Janeiro!$C$11</f>
        <v>*</v>
      </c>
      <c r="I30" s="141" t="str">
        <f>[26]Janeiro!$C$12</f>
        <v>*</v>
      </c>
      <c r="J30" s="141" t="str">
        <f>[26]Janeiro!$C$13</f>
        <v>*</v>
      </c>
      <c r="K30" s="141" t="str">
        <f>[26]Janeiro!$C$14</f>
        <v>*</v>
      </c>
      <c r="L30" s="141" t="str">
        <f>[26]Janeiro!$C$15</f>
        <v>*</v>
      </c>
      <c r="M30" s="141" t="str">
        <f>[26]Janeiro!$C$16</f>
        <v>*</v>
      </c>
      <c r="N30" s="141" t="str">
        <f>[26]Janeiro!$C$17</f>
        <v>*</v>
      </c>
      <c r="O30" s="141" t="str">
        <f>[26]Janeiro!$C$18</f>
        <v>*</v>
      </c>
      <c r="P30" s="141" t="str">
        <f>[26]Janeiro!$C$19</f>
        <v>*</v>
      </c>
      <c r="Q30" s="141" t="str">
        <f>[26]Janeiro!$C$20</f>
        <v>*</v>
      </c>
      <c r="R30" s="141" t="str">
        <f>[26]Janeiro!$C$21</f>
        <v>*</v>
      </c>
      <c r="S30" s="141" t="str">
        <f>[26]Janeiro!$C$22</f>
        <v>*</v>
      </c>
      <c r="T30" s="141" t="str">
        <f>[26]Janeiro!$C$23</f>
        <v>*</v>
      </c>
      <c r="U30" s="141" t="str">
        <f>[26]Janeiro!$C$24</f>
        <v>*</v>
      </c>
      <c r="V30" s="141" t="str">
        <f>[26]Janeiro!$C$25</f>
        <v>*</v>
      </c>
      <c r="W30" s="141" t="str">
        <f>[26]Janeiro!$C$26</f>
        <v>*</v>
      </c>
      <c r="X30" s="141" t="str">
        <f>[26]Janeiro!$C$27</f>
        <v>*</v>
      </c>
      <c r="Y30" s="141" t="str">
        <f>[26]Janeiro!$C$28</f>
        <v>*</v>
      </c>
      <c r="Z30" s="141" t="str">
        <f>[26]Janeiro!$C$29</f>
        <v>*</v>
      </c>
      <c r="AA30" s="141" t="str">
        <f>[26]Janeiro!$C$30</f>
        <v>*</v>
      </c>
      <c r="AB30" s="141" t="str">
        <f>[26]Janeiro!$C$31</f>
        <v>*</v>
      </c>
      <c r="AC30" s="141" t="str">
        <f>[26]Janeiro!$C$32</f>
        <v>*</v>
      </c>
      <c r="AD30" s="141" t="str">
        <f>[26]Janeiro!$C$33</f>
        <v>*</v>
      </c>
      <c r="AE30" s="141" t="str">
        <f>[26]Janeiro!$C$34</f>
        <v>*</v>
      </c>
      <c r="AF30" s="141" t="str">
        <f>[26]Janeiro!$C$35</f>
        <v>*</v>
      </c>
      <c r="AG30" s="144">
        <f t="shared" si="1"/>
        <v>0</v>
      </c>
      <c r="AH30" s="145" t="e">
        <f t="shared" si="2"/>
        <v>#DIV/0!</v>
      </c>
      <c r="AL30" s="18" t="s">
        <v>35</v>
      </c>
      <c r="AM30" s="18" t="s">
        <v>35</v>
      </c>
    </row>
    <row r="31" spans="1:40" hidden="1" x14ac:dyDescent="0.2">
      <c r="A31" s="50" t="s">
        <v>158</v>
      </c>
      <c r="B31" s="141" t="str">
        <f>[27]Janeiro!$C$5</f>
        <v>*</v>
      </c>
      <c r="C31" s="141" t="str">
        <f>[27]Janeiro!$C$6</f>
        <v>*</v>
      </c>
      <c r="D31" s="141" t="str">
        <f>[27]Janeiro!$C$7</f>
        <v>*</v>
      </c>
      <c r="E31" s="141" t="str">
        <f>[27]Janeiro!$C$8</f>
        <v>*</v>
      </c>
      <c r="F31" s="141" t="str">
        <f>[27]Janeiro!$C$9</f>
        <v>*</v>
      </c>
      <c r="G31" s="141" t="str">
        <f>[27]Janeiro!$C$10</f>
        <v>*</v>
      </c>
      <c r="H31" s="141" t="str">
        <f>[27]Janeiro!$C$11</f>
        <v>*</v>
      </c>
      <c r="I31" s="141" t="str">
        <f>[27]Janeiro!$C$12</f>
        <v>*</v>
      </c>
      <c r="J31" s="141" t="str">
        <f>[27]Janeiro!$C$13</f>
        <v>*</v>
      </c>
      <c r="K31" s="141" t="str">
        <f>[27]Janeiro!$C$14</f>
        <v>*</v>
      </c>
      <c r="L31" s="141" t="str">
        <f>[27]Janeiro!$C$15</f>
        <v>*</v>
      </c>
      <c r="M31" s="141" t="str">
        <f>[27]Janeiro!$C$16</f>
        <v>*</v>
      </c>
      <c r="N31" s="141" t="str">
        <f>[27]Janeiro!$C$17</f>
        <v>*</v>
      </c>
      <c r="O31" s="141" t="str">
        <f>[27]Janeiro!$C$18</f>
        <v>*</v>
      </c>
      <c r="P31" s="141" t="str">
        <f>[27]Janeiro!$C$19</f>
        <v>*</v>
      </c>
      <c r="Q31" s="141" t="str">
        <f>[27]Janeiro!$C$20</f>
        <v>*</v>
      </c>
      <c r="R31" s="141" t="str">
        <f>[27]Janeiro!$C$21</f>
        <v>*</v>
      </c>
      <c r="S31" s="141" t="str">
        <f>[27]Janeiro!$C$22</f>
        <v>*</v>
      </c>
      <c r="T31" s="141" t="str">
        <f>[27]Janeiro!$C$23</f>
        <v>*</v>
      </c>
      <c r="U31" s="141" t="str">
        <f>[27]Janeiro!$C$24</f>
        <v>*</v>
      </c>
      <c r="V31" s="141" t="str">
        <f>[27]Janeiro!$C$25</f>
        <v>*</v>
      </c>
      <c r="W31" s="141" t="str">
        <f>[27]Janeiro!$C$26</f>
        <v>*</v>
      </c>
      <c r="X31" s="141" t="str">
        <f>[27]Janeiro!$C$27</f>
        <v>*</v>
      </c>
      <c r="Y31" s="141" t="str">
        <f>[27]Janeiro!$C$28</f>
        <v>*</v>
      </c>
      <c r="Z31" s="141" t="str">
        <f>[27]Janeiro!$C$29</f>
        <v>*</v>
      </c>
      <c r="AA31" s="141" t="str">
        <f>[27]Janeiro!$C$30</f>
        <v>*</v>
      </c>
      <c r="AB31" s="141" t="str">
        <f>[27]Janeiro!$C$31</f>
        <v>*</v>
      </c>
      <c r="AC31" s="141" t="str">
        <f>[27]Janeiro!$C$32</f>
        <v>*</v>
      </c>
      <c r="AD31" s="141" t="str">
        <f>[27]Janeiro!$C$33</f>
        <v>*</v>
      </c>
      <c r="AE31" s="141" t="str">
        <f>[27]Janeiro!$C$34</f>
        <v>*</v>
      </c>
      <c r="AF31" s="141" t="str">
        <f>[27]Janeiro!$C$35</f>
        <v>*</v>
      </c>
      <c r="AG31" s="144">
        <f t="shared" si="1"/>
        <v>0</v>
      </c>
      <c r="AH31" s="145" t="e">
        <f t="shared" si="2"/>
        <v>#DIV/0!</v>
      </c>
      <c r="AI31" s="115" t="s">
        <v>35</v>
      </c>
      <c r="AL31" s="18" t="s">
        <v>35</v>
      </c>
    </row>
    <row r="32" spans="1:40" hidden="1" x14ac:dyDescent="0.2">
      <c r="A32" s="50" t="s">
        <v>11</v>
      </c>
      <c r="B32" s="141" t="str">
        <f>[28]Janeiro!$C$5</f>
        <v>*</v>
      </c>
      <c r="C32" s="141" t="str">
        <f>[28]Janeiro!$C$6</f>
        <v>*</v>
      </c>
      <c r="D32" s="141" t="str">
        <f>[28]Janeiro!$C$7</f>
        <v>*</v>
      </c>
      <c r="E32" s="141" t="str">
        <f>[28]Janeiro!$C$8</f>
        <v>*</v>
      </c>
      <c r="F32" s="141" t="str">
        <f>[28]Janeiro!$C$9</f>
        <v>*</v>
      </c>
      <c r="G32" s="141" t="str">
        <f>[28]Janeiro!$C$10</f>
        <v>*</v>
      </c>
      <c r="H32" s="141" t="str">
        <f>[28]Janeiro!$C$11</f>
        <v>*</v>
      </c>
      <c r="I32" s="141" t="str">
        <f>[28]Janeiro!$C$12</f>
        <v>*</v>
      </c>
      <c r="J32" s="141" t="str">
        <f>[28]Janeiro!$C$13</f>
        <v>*</v>
      </c>
      <c r="K32" s="141" t="str">
        <f>[28]Janeiro!$C$14</f>
        <v>*</v>
      </c>
      <c r="L32" s="141" t="str">
        <f>[28]Janeiro!$C$15</f>
        <v>*</v>
      </c>
      <c r="M32" s="141" t="str">
        <f>[28]Janeiro!$C$16</f>
        <v>*</v>
      </c>
      <c r="N32" s="141" t="str">
        <f>[28]Janeiro!$C$17</f>
        <v>*</v>
      </c>
      <c r="O32" s="141" t="str">
        <f>[28]Janeiro!$C$18</f>
        <v>*</v>
      </c>
      <c r="P32" s="141" t="str">
        <f>[28]Janeiro!$C$19</f>
        <v>*</v>
      </c>
      <c r="Q32" s="141" t="str">
        <f>[28]Janeiro!$C$20</f>
        <v>*</v>
      </c>
      <c r="R32" s="141" t="str">
        <f>[28]Janeiro!$C$21</f>
        <v>*</v>
      </c>
      <c r="S32" s="141" t="str">
        <f>[28]Janeiro!$C$22</f>
        <v>*</v>
      </c>
      <c r="T32" s="141" t="str">
        <f>[28]Janeiro!$C$23</f>
        <v>*</v>
      </c>
      <c r="U32" s="141" t="str">
        <f>[28]Janeiro!$C$24</f>
        <v>*</v>
      </c>
      <c r="V32" s="141" t="str">
        <f>[28]Janeiro!$C$25</f>
        <v>*</v>
      </c>
      <c r="W32" s="141" t="str">
        <f>[28]Janeiro!$C$26</f>
        <v>*</v>
      </c>
      <c r="X32" s="141" t="str">
        <f>[28]Janeiro!$C$27</f>
        <v>*</v>
      </c>
      <c r="Y32" s="141" t="str">
        <f>[28]Janeiro!$C$28</f>
        <v>*</v>
      </c>
      <c r="Z32" s="141" t="str">
        <f>[28]Janeiro!$C$29</f>
        <v>*</v>
      </c>
      <c r="AA32" s="141" t="str">
        <f>[28]Janeiro!$C$30</f>
        <v>*</v>
      </c>
      <c r="AB32" s="141" t="str">
        <f>[28]Janeiro!$C$31</f>
        <v>*</v>
      </c>
      <c r="AC32" s="141" t="str">
        <f>[28]Janeiro!$C$32</f>
        <v>*</v>
      </c>
      <c r="AD32" s="141" t="str">
        <f>[28]Janeiro!$C$33</f>
        <v>*</v>
      </c>
      <c r="AE32" s="141" t="str">
        <f>[28]Janeiro!$C$34</f>
        <v>*</v>
      </c>
      <c r="AF32" s="141" t="str">
        <f>[28]Janeiro!$C$35</f>
        <v>*</v>
      </c>
      <c r="AG32" s="144">
        <f t="shared" si="1"/>
        <v>0</v>
      </c>
      <c r="AH32" s="145" t="e">
        <f t="shared" si="2"/>
        <v>#DIV/0!</v>
      </c>
      <c r="AL32" s="115" t="s">
        <v>35</v>
      </c>
      <c r="AM32" s="115" t="s">
        <v>35</v>
      </c>
      <c r="AN32" s="115" t="s">
        <v>35</v>
      </c>
    </row>
    <row r="33" spans="1:39" s="117" customFormat="1" x14ac:dyDescent="0.2">
      <c r="A33" s="50" t="s">
        <v>12</v>
      </c>
      <c r="B33" s="141">
        <f>[29]Janeiro!$C$5</f>
        <v>35.200000000000003</v>
      </c>
      <c r="C33" s="141">
        <f>[29]Janeiro!$C$6</f>
        <v>34</v>
      </c>
      <c r="D33" s="141">
        <f>[29]Janeiro!$C$7</f>
        <v>28.1</v>
      </c>
      <c r="E33" s="141">
        <f>[29]Janeiro!$C$8</f>
        <v>26.5</v>
      </c>
      <c r="F33" s="141">
        <f>[29]Janeiro!$C$9</f>
        <v>31.7</v>
      </c>
      <c r="G33" s="141">
        <f>[29]Janeiro!$C$10</f>
        <v>31</v>
      </c>
      <c r="H33" s="141">
        <f>[29]Janeiro!$C$11</f>
        <v>31.8</v>
      </c>
      <c r="I33" s="141">
        <f>[29]Janeiro!$C$12</f>
        <v>34.5</v>
      </c>
      <c r="J33" s="141">
        <f>[29]Janeiro!$C$13</f>
        <v>34</v>
      </c>
      <c r="K33" s="141">
        <f>[29]Janeiro!$C$14</f>
        <v>33.5</v>
      </c>
      <c r="L33" s="141">
        <f>[29]Janeiro!$C$15</f>
        <v>31.6</v>
      </c>
      <c r="M33" s="141">
        <f>[29]Janeiro!$C$16</f>
        <v>29.9</v>
      </c>
      <c r="N33" s="141">
        <f>[29]Janeiro!$C$17</f>
        <v>27.9</v>
      </c>
      <c r="O33" s="141">
        <f>[29]Janeiro!$C$18</f>
        <v>25.6</v>
      </c>
      <c r="P33" s="141">
        <f>[29]Janeiro!$C$19</f>
        <v>31.4</v>
      </c>
      <c r="Q33" s="141">
        <f>[29]Janeiro!$C$20</f>
        <v>35.1</v>
      </c>
      <c r="R33" s="141">
        <f>[29]Janeiro!$C$21</f>
        <v>32.299999999999997</v>
      </c>
      <c r="S33" s="141">
        <f>[29]Janeiro!$C$22</f>
        <v>33.9</v>
      </c>
      <c r="T33" s="141">
        <f>[29]Janeiro!$C$23</f>
        <v>34.799999999999997</v>
      </c>
      <c r="U33" s="141">
        <f>[29]Janeiro!$C$24</f>
        <v>33.700000000000003</v>
      </c>
      <c r="V33" s="141">
        <f>[29]Janeiro!$C$25</f>
        <v>35.1</v>
      </c>
      <c r="W33" s="141">
        <f>[29]Janeiro!$C$26</f>
        <v>35.5</v>
      </c>
      <c r="X33" s="141">
        <f>[29]Janeiro!$C$27</f>
        <v>33.4</v>
      </c>
      <c r="Y33" s="141">
        <f>[29]Janeiro!$C$28</f>
        <v>32.9</v>
      </c>
      <c r="Z33" s="141">
        <f>[29]Janeiro!$C$29</f>
        <v>34.299999999999997</v>
      </c>
      <c r="AA33" s="141">
        <f>[29]Janeiro!$C$30</f>
        <v>35</v>
      </c>
      <c r="AB33" s="141">
        <f>[29]Janeiro!$C$31</f>
        <v>35.799999999999997</v>
      </c>
      <c r="AC33" s="141">
        <f>[29]Janeiro!$C$32</f>
        <v>30.2</v>
      </c>
      <c r="AD33" s="141">
        <f>[29]Janeiro!$C$33</f>
        <v>32.299999999999997</v>
      </c>
      <c r="AE33" s="141">
        <f>[29]Janeiro!$C$34</f>
        <v>31.4</v>
      </c>
      <c r="AF33" s="141">
        <f>[29]Janeiro!$C$35</f>
        <v>28</v>
      </c>
      <c r="AG33" s="144">
        <f t="shared" si="1"/>
        <v>35.799999999999997</v>
      </c>
      <c r="AH33" s="145">
        <f t="shared" si="2"/>
        <v>32.270967741935479</v>
      </c>
      <c r="AL33" s="117" t="s">
        <v>35</v>
      </c>
      <c r="AM33" s="117" t="s">
        <v>35</v>
      </c>
    </row>
    <row r="34" spans="1:39" x14ac:dyDescent="0.2">
      <c r="A34" s="50" t="s">
        <v>13</v>
      </c>
      <c r="B34" s="141">
        <f>[30]Janeiro!$C$5</f>
        <v>34.9</v>
      </c>
      <c r="C34" s="141">
        <f>[30]Janeiro!$C$6</f>
        <v>36.299999999999997</v>
      </c>
      <c r="D34" s="141">
        <f>[30]Janeiro!$C$7</f>
        <v>28.6</v>
      </c>
      <c r="E34" s="141">
        <f>[30]Janeiro!$C$8</f>
        <v>28.4</v>
      </c>
      <c r="F34" s="141">
        <f>[30]Janeiro!$C$9</f>
        <v>32.700000000000003</v>
      </c>
      <c r="G34" s="141">
        <f>[30]Janeiro!$C$10</f>
        <v>33</v>
      </c>
      <c r="H34" s="141">
        <f>[30]Janeiro!$C$11</f>
        <v>34.5</v>
      </c>
      <c r="I34" s="141">
        <f>[30]Janeiro!$C$12</f>
        <v>34.4</v>
      </c>
      <c r="J34" s="141">
        <f>[30]Janeiro!$C$13</f>
        <v>35.9</v>
      </c>
      <c r="K34" s="141">
        <f>[30]Janeiro!$C$14</f>
        <v>33.799999999999997</v>
      </c>
      <c r="L34" s="141">
        <f>[30]Janeiro!$C$15</f>
        <v>31</v>
      </c>
      <c r="M34" s="141">
        <f>[30]Janeiro!$C$16</f>
        <v>29.6</v>
      </c>
      <c r="N34" s="141">
        <f>[30]Janeiro!$C$17</f>
        <v>31.1</v>
      </c>
      <c r="O34" s="141">
        <f>[30]Janeiro!$C$18</f>
        <v>27.7</v>
      </c>
      <c r="P34" s="141">
        <f>[30]Janeiro!$C$19</f>
        <v>33</v>
      </c>
      <c r="Q34" s="141">
        <f>[30]Janeiro!$C$20</f>
        <v>34.5</v>
      </c>
      <c r="R34" s="141">
        <f>[30]Janeiro!$C$21</f>
        <v>33.799999999999997</v>
      </c>
      <c r="S34" s="141">
        <f>[30]Janeiro!$C$22</f>
        <v>33.9</v>
      </c>
      <c r="T34" s="141">
        <f>[30]Janeiro!$C$23</f>
        <v>36</v>
      </c>
      <c r="U34" s="141">
        <f>[30]Janeiro!$C$24</f>
        <v>33.9</v>
      </c>
      <c r="V34" s="141">
        <f>[30]Janeiro!$C$25</f>
        <v>34.5</v>
      </c>
      <c r="W34" s="141">
        <f>[30]Janeiro!$C$26</f>
        <v>34.799999999999997</v>
      </c>
      <c r="X34" s="141">
        <f>[30]Janeiro!$C$27</f>
        <v>35.5</v>
      </c>
      <c r="Y34" s="141">
        <f>[30]Janeiro!$C$28</f>
        <v>32.4</v>
      </c>
      <c r="Z34" s="141">
        <f>[30]Janeiro!$C$29</f>
        <v>34.6</v>
      </c>
      <c r="AA34" s="141">
        <f>[30]Janeiro!$C$30</f>
        <v>35.1</v>
      </c>
      <c r="AB34" s="141">
        <f>[30]Janeiro!$C$31</f>
        <v>30.4</v>
      </c>
      <c r="AC34" s="141">
        <f>[30]Janeiro!$C$32</f>
        <v>32.5</v>
      </c>
      <c r="AD34" s="141">
        <f>[30]Janeiro!$C$33</f>
        <v>33.799999999999997</v>
      </c>
      <c r="AE34" s="141">
        <f>[30]Janeiro!$C$34</f>
        <v>33.5</v>
      </c>
      <c r="AF34" s="141">
        <f>[30]Janeiro!$C$35</f>
        <v>31.9</v>
      </c>
      <c r="AG34" s="144">
        <f t="shared" si="1"/>
        <v>36.299999999999997</v>
      </c>
      <c r="AH34" s="145">
        <f t="shared" si="2"/>
        <v>33.096774193548377</v>
      </c>
      <c r="AM34" s="115" t="s">
        <v>35</v>
      </c>
    </row>
    <row r="35" spans="1:39" x14ac:dyDescent="0.2">
      <c r="A35" s="50" t="s">
        <v>159</v>
      </c>
      <c r="B35" s="141">
        <f>[31]Janeiro!$C$5</f>
        <v>35.299999999999997</v>
      </c>
      <c r="C35" s="141">
        <f>[31]Janeiro!$C$6</f>
        <v>27.8</v>
      </c>
      <c r="D35" s="141">
        <f>[31]Janeiro!$C$7</f>
        <v>28.5</v>
      </c>
      <c r="E35" s="141">
        <f>[31]Janeiro!$C$8</f>
        <v>27.3</v>
      </c>
      <c r="F35" s="141">
        <f>[31]Janeiro!$C$9</f>
        <v>29.9</v>
      </c>
      <c r="G35" s="141">
        <f>[31]Janeiro!$C$10</f>
        <v>28.6</v>
      </c>
      <c r="H35" s="141">
        <f>[31]Janeiro!$C$11</f>
        <v>30.3</v>
      </c>
      <c r="I35" s="141">
        <f>[31]Janeiro!$C$12</f>
        <v>31.7</v>
      </c>
      <c r="J35" s="141">
        <f>[31]Janeiro!$C$13</f>
        <v>32.5</v>
      </c>
      <c r="K35" s="141">
        <f>[31]Janeiro!$C$14</f>
        <v>33.6</v>
      </c>
      <c r="L35" s="141">
        <f>[31]Janeiro!$C$15</f>
        <v>32.9</v>
      </c>
      <c r="M35" s="141">
        <f>[31]Janeiro!$C$16</f>
        <v>31.8</v>
      </c>
      <c r="N35" s="141">
        <f>[31]Janeiro!$C$17</f>
        <v>29.7</v>
      </c>
      <c r="O35" s="141">
        <f>[31]Janeiro!$C$18</f>
        <v>29.5</v>
      </c>
      <c r="P35" s="141">
        <f>[31]Janeiro!$C$19</f>
        <v>32.200000000000003</v>
      </c>
      <c r="Q35" s="141">
        <f>[31]Janeiro!$C$20</f>
        <v>33.700000000000003</v>
      </c>
      <c r="R35" s="141">
        <f>[31]Janeiro!$C$21</f>
        <v>33.4</v>
      </c>
      <c r="S35" s="141">
        <f>[31]Janeiro!$C$22</f>
        <v>35.200000000000003</v>
      </c>
      <c r="T35" s="141">
        <f>[31]Janeiro!$C$23</f>
        <v>33.6</v>
      </c>
      <c r="U35" s="141">
        <f>[31]Janeiro!$C$24</f>
        <v>34.200000000000003</v>
      </c>
      <c r="V35" s="141">
        <f>[31]Janeiro!$C$25</f>
        <v>35.200000000000003</v>
      </c>
      <c r="W35" s="141">
        <f>[31]Janeiro!$C$26</f>
        <v>33</v>
      </c>
      <c r="X35" s="141">
        <f>[31]Janeiro!$C$27</f>
        <v>30.8</v>
      </c>
      <c r="Y35" s="141">
        <f>[31]Janeiro!$C$28</f>
        <v>33.5</v>
      </c>
      <c r="Z35" s="141">
        <f>[31]Janeiro!$C$29</f>
        <v>33.4</v>
      </c>
      <c r="AA35" s="141">
        <f>[31]Janeiro!$C$30</f>
        <v>35.5</v>
      </c>
      <c r="AB35" s="141">
        <f>[31]Janeiro!$C$31</f>
        <v>35.799999999999997</v>
      </c>
      <c r="AC35" s="141">
        <f>[31]Janeiro!$C$32</f>
        <v>34</v>
      </c>
      <c r="AD35" s="141">
        <f>[31]Janeiro!$C$33</f>
        <v>32.200000000000003</v>
      </c>
      <c r="AE35" s="141">
        <f>[31]Janeiro!$C$34</f>
        <v>30</v>
      </c>
      <c r="AF35" s="141">
        <f>[31]Janeiro!$C$35</f>
        <v>26.3</v>
      </c>
      <c r="AG35" s="144">
        <f t="shared" si="1"/>
        <v>35.799999999999997</v>
      </c>
      <c r="AH35" s="145">
        <f t="shared" si="2"/>
        <v>31.980645161290322</v>
      </c>
      <c r="AK35" s="115" t="s">
        <v>35</v>
      </c>
      <c r="AM35" s="115" t="s">
        <v>35</v>
      </c>
    </row>
    <row r="36" spans="1:39" hidden="1" x14ac:dyDescent="0.2">
      <c r="A36" s="109" t="s">
        <v>130</v>
      </c>
      <c r="B36" s="141" t="str">
        <f>[32]Janeiro!$C$5</f>
        <v>*</v>
      </c>
      <c r="C36" s="141" t="str">
        <f>[32]Janeiro!$C$6</f>
        <v>*</v>
      </c>
      <c r="D36" s="141" t="str">
        <f>[32]Janeiro!$C$7</f>
        <v>*</v>
      </c>
      <c r="E36" s="141" t="str">
        <f>[32]Janeiro!$C$8</f>
        <v>*</v>
      </c>
      <c r="F36" s="141" t="str">
        <f>[32]Janeiro!$C$9</f>
        <v>*</v>
      </c>
      <c r="G36" s="141" t="str">
        <f>[32]Janeiro!$C$10</f>
        <v>*</v>
      </c>
      <c r="H36" s="141" t="str">
        <f>[32]Janeiro!$C$11</f>
        <v>*</v>
      </c>
      <c r="I36" s="141" t="str">
        <f>[32]Janeiro!$C$12</f>
        <v>*</v>
      </c>
      <c r="J36" s="141" t="str">
        <f>[32]Janeiro!$C$13</f>
        <v>*</v>
      </c>
      <c r="K36" s="141" t="str">
        <f>[32]Janeiro!$C$14</f>
        <v>*</v>
      </c>
      <c r="L36" s="141" t="str">
        <f>[32]Janeiro!$C$15</f>
        <v>*</v>
      </c>
      <c r="M36" s="141" t="str">
        <f>[32]Janeiro!$C$16</f>
        <v>*</v>
      </c>
      <c r="N36" s="141" t="str">
        <f>[32]Janeiro!$C$17</f>
        <v>*</v>
      </c>
      <c r="O36" s="141" t="str">
        <f>[32]Janeiro!$C$18</f>
        <v>*</v>
      </c>
      <c r="P36" s="141" t="str">
        <f>[32]Janeiro!$C$19</f>
        <v>*</v>
      </c>
      <c r="Q36" s="141" t="str">
        <f>[32]Janeiro!$C$20</f>
        <v>*</v>
      </c>
      <c r="R36" s="141" t="str">
        <f>[32]Janeiro!$C$21</f>
        <v>*</v>
      </c>
      <c r="S36" s="141" t="str">
        <f>[32]Janeiro!$C$22</f>
        <v>*</v>
      </c>
      <c r="T36" s="141" t="str">
        <f>[32]Janeiro!$C$23</f>
        <v>*</v>
      </c>
      <c r="U36" s="141" t="str">
        <f>[32]Janeiro!$C$24</f>
        <v>*</v>
      </c>
      <c r="V36" s="141" t="str">
        <f>[32]Janeiro!$C$25</f>
        <v>*</v>
      </c>
      <c r="W36" s="141" t="str">
        <f>[32]Janeiro!$C$26</f>
        <v>*</v>
      </c>
      <c r="X36" s="141" t="str">
        <f>[32]Janeiro!$C$27</f>
        <v>*</v>
      </c>
      <c r="Y36" s="141" t="str">
        <f>[32]Janeiro!$C$28</f>
        <v>*</v>
      </c>
      <c r="Z36" s="141" t="str">
        <f>[32]Janeiro!$C$29</f>
        <v>*</v>
      </c>
      <c r="AA36" s="141" t="str">
        <f>[32]Janeiro!$C$30</f>
        <v>*</v>
      </c>
      <c r="AB36" s="141" t="str">
        <f>[32]Janeiro!$C$31</f>
        <v>*</v>
      </c>
      <c r="AC36" s="141" t="str">
        <f>[32]Janeiro!$C$32</f>
        <v>*</v>
      </c>
      <c r="AD36" s="141" t="str">
        <f>[32]Janeiro!$C$33</f>
        <v>*</v>
      </c>
      <c r="AE36" s="141" t="str">
        <f>[32]Janeiro!$C$34</f>
        <v>*</v>
      </c>
      <c r="AF36" s="141" t="str">
        <f>[32]Janeiro!$C$35</f>
        <v>*</v>
      </c>
      <c r="AG36" s="144">
        <f t="shared" si="1"/>
        <v>0</v>
      </c>
      <c r="AH36" s="145" t="e">
        <f t="shared" si="2"/>
        <v>#DIV/0!</v>
      </c>
      <c r="AL36" s="18" t="s">
        <v>35</v>
      </c>
    </row>
    <row r="37" spans="1:39" x14ac:dyDescent="0.2">
      <c r="A37" s="50" t="s">
        <v>14</v>
      </c>
      <c r="B37" s="141">
        <f>[33]Janeiro!$C$5</f>
        <v>32.5</v>
      </c>
      <c r="C37" s="141">
        <f>[33]Janeiro!$C$6</f>
        <v>32.200000000000003</v>
      </c>
      <c r="D37" s="141">
        <f>[33]Janeiro!$C$7</f>
        <v>30</v>
      </c>
      <c r="E37" s="141">
        <f>[33]Janeiro!$C$8</f>
        <v>28.9</v>
      </c>
      <c r="F37" s="141">
        <f>[33]Janeiro!$C$9</f>
        <v>28.5</v>
      </c>
      <c r="G37" s="141">
        <f>[33]Janeiro!$C$10</f>
        <v>27.5</v>
      </c>
      <c r="H37" s="141">
        <f>[33]Janeiro!$C$11</f>
        <v>28.9</v>
      </c>
      <c r="I37" s="141">
        <f>[33]Janeiro!$C$12</f>
        <v>27.3</v>
      </c>
      <c r="J37" s="141">
        <f>[33]Janeiro!$C$13</f>
        <v>31</v>
      </c>
      <c r="K37" s="141">
        <f>[33]Janeiro!$C$14</f>
        <v>31</v>
      </c>
      <c r="L37" s="141">
        <f>[33]Janeiro!$C$15</f>
        <v>29.6</v>
      </c>
      <c r="M37" s="141">
        <f>[33]Janeiro!$C$16</f>
        <v>31.3</v>
      </c>
      <c r="N37" s="141">
        <f>[33]Janeiro!$C$17</f>
        <v>31.6</v>
      </c>
      <c r="O37" s="141">
        <f>[33]Janeiro!$C$18</f>
        <v>32.799999999999997</v>
      </c>
      <c r="P37" s="141">
        <f>[33]Janeiro!$C$19</f>
        <v>33.1</v>
      </c>
      <c r="Q37" s="141">
        <f>[33]Janeiro!$C$20</f>
        <v>33</v>
      </c>
      <c r="R37" s="141">
        <f>[33]Janeiro!$C$21</f>
        <v>32.4</v>
      </c>
      <c r="S37" s="141">
        <f>[33]Janeiro!$C$22</f>
        <v>33.299999999999997</v>
      </c>
      <c r="T37" s="141">
        <f>[33]Janeiro!$C$23</f>
        <v>32.5</v>
      </c>
      <c r="U37" s="141">
        <f>[33]Janeiro!$C$24</f>
        <v>31.6</v>
      </c>
      <c r="V37" s="141">
        <f>[33]Janeiro!$C$25</f>
        <v>27</v>
      </c>
      <c r="W37" s="141">
        <f>[33]Janeiro!$C$26</f>
        <v>30.2</v>
      </c>
      <c r="X37" s="141">
        <f>[33]Janeiro!$C$27</f>
        <v>32.299999999999997</v>
      </c>
      <c r="Y37" s="141">
        <f>[33]Janeiro!$C$28</f>
        <v>32.200000000000003</v>
      </c>
      <c r="Z37" s="141">
        <f>[33]Janeiro!$C$29</f>
        <v>32.299999999999997</v>
      </c>
      <c r="AA37" s="141">
        <f>[33]Janeiro!$C$30</f>
        <v>34.299999999999997</v>
      </c>
      <c r="AB37" s="141">
        <f>[33]Janeiro!$C$31</f>
        <v>32.5</v>
      </c>
      <c r="AC37" s="141">
        <f>[33]Janeiro!$C$32</f>
        <v>33.299999999999997</v>
      </c>
      <c r="AD37" s="141">
        <f>[33]Janeiro!$C$33</f>
        <v>31.8</v>
      </c>
      <c r="AE37" s="141">
        <f>[33]Janeiro!$C$34</f>
        <v>29.7</v>
      </c>
      <c r="AF37" s="141">
        <f>[33]Janeiro!$C$35</f>
        <v>32.299999999999997</v>
      </c>
      <c r="AG37" s="144">
        <f t="shared" si="1"/>
        <v>34.299999999999997</v>
      </c>
      <c r="AH37" s="145">
        <f t="shared" si="2"/>
        <v>31.190322580645162</v>
      </c>
      <c r="AJ37" s="18" t="s">
        <v>35</v>
      </c>
      <c r="AL37" s="18" t="s">
        <v>35</v>
      </c>
    </row>
    <row r="38" spans="1:39" hidden="1" x14ac:dyDescent="0.2">
      <c r="A38" s="109" t="s">
        <v>160</v>
      </c>
      <c r="B38" s="141" t="str">
        <f>[34]Janeiro!$C$5</f>
        <v>*</v>
      </c>
      <c r="C38" s="141" t="str">
        <f>[34]Janeiro!$C$6</f>
        <v>*</v>
      </c>
      <c r="D38" s="141" t="str">
        <f>[34]Janeiro!$C$7</f>
        <v>*</v>
      </c>
      <c r="E38" s="141" t="str">
        <f>[34]Janeiro!$C$8</f>
        <v>*</v>
      </c>
      <c r="F38" s="141" t="str">
        <f>[34]Janeiro!$C$9</f>
        <v>*</v>
      </c>
      <c r="G38" s="141" t="str">
        <f>[34]Janeiro!$C$10</f>
        <v>*</v>
      </c>
      <c r="H38" s="141" t="str">
        <f>[34]Janeiro!$C$11</f>
        <v>*</v>
      </c>
      <c r="I38" s="141" t="str">
        <f>[34]Janeiro!$C$12</f>
        <v>*</v>
      </c>
      <c r="J38" s="141" t="str">
        <f>[34]Janeiro!$C$13</f>
        <v>*</v>
      </c>
      <c r="K38" s="141" t="str">
        <f>[34]Janeiro!$C$14</f>
        <v>*</v>
      </c>
      <c r="L38" s="141" t="str">
        <f>[34]Janeiro!$C$15</f>
        <v>*</v>
      </c>
      <c r="M38" s="141" t="str">
        <f>[34]Janeiro!$C$16</f>
        <v>*</v>
      </c>
      <c r="N38" s="141" t="str">
        <f>[34]Janeiro!$C$17</f>
        <v>*</v>
      </c>
      <c r="O38" s="141" t="str">
        <f>[34]Janeiro!$C$18</f>
        <v>*</v>
      </c>
      <c r="P38" s="141" t="str">
        <f>[34]Janeiro!$C$19</f>
        <v>*</v>
      </c>
      <c r="Q38" s="141" t="str">
        <f>[34]Janeiro!$C$20</f>
        <v>*</v>
      </c>
      <c r="R38" s="141" t="str">
        <f>[34]Janeiro!$C$21</f>
        <v>*</v>
      </c>
      <c r="S38" s="141" t="str">
        <f>[34]Janeiro!$C$22</f>
        <v>*</v>
      </c>
      <c r="T38" s="141" t="str">
        <f>[34]Janeiro!$C$23</f>
        <v>*</v>
      </c>
      <c r="U38" s="141" t="str">
        <f>[34]Janeiro!$C$24</f>
        <v>*</v>
      </c>
      <c r="V38" s="141" t="str">
        <f>[34]Janeiro!$C$25</f>
        <v>*</v>
      </c>
      <c r="W38" s="141" t="str">
        <f>[34]Janeiro!$C$26</f>
        <v>*</v>
      </c>
      <c r="X38" s="141" t="str">
        <f>[34]Janeiro!$C$27</f>
        <v>*</v>
      </c>
      <c r="Y38" s="141" t="str">
        <f>[34]Janeiro!$C$28</f>
        <v>*</v>
      </c>
      <c r="Z38" s="141" t="str">
        <f>[34]Janeiro!$C$29</f>
        <v>*</v>
      </c>
      <c r="AA38" s="141" t="str">
        <f>[34]Janeiro!$C$30</f>
        <v>*</v>
      </c>
      <c r="AB38" s="141" t="str">
        <f>[34]Janeiro!$C$31</f>
        <v>*</v>
      </c>
      <c r="AC38" s="141" t="str">
        <f>[34]Janeiro!$C$32</f>
        <v>*</v>
      </c>
      <c r="AD38" s="141" t="str">
        <f>[34]Janeiro!$C$33</f>
        <v>*</v>
      </c>
      <c r="AE38" s="141" t="str">
        <f>[34]Janeiro!$C$34</f>
        <v>*</v>
      </c>
      <c r="AF38" s="141" t="str">
        <f>[34]Janeiro!$C$35</f>
        <v>*</v>
      </c>
      <c r="AG38" s="144">
        <f t="shared" si="1"/>
        <v>0</v>
      </c>
      <c r="AH38" s="145" t="e">
        <f t="shared" si="2"/>
        <v>#DIV/0!</v>
      </c>
      <c r="AL38" s="115" t="s">
        <v>35</v>
      </c>
    </row>
    <row r="39" spans="1:39" x14ac:dyDescent="0.2">
      <c r="A39" s="50" t="s">
        <v>15</v>
      </c>
      <c r="B39" s="141">
        <f>[35]Janeiro!$C$5</f>
        <v>33.299999999999997</v>
      </c>
      <c r="C39" s="141">
        <f>[35]Janeiro!$C$6</f>
        <v>28.9</v>
      </c>
      <c r="D39" s="141">
        <f>[35]Janeiro!$C$7</f>
        <v>29</v>
      </c>
      <c r="E39" s="141">
        <f>[35]Janeiro!$C$8</f>
        <v>27.1</v>
      </c>
      <c r="F39" s="141">
        <f>[35]Janeiro!$C$9</f>
        <v>28</v>
      </c>
      <c r="G39" s="141">
        <f>[35]Janeiro!$C$10</f>
        <v>27.2</v>
      </c>
      <c r="H39" s="141">
        <f>[35]Janeiro!$C$11</f>
        <v>27.5</v>
      </c>
      <c r="I39" s="141">
        <f>[35]Janeiro!$C$12</f>
        <v>28.3</v>
      </c>
      <c r="J39" s="141">
        <f>[35]Janeiro!$C$13</f>
        <v>28.9</v>
      </c>
      <c r="K39" s="141">
        <f>[35]Janeiro!$C$14</f>
        <v>31</v>
      </c>
      <c r="L39" s="141">
        <f>[35]Janeiro!$C$15</f>
        <v>29.9</v>
      </c>
      <c r="M39" s="141">
        <f>[35]Janeiro!$C$16</f>
        <v>30.5</v>
      </c>
      <c r="N39" s="141">
        <f>[35]Janeiro!$C$17</f>
        <v>28.2</v>
      </c>
      <c r="O39" s="141">
        <f>[35]Janeiro!$C$18</f>
        <v>26.1</v>
      </c>
      <c r="P39" s="141">
        <f>[35]Janeiro!$C$19</f>
        <v>28.4</v>
      </c>
      <c r="Q39" s="141">
        <f>[35]Janeiro!$C$20</f>
        <v>31.2</v>
      </c>
      <c r="R39" s="141">
        <f>[35]Janeiro!$C$21</f>
        <v>29.6</v>
      </c>
      <c r="S39" s="141">
        <f>[35]Janeiro!$C$22</f>
        <v>30.9</v>
      </c>
      <c r="T39" s="141">
        <f>[35]Janeiro!$C$23</f>
        <v>29.9</v>
      </c>
      <c r="U39" s="141">
        <f>[35]Janeiro!$C$24</f>
        <v>31.8</v>
      </c>
      <c r="V39" s="141">
        <f>[35]Janeiro!$C$25</f>
        <v>32.299999999999997</v>
      </c>
      <c r="W39" s="141">
        <f>[35]Janeiro!$C$26</f>
        <v>28.4</v>
      </c>
      <c r="X39" s="141">
        <f>[35]Janeiro!$C$27</f>
        <v>28.2</v>
      </c>
      <c r="Y39" s="141">
        <f>[35]Janeiro!$C$28</f>
        <v>31.3</v>
      </c>
      <c r="Z39" s="141">
        <f>[35]Janeiro!$C$29</f>
        <v>32.799999999999997</v>
      </c>
      <c r="AA39" s="141">
        <f>[35]Janeiro!$C$30</f>
        <v>33</v>
      </c>
      <c r="AB39" s="141">
        <f>[35]Janeiro!$C$31</f>
        <v>33.700000000000003</v>
      </c>
      <c r="AC39" s="141">
        <f>[35]Janeiro!$C$32</f>
        <v>33.5</v>
      </c>
      <c r="AD39" s="141">
        <f>[35]Janeiro!$C$33</f>
        <v>29.3</v>
      </c>
      <c r="AE39" s="141">
        <f>[35]Janeiro!$C$34</f>
        <v>29.6</v>
      </c>
      <c r="AF39" s="141">
        <f>[35]Janeiro!$C$35</f>
        <v>23.3</v>
      </c>
      <c r="AG39" s="144">
        <f t="shared" si="1"/>
        <v>33.700000000000003</v>
      </c>
      <c r="AH39" s="145">
        <f t="shared" si="2"/>
        <v>29.712903225806446</v>
      </c>
      <c r="AI39" s="115" t="s">
        <v>35</v>
      </c>
      <c r="AL39" s="18" t="s">
        <v>35</v>
      </c>
      <c r="AM39" s="115" t="s">
        <v>35</v>
      </c>
    </row>
    <row r="40" spans="1:39" hidden="1" x14ac:dyDescent="0.2">
      <c r="A40" s="109" t="s">
        <v>16</v>
      </c>
      <c r="B40" s="141" t="str">
        <f>[36]Janeiro!$C$5</f>
        <v>*</v>
      </c>
      <c r="C40" s="141" t="str">
        <f>[36]Janeiro!$C$6</f>
        <v>*</v>
      </c>
      <c r="D40" s="141" t="str">
        <f>[36]Janeiro!$C$7</f>
        <v>*</v>
      </c>
      <c r="E40" s="141" t="str">
        <f>[36]Janeiro!$C$8</f>
        <v>*</v>
      </c>
      <c r="F40" s="141" t="str">
        <f>[36]Janeiro!$C$9</f>
        <v>*</v>
      </c>
      <c r="G40" s="141" t="str">
        <f>[36]Janeiro!$C$10</f>
        <v>*</v>
      </c>
      <c r="H40" s="141" t="str">
        <f>[36]Janeiro!$C$11</f>
        <v>*</v>
      </c>
      <c r="I40" s="141" t="str">
        <f>[36]Janeiro!$C$12</f>
        <v>*</v>
      </c>
      <c r="J40" s="141" t="str">
        <f>[36]Janeiro!$C$13</f>
        <v>*</v>
      </c>
      <c r="K40" s="141" t="str">
        <f>[36]Janeiro!$C$14</f>
        <v>*</v>
      </c>
      <c r="L40" s="141" t="str">
        <f>[36]Janeiro!$C$15</f>
        <v>*</v>
      </c>
      <c r="M40" s="141" t="str">
        <f>[36]Janeiro!$C$16</f>
        <v>*</v>
      </c>
      <c r="N40" s="141" t="str">
        <f>[36]Janeiro!$C$17</f>
        <v>*</v>
      </c>
      <c r="O40" s="141" t="str">
        <f>[36]Janeiro!$C$18</f>
        <v>*</v>
      </c>
      <c r="P40" s="141" t="str">
        <f>[36]Janeiro!$C$19</f>
        <v>*</v>
      </c>
      <c r="Q40" s="141" t="str">
        <f>[36]Janeiro!$C$20</f>
        <v>*</v>
      </c>
      <c r="R40" s="141" t="str">
        <f>[36]Janeiro!$C$21</f>
        <v>*</v>
      </c>
      <c r="S40" s="141" t="str">
        <f>[36]Janeiro!$C$22</f>
        <v>*</v>
      </c>
      <c r="T40" s="141" t="str">
        <f>[36]Janeiro!$C$23</f>
        <v>*</v>
      </c>
      <c r="U40" s="141" t="str">
        <f>[36]Janeiro!$C$24</f>
        <v>*</v>
      </c>
      <c r="V40" s="141" t="str">
        <f>[36]Janeiro!$C$25</f>
        <v>*</v>
      </c>
      <c r="W40" s="141" t="str">
        <f>[36]Janeiro!$C$26</f>
        <v>*</v>
      </c>
      <c r="X40" s="141" t="str">
        <f>[36]Janeiro!$C$27</f>
        <v>*</v>
      </c>
      <c r="Y40" s="141" t="str">
        <f>[36]Janeiro!$C$28</f>
        <v>*</v>
      </c>
      <c r="Z40" s="141" t="str">
        <f>[36]Janeiro!$C$29</f>
        <v>*</v>
      </c>
      <c r="AA40" s="141" t="str">
        <f>[36]Janeiro!$C$30</f>
        <v>*</v>
      </c>
      <c r="AB40" s="141" t="str">
        <f>[36]Janeiro!$C$31</f>
        <v>*</v>
      </c>
      <c r="AC40" s="141" t="str">
        <f>[36]Janeiro!$C$32</f>
        <v>*</v>
      </c>
      <c r="AD40" s="141" t="str">
        <f>[36]Janeiro!$C$33</f>
        <v>*</v>
      </c>
      <c r="AE40" s="141" t="str">
        <f>[36]Janeiro!$C$34</f>
        <v>*</v>
      </c>
      <c r="AF40" s="141" t="str">
        <f>[36]Janeiro!$C$35</f>
        <v>*</v>
      </c>
      <c r="AG40" s="144">
        <f t="shared" si="1"/>
        <v>0</v>
      </c>
      <c r="AH40" s="145" t="e">
        <f t="shared" si="2"/>
        <v>#DIV/0!</v>
      </c>
      <c r="AK40" s="18" t="s">
        <v>35</v>
      </c>
      <c r="AL40" s="18" t="s">
        <v>35</v>
      </c>
      <c r="AM40" s="18" t="s">
        <v>35</v>
      </c>
    </row>
    <row r="41" spans="1:39" x14ac:dyDescent="0.2">
      <c r="A41" s="50" t="s">
        <v>161</v>
      </c>
      <c r="B41" s="141">
        <f>[37]Janeiro!$C$5</f>
        <v>32.6</v>
      </c>
      <c r="C41" s="141">
        <f>[37]Janeiro!$C$6</f>
        <v>31</v>
      </c>
      <c r="D41" s="141">
        <f>[37]Janeiro!$C$7</f>
        <v>28.8</v>
      </c>
      <c r="E41" s="141">
        <f>[37]Janeiro!$C$8</f>
        <v>25.1</v>
      </c>
      <c r="F41" s="141">
        <f>[37]Janeiro!$C$9</f>
        <v>27.5</v>
      </c>
      <c r="G41" s="141">
        <f>[37]Janeiro!$C$10</f>
        <v>27.8</v>
      </c>
      <c r="H41" s="141">
        <f>[37]Janeiro!$C$11</f>
        <v>30.6</v>
      </c>
      <c r="I41" s="141">
        <f>[37]Janeiro!$C$12</f>
        <v>31.6</v>
      </c>
      <c r="J41" s="141">
        <f>[37]Janeiro!$C$13</f>
        <v>33.1</v>
      </c>
      <c r="K41" s="141">
        <f>[37]Janeiro!$C$14</f>
        <v>29.8</v>
      </c>
      <c r="L41" s="141">
        <f>[37]Janeiro!$C$15</f>
        <v>31.2</v>
      </c>
      <c r="M41" s="141">
        <f>[37]Janeiro!$C$16</f>
        <v>31.8</v>
      </c>
      <c r="N41" s="141">
        <f>[37]Janeiro!$C$17</f>
        <v>29.5</v>
      </c>
      <c r="O41" s="141">
        <f>[37]Janeiro!$C$18</f>
        <v>29</v>
      </c>
      <c r="P41" s="141">
        <f>[37]Janeiro!$C$19</f>
        <v>32.9</v>
      </c>
      <c r="Q41" s="141">
        <f>[37]Janeiro!$C$20</f>
        <v>33.6</v>
      </c>
      <c r="R41" s="141">
        <f>[37]Janeiro!$C$21</f>
        <v>30.2</v>
      </c>
      <c r="S41" s="141">
        <f>[37]Janeiro!$C$22</f>
        <v>33.799999999999997</v>
      </c>
      <c r="T41" s="141">
        <f>[37]Janeiro!$C$23</f>
        <v>34.299999999999997</v>
      </c>
      <c r="U41" s="141">
        <f>[37]Janeiro!$C$24</f>
        <v>33.1</v>
      </c>
      <c r="V41" s="141">
        <f>[37]Janeiro!$C$25</f>
        <v>32</v>
      </c>
      <c r="W41" s="141">
        <f>[37]Janeiro!$C$26</f>
        <v>30</v>
      </c>
      <c r="X41" s="141">
        <f>[37]Janeiro!$C$27</f>
        <v>31.4</v>
      </c>
      <c r="Y41" s="141">
        <f>[37]Janeiro!$C$28</f>
        <v>32.700000000000003</v>
      </c>
      <c r="Z41" s="141">
        <f>[37]Janeiro!$C$29</f>
        <v>34.200000000000003</v>
      </c>
      <c r="AA41" s="141">
        <f>[37]Janeiro!$C$30</f>
        <v>35.1</v>
      </c>
      <c r="AB41" s="141">
        <f>[37]Janeiro!$C$31</f>
        <v>35.4</v>
      </c>
      <c r="AC41" s="141">
        <f>[37]Janeiro!$C$32</f>
        <v>32</v>
      </c>
      <c r="AD41" s="141">
        <f>[37]Janeiro!$C$33</f>
        <v>31.3</v>
      </c>
      <c r="AE41" s="141">
        <f>[37]Janeiro!$C$34</f>
        <v>28.7</v>
      </c>
      <c r="AF41" s="141">
        <f>[37]Janeiro!$C$35</f>
        <v>30.7</v>
      </c>
      <c r="AG41" s="144">
        <f t="shared" si="1"/>
        <v>35.4</v>
      </c>
      <c r="AH41" s="145">
        <f t="shared" si="2"/>
        <v>31.316129032258068</v>
      </c>
      <c r="AJ41" s="18" t="s">
        <v>35</v>
      </c>
      <c r="AL41" s="18" t="s">
        <v>35</v>
      </c>
    </row>
    <row r="42" spans="1:39" x14ac:dyDescent="0.2">
      <c r="A42" s="50" t="s">
        <v>17</v>
      </c>
      <c r="B42" s="141">
        <f>[38]Janeiro!$C$5</f>
        <v>34.700000000000003</v>
      </c>
      <c r="C42" s="141">
        <f>[38]Janeiro!$C$6</f>
        <v>27.2</v>
      </c>
      <c r="D42" s="141">
        <f>[38]Janeiro!$C$7</f>
        <v>29.2</v>
      </c>
      <c r="E42" s="141">
        <f>[38]Janeiro!$C$8</f>
        <v>26.1</v>
      </c>
      <c r="F42" s="141">
        <f>[38]Janeiro!$C$9</f>
        <v>29</v>
      </c>
      <c r="G42" s="141">
        <f>[38]Janeiro!$C$10</f>
        <v>29.1</v>
      </c>
      <c r="H42" s="141">
        <f>[38]Janeiro!$C$11</f>
        <v>29.7</v>
      </c>
      <c r="I42" s="141">
        <f>[38]Janeiro!$C$12</f>
        <v>30.5</v>
      </c>
      <c r="J42" s="141">
        <f>[38]Janeiro!$C$13</f>
        <v>31.5</v>
      </c>
      <c r="K42" s="141">
        <f>[38]Janeiro!$C$14</f>
        <v>31.2</v>
      </c>
      <c r="L42" s="141">
        <f>[38]Janeiro!$C$15</f>
        <v>29.9</v>
      </c>
      <c r="M42" s="141">
        <f>[38]Janeiro!$C$16</f>
        <v>30.9</v>
      </c>
      <c r="N42" s="141">
        <f>[38]Janeiro!$C$17</f>
        <v>29.2</v>
      </c>
      <c r="O42" s="141">
        <f>[38]Janeiro!$C$18</f>
        <v>28.9</v>
      </c>
      <c r="P42" s="141">
        <f>[38]Janeiro!$C$19</f>
        <v>30.7</v>
      </c>
      <c r="Q42" s="141">
        <f>[38]Janeiro!$C$20</f>
        <v>33.5</v>
      </c>
      <c r="R42" s="141">
        <f>[38]Janeiro!$C$21</f>
        <v>32.200000000000003</v>
      </c>
      <c r="S42" s="141">
        <f>[38]Janeiro!$C$22</f>
        <v>34.5</v>
      </c>
      <c r="T42" s="141">
        <f>[38]Janeiro!$C$23</f>
        <v>32.4</v>
      </c>
      <c r="U42" s="141">
        <f>[38]Janeiro!$C$24</f>
        <v>33.6</v>
      </c>
      <c r="V42" s="141">
        <f>[38]Janeiro!$C$25</f>
        <v>31.8</v>
      </c>
      <c r="W42" s="141">
        <f>[38]Janeiro!$C$26</f>
        <v>32.700000000000003</v>
      </c>
      <c r="X42" s="141">
        <f>[38]Janeiro!$C$27</f>
        <v>29.6</v>
      </c>
      <c r="Y42" s="141">
        <f>[38]Janeiro!$C$28</f>
        <v>32.200000000000003</v>
      </c>
      <c r="Z42" s="141">
        <f>[38]Janeiro!$C$29</f>
        <v>33.200000000000003</v>
      </c>
      <c r="AA42" s="141">
        <f>[38]Janeiro!$C$30</f>
        <v>34.700000000000003</v>
      </c>
      <c r="AB42" s="141">
        <f>[38]Janeiro!$C$31</f>
        <v>35.1</v>
      </c>
      <c r="AC42" s="141">
        <f>[38]Janeiro!$C$32</f>
        <v>34.1</v>
      </c>
      <c r="AD42" s="141">
        <f>[38]Janeiro!$C$33</f>
        <v>31.1</v>
      </c>
      <c r="AE42" s="141">
        <f>[38]Janeiro!$C$34</f>
        <v>27.4</v>
      </c>
      <c r="AF42" s="141">
        <f>[38]Janeiro!$C$35</f>
        <v>23.8</v>
      </c>
      <c r="AG42" s="144">
        <f t="shared" si="1"/>
        <v>35.1</v>
      </c>
      <c r="AH42" s="145">
        <f t="shared" si="2"/>
        <v>30.958064516129035</v>
      </c>
      <c r="AM42" s="18" t="s">
        <v>35</v>
      </c>
    </row>
    <row r="43" spans="1:39" x14ac:dyDescent="0.2">
      <c r="A43" s="50" t="s">
        <v>143</v>
      </c>
      <c r="B43" s="141">
        <f>[39]Janeiro!$C$5</f>
        <v>35</v>
      </c>
      <c r="C43" s="141">
        <f>[39]Janeiro!$C$6</f>
        <v>29.7</v>
      </c>
      <c r="D43" s="141">
        <f>[39]Janeiro!$C$7</f>
        <v>30.5</v>
      </c>
      <c r="E43" s="141">
        <f>[39]Janeiro!$C$8</f>
        <v>24.9</v>
      </c>
      <c r="F43" s="141">
        <f>[39]Janeiro!$C$9</f>
        <v>25.4</v>
      </c>
      <c r="G43" s="141">
        <f>[39]Janeiro!$C$10</f>
        <v>27.2</v>
      </c>
      <c r="H43" s="141">
        <f>[39]Janeiro!$C$11</f>
        <v>27.7</v>
      </c>
      <c r="I43" s="141">
        <f>[39]Janeiro!$C$12</f>
        <v>29.7</v>
      </c>
      <c r="J43" s="141">
        <f>[39]Janeiro!$C$13</f>
        <v>30.8</v>
      </c>
      <c r="K43" s="141">
        <f>[39]Janeiro!$C$14</f>
        <v>30.8</v>
      </c>
      <c r="L43" s="141">
        <f>[39]Janeiro!$C$15</f>
        <v>32.4</v>
      </c>
      <c r="M43" s="141">
        <f>[39]Janeiro!$C$16</f>
        <v>32.299999999999997</v>
      </c>
      <c r="N43" s="141">
        <f>[39]Janeiro!$C$17</f>
        <v>31.1</v>
      </c>
      <c r="O43" s="141">
        <f>[39]Janeiro!$C$18</f>
        <v>29.6</v>
      </c>
      <c r="P43" s="141">
        <f>[39]Janeiro!$C$19</f>
        <v>32.5</v>
      </c>
      <c r="Q43" s="141">
        <f>[39]Janeiro!$C$20</f>
        <v>32</v>
      </c>
      <c r="R43" s="141">
        <f>[39]Janeiro!$C$21</f>
        <v>32.6</v>
      </c>
      <c r="S43" s="141">
        <f>[39]Janeiro!$C$22</f>
        <v>34.4</v>
      </c>
      <c r="T43" s="141">
        <f>[39]Janeiro!$C$23</f>
        <v>33.200000000000003</v>
      </c>
      <c r="U43" s="141">
        <f>[39]Janeiro!$C$24</f>
        <v>34</v>
      </c>
      <c r="V43" s="141">
        <f>[39]Janeiro!$C$25</f>
        <v>32.9</v>
      </c>
      <c r="W43" s="141">
        <f>[39]Janeiro!$C$26</f>
        <v>31.3</v>
      </c>
      <c r="X43" s="141">
        <f>[39]Janeiro!$C$27</f>
        <v>32.200000000000003</v>
      </c>
      <c r="Y43" s="141">
        <f>[39]Janeiro!$C$28</f>
        <v>33.6</v>
      </c>
      <c r="Z43" s="141">
        <f>[39]Janeiro!$C$29</f>
        <v>33.700000000000003</v>
      </c>
      <c r="AA43" s="141">
        <f>[39]Janeiro!$C$30</f>
        <v>34.700000000000003</v>
      </c>
      <c r="AB43" s="141">
        <f>[39]Janeiro!$C$31</f>
        <v>35.4</v>
      </c>
      <c r="AC43" s="141">
        <f>[39]Janeiro!$C$32</f>
        <v>33.700000000000003</v>
      </c>
      <c r="AD43" s="141">
        <f>[39]Janeiro!$C$33</f>
        <v>32.799999999999997</v>
      </c>
      <c r="AE43" s="141">
        <f>[39]Janeiro!$C$34</f>
        <v>28.6</v>
      </c>
      <c r="AF43" s="141">
        <f>[39]Janeiro!$C$35</f>
        <v>29.5</v>
      </c>
      <c r="AG43" s="144">
        <f t="shared" si="1"/>
        <v>35.4</v>
      </c>
      <c r="AH43" s="145">
        <f t="shared" si="2"/>
        <v>31.425806451612907</v>
      </c>
      <c r="AJ43" s="115" t="s">
        <v>35</v>
      </c>
      <c r="AL43" s="18" t="s">
        <v>35</v>
      </c>
    </row>
    <row r="44" spans="1:39" x14ac:dyDescent="0.2">
      <c r="A44" s="50" t="s">
        <v>18</v>
      </c>
      <c r="B44" s="141">
        <f>[40]Janeiro!$C$5</f>
        <v>30.8</v>
      </c>
      <c r="C44" s="141">
        <f>[40]Janeiro!$C$6</f>
        <v>29.5</v>
      </c>
      <c r="D44" s="141">
        <f>[40]Janeiro!$C$7</f>
        <v>27.3</v>
      </c>
      <c r="E44" s="141">
        <f>[40]Janeiro!$C$8</f>
        <v>25.1</v>
      </c>
      <c r="F44" s="141">
        <f>[40]Janeiro!$C$9</f>
        <v>26.5</v>
      </c>
      <c r="G44" s="141">
        <f>[40]Janeiro!$C$10</f>
        <v>27.7</v>
      </c>
      <c r="H44" s="141">
        <f>[40]Janeiro!$C$11</f>
        <v>29.4</v>
      </c>
      <c r="I44" s="141">
        <f>[40]Janeiro!$C$12</f>
        <v>29.5</v>
      </c>
      <c r="J44" s="141">
        <f>[40]Janeiro!$C$13</f>
        <v>30.4</v>
      </c>
      <c r="K44" s="141">
        <f>[40]Janeiro!$C$14</f>
        <v>28.7</v>
      </c>
      <c r="L44" s="141">
        <f>[40]Janeiro!$C$15</f>
        <v>28.7</v>
      </c>
      <c r="M44" s="141">
        <f>[40]Janeiro!$C$16</f>
        <v>28.4</v>
      </c>
      <c r="N44" s="141">
        <f>[40]Janeiro!$C$17</f>
        <v>25.2</v>
      </c>
      <c r="O44" s="141">
        <f>[40]Janeiro!$C$18</f>
        <v>26.1</v>
      </c>
      <c r="P44" s="141">
        <f>[40]Janeiro!$C$19</f>
        <v>29.2</v>
      </c>
      <c r="Q44" s="141">
        <f>[40]Janeiro!$C$20</f>
        <v>30.3</v>
      </c>
      <c r="R44" s="141">
        <f>[40]Janeiro!$C$21</f>
        <v>27.3</v>
      </c>
      <c r="S44" s="141">
        <f>[40]Janeiro!$C$22</f>
        <v>30.1</v>
      </c>
      <c r="T44" s="141">
        <f>[40]Janeiro!$C$23</f>
        <v>31.4</v>
      </c>
      <c r="U44" s="141">
        <f>[40]Janeiro!$C$24</f>
        <v>30</v>
      </c>
      <c r="V44" s="141">
        <f>[40]Janeiro!$C$25</f>
        <v>30.3</v>
      </c>
      <c r="W44" s="141">
        <f>[40]Janeiro!$C$26</f>
        <v>29.8</v>
      </c>
      <c r="X44" s="141">
        <f>[40]Janeiro!$C$27</f>
        <v>23.1</v>
      </c>
      <c r="Y44" s="141">
        <f>[40]Janeiro!$C$28</f>
        <v>28.5</v>
      </c>
      <c r="Z44" s="141">
        <f>[40]Janeiro!$C$29</f>
        <v>31.4</v>
      </c>
      <c r="AA44" s="141">
        <f>[40]Janeiro!$C$30</f>
        <v>32.1</v>
      </c>
      <c r="AB44" s="141">
        <f>[40]Janeiro!$C$31</f>
        <v>30.7</v>
      </c>
      <c r="AC44" s="141">
        <f>[40]Janeiro!$C$32</f>
        <v>28.4</v>
      </c>
      <c r="AD44" s="141">
        <f>[40]Janeiro!$C$33</f>
        <v>29</v>
      </c>
      <c r="AE44" s="141">
        <f>[40]Janeiro!$C$34</f>
        <v>28</v>
      </c>
      <c r="AF44" s="141">
        <f>[40]Janeiro!$C$35</f>
        <v>28.2</v>
      </c>
      <c r="AG44" s="144">
        <f t="shared" si="1"/>
        <v>32.1</v>
      </c>
      <c r="AH44" s="145">
        <f t="shared" si="2"/>
        <v>28.745161290322581</v>
      </c>
      <c r="AJ44" s="115" t="s">
        <v>35</v>
      </c>
      <c r="AL44" s="115" t="s">
        <v>35</v>
      </c>
    </row>
    <row r="45" spans="1:39" hidden="1" x14ac:dyDescent="0.2">
      <c r="A45" s="110" t="s">
        <v>148</v>
      </c>
      <c r="B45" s="141" t="str">
        <f>[41]Janeiro!$C$5</f>
        <v>*</v>
      </c>
      <c r="C45" s="141" t="str">
        <f>[41]Janeiro!$C$6</f>
        <v>*</v>
      </c>
      <c r="D45" s="141" t="str">
        <f>[41]Janeiro!$C$7</f>
        <v>*</v>
      </c>
      <c r="E45" s="141" t="str">
        <f>[41]Janeiro!$C$8</f>
        <v>*</v>
      </c>
      <c r="F45" s="141" t="str">
        <f>[41]Janeiro!$C$9</f>
        <v>*</v>
      </c>
      <c r="G45" s="141" t="str">
        <f>[41]Janeiro!$C$10</f>
        <v>*</v>
      </c>
      <c r="H45" s="141" t="str">
        <f>[41]Janeiro!$C$11</f>
        <v>*</v>
      </c>
      <c r="I45" s="141" t="str">
        <f>[41]Janeiro!$C$12</f>
        <v>*</v>
      </c>
      <c r="J45" s="141" t="str">
        <f>[41]Janeiro!$C$13</f>
        <v>*</v>
      </c>
      <c r="K45" s="141" t="str">
        <f>[41]Janeiro!$C$14</f>
        <v>*</v>
      </c>
      <c r="L45" s="141" t="str">
        <f>[41]Janeiro!$C$15</f>
        <v>*</v>
      </c>
      <c r="M45" s="141" t="str">
        <f>[41]Janeiro!$C$16</f>
        <v>*</v>
      </c>
      <c r="N45" s="141" t="str">
        <f>[41]Janeiro!$C$17</f>
        <v>*</v>
      </c>
      <c r="O45" s="141" t="str">
        <f>[41]Janeiro!$C$18</f>
        <v>*</v>
      </c>
      <c r="P45" s="141" t="str">
        <f>[41]Janeiro!$C$19</f>
        <v>*</v>
      </c>
      <c r="Q45" s="141" t="str">
        <f>[41]Janeiro!$C$20</f>
        <v>*</v>
      </c>
      <c r="R45" s="141" t="str">
        <f>[41]Janeiro!$C$21</f>
        <v>*</v>
      </c>
      <c r="S45" s="141" t="str">
        <f>[41]Janeiro!$C$22</f>
        <v>*</v>
      </c>
      <c r="T45" s="141" t="str">
        <f>[41]Janeiro!$C$23</f>
        <v>*</v>
      </c>
      <c r="U45" s="141" t="str">
        <f>[41]Janeiro!$C$24</f>
        <v>*</v>
      </c>
      <c r="V45" s="141" t="str">
        <f>[41]Janeiro!$C$25</f>
        <v>*</v>
      </c>
      <c r="W45" s="141" t="str">
        <f>[41]Janeiro!$C$26</f>
        <v>*</v>
      </c>
      <c r="X45" s="141" t="str">
        <f>[41]Janeiro!$C$27</f>
        <v>*</v>
      </c>
      <c r="Y45" s="141" t="str">
        <f>[41]Janeiro!$C$28</f>
        <v>*</v>
      </c>
      <c r="Z45" s="141" t="str">
        <f>[41]Janeiro!$C$29</f>
        <v>*</v>
      </c>
      <c r="AA45" s="141" t="str">
        <f>[41]Janeiro!$C$30</f>
        <v>*</v>
      </c>
      <c r="AB45" s="141" t="str">
        <f>[41]Janeiro!$C$31</f>
        <v>*</v>
      </c>
      <c r="AC45" s="141" t="str">
        <f>[41]Janeiro!$C$32</f>
        <v>*</v>
      </c>
      <c r="AD45" s="141" t="str">
        <f>[41]Janeiro!$C$33</f>
        <v>*</v>
      </c>
      <c r="AE45" s="141" t="str">
        <f>[41]Janeiro!$C$34</f>
        <v>*</v>
      </c>
      <c r="AF45" s="141" t="str">
        <f>[41]Janeiro!$C$35</f>
        <v>*</v>
      </c>
      <c r="AG45" s="144">
        <f t="shared" si="1"/>
        <v>0</v>
      </c>
      <c r="AH45" s="145" t="e">
        <f t="shared" si="2"/>
        <v>#DIV/0!</v>
      </c>
      <c r="AL45" s="18" t="s">
        <v>35</v>
      </c>
    </row>
    <row r="46" spans="1:39" x14ac:dyDescent="0.2">
      <c r="A46" s="50" t="s">
        <v>19</v>
      </c>
      <c r="B46" s="141">
        <f>[42]Janeiro!$C$5</f>
        <v>35.5</v>
      </c>
      <c r="C46" s="141">
        <f>[42]Janeiro!$C$6</f>
        <v>29.2</v>
      </c>
      <c r="D46" s="141">
        <f>[42]Janeiro!$C$7</f>
        <v>29.5</v>
      </c>
      <c r="E46" s="141">
        <f>[42]Janeiro!$C$8</f>
        <v>29.4</v>
      </c>
      <c r="F46" s="141">
        <f>[42]Janeiro!$C$9</f>
        <v>30.2</v>
      </c>
      <c r="G46" s="141">
        <f>[42]Janeiro!$C$10</f>
        <v>29.2</v>
      </c>
      <c r="H46" s="141">
        <f>[42]Janeiro!$C$11</f>
        <v>29.7</v>
      </c>
      <c r="I46" s="141">
        <f>[42]Janeiro!$C$12</f>
        <v>30.5</v>
      </c>
      <c r="J46" s="141">
        <f>[42]Janeiro!$C$13</f>
        <v>29</v>
      </c>
      <c r="K46" s="141">
        <f>[42]Janeiro!$C$14</f>
        <v>31.1</v>
      </c>
      <c r="L46" s="141">
        <f>[42]Janeiro!$C$15</f>
        <v>31.9</v>
      </c>
      <c r="M46" s="141">
        <f>[42]Janeiro!$C$16</f>
        <v>33.200000000000003</v>
      </c>
      <c r="N46" s="141">
        <f>[42]Janeiro!$C$17</f>
        <v>32.299999999999997</v>
      </c>
      <c r="O46" s="141">
        <f>[42]Janeiro!$C$18</f>
        <v>28.8</v>
      </c>
      <c r="P46" s="141">
        <f>[42]Janeiro!$C$19</f>
        <v>30.7</v>
      </c>
      <c r="Q46" s="141">
        <f>[42]Janeiro!$C$20</f>
        <v>33.5</v>
      </c>
      <c r="R46" s="141">
        <f>[42]Janeiro!$C$21</f>
        <v>32.299999999999997</v>
      </c>
      <c r="S46" s="141">
        <f>[42]Janeiro!$C$22</f>
        <v>31.5</v>
      </c>
      <c r="T46" s="141">
        <f>[42]Janeiro!$C$23</f>
        <v>33.1</v>
      </c>
      <c r="U46" s="141">
        <f>[42]Janeiro!$C$24</f>
        <v>33.9</v>
      </c>
      <c r="V46" s="141">
        <f>[42]Janeiro!$C$25</f>
        <v>33.4</v>
      </c>
      <c r="W46" s="141">
        <f>[42]Janeiro!$C$26</f>
        <v>24.4</v>
      </c>
      <c r="X46" s="141">
        <f>[42]Janeiro!$C$27</f>
        <v>32.6</v>
      </c>
      <c r="Y46" s="141">
        <f>[42]Janeiro!$C$28</f>
        <v>33.6</v>
      </c>
      <c r="Z46" s="141">
        <f>[42]Janeiro!$C$29</f>
        <v>34.9</v>
      </c>
      <c r="AA46" s="141">
        <f>[42]Janeiro!$C$30</f>
        <v>34.1</v>
      </c>
      <c r="AB46" s="141">
        <f>[42]Janeiro!$C$31</f>
        <v>34.200000000000003</v>
      </c>
      <c r="AC46" s="141">
        <f>[42]Janeiro!$C$32</f>
        <v>34.799999999999997</v>
      </c>
      <c r="AD46" s="141">
        <f>[42]Janeiro!$C$33</f>
        <v>33.700000000000003</v>
      </c>
      <c r="AE46" s="141">
        <f>[42]Janeiro!$C$34</f>
        <v>32.299999999999997</v>
      </c>
      <c r="AF46" s="141">
        <f>[42]Janeiro!$C$35</f>
        <v>24.8</v>
      </c>
      <c r="AG46" s="144">
        <f t="shared" si="1"/>
        <v>35.5</v>
      </c>
      <c r="AH46" s="145">
        <f t="shared" si="2"/>
        <v>31.525806451612898</v>
      </c>
      <c r="AI46" s="115" t="s">
        <v>35</v>
      </c>
      <c r="AJ46" s="115" t="s">
        <v>35</v>
      </c>
      <c r="AL46" s="18" t="s">
        <v>35</v>
      </c>
      <c r="AM46" s="18" t="s">
        <v>35</v>
      </c>
    </row>
    <row r="47" spans="1:39" x14ac:dyDescent="0.2">
      <c r="A47" s="50" t="s">
        <v>23</v>
      </c>
      <c r="B47" s="141">
        <f>[43]Janeiro!$C$5</f>
        <v>33.6</v>
      </c>
      <c r="C47" s="141">
        <f>[43]Janeiro!$C$6</f>
        <v>33.1</v>
      </c>
      <c r="D47" s="141">
        <f>[43]Janeiro!$C$7</f>
        <v>26.5</v>
      </c>
      <c r="E47" s="141">
        <f>[43]Janeiro!$C$8</f>
        <v>24.4</v>
      </c>
      <c r="F47" s="141">
        <f>[43]Janeiro!$C$9</f>
        <v>27.9</v>
      </c>
      <c r="G47" s="141">
        <f>[43]Janeiro!$C$10</f>
        <v>28</v>
      </c>
      <c r="H47" s="141">
        <f>[43]Janeiro!$C$11</f>
        <v>29.7</v>
      </c>
      <c r="I47" s="141">
        <f>[43]Janeiro!$C$12</f>
        <v>31.6</v>
      </c>
      <c r="J47" s="141">
        <f>[43]Janeiro!$C$13</f>
        <v>31.9</v>
      </c>
      <c r="K47" s="141">
        <f>[43]Janeiro!$C$14</f>
        <v>33.200000000000003</v>
      </c>
      <c r="L47" s="141">
        <f>[43]Janeiro!$C$15</f>
        <v>31.8</v>
      </c>
      <c r="M47" s="141">
        <f>[43]Janeiro!$C$16</f>
        <v>30.3</v>
      </c>
      <c r="N47" s="141">
        <f>[43]Janeiro!$C$17</f>
        <v>27.7</v>
      </c>
      <c r="O47" s="141">
        <f>[43]Janeiro!$C$18</f>
        <v>26.3</v>
      </c>
      <c r="P47" s="141">
        <f>[43]Janeiro!$C$19</f>
        <v>30.6</v>
      </c>
      <c r="Q47" s="141">
        <f>[43]Janeiro!$C$20</f>
        <v>33.1</v>
      </c>
      <c r="R47" s="141">
        <f>[43]Janeiro!$C$21</f>
        <v>31.4</v>
      </c>
      <c r="S47" s="141">
        <f>[43]Janeiro!$C$22</f>
        <v>33.299999999999997</v>
      </c>
      <c r="T47" s="141">
        <f>[43]Janeiro!$C$23</f>
        <v>32.700000000000003</v>
      </c>
      <c r="U47" s="141">
        <f>[43]Janeiro!$C$24</f>
        <v>32.5</v>
      </c>
      <c r="V47" s="141">
        <f>[43]Janeiro!$C$25</f>
        <v>33.1</v>
      </c>
      <c r="W47" s="141">
        <f>[43]Janeiro!$C$26</f>
        <v>32.299999999999997</v>
      </c>
      <c r="X47" s="141">
        <f>[43]Janeiro!$C$27</f>
        <v>28.5</v>
      </c>
      <c r="Y47" s="141">
        <f>[43]Janeiro!$C$28</f>
        <v>30.8</v>
      </c>
      <c r="Z47" s="141">
        <f>[43]Janeiro!$C$29</f>
        <v>32.700000000000003</v>
      </c>
      <c r="AA47" s="141">
        <f>[43]Janeiro!$C$30</f>
        <v>33</v>
      </c>
      <c r="AB47" s="141">
        <f>[43]Janeiro!$C$31</f>
        <v>34.5</v>
      </c>
      <c r="AC47" s="141">
        <f>[43]Janeiro!$C$32</f>
        <v>31.8</v>
      </c>
      <c r="AD47" s="141">
        <f>[43]Janeiro!$C$33</f>
        <v>30.5</v>
      </c>
      <c r="AE47" s="141">
        <f>[43]Janeiro!$C$34</f>
        <v>27.4</v>
      </c>
      <c r="AF47" s="141">
        <f>[43]Janeiro!$C$35</f>
        <v>24.6</v>
      </c>
      <c r="AG47" s="144">
        <f t="shared" si="1"/>
        <v>34.5</v>
      </c>
      <c r="AH47" s="145">
        <f t="shared" si="2"/>
        <v>30.606451612903225</v>
      </c>
      <c r="AJ47" s="115" t="s">
        <v>35</v>
      </c>
      <c r="AK47" s="18" t="s">
        <v>35</v>
      </c>
      <c r="AL47" s="18" t="s">
        <v>35</v>
      </c>
    </row>
    <row r="48" spans="1:39" x14ac:dyDescent="0.2">
      <c r="A48" s="50" t="s">
        <v>34</v>
      </c>
      <c r="B48" s="141">
        <f>[44]Janeiro!$C$5</f>
        <v>32.200000000000003</v>
      </c>
      <c r="C48" s="141">
        <f>[44]Janeiro!$C$6</f>
        <v>32.299999999999997</v>
      </c>
      <c r="D48" s="141">
        <f>[44]Janeiro!$C$7</f>
        <v>29.7</v>
      </c>
      <c r="E48" s="141">
        <f>[44]Janeiro!$C$8</f>
        <v>29.2</v>
      </c>
      <c r="F48" s="141">
        <f>[44]Janeiro!$C$9</f>
        <v>27.7</v>
      </c>
      <c r="G48" s="141">
        <f>[44]Janeiro!$C$10</f>
        <v>29.9</v>
      </c>
      <c r="H48" s="141">
        <f>[44]Janeiro!$C$11</f>
        <v>31.3</v>
      </c>
      <c r="I48" s="141">
        <f>[44]Janeiro!$C$12</f>
        <v>31</v>
      </c>
      <c r="J48" s="141">
        <f>[44]Janeiro!$C$13</f>
        <v>32.200000000000003</v>
      </c>
      <c r="K48" s="141">
        <f>[44]Janeiro!$C$14</f>
        <v>30.6</v>
      </c>
      <c r="L48" s="141">
        <f>[44]Janeiro!$C$15</f>
        <v>30.8</v>
      </c>
      <c r="M48" s="141">
        <f>[44]Janeiro!$C$16</f>
        <v>28.6</v>
      </c>
      <c r="N48" s="141">
        <f>[44]Janeiro!$C$17</f>
        <v>26.1</v>
      </c>
      <c r="O48" s="141">
        <f>[44]Janeiro!$C$18</f>
        <v>26.3</v>
      </c>
      <c r="P48" s="141">
        <f>[44]Janeiro!$C$19</f>
        <v>30.7</v>
      </c>
      <c r="Q48" s="141">
        <f>[44]Janeiro!$C$20</f>
        <v>31.5</v>
      </c>
      <c r="R48" s="141">
        <f>[44]Janeiro!$C$21</f>
        <v>30.3</v>
      </c>
      <c r="S48" s="141">
        <f>[44]Janeiro!$C$22</f>
        <v>31.5</v>
      </c>
      <c r="T48" s="141">
        <f>[44]Janeiro!$C$23</f>
        <v>30.9</v>
      </c>
      <c r="U48" s="141">
        <f>[44]Janeiro!$C$24</f>
        <v>30.8</v>
      </c>
      <c r="V48" s="141">
        <f>[44]Janeiro!$C$25</f>
        <v>30.9</v>
      </c>
      <c r="W48" s="141">
        <f>[44]Janeiro!$C$26</f>
        <v>29.4</v>
      </c>
      <c r="X48" s="141">
        <f>[44]Janeiro!$C$27</f>
        <v>29.8</v>
      </c>
      <c r="Y48" s="141">
        <f>[44]Janeiro!$C$28</f>
        <v>29</v>
      </c>
      <c r="Z48" s="141">
        <f>[44]Janeiro!$C$29</f>
        <v>28.1</v>
      </c>
      <c r="AA48" s="141">
        <f>[44]Janeiro!$C$30</f>
        <v>30.7</v>
      </c>
      <c r="AB48" s="141">
        <f>[44]Janeiro!$C$31</f>
        <v>28.4</v>
      </c>
      <c r="AC48" s="141">
        <f>[44]Janeiro!$C$32</f>
        <v>29.2</v>
      </c>
      <c r="AD48" s="141">
        <f>[44]Janeiro!$C$33</f>
        <v>30.3</v>
      </c>
      <c r="AE48" s="141">
        <f>[44]Janeiro!$C$34</f>
        <v>30.4</v>
      </c>
      <c r="AF48" s="141">
        <f>[44]Janeiro!$C$35</f>
        <v>29.4</v>
      </c>
      <c r="AG48" s="144">
        <f t="shared" si="1"/>
        <v>32.299999999999997</v>
      </c>
      <c r="AH48" s="145">
        <f t="shared" si="2"/>
        <v>29.974193548387095</v>
      </c>
      <c r="AI48" s="115" t="s">
        <v>35</v>
      </c>
      <c r="AJ48" s="115" t="s">
        <v>35</v>
      </c>
      <c r="AK48" s="18" t="s">
        <v>35</v>
      </c>
      <c r="AM48" s="18" t="s">
        <v>35</v>
      </c>
    </row>
    <row r="49" spans="1:39" x14ac:dyDescent="0.2">
      <c r="A49" s="50" t="s">
        <v>20</v>
      </c>
      <c r="B49" s="141">
        <f>[45]Janeiro!$C$5</f>
        <v>35.5</v>
      </c>
      <c r="C49" s="141">
        <f>[45]Janeiro!$C$6</f>
        <v>33.200000000000003</v>
      </c>
      <c r="D49" s="141">
        <f>[45]Janeiro!$C$7</f>
        <v>32.299999999999997</v>
      </c>
      <c r="E49" s="141">
        <f>[45]Janeiro!$C$8</f>
        <v>27.9</v>
      </c>
      <c r="F49" s="141">
        <f>[45]Janeiro!$C$9</f>
        <v>26.4</v>
      </c>
      <c r="G49" s="141">
        <f>[45]Janeiro!$C$10</f>
        <v>28.9</v>
      </c>
      <c r="H49" s="141">
        <f>[45]Janeiro!$C$11</f>
        <v>29.2</v>
      </c>
      <c r="I49" s="141">
        <f>[45]Janeiro!$C$12</f>
        <v>31.4</v>
      </c>
      <c r="J49" s="141">
        <f>[45]Janeiro!$C$13</f>
        <v>32.5</v>
      </c>
      <c r="K49" s="141">
        <f>[45]Janeiro!$C$14</f>
        <v>32.9</v>
      </c>
      <c r="L49" s="141">
        <f>[45]Janeiro!$C$15</f>
        <v>32.6</v>
      </c>
      <c r="M49" s="141">
        <f>[45]Janeiro!$C$16</f>
        <v>32.9</v>
      </c>
      <c r="N49" s="141">
        <f>[45]Janeiro!$C$17</f>
        <v>32.5</v>
      </c>
      <c r="O49" s="141">
        <f>[45]Janeiro!$C$18</f>
        <v>33.6</v>
      </c>
      <c r="P49" s="141">
        <f>[45]Janeiro!$C$19</f>
        <v>34.1</v>
      </c>
      <c r="Q49" s="141">
        <f>[45]Janeiro!$C$20</f>
        <v>35.299999999999997</v>
      </c>
      <c r="R49" s="141">
        <f>[45]Janeiro!$C$21</f>
        <v>34.299999999999997</v>
      </c>
      <c r="S49" s="141">
        <f>[45]Janeiro!$C$22</f>
        <v>32.1</v>
      </c>
      <c r="T49" s="141">
        <f>[45]Janeiro!$C$23</f>
        <v>33.9</v>
      </c>
      <c r="U49" s="141">
        <f>[45]Janeiro!$C$24</f>
        <v>33.200000000000003</v>
      </c>
      <c r="V49" s="141">
        <f>[45]Janeiro!$C$25</f>
        <v>30</v>
      </c>
      <c r="W49" s="141">
        <f>[45]Janeiro!$C$26</f>
        <v>32.799999999999997</v>
      </c>
      <c r="X49" s="141">
        <f>[45]Janeiro!$C$27</f>
        <v>33.700000000000003</v>
      </c>
      <c r="Y49" s="141">
        <f>[45]Janeiro!$C$28</f>
        <v>34</v>
      </c>
      <c r="Z49" s="141">
        <f>[45]Janeiro!$C$29</f>
        <v>35.5</v>
      </c>
      <c r="AA49" s="141">
        <f>[45]Janeiro!$C$30</f>
        <v>36.799999999999997</v>
      </c>
      <c r="AB49" s="141">
        <f>[45]Janeiro!$C$31</f>
        <v>35</v>
      </c>
      <c r="AC49" s="141">
        <f>[45]Janeiro!$C$32</f>
        <v>34.1</v>
      </c>
      <c r="AD49" s="141">
        <f>[45]Janeiro!$C$33</f>
        <v>34.5</v>
      </c>
      <c r="AE49" s="141">
        <f>[45]Janeiro!$C$34</f>
        <v>27.1</v>
      </c>
      <c r="AF49" s="141">
        <f>[45]Janeiro!$C$35</f>
        <v>32.4</v>
      </c>
      <c r="AG49" s="144">
        <f t="shared" si="1"/>
        <v>36.799999999999997</v>
      </c>
      <c r="AH49" s="145">
        <f t="shared" si="2"/>
        <v>32.6</v>
      </c>
      <c r="AL49" s="18" t="s">
        <v>35</v>
      </c>
    </row>
    <row r="50" spans="1:39" s="117" customFormat="1" ht="17.100000000000001" customHeight="1" x14ac:dyDescent="0.2">
      <c r="A50" s="51" t="s">
        <v>24</v>
      </c>
      <c r="B50" s="142">
        <f t="shared" ref="B50:AF50" si="3">MAX(B5:B49)</f>
        <v>36.799999999999997</v>
      </c>
      <c r="C50" s="142">
        <f t="shared" si="3"/>
        <v>36.4</v>
      </c>
      <c r="D50" s="142">
        <f t="shared" si="3"/>
        <v>32.299999999999997</v>
      </c>
      <c r="E50" s="142">
        <f t="shared" si="3"/>
        <v>30.2</v>
      </c>
      <c r="F50" s="142">
        <f t="shared" si="3"/>
        <v>33.200000000000003</v>
      </c>
      <c r="G50" s="142">
        <f t="shared" si="3"/>
        <v>33.9</v>
      </c>
      <c r="H50" s="142">
        <f t="shared" si="3"/>
        <v>34.700000000000003</v>
      </c>
      <c r="I50" s="142">
        <f t="shared" si="3"/>
        <v>35.4</v>
      </c>
      <c r="J50" s="142">
        <f t="shared" si="3"/>
        <v>36.9</v>
      </c>
      <c r="K50" s="142">
        <f t="shared" si="3"/>
        <v>36.4</v>
      </c>
      <c r="L50" s="142">
        <f t="shared" si="3"/>
        <v>32.9</v>
      </c>
      <c r="M50" s="142">
        <f t="shared" si="3"/>
        <v>33.200000000000003</v>
      </c>
      <c r="N50" s="142">
        <f t="shared" si="3"/>
        <v>33.6</v>
      </c>
      <c r="O50" s="142">
        <f t="shared" si="3"/>
        <v>33.6</v>
      </c>
      <c r="P50" s="142">
        <f t="shared" si="3"/>
        <v>34.1</v>
      </c>
      <c r="Q50" s="142">
        <f t="shared" si="3"/>
        <v>35.799999999999997</v>
      </c>
      <c r="R50" s="142">
        <f t="shared" si="3"/>
        <v>34.299999999999997</v>
      </c>
      <c r="S50" s="142">
        <f t="shared" si="3"/>
        <v>35.6</v>
      </c>
      <c r="T50" s="142">
        <f t="shared" si="3"/>
        <v>36</v>
      </c>
      <c r="U50" s="142">
        <f t="shared" si="3"/>
        <v>35.4</v>
      </c>
      <c r="V50" s="142">
        <f t="shared" si="3"/>
        <v>35.4</v>
      </c>
      <c r="W50" s="142">
        <f t="shared" si="3"/>
        <v>35.5</v>
      </c>
      <c r="X50" s="142">
        <f t="shared" si="3"/>
        <v>35.5</v>
      </c>
      <c r="Y50" s="142">
        <f t="shared" si="3"/>
        <v>35.299999999999997</v>
      </c>
      <c r="Z50" s="142">
        <f t="shared" si="3"/>
        <v>35.5</v>
      </c>
      <c r="AA50" s="142">
        <f t="shared" si="3"/>
        <v>36.799999999999997</v>
      </c>
      <c r="AB50" s="142">
        <f t="shared" si="3"/>
        <v>36</v>
      </c>
      <c r="AC50" s="142">
        <f t="shared" si="3"/>
        <v>35.1</v>
      </c>
      <c r="AD50" s="142">
        <f t="shared" si="3"/>
        <v>35.700000000000003</v>
      </c>
      <c r="AE50" s="142">
        <f t="shared" si="3"/>
        <v>33.5</v>
      </c>
      <c r="AF50" s="142">
        <f t="shared" si="3"/>
        <v>32.6</v>
      </c>
      <c r="AG50" s="146">
        <f>MAX(AG5:AG49)</f>
        <v>36.9</v>
      </c>
      <c r="AH50" s="143"/>
      <c r="AL50" s="117" t="s">
        <v>35</v>
      </c>
    </row>
    <row r="51" spans="1:39" x14ac:dyDescent="0.2">
      <c r="A51" s="127" t="s">
        <v>226</v>
      </c>
      <c r="B51" s="40"/>
      <c r="C51" s="40"/>
      <c r="D51" s="40"/>
      <c r="E51" s="40"/>
      <c r="F51" s="40"/>
      <c r="G51" s="40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47"/>
      <c r="AE51" s="47"/>
      <c r="AF51" s="53" t="s">
        <v>35</v>
      </c>
      <c r="AG51" s="44"/>
      <c r="AH51" s="46"/>
      <c r="AK51" s="18" t="s">
        <v>35</v>
      </c>
      <c r="AL51" s="18" t="s">
        <v>35</v>
      </c>
    </row>
    <row r="52" spans="1:39" x14ac:dyDescent="0.2">
      <c r="A52" s="126" t="s">
        <v>227</v>
      </c>
      <c r="B52" s="41"/>
      <c r="C52" s="41"/>
      <c r="D52" s="41"/>
      <c r="E52" s="41"/>
      <c r="F52" s="41"/>
      <c r="G52" s="41"/>
      <c r="H52" s="41"/>
      <c r="I52" s="41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55"/>
      <c r="U52" s="155"/>
      <c r="V52" s="155"/>
      <c r="W52" s="155"/>
      <c r="X52" s="155"/>
      <c r="Y52" s="78"/>
      <c r="Z52" s="78"/>
      <c r="AA52" s="78"/>
      <c r="AB52" s="78"/>
      <c r="AC52" s="78"/>
      <c r="AD52" s="78"/>
      <c r="AE52" s="92"/>
      <c r="AF52" s="78"/>
      <c r="AG52" s="44"/>
      <c r="AH52" s="43"/>
      <c r="AM52" s="18" t="s">
        <v>35</v>
      </c>
    </row>
    <row r="53" spans="1:39" x14ac:dyDescent="0.2">
      <c r="A53" s="42"/>
      <c r="B53" s="78"/>
      <c r="C53" s="78"/>
      <c r="D53" s="78"/>
      <c r="E53" s="78"/>
      <c r="F53" s="78"/>
      <c r="G53" s="78"/>
      <c r="H53" s="78"/>
      <c r="I53" s="78"/>
      <c r="J53" s="79"/>
      <c r="K53" s="79"/>
      <c r="L53" s="79"/>
      <c r="M53" s="79"/>
      <c r="N53" s="79"/>
      <c r="O53" s="79"/>
      <c r="P53" s="79"/>
      <c r="Q53" s="78"/>
      <c r="R53" s="78"/>
      <c r="S53" s="78"/>
      <c r="T53" s="156"/>
      <c r="U53" s="156"/>
      <c r="V53" s="156"/>
      <c r="W53" s="156"/>
      <c r="X53" s="156"/>
      <c r="Y53" s="78"/>
      <c r="Z53" s="78"/>
      <c r="AA53" s="78"/>
      <c r="AB53" s="78"/>
      <c r="AC53" s="78"/>
      <c r="AD53" s="47"/>
      <c r="AE53" s="47"/>
      <c r="AF53" s="47"/>
      <c r="AG53" s="44"/>
      <c r="AH53" s="43"/>
    </row>
    <row r="54" spans="1:39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47"/>
      <c r="AE54" s="47"/>
      <c r="AF54" s="47"/>
      <c r="AG54" s="44"/>
      <c r="AH54" s="80"/>
    </row>
    <row r="55" spans="1:39" x14ac:dyDescent="0.2">
      <c r="A55" s="42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92"/>
      <c r="AF55" s="47"/>
      <c r="AG55" s="44"/>
      <c r="AH55" s="46"/>
      <c r="AJ55" s="115" t="s">
        <v>35</v>
      </c>
    </row>
    <row r="56" spans="1:39" x14ac:dyDescent="0.2">
      <c r="A56" s="42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92"/>
      <c r="AF56" s="48"/>
      <c r="AG56" s="44"/>
      <c r="AH56" s="46"/>
    </row>
    <row r="57" spans="1:39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6"/>
      <c r="AH57" s="81"/>
    </row>
    <row r="58" spans="1:39" x14ac:dyDescent="0.2">
      <c r="AH58" s="119"/>
    </row>
    <row r="59" spans="1:39" x14ac:dyDescent="0.2">
      <c r="Z59" s="113" t="s">
        <v>35</v>
      </c>
      <c r="AH59" s="119"/>
      <c r="AJ59" s="18" t="s">
        <v>35</v>
      </c>
    </row>
    <row r="61" spans="1:39" x14ac:dyDescent="0.2">
      <c r="AL61" s="115" t="s">
        <v>35</v>
      </c>
    </row>
    <row r="62" spans="1:39" x14ac:dyDescent="0.2">
      <c r="X62" s="113" t="s">
        <v>35</v>
      </c>
      <c r="Z62" s="113" t="s">
        <v>35</v>
      </c>
      <c r="AF62" s="113" t="s">
        <v>35</v>
      </c>
    </row>
    <row r="63" spans="1:39" x14ac:dyDescent="0.2">
      <c r="L63" s="113" t="s">
        <v>35</v>
      </c>
      <c r="S63" s="113" t="s">
        <v>35</v>
      </c>
      <c r="AM63" s="115" t="s">
        <v>35</v>
      </c>
    </row>
    <row r="64" spans="1:39" x14ac:dyDescent="0.2">
      <c r="V64" s="113" t="s">
        <v>35</v>
      </c>
      <c r="AI64" s="18" t="s">
        <v>35</v>
      </c>
    </row>
    <row r="66" spans="19:33" x14ac:dyDescent="0.2">
      <c r="S66" s="113" t="s">
        <v>35</v>
      </c>
    </row>
    <row r="67" spans="19:33" x14ac:dyDescent="0.2">
      <c r="U67" s="113" t="s">
        <v>35</v>
      </c>
      <c r="AG67" s="114" t="s">
        <v>35</v>
      </c>
    </row>
  </sheetData>
  <mergeCells count="36">
    <mergeCell ref="C3:C4"/>
    <mergeCell ref="T3:T4"/>
    <mergeCell ref="M3:M4"/>
    <mergeCell ref="N3:N4"/>
    <mergeCell ref="B2:AH2"/>
    <mergeCell ref="D3:D4"/>
    <mergeCell ref="F3:F4"/>
    <mergeCell ref="AF3:AF4"/>
    <mergeCell ref="S3:S4"/>
    <mergeCell ref="L3:L4"/>
    <mergeCell ref="I3:I4"/>
    <mergeCell ref="O3:O4"/>
    <mergeCell ref="V3:V4"/>
    <mergeCell ref="AE3:AE4"/>
    <mergeCell ref="T53:X53"/>
    <mergeCell ref="T52:X52"/>
    <mergeCell ref="G3:G4"/>
    <mergeCell ref="U3:U4"/>
    <mergeCell ref="H3:H4"/>
    <mergeCell ref="J3:J4"/>
    <mergeCell ref="A1:AH1"/>
    <mergeCell ref="AA3:AA4"/>
    <mergeCell ref="AB3:AB4"/>
    <mergeCell ref="AC3:AC4"/>
    <mergeCell ref="AD3:AD4"/>
    <mergeCell ref="W3:W4"/>
    <mergeCell ref="X3:X4"/>
    <mergeCell ref="Y3:Y4"/>
    <mergeCell ref="P3:P4"/>
    <mergeCell ref="Q3:Q4"/>
    <mergeCell ref="R3:R4"/>
    <mergeCell ref="Z3:Z4"/>
    <mergeCell ref="E3:E4"/>
    <mergeCell ref="K3:K4"/>
    <mergeCell ref="B3:B4"/>
    <mergeCell ref="A2:A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70" orientation="landscape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2"/>
  <sheetViews>
    <sheetView zoomScale="90" zoomScaleNormal="90" workbookViewId="0">
      <selection activeCell="B5" sqref="B5:AH50"/>
    </sheetView>
  </sheetViews>
  <sheetFormatPr defaultRowHeight="12.75" x14ac:dyDescent="0.2"/>
  <cols>
    <col min="1" max="1" width="18.85546875" style="113" customWidth="1"/>
    <col min="2" max="2" width="5.140625" style="113" customWidth="1"/>
    <col min="3" max="3" width="5" style="113" customWidth="1"/>
    <col min="4" max="4" width="5.140625" style="113" customWidth="1"/>
    <col min="5" max="9" width="5" style="113" customWidth="1"/>
    <col min="10" max="10" width="5.140625" style="113" customWidth="1"/>
    <col min="11" max="11" width="5" style="113" customWidth="1"/>
    <col min="12" max="12" width="5.28515625" style="113" customWidth="1"/>
    <col min="13" max="15" width="5.140625" style="113" customWidth="1"/>
    <col min="16" max="16" width="5.42578125" style="113" customWidth="1"/>
    <col min="17" max="17" width="5.28515625" style="113" customWidth="1"/>
    <col min="18" max="18" width="5.140625" style="113" customWidth="1"/>
    <col min="19" max="19" width="5" style="113" customWidth="1"/>
    <col min="20" max="20" width="5.42578125" style="113" customWidth="1"/>
    <col min="21" max="21" width="5.140625" style="113" customWidth="1"/>
    <col min="22" max="22" width="5.28515625" style="113" customWidth="1"/>
    <col min="23" max="23" width="5.140625" style="113" customWidth="1"/>
    <col min="24" max="24" width="5.28515625" style="113" customWidth="1"/>
    <col min="25" max="26" width="5" style="113" customWidth="1"/>
    <col min="27" max="29" width="5.140625" style="113" customWidth="1"/>
    <col min="30" max="32" width="5" style="113" customWidth="1"/>
    <col min="33" max="33" width="7" style="114" bestFit="1" customWidth="1"/>
    <col min="34" max="34" width="7.28515625" style="119" bestFit="1" customWidth="1"/>
    <col min="35" max="16384" width="9.140625" style="18"/>
  </cols>
  <sheetData>
    <row r="1" spans="1:36" ht="20.100000000000001" customHeight="1" x14ac:dyDescent="0.2">
      <c r="A1" s="163" t="s">
        <v>219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5"/>
    </row>
    <row r="2" spans="1:36" s="116" customFormat="1" ht="20.100000000000001" customHeight="1" x14ac:dyDescent="0.2">
      <c r="A2" s="166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76"/>
      <c r="AF2" s="161"/>
      <c r="AG2" s="161"/>
      <c r="AH2" s="162"/>
    </row>
    <row r="3" spans="1:36" s="117" customFormat="1" ht="20.100000000000001" customHeight="1" x14ac:dyDescent="0.2">
      <c r="A3" s="166"/>
      <c r="B3" s="157">
        <v>1</v>
      </c>
      <c r="C3" s="157">
        <f>SUM(B3+1)</f>
        <v>2</v>
      </c>
      <c r="D3" s="157">
        <f t="shared" ref="D3:AD3" si="0">SUM(C3+1)</f>
        <v>3</v>
      </c>
      <c r="E3" s="157">
        <f t="shared" si="0"/>
        <v>4</v>
      </c>
      <c r="F3" s="157">
        <f t="shared" si="0"/>
        <v>5</v>
      </c>
      <c r="G3" s="157">
        <f t="shared" si="0"/>
        <v>6</v>
      </c>
      <c r="H3" s="157">
        <f t="shared" si="0"/>
        <v>7</v>
      </c>
      <c r="I3" s="157">
        <f t="shared" si="0"/>
        <v>8</v>
      </c>
      <c r="J3" s="157">
        <f t="shared" si="0"/>
        <v>9</v>
      </c>
      <c r="K3" s="157">
        <f t="shared" si="0"/>
        <v>10</v>
      </c>
      <c r="L3" s="157">
        <f t="shared" si="0"/>
        <v>11</v>
      </c>
      <c r="M3" s="157">
        <f t="shared" si="0"/>
        <v>12</v>
      </c>
      <c r="N3" s="157">
        <f t="shared" si="0"/>
        <v>13</v>
      </c>
      <c r="O3" s="157">
        <f t="shared" si="0"/>
        <v>14</v>
      </c>
      <c r="P3" s="157">
        <f t="shared" si="0"/>
        <v>15</v>
      </c>
      <c r="Q3" s="157">
        <f t="shared" si="0"/>
        <v>16</v>
      </c>
      <c r="R3" s="157">
        <f t="shared" si="0"/>
        <v>17</v>
      </c>
      <c r="S3" s="157">
        <f t="shared" si="0"/>
        <v>18</v>
      </c>
      <c r="T3" s="157">
        <f t="shared" si="0"/>
        <v>19</v>
      </c>
      <c r="U3" s="157">
        <f t="shared" si="0"/>
        <v>20</v>
      </c>
      <c r="V3" s="157">
        <f t="shared" si="0"/>
        <v>21</v>
      </c>
      <c r="W3" s="157">
        <f t="shared" si="0"/>
        <v>22</v>
      </c>
      <c r="X3" s="157">
        <f t="shared" si="0"/>
        <v>23</v>
      </c>
      <c r="Y3" s="157">
        <f t="shared" si="0"/>
        <v>24</v>
      </c>
      <c r="Z3" s="157">
        <f t="shared" si="0"/>
        <v>25</v>
      </c>
      <c r="AA3" s="157">
        <f t="shared" si="0"/>
        <v>26</v>
      </c>
      <c r="AB3" s="157">
        <f t="shared" si="0"/>
        <v>27</v>
      </c>
      <c r="AC3" s="157">
        <f t="shared" si="0"/>
        <v>28</v>
      </c>
      <c r="AD3" s="175">
        <f t="shared" si="0"/>
        <v>29</v>
      </c>
      <c r="AE3" s="177">
        <v>30</v>
      </c>
      <c r="AF3" s="177">
        <v>31</v>
      </c>
      <c r="AG3" s="38" t="s">
        <v>28</v>
      </c>
      <c r="AH3" s="52" t="s">
        <v>26</v>
      </c>
    </row>
    <row r="4" spans="1:36" s="117" customFormat="1" ht="20.100000000000001" customHeight="1" x14ac:dyDescent="0.2">
      <c r="A4" s="166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75"/>
      <c r="AE4" s="177"/>
      <c r="AF4" s="177"/>
      <c r="AG4" s="38" t="s">
        <v>25</v>
      </c>
      <c r="AH4" s="52" t="s">
        <v>25</v>
      </c>
    </row>
    <row r="5" spans="1:36" s="117" customFormat="1" x14ac:dyDescent="0.2">
      <c r="A5" s="50" t="s">
        <v>30</v>
      </c>
      <c r="B5" s="139">
        <f>[1]Janeiro!$D$5</f>
        <v>23.2</v>
      </c>
      <c r="C5" s="139">
        <f>[1]Janeiro!$D$6</f>
        <v>21.4</v>
      </c>
      <c r="D5" s="139">
        <f>[1]Janeiro!$D$7</f>
        <v>21.1</v>
      </c>
      <c r="E5" s="139">
        <f>[1]Janeiro!$D$8</f>
        <v>19.899999999999999</v>
      </c>
      <c r="F5" s="139">
        <f>[1]Janeiro!$D$9</f>
        <v>20.7</v>
      </c>
      <c r="G5" s="139">
        <f>[1]Janeiro!$D$10</f>
        <v>20.100000000000001</v>
      </c>
      <c r="H5" s="139">
        <f>[1]Janeiro!$D$11</f>
        <v>20.9</v>
      </c>
      <c r="I5" s="139">
        <f>[1]Janeiro!$D$12</f>
        <v>20</v>
      </c>
      <c r="J5" s="139">
        <f>[1]Janeiro!$D$13</f>
        <v>21.1</v>
      </c>
      <c r="K5" s="139">
        <f>[1]Janeiro!$D$14</f>
        <v>20.6</v>
      </c>
      <c r="L5" s="139">
        <f>[1]Janeiro!$D$15</f>
        <v>21.8</v>
      </c>
      <c r="M5" s="139">
        <f>[1]Janeiro!$D$16</f>
        <v>21.8</v>
      </c>
      <c r="N5" s="139">
        <f>[1]Janeiro!$D$17</f>
        <v>22.9</v>
      </c>
      <c r="O5" s="139">
        <f>[1]Janeiro!$D$18</f>
        <v>21.9</v>
      </c>
      <c r="P5" s="139">
        <f>[1]Janeiro!$D$19</f>
        <v>21</v>
      </c>
      <c r="Q5" s="139">
        <f>[1]Janeiro!$D$20</f>
        <v>21.4</v>
      </c>
      <c r="R5" s="139">
        <f>[1]Janeiro!$D$21</f>
        <v>20.8</v>
      </c>
      <c r="S5" s="139">
        <f>[1]Janeiro!$D$22</f>
        <v>21.7</v>
      </c>
      <c r="T5" s="139">
        <f>[1]Janeiro!$D$23</f>
        <v>22.3</v>
      </c>
      <c r="U5" s="139">
        <f>[1]Janeiro!$D$24</f>
        <v>21.6</v>
      </c>
      <c r="V5" s="139">
        <f>[1]Janeiro!$D$25</f>
        <v>22.4</v>
      </c>
      <c r="W5" s="139">
        <f>[1]Janeiro!$D$26</f>
        <v>21.2</v>
      </c>
      <c r="X5" s="139">
        <f>[1]Janeiro!$D$27</f>
        <v>21.7</v>
      </c>
      <c r="Y5" s="139">
        <f>[1]Janeiro!$D$28</f>
        <v>21.7</v>
      </c>
      <c r="Z5" s="139">
        <f>[1]Janeiro!$D$29</f>
        <v>22.6</v>
      </c>
      <c r="AA5" s="139">
        <f>[1]Janeiro!$D$30</f>
        <v>21.6</v>
      </c>
      <c r="AB5" s="139">
        <f>[1]Janeiro!$D$31</f>
        <v>21.1</v>
      </c>
      <c r="AC5" s="139">
        <f>[1]Janeiro!$D$32</f>
        <v>23</v>
      </c>
      <c r="AD5" s="139">
        <f>[1]Janeiro!$D$33</f>
        <v>23</v>
      </c>
      <c r="AE5" s="139">
        <f>[1]Janeiro!$D$34</f>
        <v>22.9</v>
      </c>
      <c r="AF5" s="139">
        <f>[1]Janeiro!$D$35</f>
        <v>21.8</v>
      </c>
      <c r="AG5" s="146">
        <f t="shared" ref="AG5" si="1">MIN(B5:AF5)</f>
        <v>19.899999999999999</v>
      </c>
      <c r="AH5" s="145">
        <f t="shared" ref="AH5" si="2">AVERAGE(B5:AF5)</f>
        <v>21.587096774193547</v>
      </c>
    </row>
    <row r="6" spans="1:36" x14ac:dyDescent="0.2">
      <c r="A6" s="50" t="s">
        <v>0</v>
      </c>
      <c r="B6" s="141">
        <f>[2]Janeiro!$D$5</f>
        <v>20.6</v>
      </c>
      <c r="C6" s="141">
        <f>[2]Janeiro!$D$6</f>
        <v>20.9</v>
      </c>
      <c r="D6" s="141">
        <f>[2]Janeiro!$D$7</f>
        <v>20.5</v>
      </c>
      <c r="E6" s="141">
        <f>[2]Janeiro!$D$8</f>
        <v>19.399999999999999</v>
      </c>
      <c r="F6" s="141">
        <f>[2]Janeiro!$D$9</f>
        <v>16.3</v>
      </c>
      <c r="G6" s="141">
        <f>[2]Janeiro!$D$10</f>
        <v>15</v>
      </c>
      <c r="H6" s="141">
        <f>[2]Janeiro!$D$11</f>
        <v>17.100000000000001</v>
      </c>
      <c r="I6" s="141">
        <f>[2]Janeiro!$D$12</f>
        <v>17.8</v>
      </c>
      <c r="J6" s="141">
        <f>[2]Janeiro!$D$13</f>
        <v>17</v>
      </c>
      <c r="K6" s="141">
        <f>[2]Janeiro!$D$14</f>
        <v>17.8</v>
      </c>
      <c r="L6" s="141">
        <f>[2]Janeiro!$D$15</f>
        <v>18.3</v>
      </c>
      <c r="M6" s="141">
        <f>[2]Janeiro!$D$16</f>
        <v>17.600000000000001</v>
      </c>
      <c r="N6" s="141">
        <f>[2]Janeiro!$D$17</f>
        <v>19.7</v>
      </c>
      <c r="O6" s="141">
        <f>[2]Janeiro!$D$18</f>
        <v>20.399999999999999</v>
      </c>
      <c r="P6" s="141">
        <f>[2]Janeiro!$D$19</f>
        <v>18.100000000000001</v>
      </c>
      <c r="Q6" s="141">
        <f>[2]Janeiro!$D$20</f>
        <v>18.100000000000001</v>
      </c>
      <c r="R6" s="141">
        <f>[2]Janeiro!$D$21</f>
        <v>20.2</v>
      </c>
      <c r="S6" s="141">
        <f>[2]Janeiro!$D$22</f>
        <v>19.600000000000001</v>
      </c>
      <c r="T6" s="141">
        <f>[2]Janeiro!$D$23</f>
        <v>18.7</v>
      </c>
      <c r="U6" s="141">
        <f>[2]Janeiro!$D$24</f>
        <v>19.2</v>
      </c>
      <c r="V6" s="141">
        <f>[2]Janeiro!$D$25</f>
        <v>20.2</v>
      </c>
      <c r="W6" s="141">
        <f>[2]Janeiro!$D$26</f>
        <v>20.2</v>
      </c>
      <c r="X6" s="141">
        <f>[2]Janeiro!$D$27</f>
        <v>18.399999999999999</v>
      </c>
      <c r="Y6" s="141">
        <f>[2]Janeiro!$D$28</f>
        <v>18.7</v>
      </c>
      <c r="Z6" s="141">
        <f>[2]Janeiro!$D$29</f>
        <v>19.5</v>
      </c>
      <c r="AA6" s="141">
        <f>[2]Janeiro!$D$30</f>
        <v>20.100000000000001</v>
      </c>
      <c r="AB6" s="141">
        <f>[2]Janeiro!$D$31</f>
        <v>16.7</v>
      </c>
      <c r="AC6" s="141">
        <f>[2]Janeiro!$D$32</f>
        <v>20.8</v>
      </c>
      <c r="AD6" s="141">
        <f>[2]Janeiro!$D$33</f>
        <v>22.3</v>
      </c>
      <c r="AE6" s="141">
        <f>[2]Janeiro!$D$34</f>
        <v>21.4</v>
      </c>
      <c r="AF6" s="141">
        <f>[2]Janeiro!$D$35</f>
        <v>20</v>
      </c>
      <c r="AG6" s="146">
        <f t="shared" ref="AG6:AG49" si="3">MIN(B6:AF6)</f>
        <v>15</v>
      </c>
      <c r="AH6" s="145">
        <f t="shared" ref="AH6:AH49" si="4">AVERAGE(B6:AF6)</f>
        <v>19.051612903225802</v>
      </c>
    </row>
    <row r="7" spans="1:36" x14ac:dyDescent="0.2">
      <c r="A7" s="50" t="s">
        <v>90</v>
      </c>
      <c r="B7" s="141">
        <f>[3]Janeiro!$D$5</f>
        <v>22.9</v>
      </c>
      <c r="C7" s="141">
        <f>[3]Janeiro!$D$6</f>
        <v>20.5</v>
      </c>
      <c r="D7" s="141">
        <f>[3]Janeiro!$D$7</f>
        <v>20.399999999999999</v>
      </c>
      <c r="E7" s="141">
        <f>[3]Janeiro!$D$8</f>
        <v>22.4</v>
      </c>
      <c r="F7" s="141">
        <f>[3]Janeiro!$D$9</f>
        <v>18</v>
      </c>
      <c r="G7" s="141">
        <f>[3]Janeiro!$D$10</f>
        <v>18.5</v>
      </c>
      <c r="H7" s="141">
        <f>[3]Janeiro!$D$11</f>
        <v>19.399999999999999</v>
      </c>
      <c r="I7" s="141">
        <f>[3]Janeiro!$D$12</f>
        <v>19.7</v>
      </c>
      <c r="J7" s="141">
        <f>[3]Janeiro!$D$13</f>
        <v>20.8</v>
      </c>
      <c r="K7" s="141">
        <f>[3]Janeiro!$D$14</f>
        <v>21.4</v>
      </c>
      <c r="L7" s="141">
        <f>[3]Janeiro!$D$15</f>
        <v>20.399999999999999</v>
      </c>
      <c r="M7" s="141">
        <f>[3]Janeiro!$D$16</f>
        <v>20.8</v>
      </c>
      <c r="N7" s="141">
        <f>[3]Janeiro!$D$17</f>
        <v>21.9</v>
      </c>
      <c r="O7" s="141">
        <f>[3]Janeiro!$D$18</f>
        <v>22.3</v>
      </c>
      <c r="P7" s="141">
        <f>[3]Janeiro!$D$19</f>
        <v>21.2</v>
      </c>
      <c r="Q7" s="141">
        <f>[3]Janeiro!$D$20</f>
        <v>21</v>
      </c>
      <c r="R7" s="141">
        <f>[3]Janeiro!$D$21</f>
        <v>22</v>
      </c>
      <c r="S7" s="141">
        <f>[3]Janeiro!$D$22</f>
        <v>22.9</v>
      </c>
      <c r="T7" s="141">
        <f>[3]Janeiro!$D$23</f>
        <v>21.2</v>
      </c>
      <c r="U7" s="141">
        <f>[3]Janeiro!$D$24</f>
        <v>21.8</v>
      </c>
      <c r="V7" s="141">
        <f>[3]Janeiro!$D$25</f>
        <v>21.6</v>
      </c>
      <c r="W7" s="141">
        <f>[3]Janeiro!$D$26</f>
        <v>21.6</v>
      </c>
      <c r="X7" s="141">
        <f>[3]Janeiro!$D$27</f>
        <v>20.6</v>
      </c>
      <c r="Y7" s="141">
        <f>[3]Janeiro!$D$28</f>
        <v>21.2</v>
      </c>
      <c r="Z7" s="141">
        <f>[3]Janeiro!$D$29</f>
        <v>21.6</v>
      </c>
      <c r="AA7" s="141">
        <f>[3]Janeiro!$D$30</f>
        <v>22.1</v>
      </c>
      <c r="AB7" s="141">
        <f>[3]Janeiro!$D$31</f>
        <v>22.4</v>
      </c>
      <c r="AC7" s="141">
        <f>[3]Janeiro!$D$32</f>
        <v>23.4</v>
      </c>
      <c r="AD7" s="141">
        <f>[3]Janeiro!$D$33</f>
        <v>23.1</v>
      </c>
      <c r="AE7" s="141">
        <f>[3]Janeiro!$D$34</f>
        <v>21.2</v>
      </c>
      <c r="AF7" s="141">
        <f>[3]Janeiro!$D$35</f>
        <v>20.8</v>
      </c>
      <c r="AG7" s="146">
        <f t="shared" si="3"/>
        <v>18</v>
      </c>
      <c r="AH7" s="145">
        <f t="shared" si="4"/>
        <v>21.261290322580646</v>
      </c>
    </row>
    <row r="8" spans="1:36" x14ac:dyDescent="0.2">
      <c r="A8" s="50" t="s">
        <v>1</v>
      </c>
      <c r="B8" s="141">
        <f>[4]Janeiro!$D$5</f>
        <v>23.9</v>
      </c>
      <c r="C8" s="141">
        <f>[4]Janeiro!$D$6</f>
        <v>23.8</v>
      </c>
      <c r="D8" s="141">
        <f>[4]Janeiro!$D$7</f>
        <v>23.1</v>
      </c>
      <c r="E8" s="141">
        <f>[4]Janeiro!$D$8</f>
        <v>23.5</v>
      </c>
      <c r="F8" s="141">
        <f>[4]Janeiro!$D$9</f>
        <v>21.6</v>
      </c>
      <c r="G8" s="141">
        <f>[4]Janeiro!$D$10</f>
        <v>20.3</v>
      </c>
      <c r="H8" s="141">
        <f>[4]Janeiro!$D$11</f>
        <v>20</v>
      </c>
      <c r="I8" s="141">
        <f>[4]Janeiro!$D$12</f>
        <v>23.1</v>
      </c>
      <c r="J8" s="141">
        <f>[4]Janeiro!$D$13</f>
        <v>22.2</v>
      </c>
      <c r="K8" s="141">
        <f>[4]Janeiro!$D$14</f>
        <v>22.9</v>
      </c>
      <c r="L8" s="141">
        <f>[4]Janeiro!$D$15</f>
        <v>21.1</v>
      </c>
      <c r="M8" s="141">
        <f>[4]Janeiro!$D$16</f>
        <v>21.2</v>
      </c>
      <c r="N8" s="141">
        <f>[4]Janeiro!$D$17</f>
        <v>22.1</v>
      </c>
      <c r="O8" s="141">
        <f>[4]Janeiro!$D$18</f>
        <v>21.2</v>
      </c>
      <c r="P8" s="141">
        <f>[4]Janeiro!$D$19</f>
        <v>21.5</v>
      </c>
      <c r="Q8" s="141">
        <f>[4]Janeiro!$D$20</f>
        <v>21.9</v>
      </c>
      <c r="R8" s="141">
        <f>[4]Janeiro!$D$21</f>
        <v>22.1</v>
      </c>
      <c r="S8" s="141">
        <f>[4]Janeiro!$D$22</f>
        <v>22.7</v>
      </c>
      <c r="T8" s="141">
        <f>[4]Janeiro!$D$23</f>
        <v>22.1</v>
      </c>
      <c r="U8" s="141">
        <f>[4]Janeiro!$D$24</f>
        <v>22.6</v>
      </c>
      <c r="V8" s="141">
        <f>[4]Janeiro!$D$25</f>
        <v>23.3</v>
      </c>
      <c r="W8" s="141">
        <f>[4]Janeiro!$D$26</f>
        <v>25.4</v>
      </c>
      <c r="X8" s="141">
        <f>[4]Janeiro!$D$27</f>
        <v>21.6</v>
      </c>
      <c r="Y8" s="141">
        <f>[4]Janeiro!$D$28</f>
        <v>22.1</v>
      </c>
      <c r="Z8" s="141">
        <f>[4]Janeiro!$D$29</f>
        <v>22.9</v>
      </c>
      <c r="AA8" s="141">
        <f>[4]Janeiro!$D$30</f>
        <v>23.7</v>
      </c>
      <c r="AB8" s="141">
        <f>[4]Janeiro!$D$31</f>
        <v>23.3</v>
      </c>
      <c r="AC8" s="141">
        <f>[4]Janeiro!$D$32</f>
        <v>23.3</v>
      </c>
      <c r="AD8" s="141">
        <f>[4]Janeiro!$D$33</f>
        <v>24.6</v>
      </c>
      <c r="AE8" s="141">
        <f>[4]Janeiro!$D$34</f>
        <v>23.3</v>
      </c>
      <c r="AF8" s="141">
        <f>[4]Janeiro!$D$35</f>
        <v>21.7</v>
      </c>
      <c r="AG8" s="146">
        <f t="shared" si="3"/>
        <v>20</v>
      </c>
      <c r="AH8" s="145">
        <f t="shared" si="4"/>
        <v>22.519354838709678</v>
      </c>
    </row>
    <row r="9" spans="1:36" hidden="1" x14ac:dyDescent="0.2">
      <c r="A9" s="109" t="s">
        <v>153</v>
      </c>
      <c r="B9" s="141" t="str">
        <f>[5]Janeiro!$D$5</f>
        <v>*</v>
      </c>
      <c r="C9" s="141" t="str">
        <f>[5]Janeiro!$D$6</f>
        <v>*</v>
      </c>
      <c r="D9" s="141" t="str">
        <f>[5]Janeiro!$D$7</f>
        <v>*</v>
      </c>
      <c r="E9" s="141" t="str">
        <f>[5]Janeiro!$D$8</f>
        <v>*</v>
      </c>
      <c r="F9" s="141" t="str">
        <f>[5]Janeiro!$D$9</f>
        <v>*</v>
      </c>
      <c r="G9" s="141" t="str">
        <f>[5]Janeiro!$D$10</f>
        <v>*</v>
      </c>
      <c r="H9" s="141" t="str">
        <f>[5]Janeiro!$D$11</f>
        <v>*</v>
      </c>
      <c r="I9" s="141" t="str">
        <f>[5]Janeiro!$D$12</f>
        <v>*</v>
      </c>
      <c r="J9" s="141" t="str">
        <f>[5]Janeiro!$D$13</f>
        <v>*</v>
      </c>
      <c r="K9" s="141" t="str">
        <f>[5]Janeiro!$D$14</f>
        <v>*</v>
      </c>
      <c r="L9" s="141" t="str">
        <f>[5]Janeiro!$D$15</f>
        <v>*</v>
      </c>
      <c r="M9" s="141" t="str">
        <f>[5]Janeiro!$D$16</f>
        <v>*</v>
      </c>
      <c r="N9" s="141" t="str">
        <f>[5]Janeiro!$D$17</f>
        <v>*</v>
      </c>
      <c r="O9" s="141" t="str">
        <f>[5]Janeiro!$D$18</f>
        <v>*</v>
      </c>
      <c r="P9" s="141" t="str">
        <f>[5]Janeiro!$D$19</f>
        <v>*</v>
      </c>
      <c r="Q9" s="141" t="str">
        <f>[5]Janeiro!$D$20</f>
        <v>*</v>
      </c>
      <c r="R9" s="141" t="str">
        <f>[5]Janeiro!$D$21</f>
        <v>*</v>
      </c>
      <c r="S9" s="141" t="str">
        <f>[5]Janeiro!$D$22</f>
        <v>*</v>
      </c>
      <c r="T9" s="141" t="str">
        <f>[5]Janeiro!$D$23</f>
        <v>*</v>
      </c>
      <c r="U9" s="141" t="str">
        <f>[5]Janeiro!$D$24</f>
        <v>*</v>
      </c>
      <c r="V9" s="141" t="str">
        <f>[5]Janeiro!$D$25</f>
        <v>*</v>
      </c>
      <c r="W9" s="141" t="str">
        <f>[5]Janeiro!$D$26</f>
        <v>*</v>
      </c>
      <c r="X9" s="141" t="str">
        <f>[5]Janeiro!$D$27</f>
        <v>*</v>
      </c>
      <c r="Y9" s="141" t="str">
        <f>[5]Janeiro!$D$28</f>
        <v>*</v>
      </c>
      <c r="Z9" s="141" t="str">
        <f>[5]Janeiro!$D$29</f>
        <v>*</v>
      </c>
      <c r="AA9" s="141" t="str">
        <f>[5]Janeiro!$D$30</f>
        <v>*</v>
      </c>
      <c r="AB9" s="141" t="str">
        <f>[5]Janeiro!$D$31</f>
        <v>*</v>
      </c>
      <c r="AC9" s="141" t="str">
        <f>[5]Janeiro!$D$32</f>
        <v>*</v>
      </c>
      <c r="AD9" s="141" t="str">
        <f>[5]Janeiro!$D$33</f>
        <v>*</v>
      </c>
      <c r="AE9" s="141" t="str">
        <f>[5]Janeiro!$D$34</f>
        <v>*</v>
      </c>
      <c r="AF9" s="141" t="str">
        <f>[5]Janeiro!$D$35</f>
        <v>*</v>
      </c>
      <c r="AG9" s="146">
        <f t="shared" si="3"/>
        <v>0</v>
      </c>
      <c r="AH9" s="145" t="e">
        <f t="shared" si="4"/>
        <v>#DIV/0!</v>
      </c>
    </row>
    <row r="10" spans="1:36" x14ac:dyDescent="0.2">
      <c r="A10" s="50" t="s">
        <v>97</v>
      </c>
      <c r="B10" s="141">
        <f>[6]Janeiro!$D$5</f>
        <v>21.2</v>
      </c>
      <c r="C10" s="141">
        <f>[6]Janeiro!$D$6</f>
        <v>19.899999999999999</v>
      </c>
      <c r="D10" s="141">
        <f>[6]Janeiro!$D$7</f>
        <v>19.600000000000001</v>
      </c>
      <c r="E10" s="141">
        <f>[6]Janeiro!$D$8</f>
        <v>18.7</v>
      </c>
      <c r="F10" s="141">
        <f>[6]Janeiro!$D$9</f>
        <v>19</v>
      </c>
      <c r="G10" s="141">
        <f>[6]Janeiro!$D$10</f>
        <v>18.600000000000001</v>
      </c>
      <c r="H10" s="141">
        <f>[6]Janeiro!$D$11</f>
        <v>19.100000000000001</v>
      </c>
      <c r="I10" s="141">
        <f>[6]Janeiro!$D$12</f>
        <v>19.100000000000001</v>
      </c>
      <c r="J10" s="141">
        <f>[6]Janeiro!$D$13</f>
        <v>18.7</v>
      </c>
      <c r="K10" s="141">
        <f>[6]Janeiro!$D$14</f>
        <v>20.399999999999999</v>
      </c>
      <c r="L10" s="141">
        <f>[6]Janeiro!$D$15</f>
        <v>18.2</v>
      </c>
      <c r="M10" s="141">
        <f>[6]Janeiro!$D$16</f>
        <v>19</v>
      </c>
      <c r="N10" s="141">
        <f>[6]Janeiro!$D$17</f>
        <v>20.100000000000001</v>
      </c>
      <c r="O10" s="141">
        <f>[6]Janeiro!$D$18</f>
        <v>19.399999999999999</v>
      </c>
      <c r="P10" s="141">
        <f>[6]Janeiro!$D$19</f>
        <v>17.5</v>
      </c>
      <c r="Q10" s="141">
        <f>[6]Janeiro!$D$20</f>
        <v>19.899999999999999</v>
      </c>
      <c r="R10" s="141">
        <f>[6]Janeiro!$D$21</f>
        <v>20.2</v>
      </c>
      <c r="S10" s="141">
        <f>[6]Janeiro!$D$22</f>
        <v>19.399999999999999</v>
      </c>
      <c r="T10" s="141">
        <f>[6]Janeiro!$D$23</f>
        <v>19.899999999999999</v>
      </c>
      <c r="U10" s="141">
        <f>[6]Janeiro!$D$24</f>
        <v>19.8</v>
      </c>
      <c r="V10" s="141">
        <f>[6]Janeiro!$D$25</f>
        <v>21.3</v>
      </c>
      <c r="W10" s="141">
        <f>[6]Janeiro!$D$26</f>
        <v>20.3</v>
      </c>
      <c r="X10" s="141">
        <f>[6]Janeiro!$D$27</f>
        <v>20.100000000000001</v>
      </c>
      <c r="Y10" s="141">
        <f>[6]Janeiro!$D$28</f>
        <v>18.5</v>
      </c>
      <c r="Z10" s="141">
        <f>[6]Janeiro!$D$29</f>
        <v>19.5</v>
      </c>
      <c r="AA10" s="141">
        <f>[6]Janeiro!$D$30</f>
        <v>20</v>
      </c>
      <c r="AB10" s="141">
        <f>[6]Janeiro!$D$31</f>
        <v>18.8</v>
      </c>
      <c r="AC10" s="141">
        <f>[6]Janeiro!$D$32</f>
        <v>20.5</v>
      </c>
      <c r="AD10" s="141">
        <f>[6]Janeiro!$D$33</f>
        <v>20.7</v>
      </c>
      <c r="AE10" s="141">
        <f>[6]Janeiro!$D$34</f>
        <v>19.2</v>
      </c>
      <c r="AF10" s="141">
        <f>[6]Janeiro!$D$35</f>
        <v>20</v>
      </c>
      <c r="AG10" s="146">
        <f t="shared" si="3"/>
        <v>17.5</v>
      </c>
      <c r="AH10" s="145">
        <f t="shared" si="4"/>
        <v>19.567741935483873</v>
      </c>
    </row>
    <row r="11" spans="1:36" x14ac:dyDescent="0.2">
      <c r="A11" s="50" t="s">
        <v>52</v>
      </c>
      <c r="B11" s="141">
        <f>[7]Janeiro!$D$5</f>
        <v>23.7</v>
      </c>
      <c r="C11" s="141">
        <f>[7]Janeiro!$D$6</f>
        <v>20.399999999999999</v>
      </c>
      <c r="D11" s="141">
        <f>[7]Janeiro!$D$7</f>
        <v>20.100000000000001</v>
      </c>
      <c r="E11" s="141">
        <f>[7]Janeiro!$D$8</f>
        <v>21.4</v>
      </c>
      <c r="F11" s="141">
        <f>[7]Janeiro!$D$9</f>
        <v>19.7</v>
      </c>
      <c r="G11" s="141">
        <f>[7]Janeiro!$D$10</f>
        <v>19.600000000000001</v>
      </c>
      <c r="H11" s="141">
        <f>[7]Janeiro!$D$11</f>
        <v>19.100000000000001</v>
      </c>
      <c r="I11" s="141">
        <f>[7]Janeiro!$D$12</f>
        <v>20.6</v>
      </c>
      <c r="J11" s="141">
        <f>[7]Janeiro!$D$13</f>
        <v>20.399999999999999</v>
      </c>
      <c r="K11" s="141">
        <f>[7]Janeiro!$D$14</f>
        <v>22.1</v>
      </c>
      <c r="L11" s="141">
        <f>[7]Janeiro!$D$15</f>
        <v>21.4</v>
      </c>
      <c r="M11" s="141">
        <f>[7]Janeiro!$D$16</f>
        <v>21.1</v>
      </c>
      <c r="N11" s="141">
        <f>[7]Janeiro!$D$17</f>
        <v>22</v>
      </c>
      <c r="O11" s="141">
        <f>[7]Janeiro!$D$18</f>
        <v>21.9</v>
      </c>
      <c r="P11" s="141">
        <f>[7]Janeiro!$D$19</f>
        <v>21.4</v>
      </c>
      <c r="Q11" s="141">
        <f>[7]Janeiro!$D$20</f>
        <v>20.3</v>
      </c>
      <c r="R11" s="141">
        <f>[7]Janeiro!$D$21</f>
        <v>21.5</v>
      </c>
      <c r="S11" s="141">
        <f>[7]Janeiro!$D$22</f>
        <v>23.9</v>
      </c>
      <c r="T11" s="141">
        <f>[7]Janeiro!$D$23</f>
        <v>21.6</v>
      </c>
      <c r="U11" s="141">
        <f>[7]Janeiro!$D$24</f>
        <v>21.2</v>
      </c>
      <c r="V11" s="141">
        <f>[7]Janeiro!$D$25</f>
        <v>21</v>
      </c>
      <c r="W11" s="141">
        <f>[7]Janeiro!$D$26</f>
        <v>19.899999999999999</v>
      </c>
      <c r="X11" s="141">
        <f>[7]Janeiro!$D$27</f>
        <v>20.7</v>
      </c>
      <c r="Y11" s="141">
        <f>[7]Janeiro!$D$28</f>
        <v>22.3</v>
      </c>
      <c r="Z11" s="141">
        <f>[7]Janeiro!$D$29</f>
        <v>22.9</v>
      </c>
      <c r="AA11" s="141">
        <f>[7]Janeiro!$D$30</f>
        <v>22.6</v>
      </c>
      <c r="AB11" s="141">
        <f>[7]Janeiro!$D$31</f>
        <v>23.5</v>
      </c>
      <c r="AC11" s="141">
        <f>[7]Janeiro!$D$32</f>
        <v>23.9</v>
      </c>
      <c r="AD11" s="141">
        <f>[7]Janeiro!$D$33</f>
        <v>23.4</v>
      </c>
      <c r="AE11" s="141">
        <f>[7]Janeiro!$D$34</f>
        <v>21.7</v>
      </c>
      <c r="AF11" s="141">
        <f>[7]Janeiro!$D$35</f>
        <v>20.5</v>
      </c>
      <c r="AG11" s="146">
        <f t="shared" si="3"/>
        <v>19.100000000000001</v>
      </c>
      <c r="AH11" s="145">
        <f t="shared" si="4"/>
        <v>21.477419354838709</v>
      </c>
    </row>
    <row r="12" spans="1:36" hidden="1" x14ac:dyDescent="0.2">
      <c r="A12" s="110" t="s">
        <v>31</v>
      </c>
      <c r="B12" s="141" t="str">
        <f>[8]Janeiro!$D$5</f>
        <v>*</v>
      </c>
      <c r="C12" s="141" t="str">
        <f>[8]Janeiro!$D$6</f>
        <v>*</v>
      </c>
      <c r="D12" s="141" t="str">
        <f>[8]Janeiro!$D$7</f>
        <v>*</v>
      </c>
      <c r="E12" s="141" t="str">
        <f>[8]Janeiro!$D$8</f>
        <v>*</v>
      </c>
      <c r="F12" s="141" t="str">
        <f>[8]Janeiro!$D$9</f>
        <v>*</v>
      </c>
      <c r="G12" s="141" t="str">
        <f>[8]Janeiro!$D$10</f>
        <v>*</v>
      </c>
      <c r="H12" s="141" t="str">
        <f>[8]Janeiro!$D$11</f>
        <v>*</v>
      </c>
      <c r="I12" s="141" t="str">
        <f>[8]Janeiro!$D$12</f>
        <v>*</v>
      </c>
      <c r="J12" s="141" t="str">
        <f>[8]Janeiro!$D$13</f>
        <v>*</v>
      </c>
      <c r="K12" s="141" t="str">
        <f>[8]Janeiro!$D$14</f>
        <v>*</v>
      </c>
      <c r="L12" s="141" t="str">
        <f>[8]Janeiro!$D$15</f>
        <v>*</v>
      </c>
      <c r="M12" s="141" t="str">
        <f>[8]Janeiro!$D$16</f>
        <v>*</v>
      </c>
      <c r="N12" s="141" t="str">
        <f>[8]Janeiro!$D$17</f>
        <v>*</v>
      </c>
      <c r="O12" s="141" t="str">
        <f>[8]Janeiro!$D$18</f>
        <v>*</v>
      </c>
      <c r="P12" s="141" t="str">
        <f>[8]Janeiro!$D$19</f>
        <v>*</v>
      </c>
      <c r="Q12" s="141" t="str">
        <f>[8]Janeiro!$D$20</f>
        <v>*</v>
      </c>
      <c r="R12" s="141" t="str">
        <f>[8]Janeiro!$D$21</f>
        <v>*</v>
      </c>
      <c r="S12" s="141" t="str">
        <f>[8]Janeiro!$D$22</f>
        <v>*</v>
      </c>
      <c r="T12" s="141" t="str">
        <f>[8]Janeiro!$D$23</f>
        <v>*</v>
      </c>
      <c r="U12" s="141" t="str">
        <f>[8]Janeiro!$D$24</f>
        <v>*</v>
      </c>
      <c r="V12" s="141" t="str">
        <f>[8]Janeiro!$D$25</f>
        <v>*</v>
      </c>
      <c r="W12" s="141" t="str">
        <f>[8]Janeiro!$D$26</f>
        <v>*</v>
      </c>
      <c r="X12" s="141" t="str">
        <f>[8]Janeiro!$D$27</f>
        <v>*</v>
      </c>
      <c r="Y12" s="141" t="str">
        <f>[8]Janeiro!$D$28</f>
        <v>*</v>
      </c>
      <c r="Z12" s="141" t="str">
        <f>[8]Janeiro!$D$29</f>
        <v>*</v>
      </c>
      <c r="AA12" s="141" t="str">
        <f>[8]Janeiro!$D$30</f>
        <v>*</v>
      </c>
      <c r="AB12" s="141" t="str">
        <f>[8]Janeiro!$D$31</f>
        <v>*</v>
      </c>
      <c r="AC12" s="141" t="str">
        <f>[8]Janeiro!$D$32</f>
        <v>*</v>
      </c>
      <c r="AD12" s="141" t="str">
        <f>[8]Janeiro!$D$33</f>
        <v>*</v>
      </c>
      <c r="AE12" s="141" t="str">
        <f>[8]Janeiro!$D$34</f>
        <v>*</v>
      </c>
      <c r="AF12" s="141" t="str">
        <f>[8]Janeiro!$D$35</f>
        <v>*</v>
      </c>
      <c r="AG12" s="146">
        <f t="shared" si="3"/>
        <v>0</v>
      </c>
      <c r="AH12" s="145" t="e">
        <f t="shared" si="4"/>
        <v>#DIV/0!</v>
      </c>
    </row>
    <row r="13" spans="1:36" hidden="1" x14ac:dyDescent="0.2">
      <c r="A13" s="109" t="s">
        <v>100</v>
      </c>
      <c r="B13" s="141" t="str">
        <f>[9]Janeiro!$D$5</f>
        <v>*</v>
      </c>
      <c r="C13" s="141" t="str">
        <f>[9]Janeiro!$D$6</f>
        <v>*</v>
      </c>
      <c r="D13" s="141" t="str">
        <f>[9]Janeiro!$D$7</f>
        <v>*</v>
      </c>
      <c r="E13" s="141" t="str">
        <f>[9]Janeiro!$D$8</f>
        <v>*</v>
      </c>
      <c r="F13" s="141" t="str">
        <f>[9]Janeiro!$D$9</f>
        <v>*</v>
      </c>
      <c r="G13" s="141" t="str">
        <f>[9]Janeiro!$D$10</f>
        <v>*</v>
      </c>
      <c r="H13" s="141" t="str">
        <f>[9]Janeiro!$D$11</f>
        <v>*</v>
      </c>
      <c r="I13" s="141" t="str">
        <f>[9]Janeiro!$D$12</f>
        <v>*</v>
      </c>
      <c r="J13" s="141" t="str">
        <f>[9]Janeiro!$D$13</f>
        <v>*</v>
      </c>
      <c r="K13" s="141" t="str">
        <f>[9]Janeiro!$D$14</f>
        <v>*</v>
      </c>
      <c r="L13" s="141" t="str">
        <f>[9]Janeiro!$D$15</f>
        <v>*</v>
      </c>
      <c r="M13" s="141" t="str">
        <f>[9]Janeiro!$D$16</f>
        <v>*</v>
      </c>
      <c r="N13" s="141" t="str">
        <f>[9]Janeiro!$D$17</f>
        <v>*</v>
      </c>
      <c r="O13" s="141" t="str">
        <f>[9]Janeiro!$D$18</f>
        <v>*</v>
      </c>
      <c r="P13" s="141" t="str">
        <f>[9]Janeiro!$D$19</f>
        <v>*</v>
      </c>
      <c r="Q13" s="141" t="str">
        <f>[9]Janeiro!$D$20</f>
        <v>*</v>
      </c>
      <c r="R13" s="141" t="str">
        <f>[9]Janeiro!$D$21</f>
        <v>*</v>
      </c>
      <c r="S13" s="141" t="str">
        <f>[9]Janeiro!$D$22</f>
        <v>*</v>
      </c>
      <c r="T13" s="141" t="str">
        <f>[9]Janeiro!$D$23</f>
        <v>*</v>
      </c>
      <c r="U13" s="141" t="str">
        <f>[9]Janeiro!$D$24</f>
        <v>*</v>
      </c>
      <c r="V13" s="141" t="str">
        <f>[9]Janeiro!$D$25</f>
        <v>*</v>
      </c>
      <c r="W13" s="141" t="str">
        <f>[9]Janeiro!$D$26</f>
        <v>*</v>
      </c>
      <c r="X13" s="141" t="str">
        <f>[9]Janeiro!$D$27</f>
        <v>*</v>
      </c>
      <c r="Y13" s="141" t="str">
        <f>[9]Janeiro!$D$28</f>
        <v>*</v>
      </c>
      <c r="Z13" s="141" t="str">
        <f>[9]Janeiro!$D$29</f>
        <v>*</v>
      </c>
      <c r="AA13" s="141" t="str">
        <f>[9]Janeiro!$D$30</f>
        <v>*</v>
      </c>
      <c r="AB13" s="141" t="str">
        <f>[9]Janeiro!$D$31</f>
        <v>*</v>
      </c>
      <c r="AC13" s="141" t="str">
        <f>[9]Janeiro!$D$32</f>
        <v>*</v>
      </c>
      <c r="AD13" s="141" t="str">
        <f>[9]Janeiro!$D$33</f>
        <v>*</v>
      </c>
      <c r="AE13" s="141" t="str">
        <f>[9]Janeiro!$D$34</f>
        <v>*</v>
      </c>
      <c r="AF13" s="141" t="str">
        <f>[9]Janeiro!$D$35</f>
        <v>*</v>
      </c>
      <c r="AG13" s="146">
        <f t="shared" si="3"/>
        <v>0</v>
      </c>
      <c r="AH13" s="145" t="e">
        <f t="shared" si="4"/>
        <v>#DIV/0!</v>
      </c>
    </row>
    <row r="14" spans="1:36" hidden="1" x14ac:dyDescent="0.2">
      <c r="A14" s="110" t="s">
        <v>104</v>
      </c>
      <c r="B14" s="141" t="str">
        <f>[10]Janeiro!$D$5</f>
        <v>*</v>
      </c>
      <c r="C14" s="141" t="str">
        <f>[10]Janeiro!$D$6</f>
        <v>*</v>
      </c>
      <c r="D14" s="141" t="str">
        <f>[10]Janeiro!$D$7</f>
        <v>*</v>
      </c>
      <c r="E14" s="141" t="str">
        <f>[10]Janeiro!$D$8</f>
        <v>*</v>
      </c>
      <c r="F14" s="141" t="str">
        <f>[10]Janeiro!$D$9</f>
        <v>*</v>
      </c>
      <c r="G14" s="141" t="str">
        <f>[10]Janeiro!$D$10</f>
        <v>*</v>
      </c>
      <c r="H14" s="141" t="str">
        <f>[10]Janeiro!$D$11</f>
        <v>*</v>
      </c>
      <c r="I14" s="141" t="str">
        <f>[10]Janeiro!$D$12</f>
        <v>*</v>
      </c>
      <c r="J14" s="141" t="str">
        <f>[10]Janeiro!$D$13</f>
        <v>*</v>
      </c>
      <c r="K14" s="141" t="str">
        <f>[10]Janeiro!$D$14</f>
        <v>*</v>
      </c>
      <c r="L14" s="141" t="str">
        <f>[10]Janeiro!$D$15</f>
        <v>*</v>
      </c>
      <c r="M14" s="141" t="str">
        <f>[10]Janeiro!$D$16</f>
        <v>*</v>
      </c>
      <c r="N14" s="141" t="str">
        <f>[10]Janeiro!$D$17</f>
        <v>*</v>
      </c>
      <c r="O14" s="141" t="str">
        <f>[10]Janeiro!$D$18</f>
        <v>*</v>
      </c>
      <c r="P14" s="141" t="str">
        <f>[10]Janeiro!$D$19</f>
        <v>*</v>
      </c>
      <c r="Q14" s="141" t="str">
        <f>[10]Janeiro!$D$20</f>
        <v>*</v>
      </c>
      <c r="R14" s="141" t="str">
        <f>[10]Janeiro!$D$21</f>
        <v>*</v>
      </c>
      <c r="S14" s="141" t="str">
        <f>[10]Janeiro!$D$22</f>
        <v>*</v>
      </c>
      <c r="T14" s="141" t="str">
        <f>[10]Janeiro!$D$23</f>
        <v>*</v>
      </c>
      <c r="U14" s="141" t="str">
        <f>[10]Janeiro!$D$24</f>
        <v>*</v>
      </c>
      <c r="V14" s="141" t="str">
        <f>[10]Janeiro!$D$25</f>
        <v>*</v>
      </c>
      <c r="W14" s="141" t="str">
        <f>[10]Janeiro!$D$26</f>
        <v>*</v>
      </c>
      <c r="X14" s="141" t="str">
        <f>[10]Janeiro!$D$27</f>
        <v>*</v>
      </c>
      <c r="Y14" s="141" t="str">
        <f>[10]Janeiro!$D$28</f>
        <v>*</v>
      </c>
      <c r="Z14" s="141" t="str">
        <f>[10]Janeiro!$D$29</f>
        <v>*</v>
      </c>
      <c r="AA14" s="141" t="str">
        <f>[10]Janeiro!$D$30</f>
        <v>*</v>
      </c>
      <c r="AB14" s="141" t="str">
        <f>[10]Janeiro!$D$31</f>
        <v>*</v>
      </c>
      <c r="AC14" s="141" t="str">
        <f>[10]Janeiro!$D$32</f>
        <v>*</v>
      </c>
      <c r="AD14" s="141" t="str">
        <f>[10]Janeiro!$D$33</f>
        <v>*</v>
      </c>
      <c r="AE14" s="141" t="str">
        <f>[10]Janeiro!$D$34</f>
        <v>*</v>
      </c>
      <c r="AF14" s="141" t="str">
        <f>[10]Janeiro!$D$35</f>
        <v>*</v>
      </c>
      <c r="AG14" s="146">
        <f t="shared" si="3"/>
        <v>0</v>
      </c>
      <c r="AH14" s="145" t="e">
        <f t="shared" si="4"/>
        <v>#DIV/0!</v>
      </c>
      <c r="AJ14" s="18" t="s">
        <v>35</v>
      </c>
    </row>
    <row r="15" spans="1:36" x14ac:dyDescent="0.2">
      <c r="A15" s="50" t="s">
        <v>107</v>
      </c>
      <c r="B15" s="141">
        <f>[11]Janeiro!$D$5</f>
        <v>22.4</v>
      </c>
      <c r="C15" s="141">
        <f>[11]Janeiro!$D$6</f>
        <v>20.5</v>
      </c>
      <c r="D15" s="141">
        <f>[11]Janeiro!$D$7</f>
        <v>20.9</v>
      </c>
      <c r="E15" s="141">
        <f>[11]Janeiro!$D$8</f>
        <v>20.399999999999999</v>
      </c>
      <c r="F15" s="141">
        <f>[11]Janeiro!$D$9</f>
        <v>18</v>
      </c>
      <c r="G15" s="141">
        <f>[11]Janeiro!$D$10</f>
        <v>18.2</v>
      </c>
      <c r="H15" s="141">
        <f>[11]Janeiro!$D$11</f>
        <v>18.100000000000001</v>
      </c>
      <c r="I15" s="141">
        <f>[11]Janeiro!$D$12</f>
        <v>19</v>
      </c>
      <c r="J15" s="141">
        <f>[11]Janeiro!$D$13</f>
        <v>19.7</v>
      </c>
      <c r="K15" s="141">
        <f>[11]Janeiro!$D$14</f>
        <v>20.9</v>
      </c>
      <c r="L15" s="141">
        <f>[11]Janeiro!$D$15</f>
        <v>19.399999999999999</v>
      </c>
      <c r="M15" s="141">
        <f>[11]Janeiro!$D$16</f>
        <v>19.399999999999999</v>
      </c>
      <c r="N15" s="141">
        <f>[11]Janeiro!$D$17</f>
        <v>21.5</v>
      </c>
      <c r="O15" s="141">
        <f>[11]Janeiro!$D$18</f>
        <v>20.100000000000001</v>
      </c>
      <c r="P15" s="141">
        <f>[11]Janeiro!$D$19</f>
        <v>20.8</v>
      </c>
      <c r="Q15" s="141">
        <f>[11]Janeiro!$D$20</f>
        <v>19.5</v>
      </c>
      <c r="R15" s="141">
        <f>[11]Janeiro!$D$21</f>
        <v>21.1</v>
      </c>
      <c r="S15" s="141">
        <f>[11]Janeiro!$D$22</f>
        <v>20.8</v>
      </c>
      <c r="T15" s="141">
        <f>[11]Janeiro!$D$23</f>
        <v>18.899999999999999</v>
      </c>
      <c r="U15" s="141">
        <f>[11]Janeiro!$D$24</f>
        <v>21.9</v>
      </c>
      <c r="V15" s="141">
        <f>[11]Janeiro!$D$25</f>
        <v>21.5</v>
      </c>
      <c r="W15" s="141">
        <f>[11]Janeiro!$D$26</f>
        <v>19.899999999999999</v>
      </c>
      <c r="X15" s="141">
        <f>[11]Janeiro!$D$27</f>
        <v>19.600000000000001</v>
      </c>
      <c r="Y15" s="141">
        <f>[11]Janeiro!$D$28</f>
        <v>21.1</v>
      </c>
      <c r="Z15" s="141">
        <f>[11]Janeiro!$D$29</f>
        <v>22.2</v>
      </c>
      <c r="AA15" s="141">
        <f>[11]Janeiro!$D$30</f>
        <v>23.5</v>
      </c>
      <c r="AB15" s="141">
        <f>[11]Janeiro!$D$31</f>
        <v>21.4</v>
      </c>
      <c r="AC15" s="141">
        <f>[11]Janeiro!$D$32</f>
        <v>22.9</v>
      </c>
      <c r="AD15" s="141">
        <f>[11]Janeiro!$D$33</f>
        <v>21.7</v>
      </c>
      <c r="AE15" s="141">
        <f>[11]Janeiro!$D$34</f>
        <v>22.1</v>
      </c>
      <c r="AF15" s="141">
        <f>[11]Janeiro!$D$35</f>
        <v>20.2</v>
      </c>
      <c r="AG15" s="146">
        <f t="shared" si="3"/>
        <v>18</v>
      </c>
      <c r="AH15" s="145">
        <f t="shared" si="4"/>
        <v>20.567741935483873</v>
      </c>
    </row>
    <row r="16" spans="1:36" x14ac:dyDescent="0.2">
      <c r="A16" s="50" t="s">
        <v>154</v>
      </c>
      <c r="B16" s="141">
        <f>[12]Janeiro!$D$5</f>
        <v>20.5</v>
      </c>
      <c r="C16" s="141">
        <f>[12]Janeiro!$D$6</f>
        <v>21</v>
      </c>
      <c r="D16" s="141">
        <f>[12]Janeiro!$D$7</f>
        <v>20.100000000000001</v>
      </c>
      <c r="E16" s="141">
        <f>[12]Janeiro!$D$8</f>
        <v>19.399999999999999</v>
      </c>
      <c r="F16" s="141">
        <f>[12]Janeiro!$D$9</f>
        <v>19.100000000000001</v>
      </c>
      <c r="G16" s="141">
        <f>[12]Janeiro!$D$10</f>
        <v>18.8</v>
      </c>
      <c r="H16" s="141">
        <f>[12]Janeiro!$D$11</f>
        <v>19.5</v>
      </c>
      <c r="I16" s="141">
        <f>[12]Janeiro!$D$12</f>
        <v>19</v>
      </c>
      <c r="J16" s="141">
        <f>[12]Janeiro!$D$13</f>
        <v>18.899999999999999</v>
      </c>
      <c r="K16" s="141">
        <f>[12]Janeiro!$D$14</f>
        <v>20</v>
      </c>
      <c r="L16" s="141">
        <f>[12]Janeiro!$D$15</f>
        <v>19.399999999999999</v>
      </c>
      <c r="M16" s="141">
        <f>[12]Janeiro!$D$16</f>
        <v>20.100000000000001</v>
      </c>
      <c r="N16" s="141">
        <f>[12]Janeiro!$D$17</f>
        <v>19.2</v>
      </c>
      <c r="O16" s="141">
        <f>[12]Janeiro!$D$18</f>
        <v>19.5</v>
      </c>
      <c r="P16" s="141">
        <f>[12]Janeiro!$D$19</f>
        <v>19.7</v>
      </c>
      <c r="Q16" s="141">
        <f>[12]Janeiro!$D$20</f>
        <v>21.1</v>
      </c>
      <c r="R16" s="141">
        <f>[12]Janeiro!$D$21</f>
        <v>20.6</v>
      </c>
      <c r="S16" s="141">
        <f>[12]Janeiro!$D$22</f>
        <v>19.7</v>
      </c>
      <c r="T16" s="141">
        <f>[12]Janeiro!$D$23</f>
        <v>20.2</v>
      </c>
      <c r="U16" s="141">
        <f>[12]Janeiro!$D$24</f>
        <v>20.2</v>
      </c>
      <c r="V16" s="141">
        <f>[12]Janeiro!$D$25</f>
        <v>20.8</v>
      </c>
      <c r="W16" s="141">
        <f>[12]Janeiro!$D$26</f>
        <v>20.399999999999999</v>
      </c>
      <c r="X16" s="141">
        <f>[12]Janeiro!$D$27</f>
        <v>20.399999999999999</v>
      </c>
      <c r="Y16" s="141">
        <f>[12]Janeiro!$D$28</f>
        <v>20</v>
      </c>
      <c r="Z16" s="141">
        <f>[12]Janeiro!$D$29</f>
        <v>20.7</v>
      </c>
      <c r="AA16" s="141">
        <f>[12]Janeiro!$D$30</f>
        <v>20.3</v>
      </c>
      <c r="AB16" s="141">
        <f>[12]Janeiro!$D$31</f>
        <v>20.2</v>
      </c>
      <c r="AC16" s="141">
        <f>[12]Janeiro!$D$32</f>
        <v>21.3</v>
      </c>
      <c r="AD16" s="141">
        <f>[12]Janeiro!$D$33</f>
        <v>20.7</v>
      </c>
      <c r="AE16" s="141">
        <f>[12]Janeiro!$D$34</f>
        <v>20.7</v>
      </c>
      <c r="AF16" s="141">
        <f>[12]Janeiro!$D$35</f>
        <v>20.5</v>
      </c>
      <c r="AG16" s="146">
        <f t="shared" si="3"/>
        <v>18.8</v>
      </c>
      <c r="AH16" s="145">
        <f t="shared" si="4"/>
        <v>20.06451612903226</v>
      </c>
      <c r="AJ16" s="115" t="s">
        <v>35</v>
      </c>
    </row>
    <row r="17" spans="1:39" x14ac:dyDescent="0.2">
      <c r="A17" s="50" t="s">
        <v>2</v>
      </c>
      <c r="B17" s="141">
        <f>[13]Janeiro!$D$5</f>
        <v>22</v>
      </c>
      <c r="C17" s="141">
        <f>[13]Janeiro!$D$6</f>
        <v>20.3</v>
      </c>
      <c r="D17" s="141">
        <f>[13]Janeiro!$D$7</f>
        <v>19.8</v>
      </c>
      <c r="E17" s="141">
        <f>[13]Janeiro!$D$8</f>
        <v>20.2</v>
      </c>
      <c r="F17" s="141">
        <f>[13]Janeiro!$D$9</f>
        <v>19.3</v>
      </c>
      <c r="G17" s="141">
        <f>[13]Janeiro!$D$10</f>
        <v>19.399999999999999</v>
      </c>
      <c r="H17" s="141">
        <f>[13]Janeiro!$D$11</f>
        <v>20.100000000000001</v>
      </c>
      <c r="I17" s="141">
        <f>[13]Janeiro!$D$12</f>
        <v>21</v>
      </c>
      <c r="J17" s="141">
        <f>[13]Janeiro!$D$13</f>
        <v>20</v>
      </c>
      <c r="K17" s="141">
        <f>[13]Janeiro!$D$14</f>
        <v>20.8</v>
      </c>
      <c r="L17" s="141">
        <f>[13]Janeiro!$D$15</f>
        <v>18.7</v>
      </c>
      <c r="M17" s="141">
        <f>[13]Janeiro!$D$16</f>
        <v>19.2</v>
      </c>
      <c r="N17" s="141">
        <f>[13]Janeiro!$D$17</f>
        <v>20.6</v>
      </c>
      <c r="O17" s="141">
        <f>[13]Janeiro!$D$18</f>
        <v>19.399999999999999</v>
      </c>
      <c r="P17" s="141">
        <f>[13]Janeiro!$D$19</f>
        <v>19.100000000000001</v>
      </c>
      <c r="Q17" s="141">
        <f>[13]Janeiro!$D$20</f>
        <v>20.8</v>
      </c>
      <c r="R17" s="141">
        <f>[13]Janeiro!$D$21</f>
        <v>19.899999999999999</v>
      </c>
      <c r="S17" s="141">
        <f>[13]Janeiro!$D$22</f>
        <v>20.2</v>
      </c>
      <c r="T17" s="141">
        <f>[13]Janeiro!$D$23</f>
        <v>19.5</v>
      </c>
      <c r="U17" s="141">
        <f>[13]Janeiro!$D$24</f>
        <v>20.6</v>
      </c>
      <c r="V17" s="141">
        <f>[13]Janeiro!$D$25</f>
        <v>23</v>
      </c>
      <c r="W17" s="141">
        <f>[13]Janeiro!$D$26</f>
        <v>21.4</v>
      </c>
      <c r="X17" s="141">
        <f>[13]Janeiro!$D$27</f>
        <v>20.3</v>
      </c>
      <c r="Y17" s="141">
        <f>[13]Janeiro!$D$28</f>
        <v>19.5</v>
      </c>
      <c r="Z17" s="141">
        <f>[13]Janeiro!$D$29</f>
        <v>20.399999999999999</v>
      </c>
      <c r="AA17" s="141">
        <f>[13]Janeiro!$D$30</f>
        <v>21.6</v>
      </c>
      <c r="AB17" s="141">
        <f>[13]Janeiro!$D$31</f>
        <v>22.9</v>
      </c>
      <c r="AC17" s="141">
        <f>[13]Janeiro!$D$32</f>
        <v>21.2</v>
      </c>
      <c r="AD17" s="141">
        <f>[13]Janeiro!$D$33</f>
        <v>22.6</v>
      </c>
      <c r="AE17" s="141">
        <f>[13]Janeiro!$D$34</f>
        <v>21.4</v>
      </c>
      <c r="AF17" s="141">
        <f>[13]Janeiro!$D$35</f>
        <v>20.399999999999999</v>
      </c>
      <c r="AG17" s="146">
        <f t="shared" si="3"/>
        <v>18.7</v>
      </c>
      <c r="AH17" s="145">
        <f t="shared" si="4"/>
        <v>20.50322580645161</v>
      </c>
      <c r="AJ17" s="115" t="s">
        <v>35</v>
      </c>
    </row>
    <row r="18" spans="1:39" hidden="1" x14ac:dyDescent="0.2">
      <c r="A18" s="50" t="s">
        <v>3</v>
      </c>
      <c r="B18" s="141" t="str">
        <f>[14]Janeiro!$D$5</f>
        <v>*</v>
      </c>
      <c r="C18" s="141" t="str">
        <f>[14]Janeiro!$D$6</f>
        <v>*</v>
      </c>
      <c r="D18" s="141" t="str">
        <f>[14]Janeiro!$D$7</f>
        <v>*</v>
      </c>
      <c r="E18" s="141" t="str">
        <f>[14]Janeiro!$D$8</f>
        <v>*</v>
      </c>
      <c r="F18" s="141" t="str">
        <f>[14]Janeiro!$D$9</f>
        <v>*</v>
      </c>
      <c r="G18" s="141" t="str">
        <f>[14]Janeiro!$D$10</f>
        <v>*</v>
      </c>
      <c r="H18" s="141" t="str">
        <f>[14]Janeiro!$D$11</f>
        <v>*</v>
      </c>
      <c r="I18" s="141" t="str">
        <f>[14]Janeiro!$D$12</f>
        <v>*</v>
      </c>
      <c r="J18" s="141" t="str">
        <f>[14]Janeiro!$D$13</f>
        <v>*</v>
      </c>
      <c r="K18" s="141" t="str">
        <f>[14]Janeiro!$D$14</f>
        <v>*</v>
      </c>
      <c r="L18" s="141" t="str">
        <f>[14]Janeiro!$D$15</f>
        <v>*</v>
      </c>
      <c r="M18" s="141" t="str">
        <f>[14]Janeiro!$D$16</f>
        <v>*</v>
      </c>
      <c r="N18" s="141" t="str">
        <f>[14]Janeiro!$D$17</f>
        <v>*</v>
      </c>
      <c r="O18" s="141" t="str">
        <f>[14]Janeiro!$D$18</f>
        <v>*</v>
      </c>
      <c r="P18" s="141" t="str">
        <f>[14]Janeiro!$D$19</f>
        <v>*</v>
      </c>
      <c r="Q18" s="141" t="str">
        <f>[14]Janeiro!$D$20</f>
        <v>*</v>
      </c>
      <c r="R18" s="141" t="str">
        <f>[14]Janeiro!$D$21</f>
        <v>*</v>
      </c>
      <c r="S18" s="141" t="str">
        <f>[14]Janeiro!$D$22</f>
        <v>*</v>
      </c>
      <c r="T18" s="141" t="str">
        <f>[14]Janeiro!$D$23</f>
        <v>*</v>
      </c>
      <c r="U18" s="141" t="str">
        <f>[14]Janeiro!$D$24</f>
        <v>*</v>
      </c>
      <c r="V18" s="141" t="str">
        <f>[14]Janeiro!$D$25</f>
        <v>*</v>
      </c>
      <c r="W18" s="141" t="str">
        <f>[14]Janeiro!$D$26</f>
        <v>*</v>
      </c>
      <c r="X18" s="141" t="str">
        <f>[14]Janeiro!$D$27</f>
        <v>*</v>
      </c>
      <c r="Y18" s="141" t="str">
        <f>[14]Janeiro!$D$28</f>
        <v>*</v>
      </c>
      <c r="Z18" s="141" t="str">
        <f>[14]Janeiro!$D$29</f>
        <v>*</v>
      </c>
      <c r="AA18" s="141" t="str">
        <f>[14]Janeiro!$D$30</f>
        <v>*</v>
      </c>
      <c r="AB18" s="141" t="str">
        <f>[14]Janeiro!$D$31</f>
        <v>*</v>
      </c>
      <c r="AC18" s="141" t="str">
        <f>[14]Janeiro!$D$32</f>
        <v>*</v>
      </c>
      <c r="AD18" s="141" t="str">
        <f>[14]Janeiro!$D$33</f>
        <v>*</v>
      </c>
      <c r="AE18" s="141" t="str">
        <f>[14]Janeiro!$D$34</f>
        <v>*</v>
      </c>
      <c r="AF18" s="141" t="str">
        <f>[14]Janeiro!$D$35</f>
        <v>*</v>
      </c>
      <c r="AG18" s="146">
        <f t="shared" si="3"/>
        <v>0</v>
      </c>
      <c r="AH18" s="145" t="e">
        <f t="shared" si="4"/>
        <v>#DIV/0!</v>
      </c>
      <c r="AI18" s="115" t="s">
        <v>35</v>
      </c>
      <c r="AJ18" s="115" t="s">
        <v>35</v>
      </c>
    </row>
    <row r="19" spans="1:39" x14ac:dyDescent="0.2">
      <c r="A19" s="50" t="s">
        <v>4</v>
      </c>
      <c r="B19" s="141">
        <f>[15]Janeiro!$D$5</f>
        <v>19.899999999999999</v>
      </c>
      <c r="C19" s="141">
        <f>[15]Janeiro!$D$6</f>
        <v>21</v>
      </c>
      <c r="D19" s="141">
        <f>[15]Janeiro!$D$7</f>
        <v>19.2</v>
      </c>
      <c r="E19" s="141">
        <f>[15]Janeiro!$D$8</f>
        <v>20.2</v>
      </c>
      <c r="F19" s="141">
        <f>[15]Janeiro!$D$9</f>
        <v>19.100000000000001</v>
      </c>
      <c r="G19" s="141">
        <f>[15]Janeiro!$D$10</f>
        <v>19.5</v>
      </c>
      <c r="H19" s="141">
        <f>[15]Janeiro!$D$11</f>
        <v>19.100000000000001</v>
      </c>
      <c r="I19" s="141">
        <f>[15]Janeiro!$D$12</f>
        <v>19.5</v>
      </c>
      <c r="J19" s="141">
        <f>[15]Janeiro!$D$13</f>
        <v>19.399999999999999</v>
      </c>
      <c r="K19" s="141">
        <f>[15]Janeiro!$D$14</f>
        <v>17.8</v>
      </c>
      <c r="L19" s="141">
        <f>[15]Janeiro!$D$15</f>
        <v>18.899999999999999</v>
      </c>
      <c r="M19" s="141">
        <f>[15]Janeiro!$D$16</f>
        <v>18.5</v>
      </c>
      <c r="N19" s="141">
        <f>[15]Janeiro!$D$17</f>
        <v>19.100000000000001</v>
      </c>
      <c r="O19" s="141">
        <f>[15]Janeiro!$D$18</f>
        <v>19.5</v>
      </c>
      <c r="P19" s="141">
        <f>[15]Janeiro!$D$19</f>
        <v>18.8</v>
      </c>
      <c r="Q19" s="141">
        <f>[15]Janeiro!$D$20</f>
        <v>20.3</v>
      </c>
      <c r="R19" s="141">
        <f>[15]Janeiro!$D$21</f>
        <v>19.3</v>
      </c>
      <c r="S19" s="141">
        <f>[15]Janeiro!$D$22</f>
        <v>19.5</v>
      </c>
      <c r="T19" s="141">
        <f>[15]Janeiro!$D$23</f>
        <v>18.8</v>
      </c>
      <c r="U19" s="141">
        <f>[15]Janeiro!$D$24</f>
        <v>20.5</v>
      </c>
      <c r="V19" s="141">
        <f>[15]Janeiro!$D$25</f>
        <v>20.9</v>
      </c>
      <c r="W19" s="141">
        <f>[15]Janeiro!$D$26</f>
        <v>19.399999999999999</v>
      </c>
      <c r="X19" s="141">
        <f>[15]Janeiro!$D$27</f>
        <v>19.2</v>
      </c>
      <c r="Y19" s="141">
        <f>[15]Janeiro!$D$28</f>
        <v>18.899999999999999</v>
      </c>
      <c r="Z19" s="141">
        <f>[15]Janeiro!$D$29</f>
        <v>19.5</v>
      </c>
      <c r="AA19" s="141">
        <f>[15]Janeiro!$D$30</f>
        <v>20.5</v>
      </c>
      <c r="AB19" s="141">
        <f>[15]Janeiro!$D$31</f>
        <v>19.7</v>
      </c>
      <c r="AC19" s="141">
        <f>[15]Janeiro!$D$32</f>
        <v>20.100000000000001</v>
      </c>
      <c r="AD19" s="141">
        <f>[15]Janeiro!$D$33</f>
        <v>18.100000000000001</v>
      </c>
      <c r="AE19" s="141">
        <f>[15]Janeiro!$D$34</f>
        <v>18.899999999999999</v>
      </c>
      <c r="AF19" s="141">
        <f>[15]Janeiro!$D$35</f>
        <v>19.5</v>
      </c>
      <c r="AG19" s="146">
        <f t="shared" si="3"/>
        <v>17.8</v>
      </c>
      <c r="AH19" s="145">
        <f t="shared" si="4"/>
        <v>19.438709677419357</v>
      </c>
    </row>
    <row r="20" spans="1:39" x14ac:dyDescent="0.2">
      <c r="A20" s="50" t="s">
        <v>5</v>
      </c>
      <c r="B20" s="141">
        <f>[16]Janeiro!$D$5</f>
        <v>24.6</v>
      </c>
      <c r="C20" s="141">
        <f>[16]Janeiro!$D$6</f>
        <v>25.6</v>
      </c>
      <c r="D20" s="141">
        <f>[16]Janeiro!$D$7</f>
        <v>22.3</v>
      </c>
      <c r="E20" s="141">
        <f>[16]Janeiro!$D$8</f>
        <v>23.5</v>
      </c>
      <c r="F20" s="141">
        <f>[16]Janeiro!$D$9</f>
        <v>22</v>
      </c>
      <c r="G20" s="141">
        <f>[16]Janeiro!$D$10</f>
        <v>24.1</v>
      </c>
      <c r="H20" s="141">
        <f>[16]Janeiro!$D$11</f>
        <v>22.9</v>
      </c>
      <c r="I20" s="141">
        <f>[16]Janeiro!$D$12</f>
        <v>26</v>
      </c>
      <c r="J20" s="141">
        <f>[16]Janeiro!$D$13</f>
        <v>23.3</v>
      </c>
      <c r="K20" s="141">
        <f>[16]Janeiro!$D$14</f>
        <v>25.1</v>
      </c>
      <c r="L20" s="141">
        <f>[16]Janeiro!$D$15</f>
        <v>21.5</v>
      </c>
      <c r="M20" s="141">
        <f>[16]Janeiro!$D$16</f>
        <v>22.9</v>
      </c>
      <c r="N20" s="141">
        <f>[16]Janeiro!$D$17</f>
        <v>22.1</v>
      </c>
      <c r="O20" s="141">
        <f>[16]Janeiro!$D$18</f>
        <v>21.1</v>
      </c>
      <c r="P20" s="141">
        <f>[16]Janeiro!$D$19</f>
        <v>20.9</v>
      </c>
      <c r="Q20" s="141">
        <f>[16]Janeiro!$D$20</f>
        <v>23.5</v>
      </c>
      <c r="R20" s="141">
        <f>[16]Janeiro!$D$21</f>
        <v>23.8</v>
      </c>
      <c r="S20" s="141">
        <f>[16]Janeiro!$D$22</f>
        <v>23.4</v>
      </c>
      <c r="T20" s="141">
        <f>[16]Janeiro!$D$23</f>
        <v>23.5</v>
      </c>
      <c r="U20" s="141">
        <f>[16]Janeiro!$D$24</f>
        <v>24.1</v>
      </c>
      <c r="V20" s="141">
        <f>[16]Janeiro!$D$25</f>
        <v>25.7</v>
      </c>
      <c r="W20" s="141">
        <f>[16]Janeiro!$D$26</f>
        <v>25.1</v>
      </c>
      <c r="X20" s="141">
        <f>[16]Janeiro!$D$27</f>
        <v>25.9</v>
      </c>
      <c r="Y20" s="141">
        <f>[16]Janeiro!$D$28</f>
        <v>23.6</v>
      </c>
      <c r="Z20" s="141">
        <f>[16]Janeiro!$D$29</f>
        <v>24.2</v>
      </c>
      <c r="AA20" s="141">
        <f>[16]Janeiro!$D$30</f>
        <v>25.3</v>
      </c>
      <c r="AB20" s="141">
        <f>[16]Janeiro!$D$31</f>
        <v>24.8</v>
      </c>
      <c r="AC20" s="141">
        <f>[16]Janeiro!$D$32</f>
        <v>25</v>
      </c>
      <c r="AD20" s="141">
        <f>[16]Janeiro!$D$33</f>
        <v>23.8</v>
      </c>
      <c r="AE20" s="141">
        <f>[16]Janeiro!$D$34</f>
        <v>24.3</v>
      </c>
      <c r="AF20" s="141">
        <f>[16]Janeiro!$D$35</f>
        <v>23.5</v>
      </c>
      <c r="AG20" s="146">
        <f t="shared" si="3"/>
        <v>20.9</v>
      </c>
      <c r="AH20" s="145">
        <f t="shared" si="4"/>
        <v>23.787096774193543</v>
      </c>
      <c r="AI20" s="115" t="s">
        <v>35</v>
      </c>
      <c r="AL20" s="18" t="s">
        <v>35</v>
      </c>
    </row>
    <row r="21" spans="1:39" x14ac:dyDescent="0.2">
      <c r="A21" s="50" t="s">
        <v>33</v>
      </c>
      <c r="B21" s="141">
        <f>[17]Janeiro!$D$5</f>
        <v>20.2</v>
      </c>
      <c r="C21" s="141">
        <f>[17]Janeiro!$D$6</f>
        <v>20.8</v>
      </c>
      <c r="D21" s="141">
        <f>[17]Janeiro!$D$7</f>
        <v>18.3</v>
      </c>
      <c r="E21" s="141">
        <f>[17]Janeiro!$D$8</f>
        <v>20.100000000000001</v>
      </c>
      <c r="F21" s="141">
        <f>[17]Janeiro!$D$9</f>
        <v>20</v>
      </c>
      <c r="G21" s="141">
        <f>[17]Janeiro!$D$10</f>
        <v>19.899999999999999</v>
      </c>
      <c r="H21" s="141">
        <f>[17]Janeiro!$D$11</f>
        <v>20.3</v>
      </c>
      <c r="I21" s="141">
        <f>[17]Janeiro!$D$12</f>
        <v>19.100000000000001</v>
      </c>
      <c r="J21" s="141">
        <f>[17]Janeiro!$D$13</f>
        <v>20.3</v>
      </c>
      <c r="K21" s="141">
        <f>[17]Janeiro!$D$14</f>
        <v>19.2</v>
      </c>
      <c r="L21" s="141">
        <f>[17]Janeiro!$D$15</f>
        <v>20</v>
      </c>
      <c r="M21" s="141">
        <f>[17]Janeiro!$D$16</f>
        <v>19.100000000000001</v>
      </c>
      <c r="N21" s="141">
        <f>[17]Janeiro!$D$17</f>
        <v>19.3</v>
      </c>
      <c r="O21" s="141">
        <f>[17]Janeiro!$D$18</f>
        <v>19.100000000000001</v>
      </c>
      <c r="P21" s="141">
        <f>[17]Janeiro!$D$19</f>
        <v>18.399999999999999</v>
      </c>
      <c r="Q21" s="141">
        <f>[17]Janeiro!$D$20</f>
        <v>20.5</v>
      </c>
      <c r="R21" s="141">
        <f>[17]Janeiro!$D$21</f>
        <v>18.600000000000001</v>
      </c>
      <c r="S21" s="141">
        <f>[17]Janeiro!$D$22</f>
        <v>18.3</v>
      </c>
      <c r="T21" s="141">
        <f>[17]Janeiro!$D$23</f>
        <v>19.600000000000001</v>
      </c>
      <c r="U21" s="141">
        <f>[17]Janeiro!$D$24</f>
        <v>20.2</v>
      </c>
      <c r="V21" s="141">
        <f>[17]Janeiro!$D$25</f>
        <v>20.6</v>
      </c>
      <c r="W21" s="141">
        <f>[17]Janeiro!$D$26</f>
        <v>20.2</v>
      </c>
      <c r="X21" s="141">
        <f>[17]Janeiro!$D$27</f>
        <v>19.7</v>
      </c>
      <c r="Y21" s="141">
        <f>[17]Janeiro!$D$28</f>
        <v>18.7</v>
      </c>
      <c r="Z21" s="141">
        <f>[17]Janeiro!$D$29</f>
        <v>20</v>
      </c>
      <c r="AA21" s="141">
        <f>[17]Janeiro!$D$30</f>
        <v>19.100000000000001</v>
      </c>
      <c r="AB21" s="141">
        <f>[17]Janeiro!$D$31</f>
        <v>20.7</v>
      </c>
      <c r="AC21" s="141">
        <f>[17]Janeiro!$D$32</f>
        <v>20.100000000000001</v>
      </c>
      <c r="AD21" s="141">
        <f>[17]Janeiro!$D$33</f>
        <v>19.8</v>
      </c>
      <c r="AE21" s="141">
        <f>[17]Janeiro!$D$34</f>
        <v>19.5</v>
      </c>
      <c r="AF21" s="141">
        <f>[17]Janeiro!$D$35</f>
        <v>19.8</v>
      </c>
      <c r="AG21" s="146">
        <f t="shared" si="3"/>
        <v>18.3</v>
      </c>
      <c r="AH21" s="145">
        <f t="shared" si="4"/>
        <v>19.661290322580644</v>
      </c>
      <c r="AJ21" s="18" t="s">
        <v>35</v>
      </c>
    </row>
    <row r="22" spans="1:39" x14ac:dyDescent="0.2">
      <c r="A22" s="50" t="s">
        <v>6</v>
      </c>
      <c r="B22" s="141">
        <f>[18]Janeiro!$D$5</f>
        <v>22.5</v>
      </c>
      <c r="C22" s="141">
        <f>[18]Janeiro!$D$6</f>
        <v>22.5</v>
      </c>
      <c r="D22" s="141">
        <f>[18]Janeiro!$D$7</f>
        <v>21.8</v>
      </c>
      <c r="E22" s="141">
        <f>[18]Janeiro!$D$8</f>
        <v>22.4</v>
      </c>
      <c r="F22" s="141">
        <f>[18]Janeiro!$D$9</f>
        <v>21.4</v>
      </c>
      <c r="G22" s="141">
        <f>[18]Janeiro!$D$10</f>
        <v>21.6</v>
      </c>
      <c r="H22" s="141">
        <f>[18]Janeiro!$D$11</f>
        <v>20.9</v>
      </c>
      <c r="I22" s="141">
        <f>[18]Janeiro!$D$12</f>
        <v>22.1</v>
      </c>
      <c r="J22" s="141">
        <f>[18]Janeiro!$D$13</f>
        <v>22.5</v>
      </c>
      <c r="K22" s="141">
        <f>[18]Janeiro!$D$14</f>
        <v>20.9</v>
      </c>
      <c r="L22" s="141">
        <f>[18]Janeiro!$D$15</f>
        <v>21.7</v>
      </c>
      <c r="M22" s="141">
        <f>[18]Janeiro!$D$16</f>
        <v>21.2</v>
      </c>
      <c r="N22" s="141">
        <f>[18]Janeiro!$D$17</f>
        <v>21.6</v>
      </c>
      <c r="O22" s="141">
        <f>[18]Janeiro!$D$18</f>
        <v>20.100000000000001</v>
      </c>
      <c r="P22" s="141">
        <f>[18]Janeiro!$D$19</f>
        <v>20.9</v>
      </c>
      <c r="Q22" s="141">
        <f>[18]Janeiro!$D$20</f>
        <v>22.6</v>
      </c>
      <c r="R22" s="141">
        <f>[18]Janeiro!$D$21</f>
        <v>22.4</v>
      </c>
      <c r="S22" s="141">
        <f>[18]Janeiro!$D$22</f>
        <v>20.6</v>
      </c>
      <c r="T22" s="141">
        <f>[18]Janeiro!$D$23</f>
        <v>22.6</v>
      </c>
      <c r="U22" s="141">
        <f>[18]Janeiro!$D$24</f>
        <v>21.6</v>
      </c>
      <c r="V22" s="141">
        <f>[18]Janeiro!$D$25</f>
        <v>22.3</v>
      </c>
      <c r="W22" s="141">
        <f>[18]Janeiro!$D$26</f>
        <v>21.7</v>
      </c>
      <c r="X22" s="141">
        <f>[18]Janeiro!$D$27</f>
        <v>22.2</v>
      </c>
      <c r="Y22" s="141">
        <f>[18]Janeiro!$D$28</f>
        <v>21.2</v>
      </c>
      <c r="Z22" s="141">
        <f>[18]Janeiro!$D$29</f>
        <v>21.9</v>
      </c>
      <c r="AA22" s="141">
        <f>[18]Janeiro!$D$30</f>
        <v>22.6</v>
      </c>
      <c r="AB22" s="141">
        <f>[18]Janeiro!$D$31</f>
        <v>21.6</v>
      </c>
      <c r="AC22" s="141">
        <f>[18]Janeiro!$D$32</f>
        <v>22.4</v>
      </c>
      <c r="AD22" s="141">
        <f>[18]Janeiro!$D$33</f>
        <v>22.8</v>
      </c>
      <c r="AE22" s="141">
        <f>[18]Janeiro!$D$34</f>
        <v>22.4</v>
      </c>
      <c r="AF22" s="141">
        <f>[18]Janeiro!$D$35</f>
        <v>21.8</v>
      </c>
      <c r="AG22" s="146">
        <f t="shared" si="3"/>
        <v>20.100000000000001</v>
      </c>
      <c r="AH22" s="145">
        <f t="shared" si="4"/>
        <v>21.832258064516129</v>
      </c>
      <c r="AJ22" s="18" t="s">
        <v>35</v>
      </c>
      <c r="AL22" s="18" t="s">
        <v>35</v>
      </c>
    </row>
    <row r="23" spans="1:39" x14ac:dyDescent="0.2">
      <c r="A23" s="50" t="s">
        <v>7</v>
      </c>
      <c r="B23" s="141">
        <f>[19]Janeiro!$D$5</f>
        <v>22.4</v>
      </c>
      <c r="C23" s="141">
        <f>[19]Janeiro!$D$6</f>
        <v>20.2</v>
      </c>
      <c r="D23" s="141">
        <f>[19]Janeiro!$D$7</f>
        <v>20.5</v>
      </c>
      <c r="E23" s="141">
        <f>[19]Janeiro!$D$8</f>
        <v>20.7</v>
      </c>
      <c r="F23" s="141">
        <f>[19]Janeiro!$D$9</f>
        <v>17.600000000000001</v>
      </c>
      <c r="G23" s="141">
        <f>[19]Janeiro!$D$10</f>
        <v>17.5</v>
      </c>
      <c r="H23" s="141">
        <f>[19]Janeiro!$D$11</f>
        <v>19.100000000000001</v>
      </c>
      <c r="I23" s="141">
        <f>[19]Janeiro!$D$12</f>
        <v>19.7</v>
      </c>
      <c r="J23" s="141">
        <f>[19]Janeiro!$D$13</f>
        <v>20.2</v>
      </c>
      <c r="K23" s="141">
        <f>[19]Janeiro!$D$14</f>
        <v>19</v>
      </c>
      <c r="L23" s="141">
        <f>[19]Janeiro!$D$15</f>
        <v>19.2</v>
      </c>
      <c r="M23" s="141">
        <f>[19]Janeiro!$D$16</f>
        <v>18.600000000000001</v>
      </c>
      <c r="N23" s="141">
        <f>[19]Janeiro!$D$17</f>
        <v>20.7</v>
      </c>
      <c r="O23" s="141">
        <f>[19]Janeiro!$D$18</f>
        <v>21.2</v>
      </c>
      <c r="P23" s="141">
        <f>[19]Janeiro!$D$19</f>
        <v>20.6</v>
      </c>
      <c r="Q23" s="141">
        <f>[19]Janeiro!$D$20</f>
        <v>20.9</v>
      </c>
      <c r="R23" s="141">
        <f>[19]Janeiro!$D$21</f>
        <v>21.7</v>
      </c>
      <c r="S23" s="141">
        <f>[19]Janeiro!$D$22</f>
        <v>20.9</v>
      </c>
      <c r="T23" s="141">
        <f>[19]Janeiro!$D$23</f>
        <v>20.2</v>
      </c>
      <c r="U23" s="141">
        <f>[19]Janeiro!$D$24</f>
        <v>20.8</v>
      </c>
      <c r="V23" s="141">
        <f>[19]Janeiro!$D$25</f>
        <v>21.3</v>
      </c>
      <c r="W23" s="141">
        <f>[19]Janeiro!$D$26</f>
        <v>21</v>
      </c>
      <c r="X23" s="141">
        <f>[19]Janeiro!$D$27</f>
        <v>19</v>
      </c>
      <c r="Y23" s="141">
        <f>[19]Janeiro!$D$28</f>
        <v>19.899999999999999</v>
      </c>
      <c r="Z23" s="141">
        <f>[19]Janeiro!$D$29</f>
        <v>21</v>
      </c>
      <c r="AA23" s="141">
        <f>[19]Janeiro!$D$30</f>
        <v>22.7</v>
      </c>
      <c r="AB23" s="141">
        <f>[19]Janeiro!$D$31</f>
        <v>23.1</v>
      </c>
      <c r="AC23" s="141">
        <f>[19]Janeiro!$D$32</f>
        <v>21.3</v>
      </c>
      <c r="AD23" s="141">
        <f>[19]Janeiro!$D$33</f>
        <v>22.1</v>
      </c>
      <c r="AE23" s="141">
        <f>[19]Janeiro!$D$34</f>
        <v>20.9</v>
      </c>
      <c r="AF23" s="141">
        <f>[19]Janeiro!$D$35</f>
        <v>19.8</v>
      </c>
      <c r="AG23" s="146">
        <f t="shared" si="3"/>
        <v>17.5</v>
      </c>
      <c r="AH23" s="145">
        <f t="shared" si="4"/>
        <v>20.445161290322577</v>
      </c>
      <c r="AJ23" s="18" t="s">
        <v>35</v>
      </c>
      <c r="AK23" s="18" t="s">
        <v>35</v>
      </c>
      <c r="AL23" s="18" t="s">
        <v>35</v>
      </c>
    </row>
    <row r="24" spans="1:39" hidden="1" x14ac:dyDescent="0.2">
      <c r="A24" s="50" t="s">
        <v>155</v>
      </c>
      <c r="B24" s="141" t="str">
        <f>[20]Janeiro!$D$5</f>
        <v>*</v>
      </c>
      <c r="C24" s="141" t="str">
        <f>[20]Janeiro!$D$6</f>
        <v>*</v>
      </c>
      <c r="D24" s="141" t="str">
        <f>[20]Janeiro!$D$7</f>
        <v>*</v>
      </c>
      <c r="E24" s="141" t="str">
        <f>[20]Janeiro!$D$8</f>
        <v>*</v>
      </c>
      <c r="F24" s="141" t="str">
        <f>[20]Janeiro!$D$9</f>
        <v>*</v>
      </c>
      <c r="G24" s="141" t="str">
        <f>[20]Janeiro!$D$10</f>
        <v>*</v>
      </c>
      <c r="H24" s="141" t="str">
        <f>[20]Janeiro!$D$11</f>
        <v>*</v>
      </c>
      <c r="I24" s="141" t="str">
        <f>[20]Janeiro!$D$12</f>
        <v>*</v>
      </c>
      <c r="J24" s="141" t="str">
        <f>[20]Janeiro!$D$13</f>
        <v>*</v>
      </c>
      <c r="K24" s="141" t="str">
        <f>[20]Janeiro!$D$14</f>
        <v>*</v>
      </c>
      <c r="L24" s="141" t="str">
        <f>[20]Janeiro!$D$15</f>
        <v>*</v>
      </c>
      <c r="M24" s="141" t="str">
        <f>[20]Janeiro!$D$16</f>
        <v>*</v>
      </c>
      <c r="N24" s="141" t="str">
        <f>[20]Janeiro!$D$17</f>
        <v>*</v>
      </c>
      <c r="O24" s="141" t="str">
        <f>[20]Janeiro!$D$18</f>
        <v>*</v>
      </c>
      <c r="P24" s="141" t="str">
        <f>[20]Janeiro!$D$19</f>
        <v>*</v>
      </c>
      <c r="Q24" s="141" t="str">
        <f>[20]Janeiro!$D$20</f>
        <v>*</v>
      </c>
      <c r="R24" s="141" t="str">
        <f>[20]Janeiro!$D$21</f>
        <v>*</v>
      </c>
      <c r="S24" s="141" t="str">
        <f>[20]Janeiro!$D$22</f>
        <v>*</v>
      </c>
      <c r="T24" s="141" t="str">
        <f>[20]Janeiro!$D$23</f>
        <v>*</v>
      </c>
      <c r="U24" s="141" t="str">
        <f>[20]Janeiro!$D$24</f>
        <v>*</v>
      </c>
      <c r="V24" s="141" t="str">
        <f>[20]Janeiro!$D$25</f>
        <v>*</v>
      </c>
      <c r="W24" s="141" t="str">
        <f>[20]Janeiro!$D$26</f>
        <v>*</v>
      </c>
      <c r="X24" s="141" t="str">
        <f>[20]Janeiro!$D$27</f>
        <v>*</v>
      </c>
      <c r="Y24" s="141" t="str">
        <f>[20]Janeiro!$D$28</f>
        <v>*</v>
      </c>
      <c r="Z24" s="141" t="str">
        <f>[20]Janeiro!$D$29</f>
        <v>*</v>
      </c>
      <c r="AA24" s="141" t="str">
        <f>[20]Janeiro!$D$30</f>
        <v>*</v>
      </c>
      <c r="AB24" s="141" t="str">
        <f>[20]Janeiro!$D$31</f>
        <v>*</v>
      </c>
      <c r="AC24" s="141" t="str">
        <f>[20]Janeiro!$D$32</f>
        <v>*</v>
      </c>
      <c r="AD24" s="141" t="str">
        <f>[20]Janeiro!$D$33</f>
        <v>*</v>
      </c>
      <c r="AE24" s="141" t="str">
        <f>[20]Janeiro!$D$34</f>
        <v>*</v>
      </c>
      <c r="AF24" s="141" t="str">
        <f>[20]Janeiro!$D$35</f>
        <v>*</v>
      </c>
      <c r="AG24" s="146">
        <f t="shared" si="3"/>
        <v>0</v>
      </c>
      <c r="AH24" s="145" t="e">
        <f t="shared" si="4"/>
        <v>#DIV/0!</v>
      </c>
      <c r="AJ24" s="18" t="s">
        <v>35</v>
      </c>
      <c r="AM24" s="18" t="s">
        <v>35</v>
      </c>
    </row>
    <row r="25" spans="1:39" hidden="1" x14ac:dyDescent="0.2">
      <c r="A25" s="50" t="s">
        <v>156</v>
      </c>
      <c r="B25" s="141" t="str">
        <f>[21]Janeiro!$D$5</f>
        <v>*</v>
      </c>
      <c r="C25" s="141" t="str">
        <f>[21]Janeiro!$D$6</f>
        <v>*</v>
      </c>
      <c r="D25" s="141" t="str">
        <f>[21]Janeiro!$D$7</f>
        <v>*</v>
      </c>
      <c r="E25" s="141" t="str">
        <f>[21]Janeiro!$D$8</f>
        <v>*</v>
      </c>
      <c r="F25" s="141" t="str">
        <f>[21]Janeiro!$D$9</f>
        <v>*</v>
      </c>
      <c r="G25" s="141" t="str">
        <f>[21]Janeiro!$D$10</f>
        <v>*</v>
      </c>
      <c r="H25" s="141" t="str">
        <f>[21]Janeiro!$D$11</f>
        <v>*</v>
      </c>
      <c r="I25" s="141" t="str">
        <f>[21]Janeiro!$D$12</f>
        <v>*</v>
      </c>
      <c r="J25" s="141" t="str">
        <f>[21]Janeiro!$D$13</f>
        <v>*</v>
      </c>
      <c r="K25" s="141" t="str">
        <f>[21]Janeiro!$D$14</f>
        <v>*</v>
      </c>
      <c r="L25" s="141" t="str">
        <f>[21]Janeiro!$D$15</f>
        <v>*</v>
      </c>
      <c r="M25" s="141" t="str">
        <f>[21]Janeiro!$D$16</f>
        <v>*</v>
      </c>
      <c r="N25" s="141" t="str">
        <f>[21]Janeiro!$D$17</f>
        <v>*</v>
      </c>
      <c r="O25" s="141" t="str">
        <f>[21]Janeiro!$D$18</f>
        <v>*</v>
      </c>
      <c r="P25" s="141" t="str">
        <f>[21]Janeiro!$D$19</f>
        <v>*</v>
      </c>
      <c r="Q25" s="141" t="str">
        <f>[21]Janeiro!$D$20</f>
        <v>*</v>
      </c>
      <c r="R25" s="141" t="str">
        <f>[21]Janeiro!$D$21</f>
        <v>*</v>
      </c>
      <c r="S25" s="141" t="str">
        <f>[21]Janeiro!$D$22</f>
        <v>*</v>
      </c>
      <c r="T25" s="141" t="str">
        <f>[21]Janeiro!$D$23</f>
        <v>*</v>
      </c>
      <c r="U25" s="141" t="str">
        <f>[21]Janeiro!$D$24</f>
        <v>*</v>
      </c>
      <c r="V25" s="141" t="str">
        <f>[21]Janeiro!$D$25</f>
        <v>*</v>
      </c>
      <c r="W25" s="141" t="str">
        <f>[21]Janeiro!$D$26</f>
        <v>*</v>
      </c>
      <c r="X25" s="141" t="str">
        <f>[21]Janeiro!$D$27</f>
        <v>*</v>
      </c>
      <c r="Y25" s="141" t="str">
        <f>[21]Janeiro!$D$28</f>
        <v>*</v>
      </c>
      <c r="Z25" s="141" t="str">
        <f>[21]Janeiro!$D$29</f>
        <v>*</v>
      </c>
      <c r="AA25" s="141" t="str">
        <f>[21]Janeiro!$D$30</f>
        <v>*</v>
      </c>
      <c r="AB25" s="141" t="str">
        <f>[21]Janeiro!$D$31</f>
        <v>*</v>
      </c>
      <c r="AC25" s="141" t="str">
        <f>[21]Janeiro!$D$32</f>
        <v>*</v>
      </c>
      <c r="AD25" s="141" t="str">
        <f>[21]Janeiro!$D$33</f>
        <v>*</v>
      </c>
      <c r="AE25" s="141" t="str">
        <f>[21]Janeiro!$D$34</f>
        <v>*</v>
      </c>
      <c r="AF25" s="141" t="str">
        <f>[21]Janeiro!$D$35</f>
        <v>*</v>
      </c>
      <c r="AG25" s="146">
        <f t="shared" si="3"/>
        <v>0</v>
      </c>
      <c r="AH25" s="145" t="e">
        <f t="shared" si="4"/>
        <v>#DIV/0!</v>
      </c>
      <c r="AI25" s="115" t="s">
        <v>35</v>
      </c>
      <c r="AJ25" s="18" t="s">
        <v>35</v>
      </c>
      <c r="AL25" s="18" t="s">
        <v>35</v>
      </c>
      <c r="AM25" s="18" t="s">
        <v>35</v>
      </c>
    </row>
    <row r="26" spans="1:39" x14ac:dyDescent="0.2">
      <c r="A26" s="50" t="s">
        <v>157</v>
      </c>
      <c r="B26" s="141">
        <f>[22]Janeiro!$D$5</f>
        <v>22.4</v>
      </c>
      <c r="C26" s="141">
        <f>[22]Janeiro!$D$6</f>
        <v>20.7</v>
      </c>
      <c r="D26" s="141">
        <f>[22]Janeiro!$D$7</f>
        <v>21.2</v>
      </c>
      <c r="E26" s="141">
        <f>[22]Janeiro!$D$8</f>
        <v>21.3</v>
      </c>
      <c r="F26" s="141">
        <f>[22]Janeiro!$D$9</f>
        <v>18.8</v>
      </c>
      <c r="G26" s="141">
        <f>[22]Janeiro!$D$10</f>
        <v>18.2</v>
      </c>
      <c r="H26" s="141">
        <f>[22]Janeiro!$D$11</f>
        <v>18.899999999999999</v>
      </c>
      <c r="I26" s="141">
        <f>[22]Janeiro!$D$12</f>
        <v>19.7</v>
      </c>
      <c r="J26" s="141">
        <f>[22]Janeiro!$D$13</f>
        <v>20.399999999999999</v>
      </c>
      <c r="K26" s="141">
        <f>[22]Janeiro!$D$14</f>
        <v>20.6</v>
      </c>
      <c r="L26" s="141">
        <f>[22]Janeiro!$D$15</f>
        <v>19.899999999999999</v>
      </c>
      <c r="M26" s="141">
        <f>[22]Janeiro!$D$16</f>
        <v>19.3</v>
      </c>
      <c r="N26" s="141">
        <f>[22]Janeiro!$D$17</f>
        <v>21.8</v>
      </c>
      <c r="O26" s="141">
        <f>[22]Janeiro!$D$18</f>
        <v>22.3</v>
      </c>
      <c r="P26" s="141">
        <f>[22]Janeiro!$D$19</f>
        <v>21.2</v>
      </c>
      <c r="Q26" s="141">
        <f>[22]Janeiro!$D$20</f>
        <v>20.6</v>
      </c>
      <c r="R26" s="141">
        <f>[22]Janeiro!$D$21</f>
        <v>21.8</v>
      </c>
      <c r="S26" s="141">
        <f>[22]Janeiro!$D$22</f>
        <v>21.4</v>
      </c>
      <c r="T26" s="141">
        <f>[22]Janeiro!$D$23</f>
        <v>21</v>
      </c>
      <c r="U26" s="141">
        <f>[22]Janeiro!$D$24</f>
        <v>21.1</v>
      </c>
      <c r="V26" s="141">
        <f>[22]Janeiro!$D$25</f>
        <v>21.4</v>
      </c>
      <c r="W26" s="141">
        <f>[22]Janeiro!$D$26</f>
        <v>22.1</v>
      </c>
      <c r="X26" s="141">
        <f>[22]Janeiro!$D$27</f>
        <v>19.5</v>
      </c>
      <c r="Y26" s="141">
        <f>[22]Janeiro!$D$28</f>
        <v>19.899999999999999</v>
      </c>
      <c r="Z26" s="141">
        <f>[22]Janeiro!$D$29</f>
        <v>20.8</v>
      </c>
      <c r="AA26" s="141">
        <f>[22]Janeiro!$D$30</f>
        <v>21.7</v>
      </c>
      <c r="AB26" s="141">
        <f>[22]Janeiro!$D$31</f>
        <v>21.8</v>
      </c>
      <c r="AC26" s="141">
        <f>[22]Janeiro!$D$32</f>
        <v>22.5</v>
      </c>
      <c r="AD26" s="141">
        <f>[22]Janeiro!$D$33</f>
        <v>22.5</v>
      </c>
      <c r="AE26" s="141">
        <f>[22]Janeiro!$D$34</f>
        <v>21.8</v>
      </c>
      <c r="AF26" s="141">
        <f>[22]Janeiro!$D$35</f>
        <v>20.7</v>
      </c>
      <c r="AG26" s="146">
        <f t="shared" si="3"/>
        <v>18.2</v>
      </c>
      <c r="AH26" s="145">
        <f t="shared" si="4"/>
        <v>20.880645161290321</v>
      </c>
      <c r="AJ26" s="18" t="s">
        <v>35</v>
      </c>
      <c r="AM26" s="18" t="s">
        <v>35</v>
      </c>
    </row>
    <row r="27" spans="1:39" x14ac:dyDescent="0.2">
      <c r="A27" s="50" t="s">
        <v>8</v>
      </c>
      <c r="B27" s="141">
        <f>[23]Janeiro!$D$5</f>
        <v>23</v>
      </c>
      <c r="C27" s="141">
        <f>[23]Janeiro!$D$6</f>
        <v>20.9</v>
      </c>
      <c r="D27" s="141">
        <f>[23]Janeiro!$D$7</f>
        <v>21.1</v>
      </c>
      <c r="E27" s="141">
        <f>[23]Janeiro!$D$8</f>
        <v>19.899999999999999</v>
      </c>
      <c r="F27" s="141">
        <f>[23]Janeiro!$D$9</f>
        <v>17.600000000000001</v>
      </c>
      <c r="G27" s="141">
        <f>[23]Janeiro!$D$10</f>
        <v>18.399999999999999</v>
      </c>
      <c r="H27" s="141">
        <f>[23]Janeiro!$D$11</f>
        <v>18.399999999999999</v>
      </c>
      <c r="I27" s="141">
        <f>[23]Janeiro!$D$12</f>
        <v>19</v>
      </c>
      <c r="J27" s="141">
        <f>[23]Janeiro!$D$13</f>
        <v>21.1</v>
      </c>
      <c r="K27" s="141">
        <f>[23]Janeiro!$D$14</f>
        <v>19.600000000000001</v>
      </c>
      <c r="L27" s="141">
        <f>[23]Janeiro!$D$15</f>
        <v>19.7</v>
      </c>
      <c r="M27" s="141">
        <f>[23]Janeiro!$D$16</f>
        <v>20.7</v>
      </c>
      <c r="N27" s="141">
        <f>[23]Janeiro!$D$17</f>
        <v>21.3</v>
      </c>
      <c r="O27" s="141">
        <f>[23]Janeiro!$D$18</f>
        <v>19.899999999999999</v>
      </c>
      <c r="P27" s="141">
        <f>[23]Janeiro!$D$19</f>
        <v>21.1</v>
      </c>
      <c r="Q27" s="141">
        <f>[23]Janeiro!$D$20</f>
        <v>21.3</v>
      </c>
      <c r="R27" s="141">
        <f>[23]Janeiro!$D$21</f>
        <v>22.9</v>
      </c>
      <c r="S27" s="141">
        <f>[23]Janeiro!$D$22</f>
        <v>22</v>
      </c>
      <c r="T27" s="141">
        <f>[23]Janeiro!$D$23</f>
        <v>19.399999999999999</v>
      </c>
      <c r="U27" s="141">
        <f>[23]Janeiro!$D$24</f>
        <v>21.3</v>
      </c>
      <c r="V27" s="141">
        <f>[23]Janeiro!$D$25</f>
        <v>21.3</v>
      </c>
      <c r="W27" s="141">
        <f>[23]Janeiro!$D$26</f>
        <v>21.6</v>
      </c>
      <c r="X27" s="141">
        <f>[23]Janeiro!$D$27</f>
        <v>21</v>
      </c>
      <c r="Y27" s="141">
        <f>[23]Janeiro!$D$28</f>
        <v>21.3</v>
      </c>
      <c r="Z27" s="141">
        <f>[23]Janeiro!$D$29</f>
        <v>21.6</v>
      </c>
      <c r="AA27" s="141">
        <f>[23]Janeiro!$D$30</f>
        <v>22.1</v>
      </c>
      <c r="AB27" s="141">
        <f>[23]Janeiro!$D$31</f>
        <v>20.3</v>
      </c>
      <c r="AC27" s="141">
        <f>[23]Janeiro!$D$32</f>
        <v>23.3</v>
      </c>
      <c r="AD27" s="141">
        <f>[23]Janeiro!$D$33</f>
        <v>20.100000000000001</v>
      </c>
      <c r="AE27" s="141">
        <f>[23]Janeiro!$D$34</f>
        <v>21.2</v>
      </c>
      <c r="AF27" s="141">
        <f>[23]Janeiro!$D$35</f>
        <v>22</v>
      </c>
      <c r="AG27" s="146">
        <f t="shared" si="3"/>
        <v>17.600000000000001</v>
      </c>
      <c r="AH27" s="145">
        <f t="shared" si="4"/>
        <v>20.787096774193547</v>
      </c>
      <c r="AJ27" s="18" t="s">
        <v>35</v>
      </c>
      <c r="AL27" s="18" t="s">
        <v>35</v>
      </c>
      <c r="AM27" s="115" t="s">
        <v>35</v>
      </c>
    </row>
    <row r="28" spans="1:39" hidden="1" x14ac:dyDescent="0.2">
      <c r="A28" s="50" t="s">
        <v>9</v>
      </c>
      <c r="B28" s="141" t="str">
        <f>[24]Janeiro!$D$5</f>
        <v>*</v>
      </c>
      <c r="C28" s="141" t="str">
        <f>[24]Janeiro!$D$6</f>
        <v>*</v>
      </c>
      <c r="D28" s="141" t="str">
        <f>[24]Janeiro!$D$7</f>
        <v>*</v>
      </c>
      <c r="E28" s="141" t="str">
        <f>[24]Janeiro!$D$8</f>
        <v>*</v>
      </c>
      <c r="F28" s="141" t="str">
        <f>[24]Janeiro!$D$9</f>
        <v>*</v>
      </c>
      <c r="G28" s="141" t="str">
        <f>[24]Janeiro!$D$10</f>
        <v>*</v>
      </c>
      <c r="H28" s="141" t="str">
        <f>[24]Janeiro!$D$11</f>
        <v>*</v>
      </c>
      <c r="I28" s="141" t="str">
        <f>[24]Janeiro!$D$12</f>
        <v>*</v>
      </c>
      <c r="J28" s="141" t="str">
        <f>[24]Janeiro!$D$13</f>
        <v>*</v>
      </c>
      <c r="K28" s="141" t="str">
        <f>[24]Janeiro!$D$14</f>
        <v>*</v>
      </c>
      <c r="L28" s="141" t="str">
        <f>[24]Janeiro!$D$15</f>
        <v>*</v>
      </c>
      <c r="M28" s="141" t="str">
        <f>[24]Janeiro!$D$16</f>
        <v>*</v>
      </c>
      <c r="N28" s="141" t="str">
        <f>[24]Janeiro!$D$17</f>
        <v>*</v>
      </c>
      <c r="O28" s="141" t="str">
        <f>[24]Janeiro!$D$18</f>
        <v>*</v>
      </c>
      <c r="P28" s="141" t="str">
        <f>[24]Janeiro!$D$19</f>
        <v>*</v>
      </c>
      <c r="Q28" s="141" t="str">
        <f>[24]Janeiro!$D$20</f>
        <v>*</v>
      </c>
      <c r="R28" s="141" t="str">
        <f>[24]Janeiro!$D$21</f>
        <v>*</v>
      </c>
      <c r="S28" s="141" t="str">
        <f>[24]Janeiro!$D$22</f>
        <v>*</v>
      </c>
      <c r="T28" s="141" t="str">
        <f>[24]Janeiro!$D$23</f>
        <v>*</v>
      </c>
      <c r="U28" s="141" t="str">
        <f>[24]Janeiro!$D$24</f>
        <v>*</v>
      </c>
      <c r="V28" s="141" t="str">
        <f>[24]Janeiro!$D$25</f>
        <v>*</v>
      </c>
      <c r="W28" s="141" t="str">
        <f>[24]Janeiro!$D$26</f>
        <v>*</v>
      </c>
      <c r="X28" s="141" t="str">
        <f>[24]Janeiro!$D$27</f>
        <v>*</v>
      </c>
      <c r="Y28" s="141" t="str">
        <f>[24]Janeiro!$D$28</f>
        <v>*</v>
      </c>
      <c r="Z28" s="141" t="str">
        <f>[24]Janeiro!$D$29</f>
        <v>*</v>
      </c>
      <c r="AA28" s="141" t="str">
        <f>[24]Janeiro!$D$30</f>
        <v>*</v>
      </c>
      <c r="AB28" s="141" t="str">
        <f>[24]Janeiro!$D$31</f>
        <v>*</v>
      </c>
      <c r="AC28" s="141" t="str">
        <f>[24]Janeiro!$D$32</f>
        <v>*</v>
      </c>
      <c r="AD28" s="141" t="str">
        <f>[24]Janeiro!$D$33</f>
        <v>*</v>
      </c>
      <c r="AE28" s="141" t="str">
        <f>[24]Janeiro!$D$34</f>
        <v>*</v>
      </c>
      <c r="AF28" s="141" t="str">
        <f>[24]Janeiro!$D$35</f>
        <v>*</v>
      </c>
      <c r="AG28" s="146">
        <f t="shared" si="3"/>
        <v>0</v>
      </c>
      <c r="AH28" s="145" t="e">
        <f t="shared" si="4"/>
        <v>#DIV/0!</v>
      </c>
      <c r="AL28" s="18" t="s">
        <v>35</v>
      </c>
      <c r="AM28" s="18" t="s">
        <v>35</v>
      </c>
    </row>
    <row r="29" spans="1:39" x14ac:dyDescent="0.2">
      <c r="A29" s="50" t="s">
        <v>32</v>
      </c>
      <c r="B29" s="141">
        <f>[25]Janeiro!$D$5</f>
        <v>24.1</v>
      </c>
      <c r="C29" s="141">
        <f>[25]Janeiro!$D$6</f>
        <v>24.8</v>
      </c>
      <c r="D29" s="141">
        <f>[25]Janeiro!$D$7</f>
        <v>21.8</v>
      </c>
      <c r="E29" s="141">
        <f>[25]Janeiro!$D$8</f>
        <v>22.9</v>
      </c>
      <c r="F29" s="141">
        <f>[25]Janeiro!$D$9</f>
        <v>19.8</v>
      </c>
      <c r="G29" s="141">
        <f>[25]Janeiro!$D$10</f>
        <v>18.8</v>
      </c>
      <c r="H29" s="141">
        <f>[25]Janeiro!$D$11</f>
        <v>20.7</v>
      </c>
      <c r="I29" s="141">
        <f>[25]Janeiro!$D$12</f>
        <v>20.5</v>
      </c>
      <c r="J29" s="141">
        <f>[25]Janeiro!$D$13</f>
        <v>20.6</v>
      </c>
      <c r="K29" s="141">
        <f>[25]Janeiro!$D$14</f>
        <v>23.1</v>
      </c>
      <c r="L29" s="141">
        <f>[25]Janeiro!$D$15</f>
        <v>21.7</v>
      </c>
      <c r="M29" s="141">
        <f>[25]Janeiro!$D$16</f>
        <v>21.8</v>
      </c>
      <c r="N29" s="141">
        <f>[25]Janeiro!$D$17</f>
        <v>22.7</v>
      </c>
      <c r="O29" s="141">
        <f>[25]Janeiro!$D$18</f>
        <v>21.7</v>
      </c>
      <c r="P29" s="141">
        <f>[25]Janeiro!$D$19</f>
        <v>21.9</v>
      </c>
      <c r="Q29" s="141" t="str">
        <f>[25]Janeiro!$D$20</f>
        <v>*</v>
      </c>
      <c r="R29" s="141" t="str">
        <f>[25]Janeiro!$D$21</f>
        <v>*</v>
      </c>
      <c r="S29" s="141" t="str">
        <f>[25]Janeiro!$D$22</f>
        <v>*</v>
      </c>
      <c r="T29" s="141" t="str">
        <f>[25]Janeiro!$D$23</f>
        <v>*</v>
      </c>
      <c r="U29" s="141" t="str">
        <f>[25]Janeiro!$D$24</f>
        <v>*</v>
      </c>
      <c r="V29" s="141" t="str">
        <f>[25]Janeiro!$D$25</f>
        <v>*</v>
      </c>
      <c r="W29" s="141" t="str">
        <f>[25]Janeiro!$D$26</f>
        <v>*</v>
      </c>
      <c r="X29" s="141" t="str">
        <f>[25]Janeiro!$D$27</f>
        <v>*</v>
      </c>
      <c r="Y29" s="141" t="str">
        <f>[25]Janeiro!$D$28</f>
        <v>*</v>
      </c>
      <c r="Z29" s="141" t="str">
        <f>[25]Janeiro!$D$29</f>
        <v>*</v>
      </c>
      <c r="AA29" s="141" t="str">
        <f>[25]Janeiro!$D$30</f>
        <v>*</v>
      </c>
      <c r="AB29" s="141" t="str">
        <f>[25]Janeiro!$D$31</f>
        <v>*</v>
      </c>
      <c r="AC29" s="141" t="str">
        <f>[25]Janeiro!$D$32</f>
        <v>*</v>
      </c>
      <c r="AD29" s="141" t="str">
        <f>[25]Janeiro!$D$33</f>
        <v>*</v>
      </c>
      <c r="AE29" s="141" t="str">
        <f>[25]Janeiro!$D$34</f>
        <v>*</v>
      </c>
      <c r="AF29" s="141" t="str">
        <f>[25]Janeiro!$D$35</f>
        <v>*</v>
      </c>
      <c r="AG29" s="146">
        <f t="shared" si="3"/>
        <v>18.8</v>
      </c>
      <c r="AH29" s="145">
        <f t="shared" si="4"/>
        <v>21.793333333333329</v>
      </c>
      <c r="AL29" s="115" t="s">
        <v>35</v>
      </c>
      <c r="AM29" s="18" t="s">
        <v>35</v>
      </c>
    </row>
    <row r="30" spans="1:39" hidden="1" x14ac:dyDescent="0.2">
      <c r="A30" s="50" t="s">
        <v>10</v>
      </c>
      <c r="B30" s="141" t="str">
        <f>[26]Janeiro!$D$5</f>
        <v>*</v>
      </c>
      <c r="C30" s="141" t="str">
        <f>[26]Janeiro!$D$6</f>
        <v>*</v>
      </c>
      <c r="D30" s="141" t="str">
        <f>[26]Janeiro!$D$7</f>
        <v>*</v>
      </c>
      <c r="E30" s="141" t="str">
        <f>[26]Janeiro!$D$8</f>
        <v>*</v>
      </c>
      <c r="F30" s="141" t="str">
        <f>[26]Janeiro!$D$9</f>
        <v>*</v>
      </c>
      <c r="G30" s="141" t="str">
        <f>[26]Janeiro!$D$10</f>
        <v>*</v>
      </c>
      <c r="H30" s="141" t="str">
        <f>[26]Janeiro!$D$11</f>
        <v>*</v>
      </c>
      <c r="I30" s="141" t="str">
        <f>[26]Janeiro!$D$12</f>
        <v>*</v>
      </c>
      <c r="J30" s="141" t="str">
        <f>[26]Janeiro!$D$13</f>
        <v>*</v>
      </c>
      <c r="K30" s="141" t="str">
        <f>[26]Janeiro!$D$14</f>
        <v>*</v>
      </c>
      <c r="L30" s="141" t="str">
        <f>[26]Janeiro!$D$15</f>
        <v>*</v>
      </c>
      <c r="M30" s="141" t="str">
        <f>[26]Janeiro!$D$16</f>
        <v>*</v>
      </c>
      <c r="N30" s="141" t="str">
        <f>[26]Janeiro!$D$17</f>
        <v>*</v>
      </c>
      <c r="O30" s="141" t="str">
        <f>[26]Janeiro!$D$18</f>
        <v>*</v>
      </c>
      <c r="P30" s="141" t="str">
        <f>[26]Janeiro!$D$19</f>
        <v>*</v>
      </c>
      <c r="Q30" s="141" t="str">
        <f>[26]Janeiro!$D$20</f>
        <v>*</v>
      </c>
      <c r="R30" s="141" t="str">
        <f>[26]Janeiro!$D$21</f>
        <v>*</v>
      </c>
      <c r="S30" s="141" t="str">
        <f>[26]Janeiro!$D$22</f>
        <v>*</v>
      </c>
      <c r="T30" s="141" t="str">
        <f>[26]Janeiro!$D$23</f>
        <v>*</v>
      </c>
      <c r="U30" s="141" t="str">
        <f>[26]Janeiro!$D$24</f>
        <v>*</v>
      </c>
      <c r="V30" s="141" t="str">
        <f>[26]Janeiro!$D$25</f>
        <v>*</v>
      </c>
      <c r="W30" s="141" t="str">
        <f>[26]Janeiro!$D$26</f>
        <v>*</v>
      </c>
      <c r="X30" s="141" t="str">
        <f>[26]Janeiro!$D$27</f>
        <v>*</v>
      </c>
      <c r="Y30" s="141" t="str">
        <f>[26]Janeiro!$D$28</f>
        <v>*</v>
      </c>
      <c r="Z30" s="141" t="str">
        <f>[26]Janeiro!$D$29</f>
        <v>*</v>
      </c>
      <c r="AA30" s="141" t="str">
        <f>[26]Janeiro!$D$30</f>
        <v>*</v>
      </c>
      <c r="AB30" s="141" t="str">
        <f>[26]Janeiro!$D$31</f>
        <v>*</v>
      </c>
      <c r="AC30" s="141" t="str">
        <f>[26]Janeiro!$D$32</f>
        <v>*</v>
      </c>
      <c r="AD30" s="141" t="str">
        <f>[26]Janeiro!$D$33</f>
        <v>*</v>
      </c>
      <c r="AE30" s="141" t="str">
        <f>[26]Janeiro!$D$34</f>
        <v>*</v>
      </c>
      <c r="AF30" s="141" t="str">
        <f>[26]Janeiro!$D$35</f>
        <v>*</v>
      </c>
      <c r="AG30" s="146">
        <f t="shared" si="3"/>
        <v>0</v>
      </c>
      <c r="AH30" s="145" t="e">
        <f t="shared" si="4"/>
        <v>#DIV/0!</v>
      </c>
      <c r="AL30" s="18" t="s">
        <v>35</v>
      </c>
    </row>
    <row r="31" spans="1:39" hidden="1" x14ac:dyDescent="0.2">
      <c r="A31" s="50" t="s">
        <v>158</v>
      </c>
      <c r="B31" s="141" t="str">
        <f>[27]Janeiro!$D$5</f>
        <v>*</v>
      </c>
      <c r="C31" s="141" t="str">
        <f>[27]Janeiro!$D$6</f>
        <v>*</v>
      </c>
      <c r="D31" s="141" t="str">
        <f>[27]Janeiro!$D$7</f>
        <v>*</v>
      </c>
      <c r="E31" s="141" t="str">
        <f>[27]Janeiro!$D$8</f>
        <v>*</v>
      </c>
      <c r="F31" s="141" t="str">
        <f>[27]Janeiro!$D$9</f>
        <v>*</v>
      </c>
      <c r="G31" s="141" t="str">
        <f>[27]Janeiro!$D$10</f>
        <v>*</v>
      </c>
      <c r="H31" s="141" t="str">
        <f>[27]Janeiro!$D$11</f>
        <v>*</v>
      </c>
      <c r="I31" s="141" t="str">
        <f>[27]Janeiro!$D$12</f>
        <v>*</v>
      </c>
      <c r="J31" s="141" t="str">
        <f>[27]Janeiro!$D$13</f>
        <v>*</v>
      </c>
      <c r="K31" s="141" t="str">
        <f>[27]Janeiro!$D$14</f>
        <v>*</v>
      </c>
      <c r="L31" s="141" t="str">
        <f>[27]Janeiro!$D$15</f>
        <v>*</v>
      </c>
      <c r="M31" s="141" t="str">
        <f>[27]Janeiro!$D$16</f>
        <v>*</v>
      </c>
      <c r="N31" s="141" t="str">
        <f>[27]Janeiro!$D$17</f>
        <v>*</v>
      </c>
      <c r="O31" s="141" t="str">
        <f>[27]Janeiro!$D$18</f>
        <v>*</v>
      </c>
      <c r="P31" s="141" t="str">
        <f>[27]Janeiro!$D$19</f>
        <v>*</v>
      </c>
      <c r="Q31" s="141" t="str">
        <f>[27]Janeiro!$D$20</f>
        <v>*</v>
      </c>
      <c r="R31" s="141" t="str">
        <f>[27]Janeiro!$D$21</f>
        <v>*</v>
      </c>
      <c r="S31" s="141" t="str">
        <f>[27]Janeiro!$D$22</f>
        <v>*</v>
      </c>
      <c r="T31" s="141" t="str">
        <f>[27]Janeiro!$D$23</f>
        <v>*</v>
      </c>
      <c r="U31" s="141" t="str">
        <f>[27]Janeiro!$D$24</f>
        <v>*</v>
      </c>
      <c r="V31" s="141" t="str">
        <f>[27]Janeiro!$D$25</f>
        <v>*</v>
      </c>
      <c r="W31" s="141" t="str">
        <f>[27]Janeiro!$D$26</f>
        <v>*</v>
      </c>
      <c r="X31" s="141" t="str">
        <f>[27]Janeiro!$D$27</f>
        <v>*</v>
      </c>
      <c r="Y31" s="141" t="str">
        <f>[27]Janeiro!$D$28</f>
        <v>*</v>
      </c>
      <c r="Z31" s="141" t="str">
        <f>[27]Janeiro!$D$29</f>
        <v>*</v>
      </c>
      <c r="AA31" s="141" t="str">
        <f>[27]Janeiro!$D$30</f>
        <v>*</v>
      </c>
      <c r="AB31" s="141" t="str">
        <f>[27]Janeiro!$D$31</f>
        <v>*</v>
      </c>
      <c r="AC31" s="141" t="str">
        <f>[27]Janeiro!$D$32</f>
        <v>*</v>
      </c>
      <c r="AD31" s="141" t="str">
        <f>[27]Janeiro!$D$33</f>
        <v>*</v>
      </c>
      <c r="AE31" s="141" t="str">
        <f>[27]Janeiro!$D$34</f>
        <v>*</v>
      </c>
      <c r="AF31" s="141" t="str">
        <f>[27]Janeiro!$D$35</f>
        <v>*</v>
      </c>
      <c r="AG31" s="146">
        <f t="shared" si="3"/>
        <v>0</v>
      </c>
      <c r="AH31" s="145" t="e">
        <f t="shared" si="4"/>
        <v>#DIV/0!</v>
      </c>
      <c r="AI31" s="115" t="s">
        <v>35</v>
      </c>
      <c r="AJ31" s="18" t="s">
        <v>35</v>
      </c>
      <c r="AL31" s="18" t="s">
        <v>35</v>
      </c>
      <c r="AM31" s="18" t="s">
        <v>35</v>
      </c>
    </row>
    <row r="32" spans="1:39" hidden="1" x14ac:dyDescent="0.2">
      <c r="A32" s="50" t="s">
        <v>11</v>
      </c>
      <c r="B32" s="141" t="str">
        <f>[28]Janeiro!$D$5</f>
        <v>*</v>
      </c>
      <c r="C32" s="141" t="str">
        <f>[28]Janeiro!$D$6</f>
        <v>*</v>
      </c>
      <c r="D32" s="141" t="str">
        <f>[28]Janeiro!$D$7</f>
        <v>*</v>
      </c>
      <c r="E32" s="141" t="str">
        <f>[28]Janeiro!$D$8</f>
        <v>*</v>
      </c>
      <c r="F32" s="141" t="str">
        <f>[28]Janeiro!$D$9</f>
        <v>*</v>
      </c>
      <c r="G32" s="141" t="str">
        <f>[28]Janeiro!$D$10</f>
        <v>*</v>
      </c>
      <c r="H32" s="141" t="str">
        <f>[28]Janeiro!$D$11</f>
        <v>*</v>
      </c>
      <c r="I32" s="141" t="str">
        <f>[28]Janeiro!$D$12</f>
        <v>*</v>
      </c>
      <c r="J32" s="141" t="str">
        <f>[28]Janeiro!$D$13</f>
        <v>*</v>
      </c>
      <c r="K32" s="141" t="str">
        <f>[28]Janeiro!$D$14</f>
        <v>*</v>
      </c>
      <c r="L32" s="141" t="str">
        <f>[28]Janeiro!$D$15</f>
        <v>*</v>
      </c>
      <c r="M32" s="141" t="str">
        <f>[28]Janeiro!$D$16</f>
        <v>*</v>
      </c>
      <c r="N32" s="141" t="str">
        <f>[28]Janeiro!$D$17</f>
        <v>*</v>
      </c>
      <c r="O32" s="141" t="str">
        <f>[28]Janeiro!$D$18</f>
        <v>*</v>
      </c>
      <c r="P32" s="141" t="str">
        <f>[28]Janeiro!$D$19</f>
        <v>*</v>
      </c>
      <c r="Q32" s="141" t="str">
        <f>[28]Janeiro!$D$20</f>
        <v>*</v>
      </c>
      <c r="R32" s="141" t="str">
        <f>[28]Janeiro!$D$21</f>
        <v>*</v>
      </c>
      <c r="S32" s="141" t="str">
        <f>[28]Janeiro!$D$22</f>
        <v>*</v>
      </c>
      <c r="T32" s="141" t="str">
        <f>[28]Janeiro!$D$23</f>
        <v>*</v>
      </c>
      <c r="U32" s="141" t="str">
        <f>[28]Janeiro!$D$24</f>
        <v>*</v>
      </c>
      <c r="V32" s="141" t="str">
        <f>[28]Janeiro!$D$25</f>
        <v>*</v>
      </c>
      <c r="W32" s="141" t="str">
        <f>[28]Janeiro!$D$26</f>
        <v>*</v>
      </c>
      <c r="X32" s="141" t="str">
        <f>[28]Janeiro!$D$27</f>
        <v>*</v>
      </c>
      <c r="Y32" s="141" t="str">
        <f>[28]Janeiro!$D$28</f>
        <v>*</v>
      </c>
      <c r="Z32" s="141" t="str">
        <f>[28]Janeiro!$D$29</f>
        <v>*</v>
      </c>
      <c r="AA32" s="141" t="str">
        <f>[28]Janeiro!$D$30</f>
        <v>*</v>
      </c>
      <c r="AB32" s="141" t="str">
        <f>[28]Janeiro!$D$31</f>
        <v>*</v>
      </c>
      <c r="AC32" s="141" t="str">
        <f>[28]Janeiro!$D$32</f>
        <v>*</v>
      </c>
      <c r="AD32" s="141" t="str">
        <f>[28]Janeiro!$D$33</f>
        <v>*</v>
      </c>
      <c r="AE32" s="141" t="str">
        <f>[28]Janeiro!$D$34</f>
        <v>*</v>
      </c>
      <c r="AF32" s="141" t="str">
        <f>[28]Janeiro!$D$35</f>
        <v>*</v>
      </c>
      <c r="AG32" s="146">
        <f t="shared" si="3"/>
        <v>0</v>
      </c>
      <c r="AH32" s="145" t="e">
        <f t="shared" si="4"/>
        <v>#DIV/0!</v>
      </c>
      <c r="AM32" s="115" t="s">
        <v>35</v>
      </c>
    </row>
    <row r="33" spans="1:40" s="117" customFormat="1" x14ac:dyDescent="0.2">
      <c r="A33" s="50" t="s">
        <v>12</v>
      </c>
      <c r="B33" s="141">
        <f>[29]Janeiro!$D$5</f>
        <v>23.2</v>
      </c>
      <c r="C33" s="141">
        <f>[29]Janeiro!$D$6</f>
        <v>23.3</v>
      </c>
      <c r="D33" s="141">
        <f>[29]Janeiro!$D$7</f>
        <v>23</v>
      </c>
      <c r="E33" s="141">
        <f>[29]Janeiro!$D$8</f>
        <v>22.6</v>
      </c>
      <c r="F33" s="141">
        <f>[29]Janeiro!$D$9</f>
        <v>21.5</v>
      </c>
      <c r="G33" s="141">
        <f>[29]Janeiro!$D$10</f>
        <v>19</v>
      </c>
      <c r="H33" s="141">
        <f>[29]Janeiro!$D$11</f>
        <v>21</v>
      </c>
      <c r="I33" s="141">
        <f>[29]Janeiro!$D$12</f>
        <v>22.4</v>
      </c>
      <c r="J33" s="141">
        <f>[29]Janeiro!$D$13</f>
        <v>23</v>
      </c>
      <c r="K33" s="141">
        <f>[29]Janeiro!$D$14</f>
        <v>21.7</v>
      </c>
      <c r="L33" s="141">
        <f>[29]Janeiro!$D$15</f>
        <v>20.9</v>
      </c>
      <c r="M33" s="141">
        <f>[29]Janeiro!$D$16</f>
        <v>21.4</v>
      </c>
      <c r="N33" s="141">
        <f>[29]Janeiro!$D$17</f>
        <v>21.3</v>
      </c>
      <c r="O33" s="141">
        <f>[29]Janeiro!$D$18</f>
        <v>21</v>
      </c>
      <c r="P33" s="141">
        <f>[29]Janeiro!$D$19</f>
        <v>21.4</v>
      </c>
      <c r="Q33" s="141">
        <f>[29]Janeiro!$D$20</f>
        <v>21.5</v>
      </c>
      <c r="R33" s="141">
        <f>[29]Janeiro!$D$21</f>
        <v>23.2</v>
      </c>
      <c r="S33" s="141">
        <f>[29]Janeiro!$D$22</f>
        <v>22.8</v>
      </c>
      <c r="T33" s="141">
        <f>[29]Janeiro!$D$23</f>
        <v>22.7</v>
      </c>
      <c r="U33" s="141">
        <f>[29]Janeiro!$D$24</f>
        <v>21.9</v>
      </c>
      <c r="V33" s="141">
        <f>[29]Janeiro!$D$25</f>
        <v>23.1</v>
      </c>
      <c r="W33" s="141">
        <f>[29]Janeiro!$D$26</f>
        <v>23.7</v>
      </c>
      <c r="X33" s="141">
        <f>[29]Janeiro!$D$27</f>
        <v>22.7</v>
      </c>
      <c r="Y33" s="141">
        <f>[29]Janeiro!$D$28</f>
        <v>21.5</v>
      </c>
      <c r="Z33" s="141">
        <f>[29]Janeiro!$D$29</f>
        <v>22.1</v>
      </c>
      <c r="AA33" s="141">
        <f>[29]Janeiro!$D$30</f>
        <v>23.2</v>
      </c>
      <c r="AB33" s="141">
        <f>[29]Janeiro!$D$31</f>
        <v>23.3</v>
      </c>
      <c r="AC33" s="141">
        <f>[29]Janeiro!$D$32</f>
        <v>22.5</v>
      </c>
      <c r="AD33" s="141">
        <f>[29]Janeiro!$D$33</f>
        <v>23.7</v>
      </c>
      <c r="AE33" s="141">
        <f>[29]Janeiro!$D$34</f>
        <v>24.3</v>
      </c>
      <c r="AF33" s="141">
        <f>[29]Janeiro!$D$35</f>
        <v>23.6</v>
      </c>
      <c r="AG33" s="146">
        <f t="shared" si="3"/>
        <v>19</v>
      </c>
      <c r="AH33" s="145">
        <f t="shared" si="4"/>
        <v>22.338709677419356</v>
      </c>
      <c r="AL33" s="117" t="s">
        <v>35</v>
      </c>
      <c r="AN33" s="117" t="s">
        <v>35</v>
      </c>
    </row>
    <row r="34" spans="1:40" x14ac:dyDescent="0.2">
      <c r="A34" s="50" t="s">
        <v>13</v>
      </c>
      <c r="B34" s="141">
        <f>[30]Janeiro!$D$5</f>
        <v>23.8</v>
      </c>
      <c r="C34" s="141">
        <f>[30]Janeiro!$D$6</f>
        <v>23.7</v>
      </c>
      <c r="D34" s="141">
        <f>[30]Janeiro!$D$7</f>
        <v>22.1</v>
      </c>
      <c r="E34" s="141">
        <f>[30]Janeiro!$D$8</f>
        <v>23.5</v>
      </c>
      <c r="F34" s="141">
        <f>[30]Janeiro!$D$9</f>
        <v>22.8</v>
      </c>
      <c r="G34" s="141">
        <f>[30]Janeiro!$D$10</f>
        <v>18.7</v>
      </c>
      <c r="H34" s="141">
        <f>[30]Janeiro!$D$11</f>
        <v>19.3</v>
      </c>
      <c r="I34" s="141">
        <f>[30]Janeiro!$D$12</f>
        <v>21.9</v>
      </c>
      <c r="J34" s="141">
        <f>[30]Janeiro!$D$13</f>
        <v>21.4</v>
      </c>
      <c r="K34" s="141">
        <f>[30]Janeiro!$D$14</f>
        <v>23.3</v>
      </c>
      <c r="L34" s="141">
        <f>[30]Janeiro!$D$15</f>
        <v>21.7</v>
      </c>
      <c r="M34" s="141">
        <f>[30]Janeiro!$D$16</f>
        <v>22.2</v>
      </c>
      <c r="N34" s="141">
        <f>[30]Janeiro!$D$17</f>
        <v>22</v>
      </c>
      <c r="O34" s="141">
        <f>[30]Janeiro!$D$18</f>
        <v>21</v>
      </c>
      <c r="P34" s="141">
        <f>[30]Janeiro!$D$19</f>
        <v>21</v>
      </c>
      <c r="Q34" s="141">
        <f>[30]Janeiro!$D$20</f>
        <v>22.1</v>
      </c>
      <c r="R34" s="141">
        <f>[30]Janeiro!$D$21</f>
        <v>22.6</v>
      </c>
      <c r="S34" s="141">
        <f>[30]Janeiro!$D$22</f>
        <v>22.2</v>
      </c>
      <c r="T34" s="141">
        <f>[30]Janeiro!$D$23</f>
        <v>23.5</v>
      </c>
      <c r="U34" s="141">
        <f>[30]Janeiro!$D$24</f>
        <v>24.5</v>
      </c>
      <c r="V34" s="141">
        <f>[30]Janeiro!$D$25</f>
        <v>24.7</v>
      </c>
      <c r="W34" s="141">
        <f>[30]Janeiro!$D$26</f>
        <v>24.8</v>
      </c>
      <c r="X34" s="141">
        <f>[30]Janeiro!$D$27</f>
        <v>21.2</v>
      </c>
      <c r="Y34" s="141">
        <f>[30]Janeiro!$D$28</f>
        <v>22.2</v>
      </c>
      <c r="Z34" s="141">
        <f>[30]Janeiro!$D$29</f>
        <v>23.6</v>
      </c>
      <c r="AA34" s="141">
        <f>[30]Janeiro!$D$30</f>
        <v>24.4</v>
      </c>
      <c r="AB34" s="141">
        <f>[30]Janeiro!$D$31</f>
        <v>24.6</v>
      </c>
      <c r="AC34" s="141">
        <f>[30]Janeiro!$D$32</f>
        <v>24.2</v>
      </c>
      <c r="AD34" s="141">
        <f>[30]Janeiro!$D$33</f>
        <v>23.5</v>
      </c>
      <c r="AE34" s="141">
        <f>[30]Janeiro!$D$34</f>
        <v>22.9</v>
      </c>
      <c r="AF34" s="141">
        <f>[30]Janeiro!$D$35</f>
        <v>23.7</v>
      </c>
      <c r="AG34" s="146">
        <f t="shared" si="3"/>
        <v>18.7</v>
      </c>
      <c r="AH34" s="145">
        <f t="shared" si="4"/>
        <v>22.680645161290332</v>
      </c>
      <c r="AJ34" s="18" t="s">
        <v>35</v>
      </c>
      <c r="AK34" s="18" t="s">
        <v>35</v>
      </c>
      <c r="AL34" s="115" t="s">
        <v>35</v>
      </c>
    </row>
    <row r="35" spans="1:40" x14ac:dyDescent="0.2">
      <c r="A35" s="50" t="s">
        <v>159</v>
      </c>
      <c r="B35" s="141">
        <f>[31]Janeiro!$D$5</f>
        <v>22.1</v>
      </c>
      <c r="C35" s="141">
        <f>[31]Janeiro!$D$6</f>
        <v>20.7</v>
      </c>
      <c r="D35" s="141">
        <f>[31]Janeiro!$D$7</f>
        <v>20.2</v>
      </c>
      <c r="E35" s="141">
        <f>[31]Janeiro!$D$8</f>
        <v>20.7</v>
      </c>
      <c r="F35" s="141">
        <f>[31]Janeiro!$D$9</f>
        <v>17.5</v>
      </c>
      <c r="G35" s="141">
        <f>[31]Janeiro!$D$10</f>
        <v>16.600000000000001</v>
      </c>
      <c r="H35" s="141">
        <f>[31]Janeiro!$D$11</f>
        <v>18.7</v>
      </c>
      <c r="I35" s="141">
        <f>[31]Janeiro!$D$12</f>
        <v>17.399999999999999</v>
      </c>
      <c r="J35" s="141">
        <f>[31]Janeiro!$D$13</f>
        <v>18.399999999999999</v>
      </c>
      <c r="K35" s="141">
        <f>[31]Janeiro!$D$14</f>
        <v>20</v>
      </c>
      <c r="L35" s="141">
        <f>[31]Janeiro!$D$15</f>
        <v>20.100000000000001</v>
      </c>
      <c r="M35" s="141">
        <f>[31]Janeiro!$D$16</f>
        <v>19.7</v>
      </c>
      <c r="N35" s="141">
        <f>[31]Janeiro!$D$17</f>
        <v>22.1</v>
      </c>
      <c r="O35" s="141">
        <f>[31]Janeiro!$D$18</f>
        <v>20.2</v>
      </c>
      <c r="P35" s="141">
        <f>[31]Janeiro!$D$19</f>
        <v>19.8</v>
      </c>
      <c r="Q35" s="141">
        <f>[31]Janeiro!$D$20</f>
        <v>19.8</v>
      </c>
      <c r="R35" s="141">
        <f>[31]Janeiro!$D$21</f>
        <v>20.399999999999999</v>
      </c>
      <c r="S35" s="141">
        <f>[31]Janeiro!$D$22</f>
        <v>19.8</v>
      </c>
      <c r="T35" s="141">
        <f>[31]Janeiro!$D$23</f>
        <v>20.6</v>
      </c>
      <c r="U35" s="141">
        <f>[31]Janeiro!$D$24</f>
        <v>20.3</v>
      </c>
      <c r="V35" s="141">
        <f>[31]Janeiro!$D$25</f>
        <v>20.8</v>
      </c>
      <c r="W35" s="141">
        <f>[31]Janeiro!$D$26</f>
        <v>20.5</v>
      </c>
      <c r="X35" s="141">
        <f>[31]Janeiro!$D$27</f>
        <v>19.899999999999999</v>
      </c>
      <c r="Y35" s="141">
        <f>[31]Janeiro!$D$28</f>
        <v>20.5</v>
      </c>
      <c r="Z35" s="141">
        <f>[31]Janeiro!$D$29</f>
        <v>20.7</v>
      </c>
      <c r="AA35" s="141">
        <f>[31]Janeiro!$D$30</f>
        <v>20.5</v>
      </c>
      <c r="AB35" s="141">
        <f>[31]Janeiro!$D$31</f>
        <v>20</v>
      </c>
      <c r="AC35" s="141">
        <f>[31]Janeiro!$D$32</f>
        <v>21.6</v>
      </c>
      <c r="AD35" s="141">
        <f>[31]Janeiro!$D$33</f>
        <v>19.8</v>
      </c>
      <c r="AE35" s="141">
        <f>[31]Janeiro!$D$34</f>
        <v>22.3</v>
      </c>
      <c r="AF35" s="141">
        <f>[31]Janeiro!$D$35</f>
        <v>20.3</v>
      </c>
      <c r="AG35" s="146">
        <f t="shared" si="3"/>
        <v>16.600000000000001</v>
      </c>
      <c r="AH35" s="145">
        <f t="shared" si="4"/>
        <v>20.064516129032253</v>
      </c>
      <c r="AK35" s="18" t="s">
        <v>35</v>
      </c>
    </row>
    <row r="36" spans="1:40" hidden="1" x14ac:dyDescent="0.2">
      <c r="A36" s="109" t="s">
        <v>130</v>
      </c>
      <c r="B36" s="141" t="str">
        <f>[32]Janeiro!$D$5</f>
        <v>*</v>
      </c>
      <c r="C36" s="141" t="str">
        <f>[32]Janeiro!$D$6</f>
        <v>*</v>
      </c>
      <c r="D36" s="141" t="str">
        <f>[32]Janeiro!$D$7</f>
        <v>*</v>
      </c>
      <c r="E36" s="141" t="str">
        <f>[32]Janeiro!$D$8</f>
        <v>*</v>
      </c>
      <c r="F36" s="141" t="str">
        <f>[32]Janeiro!$D$9</f>
        <v>*</v>
      </c>
      <c r="G36" s="141" t="str">
        <f>[32]Janeiro!$D$10</f>
        <v>*</v>
      </c>
      <c r="H36" s="141" t="str">
        <f>[32]Janeiro!$D$11</f>
        <v>*</v>
      </c>
      <c r="I36" s="141" t="str">
        <f>[32]Janeiro!$D$12</f>
        <v>*</v>
      </c>
      <c r="J36" s="141" t="str">
        <f>[32]Janeiro!$D$13</f>
        <v>*</v>
      </c>
      <c r="K36" s="141" t="str">
        <f>[32]Janeiro!$D$14</f>
        <v>*</v>
      </c>
      <c r="L36" s="141" t="str">
        <f>[32]Janeiro!$D$15</f>
        <v>*</v>
      </c>
      <c r="M36" s="141" t="str">
        <f>[32]Janeiro!$D$16</f>
        <v>*</v>
      </c>
      <c r="N36" s="141" t="str">
        <f>[32]Janeiro!$D$17</f>
        <v>*</v>
      </c>
      <c r="O36" s="141" t="str">
        <f>[32]Janeiro!$D$18</f>
        <v>*</v>
      </c>
      <c r="P36" s="141" t="str">
        <f>[32]Janeiro!$D$19</f>
        <v>*</v>
      </c>
      <c r="Q36" s="141" t="str">
        <f>[32]Janeiro!$D$20</f>
        <v>*</v>
      </c>
      <c r="R36" s="141" t="str">
        <f>[32]Janeiro!$D$21</f>
        <v>*</v>
      </c>
      <c r="S36" s="141" t="str">
        <f>[32]Janeiro!$D$22</f>
        <v>*</v>
      </c>
      <c r="T36" s="141" t="str">
        <f>[32]Janeiro!$D$23</f>
        <v>*</v>
      </c>
      <c r="U36" s="141" t="str">
        <f>[32]Janeiro!$D$24</f>
        <v>*</v>
      </c>
      <c r="V36" s="141" t="str">
        <f>[32]Janeiro!$D$25</f>
        <v>*</v>
      </c>
      <c r="W36" s="141" t="str">
        <f>[32]Janeiro!$D$26</f>
        <v>*</v>
      </c>
      <c r="X36" s="141" t="str">
        <f>[32]Janeiro!$D$27</f>
        <v>*</v>
      </c>
      <c r="Y36" s="141" t="str">
        <f>[32]Janeiro!$D$28</f>
        <v>*</v>
      </c>
      <c r="Z36" s="141" t="str">
        <f>[32]Janeiro!$D$29</f>
        <v>*</v>
      </c>
      <c r="AA36" s="141" t="str">
        <f>[32]Janeiro!$D$30</f>
        <v>*</v>
      </c>
      <c r="AB36" s="141" t="str">
        <f>[32]Janeiro!$D$31</f>
        <v>*</v>
      </c>
      <c r="AC36" s="141" t="str">
        <f>[32]Janeiro!$D$32</f>
        <v>*</v>
      </c>
      <c r="AD36" s="141" t="str">
        <f>[32]Janeiro!$D$33</f>
        <v>*</v>
      </c>
      <c r="AE36" s="141" t="str">
        <f>[32]Janeiro!$D$34</f>
        <v>*</v>
      </c>
      <c r="AF36" s="141" t="str">
        <f>[32]Janeiro!$D$35</f>
        <v>*</v>
      </c>
      <c r="AG36" s="146">
        <f t="shared" si="3"/>
        <v>0</v>
      </c>
      <c r="AH36" s="145" t="e">
        <f t="shared" si="4"/>
        <v>#DIV/0!</v>
      </c>
      <c r="AJ36" s="18" t="s">
        <v>35</v>
      </c>
    </row>
    <row r="37" spans="1:40" x14ac:dyDescent="0.2">
      <c r="A37" s="50" t="s">
        <v>14</v>
      </c>
      <c r="B37" s="141">
        <f>[33]Janeiro!$D$5</f>
        <v>23</v>
      </c>
      <c r="C37" s="141">
        <f>[33]Janeiro!$D$6</f>
        <v>21.3</v>
      </c>
      <c r="D37" s="141">
        <f>[33]Janeiro!$D$7</f>
        <v>21.3</v>
      </c>
      <c r="E37" s="141">
        <f>[33]Janeiro!$D$8</f>
        <v>20.399999999999999</v>
      </c>
      <c r="F37" s="141">
        <f>[33]Janeiro!$D$9</f>
        <v>20.5</v>
      </c>
      <c r="G37" s="141">
        <f>[33]Janeiro!$D$10</f>
        <v>20.6</v>
      </c>
      <c r="H37" s="141">
        <f>[33]Janeiro!$D$11</f>
        <v>19.8</v>
      </c>
      <c r="I37" s="141">
        <f>[33]Janeiro!$D$12</f>
        <v>20.7</v>
      </c>
      <c r="J37" s="141">
        <f>[33]Janeiro!$D$13</f>
        <v>21.9</v>
      </c>
      <c r="K37" s="141">
        <f>[33]Janeiro!$D$14</f>
        <v>22.2</v>
      </c>
      <c r="L37" s="141">
        <f>[33]Janeiro!$D$15</f>
        <v>21.6</v>
      </c>
      <c r="M37" s="141">
        <f>[33]Janeiro!$D$16</f>
        <v>21.7</v>
      </c>
      <c r="N37" s="141">
        <f>[33]Janeiro!$D$17</f>
        <v>21.7</v>
      </c>
      <c r="O37" s="141">
        <f>[33]Janeiro!$D$18</f>
        <v>22</v>
      </c>
      <c r="P37" s="141">
        <f>[33]Janeiro!$D$19</f>
        <v>21.3</v>
      </c>
      <c r="Q37" s="141">
        <f>[33]Janeiro!$D$20</f>
        <v>22.4</v>
      </c>
      <c r="R37" s="141">
        <f>[33]Janeiro!$D$21</f>
        <v>20.6</v>
      </c>
      <c r="S37" s="141">
        <f>[33]Janeiro!$D$22</f>
        <v>19.399999999999999</v>
      </c>
      <c r="T37" s="141">
        <f>[33]Janeiro!$D$23</f>
        <v>21.9</v>
      </c>
      <c r="U37" s="141">
        <f>[33]Janeiro!$D$24</f>
        <v>22.4</v>
      </c>
      <c r="V37" s="141">
        <f>[33]Janeiro!$D$25</f>
        <v>19.899999999999999</v>
      </c>
      <c r="W37" s="141">
        <f>[33]Janeiro!$D$26</f>
        <v>21.5</v>
      </c>
      <c r="X37" s="141">
        <f>[33]Janeiro!$D$27</f>
        <v>21.2</v>
      </c>
      <c r="Y37" s="141">
        <f>[33]Janeiro!$D$28</f>
        <v>22.8</v>
      </c>
      <c r="Z37" s="141">
        <f>[33]Janeiro!$D$29</f>
        <v>22.1</v>
      </c>
      <c r="AA37" s="141">
        <f>[33]Janeiro!$D$30</f>
        <v>21.5</v>
      </c>
      <c r="AB37" s="141">
        <f>[33]Janeiro!$D$31</f>
        <v>21.7</v>
      </c>
      <c r="AC37" s="141">
        <f>[33]Janeiro!$D$32</f>
        <v>23.6</v>
      </c>
      <c r="AD37" s="141">
        <f>[33]Janeiro!$D$33</f>
        <v>20.8</v>
      </c>
      <c r="AE37" s="141">
        <f>[33]Janeiro!$D$34</f>
        <v>21.3</v>
      </c>
      <c r="AF37" s="141">
        <f>[33]Janeiro!$D$35</f>
        <v>22.4</v>
      </c>
      <c r="AG37" s="146">
        <f t="shared" si="3"/>
        <v>19.399999999999999</v>
      </c>
      <c r="AH37" s="145">
        <f t="shared" si="4"/>
        <v>21.467741935483868</v>
      </c>
      <c r="AM37" s="115" t="s">
        <v>35</v>
      </c>
    </row>
    <row r="38" spans="1:40" hidden="1" x14ac:dyDescent="0.2">
      <c r="A38" s="109" t="s">
        <v>160</v>
      </c>
      <c r="B38" s="141" t="str">
        <f>[34]Janeiro!$D$5</f>
        <v>*</v>
      </c>
      <c r="C38" s="141" t="str">
        <f>[34]Janeiro!$D$6</f>
        <v>*</v>
      </c>
      <c r="D38" s="141" t="str">
        <f>[34]Janeiro!$D$7</f>
        <v>*</v>
      </c>
      <c r="E38" s="141" t="str">
        <f>[34]Janeiro!$D$8</f>
        <v>*</v>
      </c>
      <c r="F38" s="141" t="str">
        <f>[34]Janeiro!$D$9</f>
        <v>*</v>
      </c>
      <c r="G38" s="141" t="str">
        <f>[34]Janeiro!$D$10</f>
        <v>*</v>
      </c>
      <c r="H38" s="141" t="str">
        <f>[34]Janeiro!$D$11</f>
        <v>*</v>
      </c>
      <c r="I38" s="141" t="str">
        <f>[34]Janeiro!$D$12</f>
        <v>*</v>
      </c>
      <c r="J38" s="141" t="str">
        <f>[34]Janeiro!$D$13</f>
        <v>*</v>
      </c>
      <c r="K38" s="141" t="str">
        <f>[34]Janeiro!$D$14</f>
        <v>*</v>
      </c>
      <c r="L38" s="141" t="str">
        <f>[34]Janeiro!$D$15</f>
        <v>*</v>
      </c>
      <c r="M38" s="141" t="str">
        <f>[34]Janeiro!$D$16</f>
        <v>*</v>
      </c>
      <c r="N38" s="141" t="str">
        <f>[34]Janeiro!$D$17</f>
        <v>*</v>
      </c>
      <c r="O38" s="141" t="str">
        <f>[34]Janeiro!$D$18</f>
        <v>*</v>
      </c>
      <c r="P38" s="141" t="str">
        <f>[34]Janeiro!$D$19</f>
        <v>*</v>
      </c>
      <c r="Q38" s="141" t="str">
        <f>[34]Janeiro!$D$20</f>
        <v>*</v>
      </c>
      <c r="R38" s="141" t="str">
        <f>[34]Janeiro!$D$21</f>
        <v>*</v>
      </c>
      <c r="S38" s="141" t="str">
        <f>[34]Janeiro!$D$22</f>
        <v>*</v>
      </c>
      <c r="T38" s="141" t="str">
        <f>[34]Janeiro!$D$23</f>
        <v>*</v>
      </c>
      <c r="U38" s="141" t="str">
        <f>[34]Janeiro!$D$24</f>
        <v>*</v>
      </c>
      <c r="V38" s="141" t="str">
        <f>[34]Janeiro!$D$25</f>
        <v>*</v>
      </c>
      <c r="W38" s="141" t="str">
        <f>[34]Janeiro!$D$26</f>
        <v>*</v>
      </c>
      <c r="X38" s="141" t="str">
        <f>[34]Janeiro!$D$27</f>
        <v>*</v>
      </c>
      <c r="Y38" s="141" t="str">
        <f>[34]Janeiro!$D$28</f>
        <v>*</v>
      </c>
      <c r="Z38" s="141" t="str">
        <f>[34]Janeiro!$D$29</f>
        <v>*</v>
      </c>
      <c r="AA38" s="141" t="str">
        <f>[34]Janeiro!$D$30</f>
        <v>*</v>
      </c>
      <c r="AB38" s="141" t="str">
        <f>[34]Janeiro!$D$31</f>
        <v>*</v>
      </c>
      <c r="AC38" s="141" t="str">
        <f>[34]Janeiro!$D$32</f>
        <v>*</v>
      </c>
      <c r="AD38" s="141" t="str">
        <f>[34]Janeiro!$D$33</f>
        <v>*</v>
      </c>
      <c r="AE38" s="141" t="str">
        <f>[34]Janeiro!$D$34</f>
        <v>*</v>
      </c>
      <c r="AF38" s="141" t="str">
        <f>[34]Janeiro!$D$35</f>
        <v>*</v>
      </c>
      <c r="AG38" s="146">
        <f t="shared" si="3"/>
        <v>0</v>
      </c>
      <c r="AH38" s="145" t="e">
        <f t="shared" si="4"/>
        <v>#DIV/0!</v>
      </c>
      <c r="AJ38" s="18" t="s">
        <v>35</v>
      </c>
      <c r="AL38" s="18" t="s">
        <v>35</v>
      </c>
      <c r="AM38" s="115" t="s">
        <v>35</v>
      </c>
    </row>
    <row r="39" spans="1:40" x14ac:dyDescent="0.2">
      <c r="A39" s="50" t="s">
        <v>15</v>
      </c>
      <c r="B39" s="141">
        <f>[35]Janeiro!$D$5</f>
        <v>20.7</v>
      </c>
      <c r="C39" s="141">
        <f>[35]Janeiro!$D$6</f>
        <v>20.3</v>
      </c>
      <c r="D39" s="141">
        <f>[35]Janeiro!$D$7</f>
        <v>18.8</v>
      </c>
      <c r="E39" s="141">
        <f>[35]Janeiro!$D$8</f>
        <v>19.100000000000001</v>
      </c>
      <c r="F39" s="141">
        <f>[35]Janeiro!$D$9</f>
        <v>18.3</v>
      </c>
      <c r="G39" s="141">
        <f>[35]Janeiro!$D$10</f>
        <v>17.100000000000001</v>
      </c>
      <c r="H39" s="141">
        <f>[35]Janeiro!$D$11</f>
        <v>17.7</v>
      </c>
      <c r="I39" s="141">
        <f>[35]Janeiro!$D$12</f>
        <v>18.399999999999999</v>
      </c>
      <c r="J39" s="141">
        <f>[35]Janeiro!$D$13</f>
        <v>18</v>
      </c>
      <c r="K39" s="141">
        <f>[35]Janeiro!$D$14</f>
        <v>17.3</v>
      </c>
      <c r="L39" s="141">
        <f>[35]Janeiro!$D$15</f>
        <v>18.7</v>
      </c>
      <c r="M39" s="141">
        <f>[35]Janeiro!$D$16</f>
        <v>18.399999999999999</v>
      </c>
      <c r="N39" s="141">
        <f>[35]Janeiro!$D$17</f>
        <v>20.2</v>
      </c>
      <c r="O39" s="141">
        <f>[35]Janeiro!$D$18</f>
        <v>20.399999999999999</v>
      </c>
      <c r="P39" s="141">
        <f>[35]Janeiro!$D$19</f>
        <v>18.5</v>
      </c>
      <c r="Q39" s="141">
        <f>[35]Janeiro!$D$20</f>
        <v>20.399999999999999</v>
      </c>
      <c r="R39" s="141">
        <f>[35]Janeiro!$D$21</f>
        <v>20.7</v>
      </c>
      <c r="S39" s="141">
        <f>[35]Janeiro!$D$22</f>
        <v>20.2</v>
      </c>
      <c r="T39" s="141">
        <f>[35]Janeiro!$D$23</f>
        <v>19.600000000000001</v>
      </c>
      <c r="U39" s="141">
        <f>[35]Janeiro!$D$24</f>
        <v>20.2</v>
      </c>
      <c r="V39" s="141">
        <f>[35]Janeiro!$D$25</f>
        <v>24.1</v>
      </c>
      <c r="W39" s="141">
        <f>[35]Janeiro!$D$26</f>
        <v>21</v>
      </c>
      <c r="X39" s="141">
        <f>[35]Janeiro!$D$27</f>
        <v>19.7</v>
      </c>
      <c r="Y39" s="141">
        <f>[35]Janeiro!$D$28</f>
        <v>21</v>
      </c>
      <c r="Z39" s="141">
        <f>[35]Janeiro!$D$29</f>
        <v>21.8</v>
      </c>
      <c r="AA39" s="141">
        <f>[35]Janeiro!$D$30</f>
        <v>21.1</v>
      </c>
      <c r="AB39" s="141">
        <f>[35]Janeiro!$D$31</f>
        <v>20.100000000000001</v>
      </c>
      <c r="AC39" s="141">
        <f>[35]Janeiro!$D$32</f>
        <v>20.100000000000001</v>
      </c>
      <c r="AD39" s="141">
        <f>[35]Janeiro!$D$33</f>
        <v>19</v>
      </c>
      <c r="AE39" s="141">
        <f>[35]Janeiro!$D$34</f>
        <v>20.100000000000001</v>
      </c>
      <c r="AF39" s="141">
        <f>[35]Janeiro!$D$35</f>
        <v>19.3</v>
      </c>
      <c r="AG39" s="146">
        <f t="shared" si="3"/>
        <v>17.100000000000001</v>
      </c>
      <c r="AH39" s="145">
        <f t="shared" si="4"/>
        <v>19.687096774193545</v>
      </c>
      <c r="AI39" s="115" t="s">
        <v>35</v>
      </c>
      <c r="AJ39" s="18" t="s">
        <v>35</v>
      </c>
      <c r="AL39" s="18" t="s">
        <v>35</v>
      </c>
      <c r="AM39" s="115" t="s">
        <v>35</v>
      </c>
    </row>
    <row r="40" spans="1:40" hidden="1" x14ac:dyDescent="0.2">
      <c r="A40" s="109" t="s">
        <v>16</v>
      </c>
      <c r="B40" s="141" t="str">
        <f>[36]Janeiro!$D$5</f>
        <v>*</v>
      </c>
      <c r="C40" s="141" t="str">
        <f>[36]Janeiro!$D$6</f>
        <v>*</v>
      </c>
      <c r="D40" s="141" t="str">
        <f>[36]Janeiro!$D$7</f>
        <v>*</v>
      </c>
      <c r="E40" s="141" t="str">
        <f>[36]Janeiro!$D$8</f>
        <v>*</v>
      </c>
      <c r="F40" s="141" t="str">
        <f>[36]Janeiro!$D$9</f>
        <v>*</v>
      </c>
      <c r="G40" s="141" t="str">
        <f>[36]Janeiro!$D$10</f>
        <v>*</v>
      </c>
      <c r="H40" s="141" t="str">
        <f>[36]Janeiro!$D$11</f>
        <v>*</v>
      </c>
      <c r="I40" s="141" t="str">
        <f>[36]Janeiro!$D$12</f>
        <v>*</v>
      </c>
      <c r="J40" s="141" t="str">
        <f>[36]Janeiro!$D$13</f>
        <v>*</v>
      </c>
      <c r="K40" s="141" t="str">
        <f>[36]Janeiro!$D$14</f>
        <v>*</v>
      </c>
      <c r="L40" s="141" t="str">
        <f>[36]Janeiro!$D$15</f>
        <v>*</v>
      </c>
      <c r="M40" s="141" t="str">
        <f>[36]Janeiro!$D$16</f>
        <v>*</v>
      </c>
      <c r="N40" s="141" t="str">
        <f>[36]Janeiro!$D$17</f>
        <v>*</v>
      </c>
      <c r="O40" s="141" t="str">
        <f>[36]Janeiro!$D$18</f>
        <v>*</v>
      </c>
      <c r="P40" s="141" t="str">
        <f>[36]Janeiro!$D$19</f>
        <v>*</v>
      </c>
      <c r="Q40" s="141" t="str">
        <f>[36]Janeiro!$D$20</f>
        <v>*</v>
      </c>
      <c r="R40" s="141" t="str">
        <f>[36]Janeiro!$D$21</f>
        <v>*</v>
      </c>
      <c r="S40" s="141" t="str">
        <f>[36]Janeiro!$D$22</f>
        <v>*</v>
      </c>
      <c r="T40" s="141" t="str">
        <f>[36]Janeiro!$D$23</f>
        <v>*</v>
      </c>
      <c r="U40" s="141" t="str">
        <f>[36]Janeiro!$D$24</f>
        <v>*</v>
      </c>
      <c r="V40" s="141" t="str">
        <f>[36]Janeiro!$D$25</f>
        <v>*</v>
      </c>
      <c r="W40" s="141" t="str">
        <f>[36]Janeiro!$D$26</f>
        <v>*</v>
      </c>
      <c r="X40" s="141" t="str">
        <f>[36]Janeiro!$D$27</f>
        <v>*</v>
      </c>
      <c r="Y40" s="141" t="str">
        <f>[36]Janeiro!$D$28</f>
        <v>*</v>
      </c>
      <c r="Z40" s="141" t="str">
        <f>[36]Janeiro!$D$29</f>
        <v>*</v>
      </c>
      <c r="AA40" s="141" t="str">
        <f>[36]Janeiro!$D$30</f>
        <v>*</v>
      </c>
      <c r="AB40" s="141" t="str">
        <f>[36]Janeiro!$D$31</f>
        <v>*</v>
      </c>
      <c r="AC40" s="141" t="str">
        <f>[36]Janeiro!$D$32</f>
        <v>*</v>
      </c>
      <c r="AD40" s="141" t="str">
        <f>[36]Janeiro!$D$33</f>
        <v>*</v>
      </c>
      <c r="AE40" s="141" t="str">
        <f>[36]Janeiro!$D$34</f>
        <v>*</v>
      </c>
      <c r="AF40" s="141" t="str">
        <f>[36]Janeiro!$D$35</f>
        <v>*</v>
      </c>
      <c r="AG40" s="146">
        <f t="shared" si="3"/>
        <v>0</v>
      </c>
      <c r="AH40" s="145" t="e">
        <f t="shared" si="4"/>
        <v>#DIV/0!</v>
      </c>
      <c r="AJ40" s="18" t="s">
        <v>35</v>
      </c>
      <c r="AK40" s="18" t="s">
        <v>35</v>
      </c>
    </row>
    <row r="41" spans="1:40" x14ac:dyDescent="0.2">
      <c r="A41" s="50" t="s">
        <v>161</v>
      </c>
      <c r="B41" s="141">
        <f>[37]Janeiro!$D$5</f>
        <v>22.7</v>
      </c>
      <c r="C41" s="141">
        <f>[37]Janeiro!$D$6</f>
        <v>20.399999999999999</v>
      </c>
      <c r="D41" s="141">
        <f>[37]Janeiro!$D$7</f>
        <v>20.3</v>
      </c>
      <c r="E41" s="141">
        <f>[37]Janeiro!$D$8</f>
        <v>19.3</v>
      </c>
      <c r="F41" s="141">
        <f>[37]Janeiro!$D$9</f>
        <v>19.399999999999999</v>
      </c>
      <c r="G41" s="141">
        <f>[37]Janeiro!$D$10</f>
        <v>19.2</v>
      </c>
      <c r="H41" s="141">
        <f>[37]Janeiro!$D$11</f>
        <v>19.7</v>
      </c>
      <c r="I41" s="141">
        <f>[37]Janeiro!$D$12</f>
        <v>20.100000000000001</v>
      </c>
      <c r="J41" s="141">
        <f>[37]Janeiro!$D$13</f>
        <v>20.3</v>
      </c>
      <c r="K41" s="141">
        <f>[37]Janeiro!$D$14</f>
        <v>20.7</v>
      </c>
      <c r="L41" s="141">
        <f>[37]Janeiro!$D$15</f>
        <v>21.2</v>
      </c>
      <c r="M41" s="141">
        <f>[37]Janeiro!$D$16</f>
        <v>21.6</v>
      </c>
      <c r="N41" s="141">
        <f>[37]Janeiro!$D$17</f>
        <v>21.3</v>
      </c>
      <c r="O41" s="141">
        <f>[37]Janeiro!$D$18</f>
        <v>22.3</v>
      </c>
      <c r="P41" s="141">
        <f>[37]Janeiro!$D$19</f>
        <v>20.6</v>
      </c>
      <c r="Q41" s="141">
        <f>[37]Janeiro!$D$20</f>
        <v>21.6</v>
      </c>
      <c r="R41" s="141">
        <f>[37]Janeiro!$D$21</f>
        <v>20.8</v>
      </c>
      <c r="S41" s="141">
        <f>[37]Janeiro!$D$22</f>
        <v>21.5</v>
      </c>
      <c r="T41" s="141">
        <f>[37]Janeiro!$D$23</f>
        <v>21</v>
      </c>
      <c r="U41" s="141">
        <f>[37]Janeiro!$D$24</f>
        <v>21.8</v>
      </c>
      <c r="V41" s="141">
        <f>[37]Janeiro!$D$25</f>
        <v>22.6</v>
      </c>
      <c r="W41" s="141">
        <f>[37]Janeiro!$D$26</f>
        <v>21</v>
      </c>
      <c r="X41" s="141">
        <f>[37]Janeiro!$D$27</f>
        <v>20.9</v>
      </c>
      <c r="Y41" s="141">
        <f>[37]Janeiro!$D$28</f>
        <v>20.6</v>
      </c>
      <c r="Z41" s="141">
        <f>[37]Janeiro!$D$29</f>
        <v>21.8</v>
      </c>
      <c r="AA41" s="141">
        <f>[37]Janeiro!$D$30</f>
        <v>21.6</v>
      </c>
      <c r="AB41" s="141">
        <f>[37]Janeiro!$D$31</f>
        <v>20.9</v>
      </c>
      <c r="AC41" s="141">
        <f>[37]Janeiro!$D$32</f>
        <v>22.6</v>
      </c>
      <c r="AD41" s="141">
        <f>[37]Janeiro!$D$33</f>
        <v>20.9</v>
      </c>
      <c r="AE41" s="141">
        <f>[37]Janeiro!$D$34</f>
        <v>23.5</v>
      </c>
      <c r="AF41" s="141">
        <f>[37]Janeiro!$D$35</f>
        <v>21.9</v>
      </c>
      <c r="AG41" s="146">
        <f t="shared" si="3"/>
        <v>19.2</v>
      </c>
      <c r="AH41" s="145">
        <f t="shared" si="4"/>
        <v>21.1</v>
      </c>
      <c r="AL41" s="18" t="s">
        <v>35</v>
      </c>
    </row>
    <row r="42" spans="1:40" x14ac:dyDescent="0.2">
      <c r="A42" s="50" t="s">
        <v>17</v>
      </c>
      <c r="B42" s="141">
        <f>[38]Janeiro!$D$5</f>
        <v>22.2</v>
      </c>
      <c r="C42" s="141">
        <f>[38]Janeiro!$D$6</f>
        <v>20.3</v>
      </c>
      <c r="D42" s="141">
        <f>[38]Janeiro!$D$7</f>
        <v>20.5</v>
      </c>
      <c r="E42" s="141">
        <f>[38]Janeiro!$D$8</f>
        <v>21.5</v>
      </c>
      <c r="F42" s="141">
        <f>[38]Janeiro!$D$9</f>
        <v>17.7</v>
      </c>
      <c r="G42" s="141">
        <f>[38]Janeiro!$D$10</f>
        <v>18</v>
      </c>
      <c r="H42" s="141">
        <f>[38]Janeiro!$D$11</f>
        <v>18.7</v>
      </c>
      <c r="I42" s="141">
        <f>[38]Janeiro!$D$12</f>
        <v>19.399999999999999</v>
      </c>
      <c r="J42" s="141">
        <f>[38]Janeiro!$D$13</f>
        <v>18.5</v>
      </c>
      <c r="K42" s="141">
        <f>[38]Janeiro!$D$14</f>
        <v>20.100000000000001</v>
      </c>
      <c r="L42" s="141">
        <f>[38]Janeiro!$D$15</f>
        <v>19.399999999999999</v>
      </c>
      <c r="M42" s="141">
        <f>[38]Janeiro!$D$16</f>
        <v>18.8</v>
      </c>
      <c r="N42" s="141">
        <f>[38]Janeiro!$D$17</f>
        <v>21.9</v>
      </c>
      <c r="O42" s="141">
        <f>[38]Janeiro!$D$18</f>
        <v>21.3</v>
      </c>
      <c r="P42" s="141">
        <f>[38]Janeiro!$D$19</f>
        <v>20.3</v>
      </c>
      <c r="Q42" s="141">
        <f>[38]Janeiro!$D$20</f>
        <v>18.899999999999999</v>
      </c>
      <c r="R42" s="141">
        <f>[38]Janeiro!$D$21</f>
        <v>20.9</v>
      </c>
      <c r="S42" s="141">
        <f>[38]Janeiro!$D$22</f>
        <v>21</v>
      </c>
      <c r="T42" s="141">
        <f>[38]Janeiro!$D$23</f>
        <v>20.9</v>
      </c>
      <c r="U42" s="141">
        <f>[38]Janeiro!$D$24</f>
        <v>20.399999999999999</v>
      </c>
      <c r="V42" s="141">
        <f>[38]Janeiro!$D$25</f>
        <v>20.8</v>
      </c>
      <c r="W42" s="141">
        <f>[38]Janeiro!$D$26</f>
        <v>21.7</v>
      </c>
      <c r="X42" s="141">
        <f>[38]Janeiro!$D$27</f>
        <v>19.899999999999999</v>
      </c>
      <c r="Y42" s="141">
        <f>[38]Janeiro!$D$28</f>
        <v>20</v>
      </c>
      <c r="Z42" s="141">
        <f>[38]Janeiro!$D$29</f>
        <v>20.5</v>
      </c>
      <c r="AA42" s="141">
        <f>[38]Janeiro!$D$30</f>
        <v>20.399999999999999</v>
      </c>
      <c r="AB42" s="141">
        <f>[38]Janeiro!$D$31</f>
        <v>19.2</v>
      </c>
      <c r="AC42" s="141">
        <f>[38]Janeiro!$D$32</f>
        <v>21.6</v>
      </c>
      <c r="AD42" s="141">
        <f>[38]Janeiro!$D$33</f>
        <v>22.1</v>
      </c>
      <c r="AE42" s="141">
        <f>[38]Janeiro!$D$34</f>
        <v>21.3</v>
      </c>
      <c r="AF42" s="141">
        <f>[38]Janeiro!$D$35</f>
        <v>21</v>
      </c>
      <c r="AG42" s="146">
        <f t="shared" si="3"/>
        <v>17.7</v>
      </c>
      <c r="AH42" s="145">
        <f t="shared" si="4"/>
        <v>20.296774193548384</v>
      </c>
      <c r="AJ42" s="18" t="s">
        <v>35</v>
      </c>
      <c r="AK42" s="18" t="s">
        <v>35</v>
      </c>
      <c r="AL42" s="18" t="s">
        <v>35</v>
      </c>
    </row>
    <row r="43" spans="1:40" x14ac:dyDescent="0.2">
      <c r="A43" s="50" t="s">
        <v>143</v>
      </c>
      <c r="B43" s="141">
        <f>[39]Janeiro!$D$5</f>
        <v>22.6</v>
      </c>
      <c r="C43" s="141">
        <f>[39]Janeiro!$D$6</f>
        <v>20.3</v>
      </c>
      <c r="D43" s="141">
        <f>[39]Janeiro!$D$7</f>
        <v>20.5</v>
      </c>
      <c r="E43" s="141">
        <f>[39]Janeiro!$D$8</f>
        <v>21.5</v>
      </c>
      <c r="F43" s="141">
        <f>[39]Janeiro!$D$9</f>
        <v>19.600000000000001</v>
      </c>
      <c r="G43" s="141">
        <f>[39]Janeiro!$D$10</f>
        <v>19.399999999999999</v>
      </c>
      <c r="H43" s="141">
        <f>[39]Janeiro!$D$11</f>
        <v>20.2</v>
      </c>
      <c r="I43" s="141">
        <f>[39]Janeiro!$D$12</f>
        <v>21.6</v>
      </c>
      <c r="J43" s="141">
        <f>[39]Janeiro!$D$13</f>
        <v>20.6</v>
      </c>
      <c r="K43" s="141">
        <f>[39]Janeiro!$D$14</f>
        <v>19.8</v>
      </c>
      <c r="L43" s="141">
        <f>[39]Janeiro!$D$15</f>
        <v>21.2</v>
      </c>
      <c r="M43" s="141">
        <f>[39]Janeiro!$D$16</f>
        <v>21</v>
      </c>
      <c r="N43" s="141">
        <f>[39]Janeiro!$D$17</f>
        <v>22.3</v>
      </c>
      <c r="O43" s="141">
        <f>[39]Janeiro!$D$18</f>
        <v>21.9</v>
      </c>
      <c r="P43" s="141">
        <f>[39]Janeiro!$D$19</f>
        <v>19.7</v>
      </c>
      <c r="Q43" s="141">
        <f>[39]Janeiro!$D$20</f>
        <v>21.1</v>
      </c>
      <c r="R43" s="141">
        <f>[39]Janeiro!$D$21</f>
        <v>20.6</v>
      </c>
      <c r="S43" s="141">
        <f>[39]Janeiro!$D$22</f>
        <v>20.7</v>
      </c>
      <c r="T43" s="141">
        <f>[39]Janeiro!$D$23</f>
        <v>20.7</v>
      </c>
      <c r="U43" s="141">
        <f>[39]Janeiro!$D$24</f>
        <v>21.5</v>
      </c>
      <c r="V43" s="141">
        <f>[39]Janeiro!$D$25</f>
        <v>21.1</v>
      </c>
      <c r="W43" s="141">
        <f>[39]Janeiro!$D$26</f>
        <v>21.4</v>
      </c>
      <c r="X43" s="141">
        <f>[39]Janeiro!$D$27</f>
        <v>19.899999999999999</v>
      </c>
      <c r="Y43" s="141">
        <f>[39]Janeiro!$D$28</f>
        <v>21.7</v>
      </c>
      <c r="Z43" s="141">
        <f>[39]Janeiro!$D$29</f>
        <v>21.5</v>
      </c>
      <c r="AA43" s="141">
        <f>[39]Janeiro!$D$30</f>
        <v>20.3</v>
      </c>
      <c r="AB43" s="141">
        <f>[39]Janeiro!$D$31</f>
        <v>22.5</v>
      </c>
      <c r="AC43" s="141">
        <f>[39]Janeiro!$D$32</f>
        <v>21.8</v>
      </c>
      <c r="AD43" s="141">
        <f>[39]Janeiro!$D$33</f>
        <v>23.2</v>
      </c>
      <c r="AE43" s="141">
        <f>[39]Janeiro!$D$34</f>
        <v>21.4</v>
      </c>
      <c r="AF43" s="141">
        <f>[39]Janeiro!$D$35</f>
        <v>20.8</v>
      </c>
      <c r="AG43" s="146">
        <f t="shared" si="3"/>
        <v>19.399999999999999</v>
      </c>
      <c r="AH43" s="145">
        <f t="shared" si="4"/>
        <v>21.045161290322572</v>
      </c>
      <c r="AJ43" s="18" t="s">
        <v>35</v>
      </c>
    </row>
    <row r="44" spans="1:40" x14ac:dyDescent="0.2">
      <c r="A44" s="50" t="s">
        <v>18</v>
      </c>
      <c r="B44" s="141">
        <f>[40]Janeiro!$D$5</f>
        <v>20.6</v>
      </c>
      <c r="C44" s="141">
        <f>[40]Janeiro!$D$6</f>
        <v>20.3</v>
      </c>
      <c r="D44" s="141">
        <f>[40]Janeiro!$D$7</f>
        <v>20.100000000000001</v>
      </c>
      <c r="E44" s="141">
        <f>[40]Janeiro!$D$8</f>
        <v>21</v>
      </c>
      <c r="F44" s="141">
        <f>[40]Janeiro!$D$9</f>
        <v>19.100000000000001</v>
      </c>
      <c r="G44" s="141">
        <f>[40]Janeiro!$D$10</f>
        <v>18.3</v>
      </c>
      <c r="H44" s="141">
        <f>[40]Janeiro!$D$11</f>
        <v>19.7</v>
      </c>
      <c r="I44" s="141">
        <f>[40]Janeiro!$D$12</f>
        <v>19.3</v>
      </c>
      <c r="J44" s="141">
        <f>[40]Janeiro!$D$13</f>
        <v>18.8</v>
      </c>
      <c r="K44" s="141">
        <f>[40]Janeiro!$D$14</f>
        <v>20.100000000000001</v>
      </c>
      <c r="L44" s="141">
        <f>[40]Janeiro!$D$15</f>
        <v>19.8</v>
      </c>
      <c r="M44" s="141">
        <f>[40]Janeiro!$D$16</f>
        <v>19.5</v>
      </c>
      <c r="N44" s="141">
        <f>[40]Janeiro!$D$17</f>
        <v>19.100000000000001</v>
      </c>
      <c r="O44" s="141">
        <f>[40]Janeiro!$D$18</f>
        <v>19.2</v>
      </c>
      <c r="P44" s="141">
        <f>[40]Janeiro!$D$19</f>
        <v>17.5</v>
      </c>
      <c r="Q44" s="141">
        <f>[40]Janeiro!$D$20</f>
        <v>20.2</v>
      </c>
      <c r="R44" s="141">
        <f>[40]Janeiro!$D$21</f>
        <v>20.3</v>
      </c>
      <c r="S44" s="141">
        <f>[40]Janeiro!$D$22</f>
        <v>18.600000000000001</v>
      </c>
      <c r="T44" s="141">
        <f>[40]Janeiro!$D$23</f>
        <v>19.899999999999999</v>
      </c>
      <c r="U44" s="141">
        <f>[40]Janeiro!$D$24</f>
        <v>18.8</v>
      </c>
      <c r="V44" s="141">
        <f>[40]Janeiro!$D$25</f>
        <v>20</v>
      </c>
      <c r="W44" s="141">
        <f>[40]Janeiro!$D$26</f>
        <v>20.2</v>
      </c>
      <c r="X44" s="141">
        <f>[40]Janeiro!$D$27</f>
        <v>19.899999999999999</v>
      </c>
      <c r="Y44" s="141">
        <f>[40]Janeiro!$D$28</f>
        <v>18.8</v>
      </c>
      <c r="Z44" s="141">
        <f>[40]Janeiro!$D$29</f>
        <v>18.899999999999999</v>
      </c>
      <c r="AA44" s="141">
        <f>[40]Janeiro!$D$30</f>
        <v>20.3</v>
      </c>
      <c r="AB44" s="141">
        <f>[40]Janeiro!$D$31</f>
        <v>20.9</v>
      </c>
      <c r="AC44" s="141">
        <f>[40]Janeiro!$D$32</f>
        <v>20.7</v>
      </c>
      <c r="AD44" s="141">
        <f>[40]Janeiro!$D$33</f>
        <v>20.9</v>
      </c>
      <c r="AE44" s="141">
        <f>[40]Janeiro!$D$34</f>
        <v>20.2</v>
      </c>
      <c r="AF44" s="141">
        <f>[40]Janeiro!$D$35</f>
        <v>20.5</v>
      </c>
      <c r="AG44" s="146">
        <f t="shared" si="3"/>
        <v>17.5</v>
      </c>
      <c r="AH44" s="145">
        <f t="shared" si="4"/>
        <v>19.725806451612907</v>
      </c>
      <c r="AJ44" s="18" t="s">
        <v>35</v>
      </c>
      <c r="AL44" s="18" t="s">
        <v>35</v>
      </c>
    </row>
    <row r="45" spans="1:40" hidden="1" x14ac:dyDescent="0.2">
      <c r="A45" s="110" t="s">
        <v>148</v>
      </c>
      <c r="B45" s="141" t="str">
        <f>[41]Janeiro!$D$5</f>
        <v>*</v>
      </c>
      <c r="C45" s="141" t="str">
        <f>[41]Janeiro!$D$6</f>
        <v>*</v>
      </c>
      <c r="D45" s="141" t="str">
        <f>[41]Janeiro!$D$7</f>
        <v>*</v>
      </c>
      <c r="E45" s="141" t="str">
        <f>[41]Janeiro!$D$8</f>
        <v>*</v>
      </c>
      <c r="F45" s="141" t="str">
        <f>[41]Janeiro!$D$9</f>
        <v>*</v>
      </c>
      <c r="G45" s="141" t="str">
        <f>[41]Janeiro!$D$10</f>
        <v>*</v>
      </c>
      <c r="H45" s="141" t="str">
        <f>[41]Janeiro!$D$11</f>
        <v>*</v>
      </c>
      <c r="I45" s="141" t="str">
        <f>[41]Janeiro!$D$12</f>
        <v>*</v>
      </c>
      <c r="J45" s="141" t="str">
        <f>[41]Janeiro!$D$13</f>
        <v>*</v>
      </c>
      <c r="K45" s="141" t="str">
        <f>[41]Janeiro!$D$14</f>
        <v>*</v>
      </c>
      <c r="L45" s="141" t="str">
        <f>[41]Janeiro!$D$15</f>
        <v>*</v>
      </c>
      <c r="M45" s="141" t="str">
        <f>[41]Janeiro!$D$16</f>
        <v>*</v>
      </c>
      <c r="N45" s="141" t="str">
        <f>[41]Janeiro!$D$17</f>
        <v>*</v>
      </c>
      <c r="O45" s="141" t="str">
        <f>[41]Janeiro!$D$18</f>
        <v>*</v>
      </c>
      <c r="P45" s="141" t="str">
        <f>[41]Janeiro!$D$19</f>
        <v>*</v>
      </c>
      <c r="Q45" s="141" t="str">
        <f>[41]Janeiro!$D$20</f>
        <v>*</v>
      </c>
      <c r="R45" s="141" t="str">
        <f>[41]Janeiro!$D$21</f>
        <v>*</v>
      </c>
      <c r="S45" s="141" t="str">
        <f>[41]Janeiro!$D$22</f>
        <v>*</v>
      </c>
      <c r="T45" s="141" t="str">
        <f>[41]Janeiro!$D$23</f>
        <v>*</v>
      </c>
      <c r="U45" s="141" t="str">
        <f>[41]Janeiro!$D$24</f>
        <v>*</v>
      </c>
      <c r="V45" s="141" t="str">
        <f>[41]Janeiro!$D$25</f>
        <v>*</v>
      </c>
      <c r="W45" s="141" t="str">
        <f>[41]Janeiro!$D$26</f>
        <v>*</v>
      </c>
      <c r="X45" s="141" t="str">
        <f>[41]Janeiro!$D$27</f>
        <v>*</v>
      </c>
      <c r="Y45" s="141" t="str">
        <f>[41]Janeiro!$D$28</f>
        <v>*</v>
      </c>
      <c r="Z45" s="141" t="str">
        <f>[41]Janeiro!$D$29</f>
        <v>*</v>
      </c>
      <c r="AA45" s="141" t="str">
        <f>[41]Janeiro!$D$30</f>
        <v>*</v>
      </c>
      <c r="AB45" s="141" t="str">
        <f>[41]Janeiro!$D$31</f>
        <v>*</v>
      </c>
      <c r="AC45" s="141" t="str">
        <f>[41]Janeiro!$D$32</f>
        <v>*</v>
      </c>
      <c r="AD45" s="141" t="str">
        <f>[41]Janeiro!$D$33</f>
        <v>*</v>
      </c>
      <c r="AE45" s="141" t="str">
        <f>[41]Janeiro!$D$34</f>
        <v>*</v>
      </c>
      <c r="AF45" s="141" t="str">
        <f>[41]Janeiro!$D$35</f>
        <v>*</v>
      </c>
      <c r="AG45" s="146">
        <f t="shared" si="3"/>
        <v>0</v>
      </c>
      <c r="AH45" s="145" t="e">
        <f t="shared" si="4"/>
        <v>#DIV/0!</v>
      </c>
      <c r="AL45" s="18" t="s">
        <v>35</v>
      </c>
      <c r="AM45" s="18" t="s">
        <v>35</v>
      </c>
    </row>
    <row r="46" spans="1:40" x14ac:dyDescent="0.2">
      <c r="A46" s="50" t="s">
        <v>19</v>
      </c>
      <c r="B46" s="141">
        <f>[42]Janeiro!$D$5</f>
        <v>22.3</v>
      </c>
      <c r="C46" s="141">
        <f>[42]Janeiro!$D$6</f>
        <v>19.2</v>
      </c>
      <c r="D46" s="141">
        <f>[42]Janeiro!$D$7</f>
        <v>20</v>
      </c>
      <c r="E46" s="141">
        <f>[42]Janeiro!$D$8</f>
        <v>18.8</v>
      </c>
      <c r="F46" s="141">
        <f>[42]Janeiro!$D$9</f>
        <v>18.3</v>
      </c>
      <c r="G46" s="141">
        <f>[42]Janeiro!$D$10</f>
        <v>17.8</v>
      </c>
      <c r="H46" s="141">
        <f>[42]Janeiro!$D$11</f>
        <v>18.5</v>
      </c>
      <c r="I46" s="141">
        <f>[42]Janeiro!$D$12</f>
        <v>19</v>
      </c>
      <c r="J46" s="141">
        <f>[42]Janeiro!$D$13</f>
        <v>19.100000000000001</v>
      </c>
      <c r="K46" s="141">
        <f>[42]Janeiro!$D$14</f>
        <v>19.399999999999999</v>
      </c>
      <c r="L46" s="141">
        <f>[42]Janeiro!$D$15</f>
        <v>19</v>
      </c>
      <c r="M46" s="141">
        <f>[42]Janeiro!$D$16</f>
        <v>19.600000000000001</v>
      </c>
      <c r="N46" s="141">
        <f>[42]Janeiro!$D$17</f>
        <v>20.100000000000001</v>
      </c>
      <c r="O46" s="141">
        <f>[42]Janeiro!$D$18</f>
        <v>19.100000000000001</v>
      </c>
      <c r="P46" s="141">
        <f>[42]Janeiro!$D$19</f>
        <v>19.7</v>
      </c>
      <c r="Q46" s="141">
        <f>[42]Janeiro!$D$20</f>
        <v>20.5</v>
      </c>
      <c r="R46" s="141">
        <f>[42]Janeiro!$D$21</f>
        <v>21.3</v>
      </c>
      <c r="S46" s="141">
        <f>[42]Janeiro!$D$22</f>
        <v>21.2</v>
      </c>
      <c r="T46" s="141">
        <f>[42]Janeiro!$D$23</f>
        <v>19.600000000000001</v>
      </c>
      <c r="U46" s="141">
        <f>[42]Janeiro!$D$24</f>
        <v>21</v>
      </c>
      <c r="V46" s="141">
        <f>[42]Janeiro!$D$25</f>
        <v>20.7</v>
      </c>
      <c r="W46" s="141">
        <f>[42]Janeiro!$D$26</f>
        <v>18.7</v>
      </c>
      <c r="X46" s="141">
        <f>[42]Janeiro!$D$27</f>
        <v>19.8</v>
      </c>
      <c r="Y46" s="141">
        <f>[42]Janeiro!$D$28</f>
        <v>20.9</v>
      </c>
      <c r="Z46" s="141">
        <f>[42]Janeiro!$D$29</f>
        <v>21.7</v>
      </c>
      <c r="AA46" s="141">
        <f>[42]Janeiro!$D$30</f>
        <v>21.9</v>
      </c>
      <c r="AB46" s="141">
        <f>[42]Janeiro!$D$31</f>
        <v>20.7</v>
      </c>
      <c r="AC46" s="141">
        <f>[42]Janeiro!$D$32</f>
        <v>22.1</v>
      </c>
      <c r="AD46" s="141">
        <f>[42]Janeiro!$D$33</f>
        <v>22</v>
      </c>
      <c r="AE46" s="141">
        <f>[42]Janeiro!$D$34</f>
        <v>21.1</v>
      </c>
      <c r="AF46" s="141">
        <f>[42]Janeiro!$D$35</f>
        <v>20.6</v>
      </c>
      <c r="AG46" s="146">
        <f t="shared" si="3"/>
        <v>17.8</v>
      </c>
      <c r="AH46" s="145">
        <f t="shared" si="4"/>
        <v>20.119354838709679</v>
      </c>
      <c r="AI46" s="115" t="s">
        <v>35</v>
      </c>
      <c r="AJ46" s="18" t="s">
        <v>35</v>
      </c>
    </row>
    <row r="47" spans="1:40" x14ac:dyDescent="0.2">
      <c r="A47" s="50" t="s">
        <v>23</v>
      </c>
      <c r="B47" s="141">
        <f>[43]Janeiro!$D$5</f>
        <v>21.6</v>
      </c>
      <c r="C47" s="141">
        <f>[43]Janeiro!$D$6</f>
        <v>21</v>
      </c>
      <c r="D47" s="141">
        <f>[43]Janeiro!$D$7</f>
        <v>20.399999999999999</v>
      </c>
      <c r="E47" s="141">
        <f>[43]Janeiro!$D$8</f>
        <v>20.399999999999999</v>
      </c>
      <c r="F47" s="141">
        <f>[43]Janeiro!$D$9</f>
        <v>18</v>
      </c>
      <c r="G47" s="141">
        <f>[43]Janeiro!$D$10</f>
        <v>17.7</v>
      </c>
      <c r="H47" s="141">
        <f>[43]Janeiro!$D$11</f>
        <v>17.899999999999999</v>
      </c>
      <c r="I47" s="141">
        <f>[43]Janeiro!$D$12</f>
        <v>19</v>
      </c>
      <c r="J47" s="141">
        <f>[43]Janeiro!$D$13</f>
        <v>19.600000000000001</v>
      </c>
      <c r="K47" s="141">
        <f>[43]Janeiro!$D$14</f>
        <v>20.7</v>
      </c>
      <c r="L47" s="141">
        <f>[43]Janeiro!$D$15</f>
        <v>19.5</v>
      </c>
      <c r="M47" s="141">
        <f>[43]Janeiro!$D$16</f>
        <v>20</v>
      </c>
      <c r="N47" s="141">
        <f>[43]Janeiro!$D$17</f>
        <v>21.1</v>
      </c>
      <c r="O47" s="141">
        <f>[43]Janeiro!$D$18</f>
        <v>19.7</v>
      </c>
      <c r="P47" s="141">
        <f>[43]Janeiro!$D$19</f>
        <v>20.2</v>
      </c>
      <c r="Q47" s="141">
        <f>[43]Janeiro!$D$20</f>
        <v>20.100000000000001</v>
      </c>
      <c r="R47" s="141">
        <f>[43]Janeiro!$D$21</f>
        <v>21.5</v>
      </c>
      <c r="S47" s="141">
        <f>[43]Janeiro!$D$22</f>
        <v>20.6</v>
      </c>
      <c r="T47" s="141">
        <f>[43]Janeiro!$D$23</f>
        <v>20.3</v>
      </c>
      <c r="U47" s="141">
        <f>[43]Janeiro!$D$24</f>
        <v>20.8</v>
      </c>
      <c r="V47" s="141">
        <f>[43]Janeiro!$D$25</f>
        <v>21.8</v>
      </c>
      <c r="W47" s="141">
        <f>[43]Janeiro!$D$26</f>
        <v>22</v>
      </c>
      <c r="X47" s="141">
        <f>[43]Janeiro!$D$27</f>
        <v>21</v>
      </c>
      <c r="Y47" s="141">
        <f>[43]Janeiro!$D$28</f>
        <v>20.5</v>
      </c>
      <c r="Z47" s="141">
        <f>[43]Janeiro!$D$29</f>
        <v>20.399999999999999</v>
      </c>
      <c r="AA47" s="141">
        <f>[43]Janeiro!$D$30</f>
        <v>21.2</v>
      </c>
      <c r="AB47" s="141">
        <f>[43]Janeiro!$D$31</f>
        <v>21.4</v>
      </c>
      <c r="AC47" s="141">
        <f>[43]Janeiro!$D$32</f>
        <v>22.2</v>
      </c>
      <c r="AD47" s="141">
        <f>[43]Janeiro!$D$33</f>
        <v>23</v>
      </c>
      <c r="AE47" s="141">
        <f>[43]Janeiro!$D$34</f>
        <v>22.5</v>
      </c>
      <c r="AF47" s="141">
        <f>[43]Janeiro!$D$35</f>
        <v>19.5</v>
      </c>
      <c r="AG47" s="146">
        <f t="shared" si="3"/>
        <v>17.7</v>
      </c>
      <c r="AH47" s="145">
        <f t="shared" si="4"/>
        <v>20.503225806451614</v>
      </c>
      <c r="AL47" s="115" t="s">
        <v>35</v>
      </c>
    </row>
    <row r="48" spans="1:40" x14ac:dyDescent="0.2">
      <c r="A48" s="50" t="s">
        <v>34</v>
      </c>
      <c r="B48" s="141">
        <f>[44]Janeiro!$D$5</f>
        <v>22.3</v>
      </c>
      <c r="C48" s="141">
        <f>[44]Janeiro!$D$6</f>
        <v>21.6</v>
      </c>
      <c r="D48" s="141">
        <f>[44]Janeiro!$D$7</f>
        <v>21.5</v>
      </c>
      <c r="E48" s="141">
        <f>[44]Janeiro!$D$8</f>
        <v>21.1</v>
      </c>
      <c r="F48" s="141">
        <f>[44]Janeiro!$D$9</f>
        <v>20.399999999999999</v>
      </c>
      <c r="G48" s="141">
        <f>[44]Janeiro!$D$10</f>
        <v>21.2</v>
      </c>
      <c r="H48" s="141">
        <f>[44]Janeiro!$D$11</f>
        <v>20</v>
      </c>
      <c r="I48" s="141">
        <f>[44]Janeiro!$D$12</f>
        <v>22.2</v>
      </c>
      <c r="J48" s="141">
        <f>[44]Janeiro!$D$13</f>
        <v>21.7</v>
      </c>
      <c r="K48" s="141">
        <f>[44]Janeiro!$D$14</f>
        <v>21.5</v>
      </c>
      <c r="L48" s="141">
        <f>[44]Janeiro!$D$15</f>
        <v>21</v>
      </c>
      <c r="M48" s="141">
        <f>[44]Janeiro!$D$16</f>
        <v>20.7</v>
      </c>
      <c r="N48" s="141">
        <f>[44]Janeiro!$D$17</f>
        <v>20.3</v>
      </c>
      <c r="O48" s="141">
        <f>[44]Janeiro!$D$18</f>
        <v>18.7</v>
      </c>
      <c r="P48" s="141">
        <f>[44]Janeiro!$D$19</f>
        <v>20</v>
      </c>
      <c r="Q48" s="141">
        <f>[44]Janeiro!$D$20</f>
        <v>21.4</v>
      </c>
      <c r="R48" s="141">
        <f>[44]Janeiro!$D$21</f>
        <v>21.1</v>
      </c>
      <c r="S48" s="141">
        <f>[44]Janeiro!$D$22</f>
        <v>18.7</v>
      </c>
      <c r="T48" s="141">
        <f>[44]Janeiro!$D$23</f>
        <v>20</v>
      </c>
      <c r="U48" s="141">
        <f>[44]Janeiro!$D$24</f>
        <v>20.9</v>
      </c>
      <c r="V48" s="141">
        <f>[44]Janeiro!$D$25</f>
        <v>21.7</v>
      </c>
      <c r="W48" s="141">
        <f>[44]Janeiro!$D$26</f>
        <v>21.3</v>
      </c>
      <c r="X48" s="141">
        <f>[44]Janeiro!$D$27</f>
        <v>20.7</v>
      </c>
      <c r="Y48" s="141">
        <f>[44]Janeiro!$D$28</f>
        <v>20.6</v>
      </c>
      <c r="Z48" s="141">
        <f>[44]Janeiro!$D$29</f>
        <v>20.9</v>
      </c>
      <c r="AA48" s="141">
        <f>[44]Janeiro!$D$30</f>
        <v>21.6</v>
      </c>
      <c r="AB48" s="141">
        <f>[44]Janeiro!$D$31</f>
        <v>20.5</v>
      </c>
      <c r="AC48" s="141">
        <f>[44]Janeiro!$D$32</f>
        <v>20.8</v>
      </c>
      <c r="AD48" s="141">
        <f>[44]Janeiro!$D$33</f>
        <v>21.1</v>
      </c>
      <c r="AE48" s="141">
        <f>[44]Janeiro!$D$34</f>
        <v>20.7</v>
      </c>
      <c r="AF48" s="141">
        <f>[44]Janeiro!$D$35</f>
        <v>21.1</v>
      </c>
      <c r="AG48" s="146">
        <f t="shared" si="3"/>
        <v>18.7</v>
      </c>
      <c r="AH48" s="145">
        <f t="shared" si="4"/>
        <v>20.880645161290321</v>
      </c>
      <c r="AI48" s="115" t="s">
        <v>35</v>
      </c>
      <c r="AJ48" s="18" t="s">
        <v>35</v>
      </c>
      <c r="AL48" s="18" t="s">
        <v>35</v>
      </c>
    </row>
    <row r="49" spans="1:39" x14ac:dyDescent="0.2">
      <c r="A49" s="50" t="s">
        <v>20</v>
      </c>
      <c r="B49" s="141">
        <f>[45]Janeiro!$D$5</f>
        <v>23.7</v>
      </c>
      <c r="C49" s="141">
        <f>[45]Janeiro!$D$6</f>
        <v>21.1</v>
      </c>
      <c r="D49" s="141">
        <f>[45]Janeiro!$D$7</f>
        <v>21.5</v>
      </c>
      <c r="E49" s="141">
        <f>[45]Janeiro!$D$8</f>
        <v>21.5</v>
      </c>
      <c r="F49" s="141">
        <f>[45]Janeiro!$D$9</f>
        <v>20.5</v>
      </c>
      <c r="G49" s="141">
        <f>[45]Janeiro!$D$10</f>
        <v>19.8</v>
      </c>
      <c r="H49" s="141">
        <f>[45]Janeiro!$D$11</f>
        <v>21.4</v>
      </c>
      <c r="I49" s="141">
        <f>[45]Janeiro!$D$12</f>
        <v>20.399999999999999</v>
      </c>
      <c r="J49" s="141">
        <f>[45]Janeiro!$D$13</f>
        <v>22.2</v>
      </c>
      <c r="K49" s="141">
        <f>[45]Janeiro!$D$14</f>
        <v>22.8</v>
      </c>
      <c r="L49" s="141">
        <f>[45]Janeiro!$D$15</f>
        <v>22.8</v>
      </c>
      <c r="M49" s="141">
        <f>[45]Janeiro!$D$16</f>
        <v>22.6</v>
      </c>
      <c r="N49" s="141">
        <f>[45]Janeiro!$D$17</f>
        <v>22.6</v>
      </c>
      <c r="O49" s="141">
        <f>[45]Janeiro!$D$18</f>
        <v>22.5</v>
      </c>
      <c r="P49" s="141">
        <f>[45]Janeiro!$D$19</f>
        <v>22.3</v>
      </c>
      <c r="Q49" s="141">
        <f>[45]Janeiro!$D$20</f>
        <v>23.7</v>
      </c>
      <c r="R49" s="141">
        <f>[45]Janeiro!$D$21</f>
        <v>22.1</v>
      </c>
      <c r="S49" s="141">
        <f>[45]Janeiro!$D$22</f>
        <v>21.7</v>
      </c>
      <c r="T49" s="141">
        <f>[45]Janeiro!$D$23</f>
        <v>20.3</v>
      </c>
      <c r="U49" s="141">
        <f>[45]Janeiro!$D$24</f>
        <v>22.5</v>
      </c>
      <c r="V49" s="141">
        <f>[45]Janeiro!$D$25</f>
        <v>21.9</v>
      </c>
      <c r="W49" s="141">
        <f>[45]Janeiro!$D$26</f>
        <v>21.7</v>
      </c>
      <c r="X49" s="141">
        <f>[45]Janeiro!$D$27</f>
        <v>21</v>
      </c>
      <c r="Y49" s="141">
        <f>[45]Janeiro!$D$28</f>
        <v>22.6</v>
      </c>
      <c r="Z49" s="141">
        <f>[45]Janeiro!$D$29</f>
        <v>22.9</v>
      </c>
      <c r="AA49" s="141">
        <f>[45]Janeiro!$D$30</f>
        <v>22.3</v>
      </c>
      <c r="AB49" s="141">
        <f>[45]Janeiro!$D$31</f>
        <v>24.2</v>
      </c>
      <c r="AC49" s="141">
        <f>[45]Janeiro!$D$32</f>
        <v>23.3</v>
      </c>
      <c r="AD49" s="141">
        <f>[45]Janeiro!$D$33</f>
        <v>23.2</v>
      </c>
      <c r="AE49" s="141">
        <f>[45]Janeiro!$D$34</f>
        <v>21.9</v>
      </c>
      <c r="AF49" s="141">
        <f>[45]Janeiro!$D$35</f>
        <v>22.5</v>
      </c>
      <c r="AG49" s="146">
        <f t="shared" si="3"/>
        <v>19.8</v>
      </c>
      <c r="AH49" s="145">
        <f t="shared" si="4"/>
        <v>22.112903225806452</v>
      </c>
    </row>
    <row r="50" spans="1:39" s="117" customFormat="1" ht="17.100000000000001" customHeight="1" x14ac:dyDescent="0.2">
      <c r="A50" s="51" t="s">
        <v>214</v>
      </c>
      <c r="B50" s="142">
        <f t="shared" ref="B50:AF50" si="5">MIN(B5:B49)</f>
        <v>19.899999999999999</v>
      </c>
      <c r="C50" s="142">
        <f t="shared" si="5"/>
        <v>19.2</v>
      </c>
      <c r="D50" s="142">
        <f t="shared" si="5"/>
        <v>18.3</v>
      </c>
      <c r="E50" s="142">
        <f t="shared" si="5"/>
        <v>18.7</v>
      </c>
      <c r="F50" s="142">
        <f t="shared" si="5"/>
        <v>16.3</v>
      </c>
      <c r="G50" s="142">
        <f t="shared" si="5"/>
        <v>15</v>
      </c>
      <c r="H50" s="142">
        <f t="shared" si="5"/>
        <v>17.100000000000001</v>
      </c>
      <c r="I50" s="142">
        <f t="shared" si="5"/>
        <v>17.399999999999999</v>
      </c>
      <c r="J50" s="142">
        <f t="shared" si="5"/>
        <v>17</v>
      </c>
      <c r="K50" s="142">
        <f t="shared" si="5"/>
        <v>17.3</v>
      </c>
      <c r="L50" s="142">
        <f t="shared" si="5"/>
        <v>18.2</v>
      </c>
      <c r="M50" s="142">
        <f t="shared" si="5"/>
        <v>17.600000000000001</v>
      </c>
      <c r="N50" s="142">
        <f t="shared" si="5"/>
        <v>19.100000000000001</v>
      </c>
      <c r="O50" s="142">
        <f t="shared" si="5"/>
        <v>18.7</v>
      </c>
      <c r="P50" s="142">
        <f t="shared" si="5"/>
        <v>17.5</v>
      </c>
      <c r="Q50" s="142">
        <f t="shared" si="5"/>
        <v>18.100000000000001</v>
      </c>
      <c r="R50" s="142">
        <f t="shared" si="5"/>
        <v>18.600000000000001</v>
      </c>
      <c r="S50" s="142">
        <f t="shared" si="5"/>
        <v>18.3</v>
      </c>
      <c r="T50" s="142">
        <f t="shared" si="5"/>
        <v>18.7</v>
      </c>
      <c r="U50" s="142">
        <f t="shared" si="5"/>
        <v>18.8</v>
      </c>
      <c r="V50" s="142">
        <f t="shared" si="5"/>
        <v>19.899999999999999</v>
      </c>
      <c r="W50" s="142">
        <f t="shared" si="5"/>
        <v>18.7</v>
      </c>
      <c r="X50" s="142">
        <f t="shared" si="5"/>
        <v>18.399999999999999</v>
      </c>
      <c r="Y50" s="142">
        <f t="shared" si="5"/>
        <v>18.5</v>
      </c>
      <c r="Z50" s="142">
        <f t="shared" si="5"/>
        <v>18.899999999999999</v>
      </c>
      <c r="AA50" s="142">
        <f t="shared" si="5"/>
        <v>19.100000000000001</v>
      </c>
      <c r="AB50" s="142">
        <f t="shared" si="5"/>
        <v>16.7</v>
      </c>
      <c r="AC50" s="142">
        <f t="shared" si="5"/>
        <v>20.100000000000001</v>
      </c>
      <c r="AD50" s="142">
        <f t="shared" si="5"/>
        <v>18.100000000000001</v>
      </c>
      <c r="AE50" s="142">
        <f t="shared" si="5"/>
        <v>18.899999999999999</v>
      </c>
      <c r="AF50" s="142">
        <f t="shared" si="5"/>
        <v>19.3</v>
      </c>
      <c r="AG50" s="146">
        <v>15</v>
      </c>
      <c r="AH50" s="143"/>
      <c r="AL50" s="117" t="s">
        <v>35</v>
      </c>
    </row>
    <row r="51" spans="1:39" x14ac:dyDescent="0.2">
      <c r="A51" s="127" t="s">
        <v>226</v>
      </c>
      <c r="B51" s="40"/>
      <c r="C51" s="40"/>
      <c r="D51" s="40"/>
      <c r="E51" s="40"/>
      <c r="F51" s="40"/>
      <c r="G51" s="40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47"/>
      <c r="AE51" s="47"/>
      <c r="AF51" s="53" t="s">
        <v>35</v>
      </c>
      <c r="AG51" s="44"/>
      <c r="AH51" s="46"/>
      <c r="AM51" s="115" t="s">
        <v>35</v>
      </c>
    </row>
    <row r="52" spans="1:39" x14ac:dyDescent="0.2">
      <c r="A52" s="126" t="s">
        <v>227</v>
      </c>
      <c r="B52" s="41"/>
      <c r="C52" s="41"/>
      <c r="D52" s="41"/>
      <c r="E52" s="41"/>
      <c r="F52" s="41"/>
      <c r="G52" s="41"/>
      <c r="H52" s="41"/>
      <c r="I52" s="41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55"/>
      <c r="U52" s="155"/>
      <c r="V52" s="155"/>
      <c r="W52" s="155"/>
      <c r="X52" s="155"/>
      <c r="Y52" s="78"/>
      <c r="Z52" s="78"/>
      <c r="AA52" s="78"/>
      <c r="AB52" s="78"/>
      <c r="AC52" s="78"/>
      <c r="AD52" s="78"/>
      <c r="AE52" s="92"/>
      <c r="AF52" s="78"/>
      <c r="AG52" s="44"/>
      <c r="AH52" s="43"/>
      <c r="AL52" s="18" t="s">
        <v>35</v>
      </c>
      <c r="AM52" s="18" t="s">
        <v>35</v>
      </c>
    </row>
    <row r="53" spans="1:39" x14ac:dyDescent="0.2">
      <c r="A53" s="42"/>
      <c r="B53" s="78"/>
      <c r="C53" s="78"/>
      <c r="D53" s="78"/>
      <c r="E53" s="78"/>
      <c r="F53" s="78"/>
      <c r="G53" s="78"/>
      <c r="H53" s="78"/>
      <c r="I53" s="78"/>
      <c r="J53" s="79"/>
      <c r="K53" s="79"/>
      <c r="L53" s="79"/>
      <c r="M53" s="79"/>
      <c r="N53" s="79"/>
      <c r="O53" s="79"/>
      <c r="P53" s="79"/>
      <c r="Q53" s="78"/>
      <c r="R53" s="78"/>
      <c r="S53" s="78"/>
      <c r="T53" s="156"/>
      <c r="U53" s="156"/>
      <c r="V53" s="156"/>
      <c r="W53" s="156"/>
      <c r="X53" s="156"/>
      <c r="Y53" s="78"/>
      <c r="Z53" s="78"/>
      <c r="AA53" s="78"/>
      <c r="AB53" s="78"/>
      <c r="AC53" s="78"/>
      <c r="AD53" s="47"/>
      <c r="AE53" s="47"/>
      <c r="AF53" s="47"/>
      <c r="AG53" s="44"/>
      <c r="AH53" s="43"/>
    </row>
    <row r="54" spans="1:39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47"/>
      <c r="AE54" s="47"/>
      <c r="AF54" s="47"/>
      <c r="AG54" s="44"/>
      <c r="AH54" s="80"/>
    </row>
    <row r="55" spans="1:39" x14ac:dyDescent="0.2">
      <c r="A55" s="42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92"/>
      <c r="AF55" s="47"/>
      <c r="AG55" s="44"/>
      <c r="AH55" s="46"/>
      <c r="AK55" s="18" t="s">
        <v>35</v>
      </c>
      <c r="AL55" s="18" t="s">
        <v>35</v>
      </c>
    </row>
    <row r="56" spans="1:39" x14ac:dyDescent="0.2">
      <c r="A56" s="42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92"/>
      <c r="AF56" s="48"/>
      <c r="AG56" s="44"/>
      <c r="AH56" s="46"/>
      <c r="AL56" s="18" t="s">
        <v>35</v>
      </c>
    </row>
    <row r="57" spans="1:39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6"/>
      <c r="AH57" s="81"/>
      <c r="AL57" s="18" t="s">
        <v>35</v>
      </c>
    </row>
    <row r="58" spans="1:39" x14ac:dyDescent="0.2">
      <c r="AJ58" s="18" t="s">
        <v>35</v>
      </c>
    </row>
    <row r="60" spans="1:39" x14ac:dyDescent="0.2">
      <c r="AD60" s="113" t="s">
        <v>35</v>
      </c>
    </row>
    <row r="62" spans="1:39" x14ac:dyDescent="0.2">
      <c r="AI62" s="115" t="s">
        <v>35</v>
      </c>
      <c r="AJ62" s="18" t="s">
        <v>35</v>
      </c>
    </row>
    <row r="65" spans="9:35" x14ac:dyDescent="0.2">
      <c r="I65" s="113" t="s">
        <v>35</v>
      </c>
      <c r="Y65" s="113" t="s">
        <v>35</v>
      </c>
      <c r="AB65" s="113" t="s">
        <v>35</v>
      </c>
      <c r="AI65" s="18" t="s">
        <v>35</v>
      </c>
    </row>
    <row r="72" spans="9:35" x14ac:dyDescent="0.2">
      <c r="AI72" s="115" t="s">
        <v>35</v>
      </c>
    </row>
  </sheetData>
  <mergeCells count="36">
    <mergeCell ref="AE3:AE4"/>
    <mergeCell ref="Z3:Z4"/>
    <mergeCell ref="U3:U4"/>
    <mergeCell ref="I3:I4"/>
    <mergeCell ref="T3:T4"/>
    <mergeCell ref="V3:V4"/>
    <mergeCell ref="A1:AH1"/>
    <mergeCell ref="AA3:AA4"/>
    <mergeCell ref="AB3:AB4"/>
    <mergeCell ref="AC3:AC4"/>
    <mergeCell ref="AD3:AD4"/>
    <mergeCell ref="W3:W4"/>
    <mergeCell ref="X3:X4"/>
    <mergeCell ref="Y3:Y4"/>
    <mergeCell ref="R3:R4"/>
    <mergeCell ref="O3:O4"/>
    <mergeCell ref="P3:P4"/>
    <mergeCell ref="Q3:Q4"/>
    <mergeCell ref="B2:AH2"/>
    <mergeCell ref="A2:A4"/>
    <mergeCell ref="S3:S4"/>
    <mergeCell ref="AF3:AF4"/>
    <mergeCell ref="T53:X53"/>
    <mergeCell ref="B3:B4"/>
    <mergeCell ref="C3:C4"/>
    <mergeCell ref="D3:D4"/>
    <mergeCell ref="N3:N4"/>
    <mergeCell ref="E3:E4"/>
    <mergeCell ref="F3:F4"/>
    <mergeCell ref="M3:M4"/>
    <mergeCell ref="K3:K4"/>
    <mergeCell ref="L3:L4"/>
    <mergeCell ref="G3:G4"/>
    <mergeCell ref="H3:H4"/>
    <mergeCell ref="J3:J4"/>
    <mergeCell ref="T52:X52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70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2"/>
  <sheetViews>
    <sheetView zoomScale="90" zoomScaleNormal="90" workbookViewId="0">
      <selection activeCell="B5" sqref="B5:AG50"/>
    </sheetView>
  </sheetViews>
  <sheetFormatPr defaultRowHeight="12.75" x14ac:dyDescent="0.2"/>
  <cols>
    <col min="1" max="1" width="19.140625" style="113" bestFit="1" customWidth="1"/>
    <col min="2" max="2" width="6.85546875" style="113" bestFit="1" customWidth="1"/>
    <col min="3" max="4" width="5.42578125" style="113" bestFit="1" customWidth="1"/>
    <col min="5" max="5" width="6.42578125" style="113" bestFit="1" customWidth="1"/>
    <col min="6" max="13" width="5.42578125" style="113" bestFit="1" customWidth="1"/>
    <col min="14" max="14" width="6.42578125" style="113" bestFit="1" customWidth="1"/>
    <col min="15" max="22" width="5.42578125" style="113" bestFit="1" customWidth="1"/>
    <col min="23" max="24" width="6.85546875" style="113" bestFit="1" customWidth="1"/>
    <col min="25" max="25" width="5.42578125" style="113" bestFit="1" customWidth="1"/>
    <col min="26" max="26" width="6" style="113" customWidth="1"/>
    <col min="27" max="30" width="5.42578125" style="113" bestFit="1" customWidth="1"/>
    <col min="31" max="31" width="6.85546875" style="113" bestFit="1" customWidth="1"/>
    <col min="32" max="32" width="6.85546875" style="113" customWidth="1"/>
    <col min="33" max="33" width="6.5703125" style="114" bestFit="1" customWidth="1"/>
    <col min="34" max="16384" width="9.140625" style="18"/>
  </cols>
  <sheetData>
    <row r="1" spans="1:37" ht="20.100000000000001" customHeight="1" x14ac:dyDescent="0.2">
      <c r="A1" s="163" t="s">
        <v>220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5"/>
    </row>
    <row r="2" spans="1:37" s="116" customFormat="1" ht="20.100000000000001" customHeight="1" x14ac:dyDescent="0.2">
      <c r="A2" s="166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2"/>
    </row>
    <row r="3" spans="1:37" s="117" customFormat="1" ht="20.100000000000001" customHeight="1" x14ac:dyDescent="0.2">
      <c r="A3" s="166"/>
      <c r="B3" s="157">
        <v>1</v>
      </c>
      <c r="C3" s="157">
        <f>SUM(B3+1)</f>
        <v>2</v>
      </c>
      <c r="D3" s="157">
        <f t="shared" ref="D3:AD3" si="0">SUM(C3+1)</f>
        <v>3</v>
      </c>
      <c r="E3" s="157">
        <f t="shared" si="0"/>
        <v>4</v>
      </c>
      <c r="F3" s="157">
        <f t="shared" si="0"/>
        <v>5</v>
      </c>
      <c r="G3" s="157">
        <f t="shared" si="0"/>
        <v>6</v>
      </c>
      <c r="H3" s="157">
        <f t="shared" si="0"/>
        <v>7</v>
      </c>
      <c r="I3" s="157">
        <f t="shared" si="0"/>
        <v>8</v>
      </c>
      <c r="J3" s="157">
        <f t="shared" si="0"/>
        <v>9</v>
      </c>
      <c r="K3" s="157">
        <f t="shared" si="0"/>
        <v>10</v>
      </c>
      <c r="L3" s="157">
        <f t="shared" si="0"/>
        <v>11</v>
      </c>
      <c r="M3" s="157">
        <f t="shared" si="0"/>
        <v>12</v>
      </c>
      <c r="N3" s="157">
        <f t="shared" si="0"/>
        <v>13</v>
      </c>
      <c r="O3" s="157">
        <f t="shared" si="0"/>
        <v>14</v>
      </c>
      <c r="P3" s="157">
        <f t="shared" si="0"/>
        <v>15</v>
      </c>
      <c r="Q3" s="157">
        <f t="shared" si="0"/>
        <v>16</v>
      </c>
      <c r="R3" s="157">
        <f t="shared" si="0"/>
        <v>17</v>
      </c>
      <c r="S3" s="157">
        <f t="shared" si="0"/>
        <v>18</v>
      </c>
      <c r="T3" s="157">
        <f t="shared" si="0"/>
        <v>19</v>
      </c>
      <c r="U3" s="157">
        <f t="shared" si="0"/>
        <v>20</v>
      </c>
      <c r="V3" s="157">
        <f t="shared" si="0"/>
        <v>21</v>
      </c>
      <c r="W3" s="157">
        <f t="shared" si="0"/>
        <v>22</v>
      </c>
      <c r="X3" s="157">
        <f t="shared" si="0"/>
        <v>23</v>
      </c>
      <c r="Y3" s="157">
        <f t="shared" si="0"/>
        <v>24</v>
      </c>
      <c r="Z3" s="157">
        <f t="shared" si="0"/>
        <v>25</v>
      </c>
      <c r="AA3" s="157">
        <f t="shared" si="0"/>
        <v>26</v>
      </c>
      <c r="AB3" s="157">
        <f t="shared" si="0"/>
        <v>27</v>
      </c>
      <c r="AC3" s="157">
        <f t="shared" si="0"/>
        <v>28</v>
      </c>
      <c r="AD3" s="157">
        <f t="shared" si="0"/>
        <v>29</v>
      </c>
      <c r="AE3" s="157">
        <v>30</v>
      </c>
      <c r="AF3" s="158">
        <v>31</v>
      </c>
      <c r="AG3" s="178" t="s">
        <v>26</v>
      </c>
    </row>
    <row r="4" spans="1:37" s="117" customFormat="1" ht="20.100000000000001" customHeight="1" x14ac:dyDescent="0.2">
      <c r="A4" s="166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9"/>
      <c r="AG4" s="179"/>
    </row>
    <row r="5" spans="1:37" s="117" customFormat="1" x14ac:dyDescent="0.2">
      <c r="A5" s="50" t="s">
        <v>30</v>
      </c>
      <c r="B5" s="139">
        <f>[1]Janeiro!$E$5</f>
        <v>74.958333333333329</v>
      </c>
      <c r="C5" s="139">
        <f>[1]Janeiro!$E$6</f>
        <v>87.541666666666671</v>
      </c>
      <c r="D5" s="139">
        <f>[1]Janeiro!$E$7</f>
        <v>81.875</v>
      </c>
      <c r="E5" s="139">
        <f>[1]Janeiro!$E$8</f>
        <v>96.208333333333329</v>
      </c>
      <c r="F5" s="139">
        <f>[1]Janeiro!$E$9</f>
        <v>87.875</v>
      </c>
      <c r="G5" s="139">
        <f>[1]Janeiro!$E$10</f>
        <v>80.541666666666671</v>
      </c>
      <c r="H5" s="139">
        <f>[1]Janeiro!$E$11</f>
        <v>73.458333333333329</v>
      </c>
      <c r="I5" s="139">
        <f>[1]Janeiro!$E$12</f>
        <v>70.333333333333329</v>
      </c>
      <c r="J5" s="139">
        <f>[1]Janeiro!$E$13</f>
        <v>74.708333333333329</v>
      </c>
      <c r="K5" s="139">
        <f>[1]Janeiro!$E$14</f>
        <v>90.083333333333329</v>
      </c>
      <c r="L5" s="139">
        <f>[1]Janeiro!$E$15</f>
        <v>90.708333333333329</v>
      </c>
      <c r="M5" s="139">
        <f>[1]Janeiro!$E$16</f>
        <v>80.208333333333329</v>
      </c>
      <c r="N5" s="139">
        <f>[1]Janeiro!$E$17</f>
        <v>79.333333333333329</v>
      </c>
      <c r="O5" s="139">
        <f>[1]Janeiro!$E$18</f>
        <v>83.833333333333329</v>
      </c>
      <c r="P5" s="139">
        <f>[1]Janeiro!$E$19</f>
        <v>76.875</v>
      </c>
      <c r="Q5" s="139">
        <f>[1]Janeiro!$E$20</f>
        <v>82.583333333333329</v>
      </c>
      <c r="R5" s="139">
        <f>[1]Janeiro!$E$21</f>
        <v>79.541666666666671</v>
      </c>
      <c r="S5" s="139">
        <f>[1]Janeiro!$E$22</f>
        <v>78.291666666666671</v>
      </c>
      <c r="T5" s="139">
        <f>[1]Janeiro!$E$23</f>
        <v>71.916666666666671</v>
      </c>
      <c r="U5" s="139">
        <f>[1]Janeiro!$E$24</f>
        <v>78.375</v>
      </c>
      <c r="V5" s="139">
        <f>[1]Janeiro!$E$25</f>
        <v>77.916666666666671</v>
      </c>
      <c r="W5" s="139">
        <f>[1]Janeiro!$E$26</f>
        <v>89.791666666666671</v>
      </c>
      <c r="X5" s="139">
        <f>[1]Janeiro!$E$27</f>
        <v>87.833333333333329</v>
      </c>
      <c r="Y5" s="139">
        <f>[1]Janeiro!$E$28</f>
        <v>79.291666666666671</v>
      </c>
      <c r="Z5" s="139">
        <f>[1]Janeiro!$E$29</f>
        <v>72.958333333333329</v>
      </c>
      <c r="AA5" s="139">
        <f>[1]Janeiro!$E$30</f>
        <v>66.208333333333329</v>
      </c>
      <c r="AB5" s="139">
        <f>[1]Janeiro!$E$31</f>
        <v>68.083333333333329</v>
      </c>
      <c r="AC5" s="139">
        <f>[1]Janeiro!$E$32</f>
        <v>78.75</v>
      </c>
      <c r="AD5" s="139">
        <f>[1]Janeiro!$E$33</f>
        <v>81.916666666666671</v>
      </c>
      <c r="AE5" s="139">
        <f>[1]Janeiro!$E$34</f>
        <v>85.333333333333329</v>
      </c>
      <c r="AF5" s="139">
        <f>[1]Janeiro!$E$35</f>
        <v>89.208333333333329</v>
      </c>
      <c r="AG5" s="147">
        <f t="shared" ref="AG5:AG49" si="1">AVERAGE(B5:AF5)</f>
        <v>80.533602150537661</v>
      </c>
    </row>
    <row r="6" spans="1:37" x14ac:dyDescent="0.2">
      <c r="A6" s="50" t="s">
        <v>0</v>
      </c>
      <c r="B6" s="141">
        <f>[2]Janeiro!$E$5</f>
        <v>71.875</v>
      </c>
      <c r="C6" s="141">
        <f>[2]Janeiro!$E$6</f>
        <v>86.291666666666671</v>
      </c>
      <c r="D6" s="141">
        <f>[2]Janeiro!$E$7</f>
        <v>89.625</v>
      </c>
      <c r="E6" s="141">
        <f>[2]Janeiro!$E$8</f>
        <v>80.583333333333329</v>
      </c>
      <c r="F6" s="141">
        <f>[2]Janeiro!$E$9</f>
        <v>64.166666666666671</v>
      </c>
      <c r="G6" s="141">
        <f>[2]Janeiro!$E$10</f>
        <v>67.541666666666671</v>
      </c>
      <c r="H6" s="141">
        <f>[2]Janeiro!$E$11</f>
        <v>68.625</v>
      </c>
      <c r="I6" s="141">
        <f>[2]Janeiro!$E$12</f>
        <v>70.333333333333329</v>
      </c>
      <c r="J6" s="141">
        <f>[2]Janeiro!$E$13</f>
        <v>75.208333333333329</v>
      </c>
      <c r="K6" s="141">
        <f>[2]Janeiro!$E$14</f>
        <v>85.166666666666671</v>
      </c>
      <c r="L6" s="141">
        <f>[2]Janeiro!$E$15</f>
        <v>80.416666666666671</v>
      </c>
      <c r="M6" s="141">
        <f>[2]Janeiro!$E$16</f>
        <v>75.25</v>
      </c>
      <c r="N6" s="141">
        <f>[2]Janeiro!$E$17</f>
        <v>80.083333333333329</v>
      </c>
      <c r="O6" s="141">
        <f>[2]Janeiro!$E$18</f>
        <v>89.208333333333329</v>
      </c>
      <c r="P6" s="141">
        <f>[2]Janeiro!$E$19</f>
        <v>79.166666666666671</v>
      </c>
      <c r="Q6" s="141">
        <f>[2]Janeiro!$E$20</f>
        <v>73.125</v>
      </c>
      <c r="R6" s="141">
        <f>[2]Janeiro!$E$21</f>
        <v>75.875</v>
      </c>
      <c r="S6" s="141">
        <f>[2]Janeiro!$E$22</f>
        <v>80.208333333333329</v>
      </c>
      <c r="T6" s="141">
        <f>[2]Janeiro!$E$23</f>
        <v>90.875</v>
      </c>
      <c r="U6" s="141">
        <f>[2]Janeiro!$E$24</f>
        <v>77.208333333333329</v>
      </c>
      <c r="V6" s="141">
        <f>[2]Janeiro!$E$25</f>
        <v>77.666666666666671</v>
      </c>
      <c r="W6" s="141">
        <f>[2]Janeiro!$E$26</f>
        <v>85.458333333333329</v>
      </c>
      <c r="X6" s="141">
        <f>[2]Janeiro!$E$27</f>
        <v>87.25</v>
      </c>
      <c r="Y6" s="141">
        <f>[2]Janeiro!$E$28</f>
        <v>77.291666666666671</v>
      </c>
      <c r="Z6" s="141">
        <f>[2]Janeiro!$E$29</f>
        <v>74.375</v>
      </c>
      <c r="AA6" s="141">
        <f>[2]Janeiro!$E$30</f>
        <v>68.375</v>
      </c>
      <c r="AB6" s="141">
        <f>[2]Janeiro!$E$31</f>
        <v>59.166666666666664</v>
      </c>
      <c r="AC6" s="141">
        <f>[2]Janeiro!$E$32</f>
        <v>67.916666666666671</v>
      </c>
      <c r="AD6" s="141">
        <f>[2]Janeiro!$E$33</f>
        <v>79.291666666666671</v>
      </c>
      <c r="AE6" s="141">
        <f>[2]Janeiro!$E$34</f>
        <v>74.041666666666671</v>
      </c>
      <c r="AF6" s="141">
        <f>[2]Janeiro!$E$35</f>
        <v>91.083333333333329</v>
      </c>
      <c r="AG6" s="147">
        <f t="shared" si="1"/>
        <v>77.508064516129011</v>
      </c>
    </row>
    <row r="7" spans="1:37" x14ac:dyDescent="0.2">
      <c r="A7" s="50" t="s">
        <v>90</v>
      </c>
      <c r="B7" s="141">
        <f>[3]Janeiro!$E$5</f>
        <v>73.541666666666671</v>
      </c>
      <c r="C7" s="141">
        <f>[3]Janeiro!$E$6</f>
        <v>93.083333333333329</v>
      </c>
      <c r="D7" s="141">
        <f>[3]Janeiro!$E$7</f>
        <v>86.625</v>
      </c>
      <c r="E7" s="141">
        <f>[3]Janeiro!$E$8</f>
        <v>87.208333333333329</v>
      </c>
      <c r="F7" s="141">
        <f>[3]Janeiro!$E$9</f>
        <v>75.791666666666671</v>
      </c>
      <c r="G7" s="141">
        <f>[3]Janeiro!$E$10</f>
        <v>75.375</v>
      </c>
      <c r="H7" s="141">
        <f>[3]Janeiro!$E$11</f>
        <v>69.791666666666671</v>
      </c>
      <c r="I7" s="141">
        <f>[3]Janeiro!$E$12</f>
        <v>68.291666666666671</v>
      </c>
      <c r="J7" s="141">
        <f>[3]Janeiro!$E$13</f>
        <v>75.416666666666671</v>
      </c>
      <c r="K7" s="141">
        <f>[3]Janeiro!$E$14</f>
        <v>74.166666666666671</v>
      </c>
      <c r="L7" s="141">
        <f>[3]Janeiro!$E$15</f>
        <v>80.916666666666671</v>
      </c>
      <c r="M7" s="141">
        <f>[3]Janeiro!$E$16</f>
        <v>78.208333333333329</v>
      </c>
      <c r="N7" s="141">
        <f>[3]Janeiro!$E$17</f>
        <v>79.833333333333329</v>
      </c>
      <c r="O7" s="141">
        <f>[3]Janeiro!$E$18</f>
        <v>80.583333333333329</v>
      </c>
      <c r="P7" s="141">
        <f>[3]Janeiro!$E$19</f>
        <v>78.958333333333329</v>
      </c>
      <c r="Q7" s="141">
        <f>[3]Janeiro!$E$20</f>
        <v>76.416666666666671</v>
      </c>
      <c r="R7" s="141">
        <f>[3]Janeiro!$E$21</f>
        <v>77.541666666666671</v>
      </c>
      <c r="S7" s="141">
        <f>[3]Janeiro!$E$22</f>
        <v>72.875</v>
      </c>
      <c r="T7" s="141">
        <f>[3]Janeiro!$E$23</f>
        <v>78.416666666666671</v>
      </c>
      <c r="U7" s="141">
        <f>[3]Janeiro!$E$24</f>
        <v>76.25</v>
      </c>
      <c r="V7" s="141">
        <f>[3]Janeiro!$E$25</f>
        <v>80.666666666666671</v>
      </c>
      <c r="W7" s="141">
        <f>[3]Janeiro!$E$26</f>
        <v>84.958333333333329</v>
      </c>
      <c r="X7" s="141">
        <f>[3]Janeiro!$E$27</f>
        <v>84.541666666666671</v>
      </c>
      <c r="Y7" s="141">
        <f>[3]Janeiro!$E$28</f>
        <v>76.791666666666671</v>
      </c>
      <c r="Z7" s="141">
        <f>[3]Janeiro!$E$29</f>
        <v>75.416666666666671</v>
      </c>
      <c r="AA7" s="141">
        <f>[3]Janeiro!$E$30</f>
        <v>62.541666666666664</v>
      </c>
      <c r="AB7" s="141">
        <f>[3]Janeiro!$E$31</f>
        <v>66.541666666666671</v>
      </c>
      <c r="AC7" s="141">
        <f>[3]Janeiro!$E$32</f>
        <v>70.458333333333329</v>
      </c>
      <c r="AD7" s="141">
        <f>[3]Janeiro!$E$33</f>
        <v>70.958333333333329</v>
      </c>
      <c r="AE7" s="141">
        <f>[3]Janeiro!$E$34</f>
        <v>90.583333333333329</v>
      </c>
      <c r="AF7" s="141">
        <f>[3]Janeiro!$E$35</f>
        <v>94.333333333333329</v>
      </c>
      <c r="AG7" s="147">
        <f t="shared" si="1"/>
        <v>77.970430107526923</v>
      </c>
    </row>
    <row r="8" spans="1:37" x14ac:dyDescent="0.2">
      <c r="A8" s="50" t="s">
        <v>1</v>
      </c>
      <c r="B8" s="141">
        <f>[4]Janeiro!$E$5</f>
        <v>68.791666666666671</v>
      </c>
      <c r="C8" s="141">
        <f>[4]Janeiro!$E$6</f>
        <v>73.5</v>
      </c>
      <c r="D8" s="141">
        <f>[4]Janeiro!$E$7</f>
        <v>81.666666666666671</v>
      </c>
      <c r="E8" s="141">
        <f>[4]Janeiro!$E$8</f>
        <v>88.833333333333329</v>
      </c>
      <c r="F8" s="141">
        <f>[4]Janeiro!$E$9</f>
        <v>71.458333333333329</v>
      </c>
      <c r="G8" s="141">
        <f>[4]Janeiro!$E$10</f>
        <v>68.541666666666671</v>
      </c>
      <c r="H8" s="141">
        <f>[4]Janeiro!$E$11</f>
        <v>66.625</v>
      </c>
      <c r="I8" s="141">
        <f>[4]Janeiro!$E$12</f>
        <v>60.75</v>
      </c>
      <c r="J8" s="141">
        <f>[4]Janeiro!$E$13</f>
        <v>62.458333333333336</v>
      </c>
      <c r="K8" s="141">
        <f>[4]Janeiro!$E$14</f>
        <v>72.666666666666671</v>
      </c>
      <c r="L8" s="141">
        <f>[4]Janeiro!$E$15</f>
        <v>81.458333333333329</v>
      </c>
      <c r="M8" s="141">
        <f>[4]Janeiro!$E$16</f>
        <v>81.583333333333329</v>
      </c>
      <c r="N8" s="141">
        <f>[4]Janeiro!$E$17</f>
        <v>85.375</v>
      </c>
      <c r="O8" s="141">
        <f>[4]Janeiro!$E$18</f>
        <v>84.416666666666671</v>
      </c>
      <c r="P8" s="141">
        <f>[4]Janeiro!$E$19</f>
        <v>77.625</v>
      </c>
      <c r="Q8" s="141">
        <f>[4]Janeiro!$E$20</f>
        <v>68.458333333333329</v>
      </c>
      <c r="R8" s="141">
        <f>[4]Janeiro!$E$21</f>
        <v>74.125</v>
      </c>
      <c r="S8" s="141">
        <f>[4]Janeiro!$E$22</f>
        <v>77.666666666666671</v>
      </c>
      <c r="T8" s="141">
        <f>[4]Janeiro!$E$23</f>
        <v>70.125</v>
      </c>
      <c r="U8" s="141">
        <f>[4]Janeiro!$E$24</f>
        <v>76.666666666666671</v>
      </c>
      <c r="V8" s="141">
        <f>[4]Janeiro!$E$25</f>
        <v>72.458333333333329</v>
      </c>
      <c r="W8" s="141">
        <f>[4]Janeiro!$E$26</f>
        <v>66.541666666666671</v>
      </c>
      <c r="X8" s="141">
        <f>[4]Janeiro!$E$27</f>
        <v>82.125</v>
      </c>
      <c r="Y8" s="141">
        <f>[4]Janeiro!$E$28</f>
        <v>81</v>
      </c>
      <c r="Z8" s="141">
        <f>[4]Janeiro!$E$29</f>
        <v>76.625</v>
      </c>
      <c r="AA8" s="141">
        <f>[4]Janeiro!$E$30</f>
        <v>73.791666666666671</v>
      </c>
      <c r="AB8" s="141">
        <f>[4]Janeiro!$E$31</f>
        <v>72.541666666666671</v>
      </c>
      <c r="AC8" s="141">
        <f>[4]Janeiro!$E$32</f>
        <v>77.041666666666671</v>
      </c>
      <c r="AD8" s="141">
        <f>[4]Janeiro!$E$33</f>
        <v>74.583333333333329</v>
      </c>
      <c r="AE8" s="141">
        <f>[4]Janeiro!$E$34</f>
        <v>84.375</v>
      </c>
      <c r="AF8" s="141">
        <f>[4]Janeiro!$E$35</f>
        <v>91.875</v>
      </c>
      <c r="AG8" s="147">
        <f t="shared" si="1"/>
        <v>75.669354838709694</v>
      </c>
    </row>
    <row r="9" spans="1:37" hidden="1" x14ac:dyDescent="0.2">
      <c r="A9" s="109" t="s">
        <v>153</v>
      </c>
      <c r="B9" s="141" t="str">
        <f>[5]Janeiro!$E$5</f>
        <v>*</v>
      </c>
      <c r="C9" s="141" t="str">
        <f>[5]Janeiro!$E$6</f>
        <v>*</v>
      </c>
      <c r="D9" s="141" t="str">
        <f>[5]Janeiro!$E$7</f>
        <v>*</v>
      </c>
      <c r="E9" s="141" t="str">
        <f>[5]Janeiro!$E$8</f>
        <v>*</v>
      </c>
      <c r="F9" s="141" t="str">
        <f>[5]Janeiro!$E$9</f>
        <v>*</v>
      </c>
      <c r="G9" s="141" t="str">
        <f>[5]Janeiro!$E$10</f>
        <v>*</v>
      </c>
      <c r="H9" s="141" t="str">
        <f>[5]Janeiro!$E$11</f>
        <v>*</v>
      </c>
      <c r="I9" s="141" t="str">
        <f>[5]Janeiro!$E$12</f>
        <v>*</v>
      </c>
      <c r="J9" s="141" t="str">
        <f>[5]Janeiro!$E$13</f>
        <v>*</v>
      </c>
      <c r="K9" s="141" t="str">
        <f>[5]Janeiro!$E$14</f>
        <v>*</v>
      </c>
      <c r="L9" s="141" t="str">
        <f>[5]Janeiro!$E$15</f>
        <v>*</v>
      </c>
      <c r="M9" s="141" t="str">
        <f>[5]Janeiro!$E$16</f>
        <v>*</v>
      </c>
      <c r="N9" s="141" t="str">
        <f>[5]Janeiro!$E$17</f>
        <v>*</v>
      </c>
      <c r="O9" s="141" t="str">
        <f>[5]Janeiro!$E$18</f>
        <v>*</v>
      </c>
      <c r="P9" s="141" t="str">
        <f>[5]Janeiro!$E$19</f>
        <v>*</v>
      </c>
      <c r="Q9" s="141" t="str">
        <f>[5]Janeiro!$E$20</f>
        <v>*</v>
      </c>
      <c r="R9" s="141" t="str">
        <f>[5]Janeiro!$E$21</f>
        <v>*</v>
      </c>
      <c r="S9" s="141" t="str">
        <f>[5]Janeiro!$E$22</f>
        <v>*</v>
      </c>
      <c r="T9" s="141" t="str">
        <f>[5]Janeiro!$E$23</f>
        <v>*</v>
      </c>
      <c r="U9" s="141" t="str">
        <f>[5]Janeiro!$E$24</f>
        <v>*</v>
      </c>
      <c r="V9" s="141" t="str">
        <f>[5]Janeiro!$E$25</f>
        <v>*</v>
      </c>
      <c r="W9" s="141" t="str">
        <f>[5]Janeiro!$E$26</f>
        <v>*</v>
      </c>
      <c r="X9" s="141" t="str">
        <f>[5]Janeiro!$E$27</f>
        <v>*</v>
      </c>
      <c r="Y9" s="141" t="str">
        <f>[5]Janeiro!$E$28</f>
        <v>*</v>
      </c>
      <c r="Z9" s="141" t="str">
        <f>[5]Janeiro!$E$29</f>
        <v>*</v>
      </c>
      <c r="AA9" s="141" t="str">
        <f>[5]Janeiro!$E$30</f>
        <v>*</v>
      </c>
      <c r="AB9" s="141" t="str">
        <f>[5]Janeiro!$E$31</f>
        <v>*</v>
      </c>
      <c r="AC9" s="141" t="str">
        <f>[5]Janeiro!$E$32</f>
        <v>*</v>
      </c>
      <c r="AD9" s="141" t="str">
        <f>[5]Janeiro!$E$33</f>
        <v>*</v>
      </c>
      <c r="AE9" s="141" t="str">
        <f>[5]Janeiro!$E$34</f>
        <v>*</v>
      </c>
      <c r="AF9" s="141" t="str">
        <f>[5]Janeiro!$E$35</f>
        <v>*</v>
      </c>
      <c r="AG9" s="147" t="e">
        <f t="shared" si="1"/>
        <v>#DIV/0!</v>
      </c>
    </row>
    <row r="10" spans="1:37" x14ac:dyDescent="0.2">
      <c r="A10" s="50" t="s">
        <v>97</v>
      </c>
      <c r="B10" s="141">
        <f>[6]Janeiro!$E$5</f>
        <v>83.041666666666671</v>
      </c>
      <c r="C10" s="141">
        <f>[6]Janeiro!$E$6</f>
        <v>88.541666666666671</v>
      </c>
      <c r="D10" s="141">
        <f>[6]Janeiro!$E$7</f>
        <v>94.291666666666671</v>
      </c>
      <c r="E10" s="141">
        <f>[6]Janeiro!$E$8</f>
        <v>99.541666666666671</v>
      </c>
      <c r="F10" s="141">
        <f>[6]Janeiro!$E$9</f>
        <v>88.583333333333329</v>
      </c>
      <c r="G10" s="141">
        <f>[6]Janeiro!$E$10</f>
        <v>89.791666666666671</v>
      </c>
      <c r="H10" s="141">
        <f>[6]Janeiro!$E$11</f>
        <v>83.375</v>
      </c>
      <c r="I10" s="141">
        <f>[6]Janeiro!$E$12</f>
        <v>81.5</v>
      </c>
      <c r="J10" s="141">
        <f>[6]Janeiro!$E$13</f>
        <v>84.208333333333329</v>
      </c>
      <c r="K10" s="141">
        <f>[6]Janeiro!$E$14</f>
        <v>88.916666666666671</v>
      </c>
      <c r="L10" s="141">
        <f>[6]Janeiro!$E$15</f>
        <v>92.958333333333329</v>
      </c>
      <c r="M10" s="141">
        <f>[6]Janeiro!$E$16</f>
        <v>91.25</v>
      </c>
      <c r="N10" s="141">
        <f>[6]Janeiro!$E$17</f>
        <v>94.375</v>
      </c>
      <c r="O10" s="141">
        <f>[6]Janeiro!$E$18</f>
        <v>97.25</v>
      </c>
      <c r="P10" s="141">
        <f>[6]Janeiro!$E$19</f>
        <v>85.958333333333329</v>
      </c>
      <c r="Q10" s="141">
        <f>[6]Janeiro!$E$20</f>
        <v>86.25</v>
      </c>
      <c r="R10" s="141">
        <f>[6]Janeiro!$E$21</f>
        <v>88.208333333333329</v>
      </c>
      <c r="S10" s="141">
        <f>[6]Janeiro!$E$22</f>
        <v>81.625</v>
      </c>
      <c r="T10" s="141">
        <f>[6]Janeiro!$E$23</f>
        <v>85.541666666666671</v>
      </c>
      <c r="U10" s="141">
        <f>[6]Janeiro!$E$24</f>
        <v>86.583333333333329</v>
      </c>
      <c r="V10" s="141">
        <f>[6]Janeiro!$E$25</f>
        <v>83.708333333333329</v>
      </c>
      <c r="W10" s="141">
        <f>[6]Janeiro!$E$26</f>
        <v>91.916666666666671</v>
      </c>
      <c r="X10" s="141">
        <f>[6]Janeiro!$E$27</f>
        <v>98.416666666666671</v>
      </c>
      <c r="Y10" s="141">
        <f>[6]Janeiro!$E$28</f>
        <v>90.75</v>
      </c>
      <c r="Z10" s="141">
        <f>[6]Janeiro!$E$29</f>
        <v>88.833333333333329</v>
      </c>
      <c r="AA10" s="141">
        <f>[6]Janeiro!$E$30</f>
        <v>83.625</v>
      </c>
      <c r="AB10" s="141">
        <f>[6]Janeiro!$E$31</f>
        <v>81.5</v>
      </c>
      <c r="AC10" s="141">
        <f>[6]Janeiro!$E$32</f>
        <v>83.041666666666671</v>
      </c>
      <c r="AD10" s="141">
        <f>[6]Janeiro!$E$33</f>
        <v>86.791666666666671</v>
      </c>
      <c r="AE10" s="141">
        <f>[6]Janeiro!$E$34</f>
        <v>92.75</v>
      </c>
      <c r="AF10" s="141">
        <f>[6]Janeiro!$E$35</f>
        <v>91.541666666666671</v>
      </c>
      <c r="AG10" s="147">
        <f t="shared" si="1"/>
        <v>88.537634408602131</v>
      </c>
    </row>
    <row r="11" spans="1:37" x14ac:dyDescent="0.2">
      <c r="A11" s="50" t="s">
        <v>52</v>
      </c>
      <c r="B11" s="141">
        <f>[7]Janeiro!$E$5</f>
        <v>69.727272727272734</v>
      </c>
      <c r="C11" s="141">
        <f>[7]Janeiro!$E$6</f>
        <v>76.071428571428569</v>
      </c>
      <c r="D11" s="141">
        <f>[7]Janeiro!$E$7</f>
        <v>66.307692307692307</v>
      </c>
      <c r="E11" s="141">
        <f>[7]Janeiro!$E$8</f>
        <v>89.875</v>
      </c>
      <c r="F11" s="141">
        <f>[7]Janeiro!$E$9</f>
        <v>96.8125</v>
      </c>
      <c r="G11" s="141">
        <f>[7]Janeiro!$E$10</f>
        <v>73.75</v>
      </c>
      <c r="H11" s="141">
        <f>[7]Janeiro!$E$11</f>
        <v>63.291666666666664</v>
      </c>
      <c r="I11" s="141">
        <f>[7]Janeiro!$E$12</f>
        <v>61.541666666666664</v>
      </c>
      <c r="J11" s="141">
        <f>[7]Janeiro!$E$13</f>
        <v>73.695652173913047</v>
      </c>
      <c r="K11" s="141">
        <f>[7]Janeiro!$E$14</f>
        <v>67.352941176470594</v>
      </c>
      <c r="L11" s="141">
        <f>[7]Janeiro!$E$15</f>
        <v>71.5</v>
      </c>
      <c r="M11" s="141">
        <f>[7]Janeiro!$E$16</f>
        <v>67.083333333333329</v>
      </c>
      <c r="N11" s="141">
        <f>[7]Janeiro!$E$17</f>
        <v>65.466666666666669</v>
      </c>
      <c r="O11" s="141">
        <f>[7]Janeiro!$E$18</f>
        <v>64.533333333333331</v>
      </c>
      <c r="P11" s="141">
        <f>[7]Janeiro!$E$19</f>
        <v>62.294117647058826</v>
      </c>
      <c r="Q11" s="141">
        <f>[7]Janeiro!$E$20</f>
        <v>71.857142857142861</v>
      </c>
      <c r="R11" s="141">
        <f>[7]Janeiro!$E$21</f>
        <v>72.277777777777771</v>
      </c>
      <c r="S11" s="141">
        <f>[7]Janeiro!$E$22</f>
        <v>67</v>
      </c>
      <c r="T11" s="141">
        <f>[7]Janeiro!$E$23</f>
        <v>68.318181818181813</v>
      </c>
      <c r="U11" s="141">
        <f>[7]Janeiro!$E$24</f>
        <v>72.10526315789474</v>
      </c>
      <c r="V11" s="141">
        <f>[7]Janeiro!$E$25</f>
        <v>66.916666666666671</v>
      </c>
      <c r="W11" s="141">
        <f>[7]Janeiro!$E$26</f>
        <v>75.444444444444443</v>
      </c>
      <c r="X11" s="141">
        <f>[7]Janeiro!$E$27</f>
        <v>61.833333333333336</v>
      </c>
      <c r="Y11" s="141">
        <f>[7]Janeiro!$E$28</f>
        <v>63.764705882352942</v>
      </c>
      <c r="Z11" s="141">
        <f>[7]Janeiro!$E$29</f>
        <v>66.791666666666671</v>
      </c>
      <c r="AA11" s="141">
        <f>[7]Janeiro!$E$30</f>
        <v>53.166666666666664</v>
      </c>
      <c r="AB11" s="141">
        <f>[7]Janeiro!$E$31</f>
        <v>63.458333333333336</v>
      </c>
      <c r="AC11" s="141">
        <f>[7]Janeiro!$E$32</f>
        <v>66.625</v>
      </c>
      <c r="AD11" s="141">
        <f>[7]Janeiro!$E$33</f>
        <v>64.695652173913047</v>
      </c>
      <c r="AE11" s="141">
        <f>[7]Janeiro!$E$34</f>
        <v>74</v>
      </c>
      <c r="AF11" s="141">
        <f>[7]Janeiro!$E$35</f>
        <v>71.571428571428569</v>
      </c>
      <c r="AG11" s="147">
        <f t="shared" si="1"/>
        <v>69.326759181300176</v>
      </c>
    </row>
    <row r="12" spans="1:37" hidden="1" x14ac:dyDescent="0.2">
      <c r="A12" s="110" t="s">
        <v>31</v>
      </c>
      <c r="B12" s="141" t="str">
        <f>[8]Janeiro!$E$5</f>
        <v>*</v>
      </c>
      <c r="C12" s="141" t="str">
        <f>[8]Janeiro!$E$6</f>
        <v>*</v>
      </c>
      <c r="D12" s="141" t="str">
        <f>[8]Janeiro!$E$7</f>
        <v>*</v>
      </c>
      <c r="E12" s="141" t="str">
        <f>[8]Janeiro!$E$8</f>
        <v>*</v>
      </c>
      <c r="F12" s="141" t="str">
        <f>[8]Janeiro!$E$9</f>
        <v>*</v>
      </c>
      <c r="G12" s="141" t="str">
        <f>[8]Janeiro!$E$10</f>
        <v>*</v>
      </c>
      <c r="H12" s="141" t="str">
        <f>[8]Janeiro!$E$11</f>
        <v>*</v>
      </c>
      <c r="I12" s="141" t="str">
        <f>[8]Janeiro!$E$12</f>
        <v>*</v>
      </c>
      <c r="J12" s="141" t="str">
        <f>[8]Janeiro!$E$13</f>
        <v>*</v>
      </c>
      <c r="K12" s="141" t="str">
        <f>[8]Janeiro!$E$14</f>
        <v>*</v>
      </c>
      <c r="L12" s="141" t="str">
        <f>[8]Janeiro!$E$15</f>
        <v>*</v>
      </c>
      <c r="M12" s="141" t="str">
        <f>[8]Janeiro!$E$16</f>
        <v>*</v>
      </c>
      <c r="N12" s="141" t="str">
        <f>[8]Janeiro!$E$17</f>
        <v>*</v>
      </c>
      <c r="O12" s="141" t="str">
        <f>[8]Janeiro!$E$18</f>
        <v>*</v>
      </c>
      <c r="P12" s="141" t="str">
        <f>[8]Janeiro!$E$19</f>
        <v>*</v>
      </c>
      <c r="Q12" s="141" t="str">
        <f>[8]Janeiro!$E$20</f>
        <v>*</v>
      </c>
      <c r="R12" s="141" t="str">
        <f>[8]Janeiro!$E$21</f>
        <v>*</v>
      </c>
      <c r="S12" s="141" t="str">
        <f>[8]Janeiro!$E$22</f>
        <v>*</v>
      </c>
      <c r="T12" s="141" t="str">
        <f>[8]Janeiro!$E$23</f>
        <v>*</v>
      </c>
      <c r="U12" s="141" t="str">
        <f>[8]Janeiro!$E$24</f>
        <v>*</v>
      </c>
      <c r="V12" s="141" t="str">
        <f>[8]Janeiro!$E$25</f>
        <v>*</v>
      </c>
      <c r="W12" s="141" t="str">
        <f>[8]Janeiro!$E$26</f>
        <v>*</v>
      </c>
      <c r="X12" s="141" t="str">
        <f>[8]Janeiro!$E$27</f>
        <v>*</v>
      </c>
      <c r="Y12" s="141" t="str">
        <f>[8]Janeiro!$E$28</f>
        <v>*</v>
      </c>
      <c r="Z12" s="141" t="str">
        <f>[8]Janeiro!$E$29</f>
        <v>*</v>
      </c>
      <c r="AA12" s="141" t="str">
        <f>[8]Janeiro!$E$30</f>
        <v>*</v>
      </c>
      <c r="AB12" s="141" t="str">
        <f>[8]Janeiro!$E$31</f>
        <v>*</v>
      </c>
      <c r="AC12" s="141" t="str">
        <f>[8]Janeiro!$E$32</f>
        <v>*</v>
      </c>
      <c r="AD12" s="141" t="str">
        <f>[8]Janeiro!$E$33</f>
        <v>*</v>
      </c>
      <c r="AE12" s="141" t="str">
        <f>[8]Janeiro!$E$34</f>
        <v>*</v>
      </c>
      <c r="AF12" s="141" t="str">
        <f>[8]Janeiro!$E$35</f>
        <v>*</v>
      </c>
      <c r="AG12" s="147" t="e">
        <f t="shared" si="1"/>
        <v>#DIV/0!</v>
      </c>
    </row>
    <row r="13" spans="1:37" hidden="1" x14ac:dyDescent="0.2">
      <c r="A13" s="109" t="s">
        <v>100</v>
      </c>
      <c r="B13" s="141" t="str">
        <f>[9]Janeiro!$E$5</f>
        <v>*</v>
      </c>
      <c r="C13" s="141" t="str">
        <f>[9]Janeiro!$E$6</f>
        <v>*</v>
      </c>
      <c r="D13" s="141" t="str">
        <f>[9]Janeiro!$E$7</f>
        <v>*</v>
      </c>
      <c r="E13" s="141" t="str">
        <f>[9]Janeiro!$E$8</f>
        <v>*</v>
      </c>
      <c r="F13" s="141" t="str">
        <f>[9]Janeiro!$E$9</f>
        <v>*</v>
      </c>
      <c r="G13" s="141" t="str">
        <f>[9]Janeiro!$E$10</f>
        <v>*</v>
      </c>
      <c r="H13" s="141" t="str">
        <f>[9]Janeiro!$E$11</f>
        <v>*</v>
      </c>
      <c r="I13" s="141" t="str">
        <f>[9]Janeiro!$E$12</f>
        <v>*</v>
      </c>
      <c r="J13" s="141" t="str">
        <f>[9]Janeiro!$E$13</f>
        <v>*</v>
      </c>
      <c r="K13" s="141" t="str">
        <f>[9]Janeiro!$E$14</f>
        <v>*</v>
      </c>
      <c r="L13" s="141" t="str">
        <f>[9]Janeiro!$E$15</f>
        <v>*</v>
      </c>
      <c r="M13" s="141" t="str">
        <f>[9]Janeiro!$E$16</f>
        <v>*</v>
      </c>
      <c r="N13" s="141" t="str">
        <f>[9]Janeiro!$E$17</f>
        <v>*</v>
      </c>
      <c r="O13" s="141" t="str">
        <f>[9]Janeiro!$E$18</f>
        <v>*</v>
      </c>
      <c r="P13" s="141" t="str">
        <f>[9]Janeiro!$E$19</f>
        <v>*</v>
      </c>
      <c r="Q13" s="141" t="str">
        <f>[9]Janeiro!$E$20</f>
        <v>*</v>
      </c>
      <c r="R13" s="141" t="str">
        <f>[9]Janeiro!$E$21</f>
        <v>*</v>
      </c>
      <c r="S13" s="141" t="str">
        <f>[9]Janeiro!$E$22</f>
        <v>*</v>
      </c>
      <c r="T13" s="141" t="str">
        <f>[9]Janeiro!$E$23</f>
        <v>*</v>
      </c>
      <c r="U13" s="141" t="str">
        <f>[9]Janeiro!$E$24</f>
        <v>*</v>
      </c>
      <c r="V13" s="141" t="str">
        <f>[9]Janeiro!$E$25</f>
        <v>*</v>
      </c>
      <c r="W13" s="141" t="str">
        <f>[9]Janeiro!$E$26</f>
        <v>*</v>
      </c>
      <c r="X13" s="141" t="str">
        <f>[9]Janeiro!$E$27</f>
        <v>*</v>
      </c>
      <c r="Y13" s="141" t="str">
        <f>[9]Janeiro!$E$28</f>
        <v>*</v>
      </c>
      <c r="Z13" s="141" t="str">
        <f>[9]Janeiro!$E$29</f>
        <v>*</v>
      </c>
      <c r="AA13" s="141" t="str">
        <f>[9]Janeiro!$E$30</f>
        <v>*</v>
      </c>
      <c r="AB13" s="141" t="str">
        <f>[9]Janeiro!$E$31</f>
        <v>*</v>
      </c>
      <c r="AC13" s="141" t="str">
        <f>[9]Janeiro!$E$32</f>
        <v>*</v>
      </c>
      <c r="AD13" s="141" t="str">
        <f>[9]Janeiro!$E$33</f>
        <v>*</v>
      </c>
      <c r="AE13" s="141" t="str">
        <f>[9]Janeiro!$E$34</f>
        <v>*</v>
      </c>
      <c r="AF13" s="141" t="str">
        <f>[9]Janeiro!$E$35</f>
        <v>*</v>
      </c>
      <c r="AG13" s="147" t="e">
        <f t="shared" si="1"/>
        <v>#DIV/0!</v>
      </c>
    </row>
    <row r="14" spans="1:37" hidden="1" x14ac:dyDescent="0.2">
      <c r="A14" s="110" t="s">
        <v>104</v>
      </c>
      <c r="B14" s="141" t="str">
        <f>[10]Janeiro!$E$5</f>
        <v>*</v>
      </c>
      <c r="C14" s="141" t="str">
        <f>[10]Janeiro!$E$6</f>
        <v>*</v>
      </c>
      <c r="D14" s="141" t="str">
        <f>[10]Janeiro!$E$7</f>
        <v>*</v>
      </c>
      <c r="E14" s="141" t="str">
        <f>[10]Janeiro!$E$8</f>
        <v>*</v>
      </c>
      <c r="F14" s="141" t="str">
        <f>[10]Janeiro!$E$9</f>
        <v>*</v>
      </c>
      <c r="G14" s="141" t="str">
        <f>[10]Janeiro!$E$10</f>
        <v>*</v>
      </c>
      <c r="H14" s="141" t="str">
        <f>[10]Janeiro!$E$11</f>
        <v>*</v>
      </c>
      <c r="I14" s="141" t="str">
        <f>[10]Janeiro!$E$12</f>
        <v>*</v>
      </c>
      <c r="J14" s="141" t="str">
        <f>[10]Janeiro!$E$13</f>
        <v>*</v>
      </c>
      <c r="K14" s="141" t="str">
        <f>[10]Janeiro!$E$14</f>
        <v>*</v>
      </c>
      <c r="L14" s="141" t="str">
        <f>[10]Janeiro!$E$15</f>
        <v>*</v>
      </c>
      <c r="M14" s="141" t="str">
        <f>[10]Janeiro!$E$16</f>
        <v>*</v>
      </c>
      <c r="N14" s="141" t="str">
        <f>[10]Janeiro!$E$17</f>
        <v>*</v>
      </c>
      <c r="O14" s="141" t="str">
        <f>[10]Janeiro!$E$18</f>
        <v>*</v>
      </c>
      <c r="P14" s="141" t="str">
        <f>[10]Janeiro!$E$19</f>
        <v>*</v>
      </c>
      <c r="Q14" s="141" t="str">
        <f>[10]Janeiro!$E$20</f>
        <v>*</v>
      </c>
      <c r="R14" s="141" t="str">
        <f>[10]Janeiro!$E$21</f>
        <v>*</v>
      </c>
      <c r="S14" s="141" t="str">
        <f>[10]Janeiro!$E$22</f>
        <v>*</v>
      </c>
      <c r="T14" s="141" t="str">
        <f>[10]Janeiro!$E$23</f>
        <v>*</v>
      </c>
      <c r="U14" s="141" t="str">
        <f>[10]Janeiro!$E$24</f>
        <v>*</v>
      </c>
      <c r="V14" s="141" t="str">
        <f>[10]Janeiro!$E$25</f>
        <v>*</v>
      </c>
      <c r="W14" s="141" t="str">
        <f>[10]Janeiro!$E$26</f>
        <v>*</v>
      </c>
      <c r="X14" s="141" t="str">
        <f>[10]Janeiro!$E$27</f>
        <v>*</v>
      </c>
      <c r="Y14" s="141" t="str">
        <f>[10]Janeiro!$E$28</f>
        <v>*</v>
      </c>
      <c r="Z14" s="141" t="str">
        <f>[10]Janeiro!$E$29</f>
        <v>*</v>
      </c>
      <c r="AA14" s="141" t="str">
        <f>[10]Janeiro!$E$30</f>
        <v>*</v>
      </c>
      <c r="AB14" s="141" t="str">
        <f>[10]Janeiro!$E$31</f>
        <v>*</v>
      </c>
      <c r="AC14" s="141" t="str">
        <f>[10]Janeiro!$E$32</f>
        <v>*</v>
      </c>
      <c r="AD14" s="141" t="str">
        <f>[10]Janeiro!$E$33</f>
        <v>*</v>
      </c>
      <c r="AE14" s="141" t="str">
        <f>[10]Janeiro!$E$34</f>
        <v>*</v>
      </c>
      <c r="AF14" s="141" t="str">
        <f>[10]Janeiro!$E$35</f>
        <v>*</v>
      </c>
      <c r="AG14" s="147" t="e">
        <f t="shared" si="1"/>
        <v>#DIV/0!</v>
      </c>
      <c r="AK14" s="18" t="s">
        <v>35</v>
      </c>
    </row>
    <row r="15" spans="1:37" x14ac:dyDescent="0.2">
      <c r="A15" s="50" t="s">
        <v>107</v>
      </c>
      <c r="B15" s="141">
        <f>[11]Janeiro!$E$5</f>
        <v>74.833333333333329</v>
      </c>
      <c r="C15" s="141">
        <f>[11]Janeiro!$E$6</f>
        <v>89.833333333333329</v>
      </c>
      <c r="D15" s="141">
        <f>[11]Janeiro!$E$7</f>
        <v>90.333333333333329</v>
      </c>
      <c r="E15" s="141">
        <f>[11]Janeiro!$E$8</f>
        <v>92.791666666666671</v>
      </c>
      <c r="F15" s="141">
        <f>[11]Janeiro!$E$9</f>
        <v>75.208333333333329</v>
      </c>
      <c r="G15" s="141">
        <f>[11]Janeiro!$E$10</f>
        <v>73.5</v>
      </c>
      <c r="H15" s="141">
        <f>[11]Janeiro!$E$11</f>
        <v>71.25</v>
      </c>
      <c r="I15" s="141">
        <f>[11]Janeiro!$E$12</f>
        <v>71.541666666666671</v>
      </c>
      <c r="J15" s="141">
        <f>[11]Janeiro!$E$13</f>
        <v>78.75</v>
      </c>
      <c r="K15" s="141">
        <f>[11]Janeiro!$E$14</f>
        <v>83.333333333333329</v>
      </c>
      <c r="L15" s="141">
        <f>[11]Janeiro!$E$15</f>
        <v>85.958333333333329</v>
      </c>
      <c r="M15" s="141">
        <f>[11]Janeiro!$E$16</f>
        <v>77.708333333333329</v>
      </c>
      <c r="N15" s="141">
        <f>[11]Janeiro!$E$17</f>
        <v>85.166666666666671</v>
      </c>
      <c r="O15" s="141">
        <f>[11]Janeiro!$E$18</f>
        <v>89.833333333333329</v>
      </c>
      <c r="P15" s="141">
        <f>[11]Janeiro!$E$19</f>
        <v>85.208333333333329</v>
      </c>
      <c r="Q15" s="141">
        <f>[11]Janeiro!$E$20</f>
        <v>78.208333333333329</v>
      </c>
      <c r="R15" s="141">
        <f>[11]Janeiro!$E$21</f>
        <v>80.208333333333329</v>
      </c>
      <c r="S15" s="141">
        <f>[11]Janeiro!$E$22</f>
        <v>84.041666666666671</v>
      </c>
      <c r="T15" s="141">
        <f>[11]Janeiro!$E$23</f>
        <v>83</v>
      </c>
      <c r="U15" s="141">
        <f>[11]Janeiro!$E$24</f>
        <v>76.458333333333329</v>
      </c>
      <c r="V15" s="141">
        <f>[11]Janeiro!$E$25</f>
        <v>78.041666666666671</v>
      </c>
      <c r="W15" s="141">
        <f>[11]Janeiro!$E$26</f>
        <v>89.958333333333329</v>
      </c>
      <c r="X15" s="141">
        <f>[11]Janeiro!$E$27</f>
        <v>87.875</v>
      </c>
      <c r="Y15" s="141">
        <f>[11]Janeiro!$E$28</f>
        <v>83</v>
      </c>
      <c r="Z15" s="141">
        <f>[11]Janeiro!$E$29</f>
        <v>74.416666666666671</v>
      </c>
      <c r="AA15" s="141">
        <f>[11]Janeiro!$E$30</f>
        <v>63.25</v>
      </c>
      <c r="AB15" s="141">
        <f>[11]Janeiro!$E$31</f>
        <v>56.625</v>
      </c>
      <c r="AC15" s="141">
        <f>[11]Janeiro!$E$32</f>
        <v>70.083333333333329</v>
      </c>
      <c r="AD15" s="141">
        <f>[11]Janeiro!$E$33</f>
        <v>83.208333333333329</v>
      </c>
      <c r="AE15" s="141">
        <f>[11]Janeiro!$E$34</f>
        <v>82.166666666666671</v>
      </c>
      <c r="AF15" s="141">
        <f>[11]Janeiro!$E$35</f>
        <v>95.208333333333329</v>
      </c>
      <c r="AG15" s="147">
        <f t="shared" si="1"/>
        <v>80.354838709677423</v>
      </c>
      <c r="AK15" s="18" t="s">
        <v>35</v>
      </c>
    </row>
    <row r="16" spans="1:37" x14ac:dyDescent="0.2">
      <c r="A16" s="50" t="s">
        <v>154</v>
      </c>
      <c r="B16" s="141">
        <f>[12]Janeiro!$E$5</f>
        <v>66.07692307692308</v>
      </c>
      <c r="C16" s="141">
        <f>[12]Janeiro!$E$6</f>
        <v>80.666666666666671</v>
      </c>
      <c r="D16" s="141">
        <f>[12]Janeiro!$E$7</f>
        <v>77.8</v>
      </c>
      <c r="E16" s="141">
        <f>[12]Janeiro!$E$8</f>
        <v>96</v>
      </c>
      <c r="F16" s="141">
        <f>[12]Janeiro!$E$9</f>
        <v>90.090909090909093</v>
      </c>
      <c r="G16" s="141">
        <f>[12]Janeiro!$E$10</f>
        <v>81.63636363636364</v>
      </c>
      <c r="H16" s="141">
        <f>[12]Janeiro!$E$11</f>
        <v>68.538461538461533</v>
      </c>
      <c r="I16" s="141">
        <f>[12]Janeiro!$E$12</f>
        <v>71.066666666666663</v>
      </c>
      <c r="J16" s="141">
        <f>[12]Janeiro!$E$13</f>
        <v>75.266666666666666</v>
      </c>
      <c r="K16" s="141">
        <f>[12]Janeiro!$E$14</f>
        <v>81.666666666666671</v>
      </c>
      <c r="L16" s="141">
        <f>[12]Janeiro!$E$15</f>
        <v>90.25</v>
      </c>
      <c r="M16" s="141">
        <f>[12]Janeiro!$E$16</f>
        <v>82.75</v>
      </c>
      <c r="N16" s="141">
        <f>[12]Janeiro!$E$17</f>
        <v>100</v>
      </c>
      <c r="O16" s="141">
        <f>[12]Janeiro!$E$18</f>
        <v>92.75</v>
      </c>
      <c r="P16" s="141">
        <f>[12]Janeiro!$E$19</f>
        <v>85.125</v>
      </c>
      <c r="Q16" s="141">
        <f>[12]Janeiro!$E$20</f>
        <v>82.571428571428569</v>
      </c>
      <c r="R16" s="141">
        <f>[12]Janeiro!$E$21</f>
        <v>78.333333333333329</v>
      </c>
      <c r="S16" s="141">
        <f>[12]Janeiro!$E$22</f>
        <v>64.63636363636364</v>
      </c>
      <c r="T16" s="141">
        <f>[12]Janeiro!$E$23</f>
        <v>78.3</v>
      </c>
      <c r="U16" s="141">
        <f>[12]Janeiro!$E$24</f>
        <v>93.428571428571431</v>
      </c>
      <c r="V16" s="141">
        <f>[12]Janeiro!$E$25</f>
        <v>92.375</v>
      </c>
      <c r="W16" s="141" t="e">
        <f>[12]Janeiro!$E$26</f>
        <v>#DIV/0!</v>
      </c>
      <c r="X16" s="141" t="e">
        <f>[12]Janeiro!$E$27</f>
        <v>#DIV/0!</v>
      </c>
      <c r="Y16" s="141">
        <f>[12]Janeiro!$E$28</f>
        <v>81.25</v>
      </c>
      <c r="Z16" s="141">
        <f>[12]Janeiro!$E$29</f>
        <v>90</v>
      </c>
      <c r="AA16" s="141">
        <f>[12]Janeiro!$E$30</f>
        <v>77.066666666666663</v>
      </c>
      <c r="AB16" s="141">
        <f>[12]Janeiro!$E$31</f>
        <v>84.307692307692307</v>
      </c>
      <c r="AC16" s="141">
        <f>[12]Janeiro!$E$32</f>
        <v>79.384615384615387</v>
      </c>
      <c r="AD16" s="141">
        <f>[12]Janeiro!$E$33</f>
        <v>75</v>
      </c>
      <c r="AE16" s="141">
        <f>[12]Janeiro!$E$34</f>
        <v>93</v>
      </c>
      <c r="AF16" s="141">
        <f>[12]Janeiro!$E$35</f>
        <v>91.428571428571431</v>
      </c>
      <c r="AG16" s="147" t="e">
        <f>AVERAGE(B16:AF16)</f>
        <v>#DIV/0!</v>
      </c>
    </row>
    <row r="17" spans="1:38" x14ac:dyDescent="0.2">
      <c r="A17" s="50" t="s">
        <v>2</v>
      </c>
      <c r="B17" s="141">
        <f>[13]Janeiro!$E$5</f>
        <v>72.583333333333329</v>
      </c>
      <c r="C17" s="141">
        <f>[13]Janeiro!$E$6</f>
        <v>77.958333333333329</v>
      </c>
      <c r="D17" s="141">
        <f>[13]Janeiro!$E$7</f>
        <v>84</v>
      </c>
      <c r="E17" s="141">
        <f>[13]Janeiro!$E$8</f>
        <v>92.208333333333329</v>
      </c>
      <c r="F17" s="141">
        <f>[13]Janeiro!$E$9</f>
        <v>74.125</v>
      </c>
      <c r="G17" s="141">
        <f>[13]Janeiro!$E$10</f>
        <v>73.166666666666671</v>
      </c>
      <c r="H17" s="141">
        <f>[13]Janeiro!$E$11</f>
        <v>69.416666666666671</v>
      </c>
      <c r="I17" s="141">
        <f>[13]Janeiro!$E$12</f>
        <v>64.333333333333329</v>
      </c>
      <c r="J17" s="141">
        <f>[13]Janeiro!$E$13</f>
        <v>64.125</v>
      </c>
      <c r="K17" s="141">
        <f>[13]Janeiro!$E$14</f>
        <v>71.583333333333329</v>
      </c>
      <c r="L17" s="141">
        <f>[13]Janeiro!$E$15</f>
        <v>80.958333333333329</v>
      </c>
      <c r="M17" s="141">
        <f>[13]Janeiro!$E$16</f>
        <v>78.916666666666671</v>
      </c>
      <c r="N17" s="141">
        <f>[13]Janeiro!$E$17</f>
        <v>87.125</v>
      </c>
      <c r="O17" s="141">
        <f>[13]Janeiro!$E$18</f>
        <v>85.916666666666671</v>
      </c>
      <c r="P17" s="141">
        <f>[13]Janeiro!$E$19</f>
        <v>78.041666666666671</v>
      </c>
      <c r="Q17" s="141">
        <f>[13]Janeiro!$E$20</f>
        <v>71.666666666666671</v>
      </c>
      <c r="R17" s="141">
        <f>[13]Janeiro!$E$21</f>
        <v>80.125</v>
      </c>
      <c r="S17" s="141">
        <f>[13]Janeiro!$E$22</f>
        <v>76.916666666666671</v>
      </c>
      <c r="T17" s="141">
        <f>[13]Janeiro!$E$23</f>
        <v>75.625</v>
      </c>
      <c r="U17" s="141">
        <f>[13]Janeiro!$E$24</f>
        <v>80.125</v>
      </c>
      <c r="V17" s="141">
        <f>[13]Janeiro!$E$25</f>
        <v>73.25</v>
      </c>
      <c r="W17" s="141">
        <f>[13]Janeiro!$E$26</f>
        <v>79.958333333333329</v>
      </c>
      <c r="X17" s="141">
        <f>[13]Janeiro!$E$27</f>
        <v>88.791666666666671</v>
      </c>
      <c r="Y17" s="141">
        <f>[13]Janeiro!$E$28</f>
        <v>80.708333333333329</v>
      </c>
      <c r="Z17" s="141">
        <f>[13]Janeiro!$E$29</f>
        <v>79.666666666666671</v>
      </c>
      <c r="AA17" s="141">
        <f>[13]Janeiro!$E$30</f>
        <v>74.75</v>
      </c>
      <c r="AB17" s="141">
        <f>[13]Janeiro!$E$31</f>
        <v>69</v>
      </c>
      <c r="AC17" s="141">
        <f>[13]Janeiro!$E$32</f>
        <v>74.875</v>
      </c>
      <c r="AD17" s="141">
        <f>[13]Janeiro!$E$33</f>
        <v>74.958333333333329</v>
      </c>
      <c r="AE17" s="141">
        <f>[13]Janeiro!$E$34</f>
        <v>83.458333333333329</v>
      </c>
      <c r="AF17" s="141">
        <f>[13]Janeiro!$E$35</f>
        <v>85.458333333333329</v>
      </c>
      <c r="AG17" s="147">
        <f t="shared" si="1"/>
        <v>77.541666666666686</v>
      </c>
      <c r="AI17" s="115" t="s">
        <v>35</v>
      </c>
    </row>
    <row r="18" spans="1:38" hidden="1" x14ac:dyDescent="0.2">
      <c r="A18" s="50" t="s">
        <v>3</v>
      </c>
      <c r="B18" s="141" t="str">
        <f>[14]Janeiro!$E$5</f>
        <v>*</v>
      </c>
      <c r="C18" s="141" t="str">
        <f>[14]Janeiro!$E$6</f>
        <v>*</v>
      </c>
      <c r="D18" s="141" t="str">
        <f>[14]Janeiro!$E$7</f>
        <v>*</v>
      </c>
      <c r="E18" s="141" t="str">
        <f>[14]Janeiro!$E$8</f>
        <v>*</v>
      </c>
      <c r="F18" s="141" t="str">
        <f>[14]Janeiro!$E$9</f>
        <v>*</v>
      </c>
      <c r="G18" s="141" t="str">
        <f>[14]Janeiro!$E$10</f>
        <v>*</v>
      </c>
      <c r="H18" s="141" t="str">
        <f>[14]Janeiro!$E$11</f>
        <v>*</v>
      </c>
      <c r="I18" s="141" t="str">
        <f>[14]Janeiro!$E$12</f>
        <v>*</v>
      </c>
      <c r="J18" s="141" t="str">
        <f>[14]Janeiro!$E$13</f>
        <v>*</v>
      </c>
      <c r="K18" s="141" t="str">
        <f>[14]Janeiro!$E$14</f>
        <v>*</v>
      </c>
      <c r="L18" s="141" t="str">
        <f>[14]Janeiro!$E$15</f>
        <v>*</v>
      </c>
      <c r="M18" s="141" t="str">
        <f>[14]Janeiro!$E$16</f>
        <v>*</v>
      </c>
      <c r="N18" s="141" t="str">
        <f>[14]Janeiro!$E$17</f>
        <v>*</v>
      </c>
      <c r="O18" s="141" t="str">
        <f>[14]Janeiro!$E$18</f>
        <v>*</v>
      </c>
      <c r="P18" s="141" t="str">
        <f>[14]Janeiro!$E$19</f>
        <v>*</v>
      </c>
      <c r="Q18" s="141" t="str">
        <f>[14]Janeiro!$E$20</f>
        <v>*</v>
      </c>
      <c r="R18" s="141" t="str">
        <f>[14]Janeiro!$E$21</f>
        <v>*</v>
      </c>
      <c r="S18" s="141" t="str">
        <f>[14]Janeiro!$E$22</f>
        <v>*</v>
      </c>
      <c r="T18" s="141" t="str">
        <f>[14]Janeiro!$E$23</f>
        <v>*</v>
      </c>
      <c r="U18" s="141" t="str">
        <f>[14]Janeiro!$E$24</f>
        <v>*</v>
      </c>
      <c r="V18" s="141" t="str">
        <f>[14]Janeiro!$E$25</f>
        <v>*</v>
      </c>
      <c r="W18" s="141" t="str">
        <f>[14]Janeiro!$E$26</f>
        <v>*</v>
      </c>
      <c r="X18" s="141" t="str">
        <f>[14]Janeiro!$E$27</f>
        <v>*</v>
      </c>
      <c r="Y18" s="141" t="str">
        <f>[14]Janeiro!$E$28</f>
        <v>*</v>
      </c>
      <c r="Z18" s="141" t="str">
        <f>[14]Janeiro!$E$29</f>
        <v>*</v>
      </c>
      <c r="AA18" s="141" t="str">
        <f>[14]Janeiro!$E$30</f>
        <v>*</v>
      </c>
      <c r="AB18" s="141" t="str">
        <f>[14]Janeiro!$E$31</f>
        <v>*</v>
      </c>
      <c r="AC18" s="141" t="str">
        <f>[14]Janeiro!$E$32</f>
        <v>*</v>
      </c>
      <c r="AD18" s="141" t="str">
        <f>[14]Janeiro!$E$33</f>
        <v>*</v>
      </c>
      <c r="AE18" s="141" t="str">
        <f>[14]Janeiro!$E$34</f>
        <v>*</v>
      </c>
      <c r="AF18" s="141" t="str">
        <f>[14]Janeiro!$E$35</f>
        <v>*</v>
      </c>
      <c r="AG18" s="147" t="e">
        <f t="shared" si="1"/>
        <v>#DIV/0!</v>
      </c>
      <c r="AH18" s="115" t="s">
        <v>35</v>
      </c>
      <c r="AI18" s="115" t="s">
        <v>35</v>
      </c>
    </row>
    <row r="19" spans="1:38" x14ac:dyDescent="0.2">
      <c r="A19" s="50" t="s">
        <v>4</v>
      </c>
      <c r="B19" s="141">
        <f>[15]Janeiro!$E$5</f>
        <v>77.681818181818187</v>
      </c>
      <c r="C19" s="141">
        <f>[15]Janeiro!$E$6</f>
        <v>82.2</v>
      </c>
      <c r="D19" s="141">
        <f>[15]Janeiro!$E$7</f>
        <v>78</v>
      </c>
      <c r="E19" s="141">
        <f>[15]Janeiro!$E$8</f>
        <v>83</v>
      </c>
      <c r="F19" s="141">
        <f>[15]Janeiro!$E$9</f>
        <v>87.681818181818187</v>
      </c>
      <c r="G19" s="141">
        <f>[15]Janeiro!$E$10</f>
        <v>89.666666666666671</v>
      </c>
      <c r="H19" s="141">
        <f>[15]Janeiro!$E$11</f>
        <v>91.272727272727266</v>
      </c>
      <c r="I19" s="141">
        <f>[15]Janeiro!$E$12</f>
        <v>87.727272727272734</v>
      </c>
      <c r="J19" s="141">
        <f>[15]Janeiro!$E$13</f>
        <v>81.238095238095241</v>
      </c>
      <c r="K19" s="141">
        <f>[15]Janeiro!$E$14</f>
        <v>84</v>
      </c>
      <c r="L19" s="141">
        <f>[15]Janeiro!$E$15</f>
        <v>86.217391304347828</v>
      </c>
      <c r="M19" s="141">
        <f>[15]Janeiro!$E$16</f>
        <v>81.5</v>
      </c>
      <c r="N19" s="141">
        <f>[15]Janeiro!$E$17</f>
        <v>79.913043478260875</v>
      </c>
      <c r="O19" s="141">
        <f>[15]Janeiro!$E$18</f>
        <v>77.521739130434781</v>
      </c>
      <c r="P19" s="141">
        <f>[15]Janeiro!$E$19</f>
        <v>75.38095238095238</v>
      </c>
      <c r="Q19" s="141">
        <f>[15]Janeiro!$E$20</f>
        <v>83.083333333333329</v>
      </c>
      <c r="R19" s="141">
        <f>[15]Janeiro!$E$21</f>
        <v>77.38095238095238</v>
      </c>
      <c r="S19" s="141">
        <f>[15]Janeiro!$E$22</f>
        <v>73.400000000000006</v>
      </c>
      <c r="T19" s="141">
        <f>[15]Janeiro!$E$23</f>
        <v>75.523809523809518</v>
      </c>
      <c r="U19" s="141">
        <f>[15]Janeiro!$E$24</f>
        <v>72.956521739130437</v>
      </c>
      <c r="V19" s="141">
        <f>[15]Janeiro!$E$25</f>
        <v>76.454545454545453</v>
      </c>
      <c r="W19" s="141">
        <f>[15]Janeiro!$E$26</f>
        <v>79.913043478260875</v>
      </c>
      <c r="X19" s="141">
        <f>[15]Janeiro!$E$27</f>
        <v>87.318181818181813</v>
      </c>
      <c r="Y19" s="141">
        <f>[15]Janeiro!$E$28</f>
        <v>81.416666666666671</v>
      </c>
      <c r="Z19" s="141">
        <f>[15]Janeiro!$E$29</f>
        <v>76.272727272727266</v>
      </c>
      <c r="AA19" s="141">
        <f>[15]Janeiro!$E$30</f>
        <v>74.333333333333329</v>
      </c>
      <c r="AB19" s="141">
        <f>[15]Janeiro!$E$31</f>
        <v>79.476190476190482</v>
      </c>
      <c r="AC19" s="141">
        <f>[15]Janeiro!$E$32</f>
        <v>75.61904761904762</v>
      </c>
      <c r="AD19" s="141">
        <f>[15]Janeiro!$E$33</f>
        <v>81.857142857142861</v>
      </c>
      <c r="AE19" s="141">
        <f>[15]Janeiro!$E$34</f>
        <v>79.304347826086953</v>
      </c>
      <c r="AF19" s="141">
        <f>[15]Janeiro!$E$35</f>
        <v>80.565217391304344</v>
      </c>
      <c r="AG19" s="147">
        <f t="shared" si="1"/>
        <v>80.57666405590669</v>
      </c>
      <c r="AI19" s="18" t="s">
        <v>35</v>
      </c>
    </row>
    <row r="20" spans="1:38" x14ac:dyDescent="0.2">
      <c r="A20" s="50" t="s">
        <v>5</v>
      </c>
      <c r="B20" s="141">
        <f>[16]Janeiro!$E$5</f>
        <v>64.333333333333329</v>
      </c>
      <c r="C20" s="141">
        <f>[16]Janeiro!$E$6</f>
        <v>63.954545454545453</v>
      </c>
      <c r="D20" s="141">
        <f>[16]Janeiro!$E$7</f>
        <v>82.652173913043484</v>
      </c>
      <c r="E20" s="141">
        <f>[16]Janeiro!$E$8</f>
        <v>81.900000000000006</v>
      </c>
      <c r="F20" s="141">
        <f>[16]Janeiro!$E$9</f>
        <v>62.61904761904762</v>
      </c>
      <c r="G20" s="141">
        <f>[16]Janeiro!$E$10</f>
        <v>42.217391304347828</v>
      </c>
      <c r="H20" s="141">
        <f>[16]Janeiro!$E$11</f>
        <v>49.38095238095238</v>
      </c>
      <c r="I20" s="141">
        <f>[16]Janeiro!$E$12</f>
        <v>49.18181818181818</v>
      </c>
      <c r="J20" s="141">
        <f>[16]Janeiro!$E$13</f>
        <v>59.761904761904759</v>
      </c>
      <c r="K20" s="141">
        <f>[16]Janeiro!$E$14</f>
        <v>64.19047619047619</v>
      </c>
      <c r="L20" s="141">
        <f>[16]Janeiro!$E$15</f>
        <v>76.130434782608702</v>
      </c>
      <c r="M20" s="141">
        <f>[16]Janeiro!$E$16</f>
        <v>76.7</v>
      </c>
      <c r="N20" s="141">
        <f>[16]Janeiro!$E$17</f>
        <v>77.086956521739125</v>
      </c>
      <c r="O20" s="141">
        <f>[16]Janeiro!$E$18</f>
        <v>88.869565217391298</v>
      </c>
      <c r="P20" s="141">
        <f>[16]Janeiro!$E$19</f>
        <v>73.409090909090907</v>
      </c>
      <c r="Q20" s="141">
        <f>[16]Janeiro!$E$20</f>
        <v>76.5</v>
      </c>
      <c r="R20" s="141">
        <f>[16]Janeiro!$E$21</f>
        <v>75.952380952380949</v>
      </c>
      <c r="S20" s="141">
        <f>[16]Janeiro!$E$22</f>
        <v>67.400000000000006</v>
      </c>
      <c r="T20" s="141">
        <f>[16]Janeiro!$E$23</f>
        <v>62.5</v>
      </c>
      <c r="U20" s="141">
        <f>[16]Janeiro!$E$24</f>
        <v>66.045454545454547</v>
      </c>
      <c r="V20" s="141">
        <f>[16]Janeiro!$E$25</f>
        <v>59.89473684210526</v>
      </c>
      <c r="W20" s="141">
        <f>[16]Janeiro!$E$26</f>
        <v>59.238095238095241</v>
      </c>
      <c r="X20" s="141">
        <f>[16]Janeiro!$E$27</f>
        <v>65.3</v>
      </c>
      <c r="Y20" s="141">
        <f>[16]Janeiro!$E$28</f>
        <v>73.909090909090907</v>
      </c>
      <c r="Z20" s="141">
        <f>[16]Janeiro!$E$29</f>
        <v>70.047619047619051</v>
      </c>
      <c r="AA20" s="141">
        <f>[16]Janeiro!$E$30</f>
        <v>69.86363636363636</v>
      </c>
      <c r="AB20" s="141">
        <f>[16]Janeiro!$E$31</f>
        <v>74.349999999999994</v>
      </c>
      <c r="AC20" s="141">
        <f>[16]Janeiro!$E$32</f>
        <v>71.315789473684205</v>
      </c>
      <c r="AD20" s="141">
        <f>[16]Janeiro!$E$33</f>
        <v>78.19047619047619</v>
      </c>
      <c r="AE20" s="141">
        <f>[16]Janeiro!$E$34</f>
        <v>75</v>
      </c>
      <c r="AF20" s="141">
        <f>[16]Janeiro!$E$35</f>
        <v>72.833333333333329</v>
      </c>
      <c r="AG20" s="147">
        <f t="shared" si="1"/>
        <v>68.733171079554026</v>
      </c>
      <c r="AH20" s="115" t="s">
        <v>35</v>
      </c>
    </row>
    <row r="21" spans="1:38" x14ac:dyDescent="0.2">
      <c r="A21" s="50" t="s">
        <v>33</v>
      </c>
      <c r="B21" s="141">
        <f>[17]Janeiro!$E$5</f>
        <v>79.291666666666671</v>
      </c>
      <c r="C21" s="141">
        <f>[17]Janeiro!$E$6</f>
        <v>87.708333333333329</v>
      </c>
      <c r="D21" s="141">
        <f>[17]Janeiro!$E$7</f>
        <v>86.333333333333329</v>
      </c>
      <c r="E21" s="141">
        <f>[17]Janeiro!$E$8</f>
        <v>92.583333333333329</v>
      </c>
      <c r="F21" s="141">
        <f>[17]Janeiro!$E$9</f>
        <v>90.416666666666671</v>
      </c>
      <c r="G21" s="141">
        <f>[17]Janeiro!$E$10</f>
        <v>90.416666666666671</v>
      </c>
      <c r="H21" s="141">
        <f>[17]Janeiro!$E$11</f>
        <v>91.708333333333329</v>
      </c>
      <c r="I21" s="141">
        <f>[17]Janeiro!$E$12</f>
        <v>90.916666666666671</v>
      </c>
      <c r="J21" s="141">
        <f>[17]Janeiro!$E$13</f>
        <v>82.958333333333329</v>
      </c>
      <c r="K21" s="141">
        <f>[17]Janeiro!$E$14</f>
        <v>86.125</v>
      </c>
      <c r="L21" s="141">
        <f>[17]Janeiro!$E$15</f>
        <v>85.166666666666671</v>
      </c>
      <c r="M21" s="141">
        <f>[17]Janeiro!$E$16</f>
        <v>86.458333333333329</v>
      </c>
      <c r="N21" s="141">
        <f>[17]Janeiro!$E$17</f>
        <v>90.833333333333329</v>
      </c>
      <c r="O21" s="141">
        <f>[17]Janeiro!$E$18</f>
        <v>85.833333333333329</v>
      </c>
      <c r="P21" s="141">
        <f>[17]Janeiro!$E$19</f>
        <v>81.833333333333329</v>
      </c>
      <c r="Q21" s="141">
        <f>[17]Janeiro!$E$20</f>
        <v>85.541666666666671</v>
      </c>
      <c r="R21" s="141">
        <f>[17]Janeiro!$E$21</f>
        <v>82.041666666666671</v>
      </c>
      <c r="S21" s="141">
        <f>[17]Janeiro!$E$22</f>
        <v>80.458333333333329</v>
      </c>
      <c r="T21" s="141">
        <f>[17]Janeiro!$E$23</f>
        <v>80.416666666666671</v>
      </c>
      <c r="U21" s="141">
        <f>[17]Janeiro!$E$24</f>
        <v>76.708333333333329</v>
      </c>
      <c r="V21" s="141">
        <f>[17]Janeiro!$E$25</f>
        <v>77.625</v>
      </c>
      <c r="W21" s="141">
        <f>[17]Janeiro!$E$26</f>
        <v>84.291666666666671</v>
      </c>
      <c r="X21" s="141">
        <f>[17]Janeiro!$E$27</f>
        <v>91</v>
      </c>
      <c r="Y21" s="141">
        <f>[17]Janeiro!$E$28</f>
        <v>85.416666666666671</v>
      </c>
      <c r="Z21" s="141">
        <f>[17]Janeiro!$E$29</f>
        <v>87.958333333333329</v>
      </c>
      <c r="AA21" s="141">
        <f>[17]Janeiro!$E$30</f>
        <v>83</v>
      </c>
      <c r="AB21" s="141">
        <f>[17]Janeiro!$E$31</f>
        <v>86.5</v>
      </c>
      <c r="AC21" s="141">
        <f>[17]Janeiro!$E$32</f>
        <v>78.625</v>
      </c>
      <c r="AD21" s="141">
        <f>[17]Janeiro!$E$33</f>
        <v>80.333333333333329</v>
      </c>
      <c r="AE21" s="141">
        <f>[17]Janeiro!$E$34</f>
        <v>83.541666666666671</v>
      </c>
      <c r="AF21" s="141">
        <f>[17]Janeiro!$E$35</f>
        <v>84.375</v>
      </c>
      <c r="AG21" s="147">
        <f t="shared" si="1"/>
        <v>85.045698924731184</v>
      </c>
      <c r="AI21" s="18" t="s">
        <v>35</v>
      </c>
      <c r="AJ21" s="18" t="s">
        <v>35</v>
      </c>
    </row>
    <row r="22" spans="1:38" x14ac:dyDescent="0.2">
      <c r="A22" s="50" t="s">
        <v>6</v>
      </c>
      <c r="B22" s="141">
        <f>[18]Janeiro!$E$5</f>
        <v>72.565217391304344</v>
      </c>
      <c r="C22" s="141">
        <f>[18]Janeiro!$E$6</f>
        <v>73.727272727272734</v>
      </c>
      <c r="D22" s="141">
        <f>[18]Janeiro!$E$7</f>
        <v>86.608695652173907</v>
      </c>
      <c r="E22" s="141">
        <f>[18]Janeiro!$E$8</f>
        <v>88.045454545454547</v>
      </c>
      <c r="F22" s="141">
        <f>[18]Janeiro!$E$9</f>
        <v>89.238095238095241</v>
      </c>
      <c r="G22" s="141">
        <f>[18]Janeiro!$E$10</f>
        <v>74.227272727272734</v>
      </c>
      <c r="H22" s="141">
        <f>[18]Janeiro!$E$11</f>
        <v>73.45</v>
      </c>
      <c r="I22" s="141">
        <f>[18]Janeiro!$E$12</f>
        <v>72.739130434782609</v>
      </c>
      <c r="J22" s="141">
        <f>[18]Janeiro!$E$13</f>
        <v>78.608695652173907</v>
      </c>
      <c r="K22" s="141">
        <f>[18]Janeiro!$E$14</f>
        <v>77.5</v>
      </c>
      <c r="L22" s="141">
        <f>[18]Janeiro!$E$15</f>
        <v>86.272727272727266</v>
      </c>
      <c r="M22" s="141">
        <f>[18]Janeiro!$E$16</f>
        <v>79.95</v>
      </c>
      <c r="N22" s="141">
        <f>[18]Janeiro!$E$17</f>
        <v>91.409090909090907</v>
      </c>
      <c r="O22" s="141">
        <f>[18]Janeiro!$E$18</f>
        <v>89.857142857142861</v>
      </c>
      <c r="P22" s="141">
        <f>[18]Janeiro!$E$19</f>
        <v>78.913043478260875</v>
      </c>
      <c r="Q22" s="141">
        <f>[18]Janeiro!$E$20</f>
        <v>79.875</v>
      </c>
      <c r="R22" s="141">
        <f>[18]Janeiro!$E$21</f>
        <v>83.523809523809518</v>
      </c>
      <c r="S22" s="141">
        <f>[18]Janeiro!$E$22</f>
        <v>73.263157894736835</v>
      </c>
      <c r="T22" s="141">
        <f>[18]Janeiro!$E$23</f>
        <v>73.545454545454547</v>
      </c>
      <c r="U22" s="141">
        <f>[18]Janeiro!$E$24</f>
        <v>76.043478260869563</v>
      </c>
      <c r="V22" s="141">
        <f>[18]Janeiro!$E$25</f>
        <v>78.727272727272734</v>
      </c>
      <c r="W22" s="141">
        <f>[18]Janeiro!$E$26</f>
        <v>79.818181818181813</v>
      </c>
      <c r="X22" s="141">
        <f>[18]Janeiro!$E$27</f>
        <v>85.523809523809518</v>
      </c>
      <c r="Y22" s="141">
        <f>[18]Janeiro!$E$28</f>
        <v>83.086956521739125</v>
      </c>
      <c r="Z22" s="141">
        <f>[18]Janeiro!$E$29</f>
        <v>85.409090909090907</v>
      </c>
      <c r="AA22" s="141">
        <f>[18]Janeiro!$E$30</f>
        <v>79.478260869565219</v>
      </c>
      <c r="AB22" s="141">
        <f>[18]Janeiro!$E$31</f>
        <v>80.666666666666671</v>
      </c>
      <c r="AC22" s="141">
        <f>[18]Janeiro!$E$32</f>
        <v>80.791666666666671</v>
      </c>
      <c r="AD22" s="141">
        <f>[18]Janeiro!$E$33</f>
        <v>72.7</v>
      </c>
      <c r="AE22" s="141">
        <f>[18]Janeiro!$E$34</f>
        <v>84.173913043478265</v>
      </c>
      <c r="AF22" s="141">
        <f>[18]Janeiro!$E$35</f>
        <v>84.681818181818187</v>
      </c>
      <c r="AG22" s="147">
        <f t="shared" si="1"/>
        <v>80.465173420610029</v>
      </c>
      <c r="AK22" s="18" t="s">
        <v>35</v>
      </c>
    </row>
    <row r="23" spans="1:38" x14ac:dyDescent="0.2">
      <c r="A23" s="50" t="s">
        <v>7</v>
      </c>
      <c r="B23" s="141">
        <f>[19]Janeiro!$E$5</f>
        <v>72.125</v>
      </c>
      <c r="C23" s="141">
        <f>[19]Janeiro!$E$6</f>
        <v>86.541666666666671</v>
      </c>
      <c r="D23" s="141">
        <f>[19]Janeiro!$E$7</f>
        <v>84.208333333333329</v>
      </c>
      <c r="E23" s="141">
        <f>[19]Janeiro!$E$8</f>
        <v>86.041666666666671</v>
      </c>
      <c r="F23" s="141">
        <f>[19]Janeiro!$E$9</f>
        <v>67.25</v>
      </c>
      <c r="G23" s="141">
        <f>[19]Janeiro!$E$10</f>
        <v>69.958333333333329</v>
      </c>
      <c r="H23" s="141">
        <f>[19]Janeiro!$E$11</f>
        <v>67.791666666666671</v>
      </c>
      <c r="I23" s="141">
        <f>[19]Janeiro!$E$12</f>
        <v>65.458333333333329</v>
      </c>
      <c r="J23" s="141">
        <f>[19]Janeiro!$E$13</f>
        <v>69.625</v>
      </c>
      <c r="K23" s="141">
        <f>[19]Janeiro!$E$14</f>
        <v>78</v>
      </c>
      <c r="L23" s="141">
        <f>[19]Janeiro!$E$15</f>
        <v>84.375</v>
      </c>
      <c r="M23" s="141">
        <f>[19]Janeiro!$E$16</f>
        <v>80.875</v>
      </c>
      <c r="N23" s="141">
        <f>[19]Janeiro!$E$17</f>
        <v>81.875</v>
      </c>
      <c r="O23" s="141">
        <f>[19]Janeiro!$E$18</f>
        <v>82.5</v>
      </c>
      <c r="P23" s="141">
        <f>[19]Janeiro!$E$19</f>
        <v>78.166666666666671</v>
      </c>
      <c r="Q23" s="141">
        <f>[19]Janeiro!$E$20</f>
        <v>69.166666666666671</v>
      </c>
      <c r="R23" s="141">
        <f>[19]Janeiro!$E$21</f>
        <v>77.666666666666671</v>
      </c>
      <c r="S23" s="141">
        <f>[19]Janeiro!$E$22</f>
        <v>78.125</v>
      </c>
      <c r="T23" s="141">
        <f>[19]Janeiro!$E$23</f>
        <v>79.791666666666671</v>
      </c>
      <c r="U23" s="141">
        <f>[19]Janeiro!$E$24</f>
        <v>76.333333333333329</v>
      </c>
      <c r="V23" s="141">
        <f>[19]Janeiro!$E$25</f>
        <v>79.958333333333329</v>
      </c>
      <c r="W23" s="141">
        <f>[19]Janeiro!$E$26</f>
        <v>85.541666666666671</v>
      </c>
      <c r="X23" s="141">
        <f>[19]Janeiro!$E$27</f>
        <v>88.125</v>
      </c>
      <c r="Y23" s="141">
        <f>[19]Janeiro!$E$28</f>
        <v>79.916666666666671</v>
      </c>
      <c r="Z23" s="141">
        <f>[19]Janeiro!$E$29</f>
        <v>71.541666666666671</v>
      </c>
      <c r="AA23" s="141">
        <f>[19]Janeiro!$E$30</f>
        <v>60.25</v>
      </c>
      <c r="AB23" s="141">
        <f>[19]Janeiro!$E$31</f>
        <v>53.75</v>
      </c>
      <c r="AC23" s="141">
        <f>[19]Janeiro!$E$32</f>
        <v>67.333333333333329</v>
      </c>
      <c r="AD23" s="141">
        <f>[19]Janeiro!$E$33</f>
        <v>71.791666666666671</v>
      </c>
      <c r="AE23" s="141">
        <f>[19]Janeiro!$E$34</f>
        <v>82.25</v>
      </c>
      <c r="AF23" s="141">
        <f>[19]Janeiro!$E$35</f>
        <v>93.708333333333329</v>
      </c>
      <c r="AG23" s="147">
        <f t="shared" si="1"/>
        <v>76.45295698924734</v>
      </c>
    </row>
    <row r="24" spans="1:38" hidden="1" x14ac:dyDescent="0.2">
      <c r="A24" s="50" t="s">
        <v>155</v>
      </c>
      <c r="B24" s="141" t="str">
        <f>[20]Janeiro!$E$5</f>
        <v>*</v>
      </c>
      <c r="C24" s="141" t="str">
        <f>[20]Janeiro!$E$6</f>
        <v>*</v>
      </c>
      <c r="D24" s="141" t="str">
        <f>[20]Janeiro!$E$7</f>
        <v>*</v>
      </c>
      <c r="E24" s="141" t="str">
        <f>[20]Janeiro!$E$8</f>
        <v>*</v>
      </c>
      <c r="F24" s="141" t="str">
        <f>[20]Janeiro!$E$9</f>
        <v>*</v>
      </c>
      <c r="G24" s="141" t="str">
        <f>[20]Janeiro!$E$10</f>
        <v>*</v>
      </c>
      <c r="H24" s="141" t="str">
        <f>[20]Janeiro!$E$11</f>
        <v>*</v>
      </c>
      <c r="I24" s="141" t="str">
        <f>[20]Janeiro!$E$12</f>
        <v>*</v>
      </c>
      <c r="J24" s="141" t="str">
        <f>[20]Janeiro!$E$13</f>
        <v>*</v>
      </c>
      <c r="K24" s="141" t="str">
        <f>[20]Janeiro!$E$14</f>
        <v>*</v>
      </c>
      <c r="L24" s="141" t="str">
        <f>[20]Janeiro!$E$15</f>
        <v>*</v>
      </c>
      <c r="M24" s="141" t="str">
        <f>[20]Janeiro!$E$16</f>
        <v>*</v>
      </c>
      <c r="N24" s="141" t="str">
        <f>[20]Janeiro!$E$17</f>
        <v>*</v>
      </c>
      <c r="O24" s="141" t="str">
        <f>[20]Janeiro!$E$18</f>
        <v>*</v>
      </c>
      <c r="P24" s="141" t="str">
        <f>[20]Janeiro!$E$19</f>
        <v>*</v>
      </c>
      <c r="Q24" s="141" t="str">
        <f>[20]Janeiro!$E$20</f>
        <v>*</v>
      </c>
      <c r="R24" s="141" t="str">
        <f>[20]Janeiro!$E$21</f>
        <v>*</v>
      </c>
      <c r="S24" s="141" t="str">
        <f>[20]Janeiro!$E$22</f>
        <v>*</v>
      </c>
      <c r="T24" s="141" t="str">
        <f>[20]Janeiro!$E$23</f>
        <v>*</v>
      </c>
      <c r="U24" s="141" t="str">
        <f>[20]Janeiro!$E$24</f>
        <v>*</v>
      </c>
      <c r="V24" s="141" t="str">
        <f>[20]Janeiro!$E$25</f>
        <v>*</v>
      </c>
      <c r="W24" s="141" t="str">
        <f>[20]Janeiro!$E$26</f>
        <v>*</v>
      </c>
      <c r="X24" s="141" t="str">
        <f>[20]Janeiro!$E$27</f>
        <v>*</v>
      </c>
      <c r="Y24" s="141" t="str">
        <f>[20]Janeiro!$E$28</f>
        <v>*</v>
      </c>
      <c r="Z24" s="141" t="str">
        <f>[20]Janeiro!$E$29</f>
        <v>*</v>
      </c>
      <c r="AA24" s="141" t="str">
        <f>[20]Janeiro!$E$30</f>
        <v>*</v>
      </c>
      <c r="AB24" s="141" t="str">
        <f>[20]Janeiro!$E$31</f>
        <v>*</v>
      </c>
      <c r="AC24" s="141" t="str">
        <f>[20]Janeiro!$E$32</f>
        <v>*</v>
      </c>
      <c r="AD24" s="141" t="str">
        <f>[20]Janeiro!$E$33</f>
        <v>*</v>
      </c>
      <c r="AE24" s="141" t="str">
        <f>[20]Janeiro!$E$34</f>
        <v>*</v>
      </c>
      <c r="AF24" s="141" t="str">
        <f>[20]Janeiro!$E$35</f>
        <v>*</v>
      </c>
      <c r="AG24" s="147" t="e">
        <f t="shared" si="1"/>
        <v>#DIV/0!</v>
      </c>
      <c r="AI24" s="18" t="s">
        <v>35</v>
      </c>
      <c r="AK24" s="18" t="s">
        <v>35</v>
      </c>
    </row>
    <row r="25" spans="1:38" hidden="1" x14ac:dyDescent="0.2">
      <c r="A25" s="50" t="s">
        <v>156</v>
      </c>
      <c r="B25" s="141" t="str">
        <f>[21]Janeiro!$E$5</f>
        <v>*</v>
      </c>
      <c r="C25" s="141" t="str">
        <f>[21]Janeiro!$E$6</f>
        <v>*</v>
      </c>
      <c r="D25" s="141" t="str">
        <f>[21]Janeiro!$E$7</f>
        <v>*</v>
      </c>
      <c r="E25" s="141" t="str">
        <f>[21]Janeiro!$E$8</f>
        <v>*</v>
      </c>
      <c r="F25" s="141" t="str">
        <f>[21]Janeiro!$E$9</f>
        <v>*</v>
      </c>
      <c r="G25" s="141" t="str">
        <f>[21]Janeiro!$E$10</f>
        <v>*</v>
      </c>
      <c r="H25" s="141" t="str">
        <f>[21]Janeiro!$E$11</f>
        <v>*</v>
      </c>
      <c r="I25" s="141" t="str">
        <f>[21]Janeiro!$E$12</f>
        <v>*</v>
      </c>
      <c r="J25" s="141" t="str">
        <f>[21]Janeiro!$E$13</f>
        <v>*</v>
      </c>
      <c r="K25" s="141" t="str">
        <f>[21]Janeiro!$E$14</f>
        <v>*</v>
      </c>
      <c r="L25" s="141" t="str">
        <f>[21]Janeiro!$E$15</f>
        <v>*</v>
      </c>
      <c r="M25" s="141" t="str">
        <f>[21]Janeiro!$E$16</f>
        <v>*</v>
      </c>
      <c r="N25" s="141" t="str">
        <f>[21]Janeiro!$E$17</f>
        <v>*</v>
      </c>
      <c r="O25" s="141" t="str">
        <f>[21]Janeiro!$E$18</f>
        <v>*</v>
      </c>
      <c r="P25" s="141" t="str">
        <f>[21]Janeiro!$E$19</f>
        <v>*</v>
      </c>
      <c r="Q25" s="141" t="str">
        <f>[21]Janeiro!$E$20</f>
        <v>*</v>
      </c>
      <c r="R25" s="141" t="s">
        <v>212</v>
      </c>
      <c r="S25" s="141" t="str">
        <f>[21]Janeiro!$E$22</f>
        <v>*</v>
      </c>
      <c r="T25" s="141" t="str">
        <f>[21]Janeiro!$E$23</f>
        <v>*</v>
      </c>
      <c r="U25" s="141" t="str">
        <f>[21]Janeiro!$E$24</f>
        <v>*</v>
      </c>
      <c r="V25" s="141" t="str">
        <f>[21]Janeiro!$E$25</f>
        <v>*</v>
      </c>
      <c r="W25" s="141" t="str">
        <f>[21]Janeiro!$E$26</f>
        <v>*</v>
      </c>
      <c r="X25" s="141" t="str">
        <f>[21]Janeiro!$E$27</f>
        <v>*</v>
      </c>
      <c r="Y25" s="141" t="str">
        <f>[21]Janeiro!$E$28</f>
        <v>*</v>
      </c>
      <c r="Z25" s="141" t="str">
        <f>[21]Janeiro!$E$29</f>
        <v>*</v>
      </c>
      <c r="AA25" s="141" t="str">
        <f>[21]Janeiro!$E$30</f>
        <v>*</v>
      </c>
      <c r="AB25" s="141" t="str">
        <f>[21]Janeiro!$E$31</f>
        <v>*</v>
      </c>
      <c r="AC25" s="141" t="str">
        <f>[21]Janeiro!$E$32</f>
        <v>*</v>
      </c>
      <c r="AD25" s="141" t="str">
        <f>[21]Janeiro!$E$33</f>
        <v>*</v>
      </c>
      <c r="AE25" s="141" t="str">
        <f>[21]Janeiro!$E$34</f>
        <v>*</v>
      </c>
      <c r="AF25" s="141" t="str">
        <f>[21]Janeiro!$E$35</f>
        <v>*</v>
      </c>
      <c r="AG25" s="147" t="e">
        <f t="shared" si="1"/>
        <v>#DIV/0!</v>
      </c>
      <c r="AH25" s="115" t="s">
        <v>35</v>
      </c>
      <c r="AK25" s="115" t="s">
        <v>35</v>
      </c>
    </row>
    <row r="26" spans="1:38" x14ac:dyDescent="0.2">
      <c r="A26" s="50" t="s">
        <v>157</v>
      </c>
      <c r="B26" s="141">
        <f>[22]Janeiro!$E$5</f>
        <v>75.625</v>
      </c>
      <c r="C26" s="141">
        <f>[22]Janeiro!$E$6</f>
        <v>89.041666666666671</v>
      </c>
      <c r="D26" s="141">
        <f>[22]Janeiro!$E$7</f>
        <v>86.083333333333329</v>
      </c>
      <c r="E26" s="141">
        <f>[22]Janeiro!$E$8</f>
        <v>87.333333333333329</v>
      </c>
      <c r="F26" s="141">
        <f>[22]Janeiro!$E$9</f>
        <v>68.125</v>
      </c>
      <c r="G26" s="141">
        <f>[22]Janeiro!$E$10</f>
        <v>73.416666666666671</v>
      </c>
      <c r="H26" s="141">
        <f>[22]Janeiro!$E$11</f>
        <v>72.416666666666671</v>
      </c>
      <c r="I26" s="141">
        <f>[22]Janeiro!$E$12</f>
        <v>70.166666666666671</v>
      </c>
      <c r="J26" s="141">
        <f>[22]Janeiro!$E$13</f>
        <v>74.666666666666671</v>
      </c>
      <c r="K26" s="141">
        <f>[22]Janeiro!$E$14</f>
        <v>81.625</v>
      </c>
      <c r="L26" s="141">
        <f>[22]Janeiro!$E$15</f>
        <v>87.5</v>
      </c>
      <c r="M26" s="141">
        <f>[22]Janeiro!$E$16</f>
        <v>84.875</v>
      </c>
      <c r="N26" s="141">
        <f>[22]Janeiro!$E$17</f>
        <v>87.416666666666671</v>
      </c>
      <c r="O26" s="141">
        <f>[22]Janeiro!$E$18</f>
        <v>85.916666666666671</v>
      </c>
      <c r="P26" s="141">
        <f>[22]Janeiro!$E$19</f>
        <v>80.916666666666671</v>
      </c>
      <c r="Q26" s="141">
        <f>[22]Janeiro!$E$20</f>
        <v>75.583333333333329</v>
      </c>
      <c r="R26" s="141">
        <f>[22]Janeiro!$E$21</f>
        <v>80.916666666666671</v>
      </c>
      <c r="S26" s="141">
        <f>[22]Janeiro!$E$22</f>
        <v>82</v>
      </c>
      <c r="T26" s="141">
        <f>[22]Janeiro!$E$23</f>
        <v>79.875</v>
      </c>
      <c r="U26" s="141">
        <f>[22]Janeiro!$E$24</f>
        <v>80</v>
      </c>
      <c r="V26" s="141">
        <f>[22]Janeiro!$E$25</f>
        <v>81.958333333333329</v>
      </c>
      <c r="W26" s="141">
        <f>[22]Janeiro!$E$26</f>
        <v>87.25</v>
      </c>
      <c r="X26" s="141">
        <f>[22]Janeiro!$E$27</f>
        <v>92.291666666666671</v>
      </c>
      <c r="Y26" s="141">
        <f>[22]Janeiro!$E$28</f>
        <v>83.708333333333329</v>
      </c>
      <c r="Z26" s="141">
        <f>[22]Janeiro!$E$29</f>
        <v>76.75</v>
      </c>
      <c r="AA26" s="141">
        <f>[22]Janeiro!$E$30</f>
        <v>66.958333333333329</v>
      </c>
      <c r="AB26" s="141">
        <f>[22]Janeiro!$E$31</f>
        <v>60.75</v>
      </c>
      <c r="AC26" s="141">
        <f>[22]Janeiro!$E$32</f>
        <v>69.458333333333329</v>
      </c>
      <c r="AD26" s="141">
        <f>[22]Janeiro!$E$33</f>
        <v>78.625</v>
      </c>
      <c r="AE26" s="141">
        <f>[22]Janeiro!$E$34</f>
        <v>85.458333333333329</v>
      </c>
      <c r="AF26" s="141">
        <f>[22]Janeiro!$E$35</f>
        <v>97.166666666666671</v>
      </c>
      <c r="AG26" s="147">
        <f t="shared" si="1"/>
        <v>80.125</v>
      </c>
      <c r="AJ26" s="18" t="s">
        <v>35</v>
      </c>
      <c r="AK26" s="18" t="s">
        <v>35</v>
      </c>
    </row>
    <row r="27" spans="1:38" x14ac:dyDescent="0.2">
      <c r="A27" s="50" t="s">
        <v>8</v>
      </c>
      <c r="B27" s="141">
        <f>[23]Janeiro!$E$5</f>
        <v>70.083333333333329</v>
      </c>
      <c r="C27" s="141">
        <f>[23]Janeiro!$E$6</f>
        <v>82.631578947368425</v>
      </c>
      <c r="D27" s="141">
        <f>[23]Janeiro!$E$7</f>
        <v>84.375</v>
      </c>
      <c r="E27" s="141">
        <f>[23]Janeiro!$E$8</f>
        <v>71.181818181818187</v>
      </c>
      <c r="F27" s="141">
        <f>[23]Janeiro!$E$9</f>
        <v>65.75</v>
      </c>
      <c r="G27" s="141">
        <f>[23]Janeiro!$E$10</f>
        <v>70.666666666666671</v>
      </c>
      <c r="H27" s="141">
        <f>[23]Janeiro!$E$11</f>
        <v>66.125</v>
      </c>
      <c r="I27" s="141">
        <f>[23]Janeiro!$E$12</f>
        <v>67.666666666666671</v>
      </c>
      <c r="J27" s="141">
        <f>[23]Janeiro!$E$13</f>
        <v>75.666666666666671</v>
      </c>
      <c r="K27" s="141">
        <f>[23]Janeiro!$E$14</f>
        <v>83.434782608695656</v>
      </c>
      <c r="L27" s="141">
        <f>[23]Janeiro!$E$15</f>
        <v>76.5</v>
      </c>
      <c r="M27" s="141">
        <f>[23]Janeiro!$E$16</f>
        <v>71.5</v>
      </c>
      <c r="N27" s="141">
        <f>[23]Janeiro!$E$17</f>
        <v>79.05</v>
      </c>
      <c r="O27" s="141">
        <f>[23]Janeiro!$E$18</f>
        <v>83.07692307692308</v>
      </c>
      <c r="P27" s="141">
        <f>[23]Janeiro!$E$19</f>
        <v>75.875</v>
      </c>
      <c r="Q27" s="141">
        <f>[23]Janeiro!$E$20</f>
        <v>73.599999999999994</v>
      </c>
      <c r="R27" s="141">
        <f>[23]Janeiro!$E$21</f>
        <v>75.826086956521735</v>
      </c>
      <c r="S27" s="141">
        <f>[23]Janeiro!$E$22</f>
        <v>81.61904761904762</v>
      </c>
      <c r="T27" s="141">
        <f>[23]Janeiro!$E$23</f>
        <v>74</v>
      </c>
      <c r="U27" s="141">
        <f>[23]Janeiro!$E$24</f>
        <v>75.909090909090907</v>
      </c>
      <c r="V27" s="141">
        <f>[23]Janeiro!$E$25</f>
        <v>80.291666666666671</v>
      </c>
      <c r="W27" s="141">
        <f>[23]Janeiro!$E$26</f>
        <v>84.826086956521735</v>
      </c>
      <c r="X27" s="141">
        <f>[23]Janeiro!$E$27</f>
        <v>73.476190476190482</v>
      </c>
      <c r="Y27" s="141">
        <f>[23]Janeiro!$E$28</f>
        <v>66.2</v>
      </c>
      <c r="Z27" s="141">
        <f>[23]Janeiro!$E$29</f>
        <v>65.227272727272734</v>
      </c>
      <c r="AA27" s="141">
        <f>[23]Janeiro!$E$30</f>
        <v>56.041666666666664</v>
      </c>
      <c r="AB27" s="141">
        <f>[23]Janeiro!$E$31</f>
        <v>58.5</v>
      </c>
      <c r="AC27" s="141">
        <f>[23]Janeiro!$E$32</f>
        <v>69.291666666666671</v>
      </c>
      <c r="AD27" s="141">
        <f>[23]Janeiro!$E$33</f>
        <v>70.13636363636364</v>
      </c>
      <c r="AE27" s="141">
        <f>[23]Janeiro!$E$34</f>
        <v>81.705882352941174</v>
      </c>
      <c r="AF27" s="141">
        <f>[23]Janeiro!$E$35</f>
        <v>90.4</v>
      </c>
      <c r="AG27" s="147">
        <f t="shared" si="1"/>
        <v>74.214014767164159</v>
      </c>
    </row>
    <row r="28" spans="1:38" hidden="1" x14ac:dyDescent="0.2">
      <c r="A28" s="50" t="s">
        <v>9</v>
      </c>
      <c r="B28" s="141" t="str">
        <f>[24]Janeiro!$E$5</f>
        <v>*</v>
      </c>
      <c r="C28" s="141" t="str">
        <f>[24]Janeiro!$E$6</f>
        <v>*</v>
      </c>
      <c r="D28" s="141" t="str">
        <f>[24]Janeiro!$E$7</f>
        <v>*</v>
      </c>
      <c r="E28" s="141" t="str">
        <f>[24]Janeiro!$E$8</f>
        <v>*</v>
      </c>
      <c r="F28" s="141" t="str">
        <f>[24]Janeiro!$E$9</f>
        <v>*</v>
      </c>
      <c r="G28" s="141" t="str">
        <f>[24]Janeiro!$E$10</f>
        <v>*</v>
      </c>
      <c r="H28" s="141" t="str">
        <f>[24]Janeiro!$E$11</f>
        <v>*</v>
      </c>
      <c r="I28" s="141" t="str">
        <f>[24]Janeiro!$E$12</f>
        <v>*</v>
      </c>
      <c r="J28" s="141" t="str">
        <f>[24]Janeiro!$E$13</f>
        <v>*</v>
      </c>
      <c r="K28" s="141" t="str">
        <f>[24]Janeiro!$E$14</f>
        <v>*</v>
      </c>
      <c r="L28" s="141" t="str">
        <f>[24]Janeiro!$E$15</f>
        <v>*</v>
      </c>
      <c r="M28" s="141" t="str">
        <f>[24]Janeiro!$E$16</f>
        <v>*</v>
      </c>
      <c r="N28" s="141" t="str">
        <f>[24]Janeiro!$E$17</f>
        <v>*</v>
      </c>
      <c r="O28" s="141" t="str">
        <f>[24]Janeiro!$E$18</f>
        <v>*</v>
      </c>
      <c r="P28" s="141" t="str">
        <f>[24]Janeiro!$E$19</f>
        <v>*</v>
      </c>
      <c r="Q28" s="141" t="str">
        <f>[24]Janeiro!$E$20</f>
        <v>*</v>
      </c>
      <c r="R28" s="141" t="str">
        <f>[24]Janeiro!$E$21</f>
        <v>*</v>
      </c>
      <c r="S28" s="141" t="str">
        <f>[24]Janeiro!$E$22</f>
        <v>*</v>
      </c>
      <c r="T28" s="141" t="str">
        <f>[24]Janeiro!$E$23</f>
        <v>*</v>
      </c>
      <c r="U28" s="141" t="str">
        <f>[24]Janeiro!$E$24</f>
        <v>*</v>
      </c>
      <c r="V28" s="141" t="str">
        <f>[24]Janeiro!$E$25</f>
        <v>*</v>
      </c>
      <c r="W28" s="141" t="str">
        <f>[24]Janeiro!$E$26</f>
        <v>*</v>
      </c>
      <c r="X28" s="141" t="str">
        <f>[24]Janeiro!$E$27</f>
        <v>*</v>
      </c>
      <c r="Y28" s="141" t="str">
        <f>[24]Janeiro!$E$28</f>
        <v>*</v>
      </c>
      <c r="Z28" s="141" t="str">
        <f>[24]Janeiro!$E$29</f>
        <v>*</v>
      </c>
      <c r="AA28" s="141" t="str">
        <f>[24]Janeiro!$E$30</f>
        <v>*</v>
      </c>
      <c r="AB28" s="141" t="str">
        <f>[24]Janeiro!$E$31</f>
        <v>*</v>
      </c>
      <c r="AC28" s="141" t="str">
        <f>[24]Janeiro!$E$32</f>
        <v>*</v>
      </c>
      <c r="AD28" s="141" t="str">
        <f>[24]Janeiro!$E$33</f>
        <v>*</v>
      </c>
      <c r="AE28" s="141" t="str">
        <f>[24]Janeiro!$E$34</f>
        <v>*</v>
      </c>
      <c r="AF28" s="141" t="str">
        <f>[24]Janeiro!$E$35</f>
        <v>*</v>
      </c>
      <c r="AG28" s="147" t="e">
        <f t="shared" si="1"/>
        <v>#DIV/0!</v>
      </c>
      <c r="AJ28" s="18" t="s">
        <v>35</v>
      </c>
      <c r="AK28" s="115" t="s">
        <v>35</v>
      </c>
    </row>
    <row r="29" spans="1:38" x14ac:dyDescent="0.2">
      <c r="A29" s="50" t="s">
        <v>32</v>
      </c>
      <c r="B29" s="141">
        <f>[25]Janeiro!$E$5</f>
        <v>62</v>
      </c>
      <c r="C29" s="141">
        <f>[25]Janeiro!$E$6</f>
        <v>65.125</v>
      </c>
      <c r="D29" s="141">
        <f>[25]Janeiro!$E$7</f>
        <v>74.166666666666671</v>
      </c>
      <c r="E29" s="141">
        <f>[25]Janeiro!$E$8</f>
        <v>78.375</v>
      </c>
      <c r="F29" s="141">
        <f>[25]Janeiro!$E$9</f>
        <v>58.708333333333336</v>
      </c>
      <c r="G29" s="141">
        <f>[25]Janeiro!$E$10</f>
        <v>56.25</v>
      </c>
      <c r="H29" s="141">
        <f>[25]Janeiro!$E$11</f>
        <v>61.416666666666664</v>
      </c>
      <c r="I29" s="141">
        <f>[25]Janeiro!$E$12</f>
        <v>59.083333333333336</v>
      </c>
      <c r="J29" s="141">
        <f>[25]Janeiro!$E$13</f>
        <v>55.458333333333336</v>
      </c>
      <c r="K29" s="141">
        <f>[25]Janeiro!$E$14</f>
        <v>60.833333333333336</v>
      </c>
      <c r="L29" s="141">
        <f>[25]Janeiro!$E$15</f>
        <v>73.625</v>
      </c>
      <c r="M29" s="141">
        <f>[25]Janeiro!$E$16</f>
        <v>71.708333333333329</v>
      </c>
      <c r="N29" s="141">
        <f>[25]Janeiro!$E$17</f>
        <v>76.416666666666671</v>
      </c>
      <c r="O29" s="141">
        <f>[25]Janeiro!$E$18</f>
        <v>80.041666666666671</v>
      </c>
      <c r="P29" s="141">
        <f>[25]Janeiro!$E$19</f>
        <v>73.708333333333329</v>
      </c>
      <c r="Q29" s="141" t="str">
        <f>[25]Janeiro!$E$20</f>
        <v>*</v>
      </c>
      <c r="R29" s="141" t="str">
        <f>[25]Janeiro!$E$21</f>
        <v>*</v>
      </c>
      <c r="S29" s="141" t="str">
        <f>[25]Janeiro!$E$22</f>
        <v>*</v>
      </c>
      <c r="T29" s="141" t="str">
        <f>[25]Janeiro!$E$23</f>
        <v>*</v>
      </c>
      <c r="U29" s="141" t="str">
        <f>[25]Janeiro!$E$24</f>
        <v>*</v>
      </c>
      <c r="V29" s="141" t="str">
        <f>[25]Janeiro!$E$25</f>
        <v>*</v>
      </c>
      <c r="W29" s="141" t="str">
        <f>[25]Janeiro!$E$26</f>
        <v>*</v>
      </c>
      <c r="X29" s="141" t="str">
        <f>[25]Janeiro!$E$27</f>
        <v>*</v>
      </c>
      <c r="Y29" s="141" t="str">
        <f>[25]Janeiro!$E$28</f>
        <v>*</v>
      </c>
      <c r="Z29" s="141" t="str">
        <f>[25]Janeiro!$E$29</f>
        <v>*</v>
      </c>
      <c r="AA29" s="141" t="str">
        <f>[25]Janeiro!$E$30</f>
        <v>*</v>
      </c>
      <c r="AB29" s="141" t="str">
        <f>[25]Janeiro!$E$31</f>
        <v>*</v>
      </c>
      <c r="AC29" s="141" t="str">
        <f>[25]Janeiro!$E$32</f>
        <v>*</v>
      </c>
      <c r="AD29" s="141" t="str">
        <f>[25]Janeiro!$E$33</f>
        <v>*</v>
      </c>
      <c r="AE29" s="141" t="str">
        <f>[25]Janeiro!$E$34</f>
        <v>*</v>
      </c>
      <c r="AF29" s="141" t="str">
        <f>[25]Janeiro!$E$35</f>
        <v>*</v>
      </c>
      <c r="AG29" s="147">
        <f t="shared" si="1"/>
        <v>67.12777777777778</v>
      </c>
      <c r="AK29" s="18" t="s">
        <v>35</v>
      </c>
    </row>
    <row r="30" spans="1:38" hidden="1" x14ac:dyDescent="0.2">
      <c r="A30" s="50" t="s">
        <v>10</v>
      </c>
      <c r="B30" s="141" t="str">
        <f>[26]Janeiro!$E$5</f>
        <v>*</v>
      </c>
      <c r="C30" s="141" t="str">
        <f>[26]Janeiro!$E$6</f>
        <v>*</v>
      </c>
      <c r="D30" s="141" t="str">
        <f>[26]Janeiro!$E$7</f>
        <v>*</v>
      </c>
      <c r="E30" s="141" t="str">
        <f>[26]Janeiro!$E$8</f>
        <v>*</v>
      </c>
      <c r="F30" s="141" t="str">
        <f>[26]Janeiro!$E$9</f>
        <v>*</v>
      </c>
      <c r="G30" s="141" t="str">
        <f>[26]Janeiro!$E$10</f>
        <v>*</v>
      </c>
      <c r="H30" s="141" t="str">
        <f>[26]Janeiro!$E$11</f>
        <v>*</v>
      </c>
      <c r="I30" s="141" t="str">
        <f>[26]Janeiro!$E$12</f>
        <v>*</v>
      </c>
      <c r="J30" s="141" t="str">
        <f>[26]Janeiro!$E$13</f>
        <v>*</v>
      </c>
      <c r="K30" s="141" t="str">
        <f>[26]Janeiro!$E$14</f>
        <v>*</v>
      </c>
      <c r="L30" s="141" t="str">
        <f>[26]Janeiro!$E$15</f>
        <v>*</v>
      </c>
      <c r="M30" s="141" t="str">
        <f>[26]Janeiro!$E$16</f>
        <v>*</v>
      </c>
      <c r="N30" s="141" t="str">
        <f>[26]Janeiro!$E$17</f>
        <v>*</v>
      </c>
      <c r="O30" s="141" t="str">
        <f>[26]Janeiro!$E$18</f>
        <v>*</v>
      </c>
      <c r="P30" s="141" t="str">
        <f>[26]Janeiro!$E$19</f>
        <v>*</v>
      </c>
      <c r="Q30" s="141" t="str">
        <f>[26]Janeiro!$E$20</f>
        <v>*</v>
      </c>
      <c r="R30" s="141" t="str">
        <f>[26]Janeiro!$E$21</f>
        <v>*</v>
      </c>
      <c r="S30" s="141" t="str">
        <f>[26]Janeiro!$E$22</f>
        <v>*</v>
      </c>
      <c r="T30" s="141" t="str">
        <f>[26]Janeiro!$E$23</f>
        <v>*</v>
      </c>
      <c r="U30" s="141" t="str">
        <f>[26]Janeiro!$E$24</f>
        <v>*</v>
      </c>
      <c r="V30" s="141" t="str">
        <f>[26]Janeiro!$E$25</f>
        <v>*</v>
      </c>
      <c r="W30" s="141" t="str">
        <f>[26]Janeiro!$E$26</f>
        <v>*</v>
      </c>
      <c r="X30" s="141" t="str">
        <f>[26]Janeiro!$E$27</f>
        <v>*</v>
      </c>
      <c r="Y30" s="141" t="str">
        <f>[26]Janeiro!$E$28</f>
        <v>*</v>
      </c>
      <c r="Z30" s="141" t="str">
        <f>[26]Janeiro!$E$29</f>
        <v>*</v>
      </c>
      <c r="AA30" s="141" t="str">
        <f>[26]Janeiro!$E$30</f>
        <v>*</v>
      </c>
      <c r="AB30" s="141" t="str">
        <f>[26]Janeiro!$E$31</f>
        <v>*</v>
      </c>
      <c r="AC30" s="141" t="str">
        <f>[26]Janeiro!$E$32</f>
        <v>*</v>
      </c>
      <c r="AD30" s="141" t="str">
        <f>[26]Janeiro!$E$33</f>
        <v>*</v>
      </c>
      <c r="AE30" s="141" t="str">
        <f>[26]Janeiro!$E$34</f>
        <v>*</v>
      </c>
      <c r="AF30" s="141" t="str">
        <f>[26]Janeiro!$E$35</f>
        <v>*</v>
      </c>
      <c r="AG30" s="147" t="e">
        <f t="shared" si="1"/>
        <v>#DIV/0!</v>
      </c>
      <c r="AJ30" s="18" t="s">
        <v>35</v>
      </c>
      <c r="AK30" s="18" t="s">
        <v>35</v>
      </c>
    </row>
    <row r="31" spans="1:38" hidden="1" x14ac:dyDescent="0.2">
      <c r="A31" s="50" t="s">
        <v>158</v>
      </c>
      <c r="B31" s="141" t="str">
        <f>[27]Janeiro!$E$5</f>
        <v>*</v>
      </c>
      <c r="C31" s="141" t="str">
        <f>[27]Janeiro!$E$6</f>
        <v>*</v>
      </c>
      <c r="D31" s="141" t="str">
        <f>[27]Janeiro!$E$7</f>
        <v>*</v>
      </c>
      <c r="E31" s="141" t="str">
        <f>[27]Janeiro!$E$8</f>
        <v>*</v>
      </c>
      <c r="F31" s="141" t="str">
        <f>[27]Janeiro!$E$9</f>
        <v>*</v>
      </c>
      <c r="G31" s="141" t="str">
        <f>[27]Janeiro!$E$10</f>
        <v>*</v>
      </c>
      <c r="H31" s="141" t="str">
        <f>[27]Janeiro!$E$11</f>
        <v>*</v>
      </c>
      <c r="I31" s="141" t="str">
        <f>[27]Janeiro!$E$12</f>
        <v>*</v>
      </c>
      <c r="J31" s="141" t="str">
        <f>[27]Janeiro!$E$13</f>
        <v>*</v>
      </c>
      <c r="K31" s="141" t="str">
        <f>[27]Janeiro!$E$14</f>
        <v>*</v>
      </c>
      <c r="L31" s="141" t="str">
        <f>[27]Janeiro!$E$15</f>
        <v>*</v>
      </c>
      <c r="M31" s="141" t="str">
        <f>[27]Janeiro!$E$16</f>
        <v>*</v>
      </c>
      <c r="N31" s="141" t="str">
        <f>[27]Janeiro!$E$17</f>
        <v>*</v>
      </c>
      <c r="O31" s="141" t="str">
        <f>[27]Janeiro!$E$18</f>
        <v>*</v>
      </c>
      <c r="P31" s="141" t="str">
        <f>[27]Janeiro!$E$19</f>
        <v>*</v>
      </c>
      <c r="Q31" s="141" t="str">
        <f>[27]Janeiro!$E$20</f>
        <v>*</v>
      </c>
      <c r="R31" s="141" t="str">
        <f>[27]Janeiro!$E$21</f>
        <v>*</v>
      </c>
      <c r="S31" s="141" t="str">
        <f>[27]Janeiro!$E$22</f>
        <v>*</v>
      </c>
      <c r="T31" s="141" t="str">
        <f>[27]Janeiro!$E$23</f>
        <v>*</v>
      </c>
      <c r="U31" s="141" t="str">
        <f>[27]Janeiro!$E$24</f>
        <v>*</v>
      </c>
      <c r="V31" s="141" t="str">
        <f>[27]Janeiro!$E$25</f>
        <v>*</v>
      </c>
      <c r="W31" s="141" t="str">
        <f>[27]Janeiro!$E$26</f>
        <v>*</v>
      </c>
      <c r="X31" s="141" t="str">
        <f>[27]Janeiro!$E$27</f>
        <v>*</v>
      </c>
      <c r="Y31" s="141" t="str">
        <f>[27]Janeiro!$E$28</f>
        <v>*</v>
      </c>
      <c r="Z31" s="141" t="str">
        <f>[27]Janeiro!$E$29</f>
        <v>*</v>
      </c>
      <c r="AA31" s="141" t="str">
        <f>[27]Janeiro!$E$30</f>
        <v>*</v>
      </c>
      <c r="AB31" s="141" t="str">
        <f>[27]Janeiro!$E$31</f>
        <v>*</v>
      </c>
      <c r="AC31" s="141" t="str">
        <f>[27]Janeiro!$E$32</f>
        <v>*</v>
      </c>
      <c r="AD31" s="141" t="str">
        <f>[27]Janeiro!$E$33</f>
        <v>*</v>
      </c>
      <c r="AE31" s="141" t="str">
        <f>[27]Janeiro!$E$34</f>
        <v>*</v>
      </c>
      <c r="AF31" s="141" t="str">
        <f>[27]Janeiro!$E$35</f>
        <v>*</v>
      </c>
      <c r="AG31" s="147" t="e">
        <f t="shared" si="1"/>
        <v>#DIV/0!</v>
      </c>
      <c r="AH31" s="115" t="s">
        <v>35</v>
      </c>
      <c r="AJ31" s="18" t="s">
        <v>35</v>
      </c>
    </row>
    <row r="32" spans="1:38" hidden="1" x14ac:dyDescent="0.2">
      <c r="A32" s="50" t="s">
        <v>11</v>
      </c>
      <c r="B32" s="141" t="str">
        <f>[28]Janeiro!$E$5</f>
        <v>*</v>
      </c>
      <c r="C32" s="141" t="str">
        <f>[28]Janeiro!$E$6</f>
        <v>*</v>
      </c>
      <c r="D32" s="141" t="str">
        <f>[28]Janeiro!$E$7</f>
        <v>*</v>
      </c>
      <c r="E32" s="141" t="str">
        <f>[28]Janeiro!$E$8</f>
        <v>*</v>
      </c>
      <c r="F32" s="141" t="str">
        <f>[28]Janeiro!$E$9</f>
        <v>*</v>
      </c>
      <c r="G32" s="141" t="str">
        <f>[28]Janeiro!$E$10</f>
        <v>*</v>
      </c>
      <c r="H32" s="141" t="str">
        <f>[28]Janeiro!$E$11</f>
        <v>*</v>
      </c>
      <c r="I32" s="141" t="str">
        <f>[28]Janeiro!$E$12</f>
        <v>*</v>
      </c>
      <c r="J32" s="141" t="str">
        <f>[28]Janeiro!$E$13</f>
        <v>*</v>
      </c>
      <c r="K32" s="141" t="str">
        <f>[28]Janeiro!$E$14</f>
        <v>*</v>
      </c>
      <c r="L32" s="141" t="str">
        <f>[28]Janeiro!$E$15</f>
        <v>*</v>
      </c>
      <c r="M32" s="141" t="str">
        <f>[28]Janeiro!$E$16</f>
        <v>*</v>
      </c>
      <c r="N32" s="141" t="str">
        <f>[28]Janeiro!$E$17</f>
        <v>*</v>
      </c>
      <c r="O32" s="141" t="str">
        <f>[28]Janeiro!$E$18</f>
        <v>*</v>
      </c>
      <c r="P32" s="141" t="str">
        <f>[28]Janeiro!$E$19</f>
        <v>*</v>
      </c>
      <c r="Q32" s="141" t="str">
        <f>[28]Janeiro!$E$20</f>
        <v>*</v>
      </c>
      <c r="R32" s="141" t="str">
        <f>[28]Janeiro!$E$21</f>
        <v>*</v>
      </c>
      <c r="S32" s="141" t="str">
        <f>[28]Janeiro!$E$22</f>
        <v>*</v>
      </c>
      <c r="T32" s="141" t="str">
        <f>[28]Janeiro!$E$23</f>
        <v>*</v>
      </c>
      <c r="U32" s="141" t="str">
        <f>[28]Janeiro!$E$24</f>
        <v>*</v>
      </c>
      <c r="V32" s="141" t="str">
        <f>[28]Janeiro!$E$25</f>
        <v>*</v>
      </c>
      <c r="W32" s="141" t="str">
        <f>[28]Janeiro!$E$26</f>
        <v>*</v>
      </c>
      <c r="X32" s="141" t="str">
        <f>[28]Janeiro!$E$27</f>
        <v>*</v>
      </c>
      <c r="Y32" s="141" t="str">
        <f>[28]Janeiro!$E$28</f>
        <v>*</v>
      </c>
      <c r="Z32" s="141" t="str">
        <f>[28]Janeiro!$E$29</f>
        <v>*</v>
      </c>
      <c r="AA32" s="141" t="str">
        <f>[28]Janeiro!$E$30</f>
        <v>*</v>
      </c>
      <c r="AB32" s="141" t="str">
        <f>[28]Janeiro!$E$31</f>
        <v>*</v>
      </c>
      <c r="AC32" s="141" t="str">
        <f>[28]Janeiro!$E$32</f>
        <v>*</v>
      </c>
      <c r="AD32" s="141" t="str">
        <f>[28]Janeiro!$E$33</f>
        <v>*</v>
      </c>
      <c r="AE32" s="141" t="str">
        <f>[28]Janeiro!$E$34</f>
        <v>*</v>
      </c>
      <c r="AF32" s="141" t="str">
        <f>[28]Janeiro!$E$35</f>
        <v>*</v>
      </c>
      <c r="AG32" s="147" t="e">
        <f t="shared" si="1"/>
        <v>#DIV/0!</v>
      </c>
      <c r="AK32" s="18" t="s">
        <v>35</v>
      </c>
      <c r="AL32" s="115" t="s">
        <v>35</v>
      </c>
    </row>
    <row r="33" spans="1:38" s="117" customFormat="1" x14ac:dyDescent="0.2">
      <c r="A33" s="50" t="s">
        <v>12</v>
      </c>
      <c r="B33" s="141">
        <f>[29]Janeiro!$E$5</f>
        <v>70.61904761904762</v>
      </c>
      <c r="C33" s="141">
        <f>[29]Janeiro!$E$6</f>
        <v>74.36363636363636</v>
      </c>
      <c r="D33" s="141">
        <f>[29]Janeiro!$E$7</f>
        <v>82.181818181818187</v>
      </c>
      <c r="E33" s="141">
        <f>[29]Janeiro!$E$8</f>
        <v>89.476190476190482</v>
      </c>
      <c r="F33" s="141">
        <f>[29]Janeiro!$E$9</f>
        <v>64.666666666666671</v>
      </c>
      <c r="G33" s="141">
        <f>[29]Janeiro!$E$10</f>
        <v>66.217391304347828</v>
      </c>
      <c r="H33" s="141">
        <f>[29]Janeiro!$E$11</f>
        <v>67</v>
      </c>
      <c r="I33" s="141">
        <f>[29]Janeiro!$E$12</f>
        <v>62.333333333333336</v>
      </c>
      <c r="J33" s="141">
        <f>[29]Janeiro!$E$13</f>
        <v>62.913043478260867</v>
      </c>
      <c r="K33" s="141">
        <f>[29]Janeiro!$E$14</f>
        <v>76</v>
      </c>
      <c r="L33" s="141">
        <f>[29]Janeiro!$E$15</f>
        <v>79.625</v>
      </c>
      <c r="M33" s="141">
        <f>[29]Janeiro!$E$16</f>
        <v>80.61904761904762</v>
      </c>
      <c r="N33" s="141">
        <f>[29]Janeiro!$E$17</f>
        <v>88</v>
      </c>
      <c r="O33" s="141">
        <f>[29]Janeiro!$E$18</f>
        <v>87.545454545454547</v>
      </c>
      <c r="P33" s="141">
        <f>[29]Janeiro!$E$19</f>
        <v>79</v>
      </c>
      <c r="Q33" s="141">
        <f>[29]Janeiro!$E$20</f>
        <v>69.958333333333329</v>
      </c>
      <c r="R33" s="141">
        <f>[29]Janeiro!$E$21</f>
        <v>73.19047619047619</v>
      </c>
      <c r="S33" s="141">
        <f>[29]Janeiro!$E$22</f>
        <v>75.523809523809518</v>
      </c>
      <c r="T33" s="141">
        <f>[29]Janeiro!$E$23</f>
        <v>65.714285714285708</v>
      </c>
      <c r="U33" s="141">
        <f>[29]Janeiro!$E$24</f>
        <v>73.631578947368425</v>
      </c>
      <c r="V33" s="141">
        <f>[29]Janeiro!$E$25</f>
        <v>66.25</v>
      </c>
      <c r="W33" s="141">
        <f>[29]Janeiro!$E$26</f>
        <v>67.095238095238102</v>
      </c>
      <c r="X33" s="141">
        <f>[29]Janeiro!$E$27</f>
        <v>77.650000000000006</v>
      </c>
      <c r="Y33" s="141">
        <f>[29]Janeiro!$E$28</f>
        <v>76.565217391304344</v>
      </c>
      <c r="Z33" s="141">
        <f>[29]Janeiro!$E$29</f>
        <v>74.090909090909093</v>
      </c>
      <c r="AA33" s="141">
        <f>[29]Janeiro!$E$30</f>
        <v>70.478260869565219</v>
      </c>
      <c r="AB33" s="141">
        <f>[29]Janeiro!$E$31</f>
        <v>69.227272727272734</v>
      </c>
      <c r="AC33" s="141">
        <f>[29]Janeiro!$E$32</f>
        <v>84.714285714285708</v>
      </c>
      <c r="AD33" s="141">
        <f>[29]Janeiro!$E$33</f>
        <v>76.857142857142861</v>
      </c>
      <c r="AE33" s="141">
        <f>[29]Janeiro!$E$34</f>
        <v>80.260869565217391</v>
      </c>
      <c r="AF33" s="141">
        <f>[29]Janeiro!$E$35</f>
        <v>86.55</v>
      </c>
      <c r="AG33" s="147">
        <f t="shared" si="1"/>
        <v>74.784461600258453</v>
      </c>
    </row>
    <row r="34" spans="1:38" x14ac:dyDescent="0.2">
      <c r="A34" s="50" t="s">
        <v>13</v>
      </c>
      <c r="B34" s="141">
        <f>[30]Janeiro!$E$5</f>
        <v>71.75</v>
      </c>
      <c r="C34" s="141">
        <f>[30]Janeiro!$E$6</f>
        <v>69.625</v>
      </c>
      <c r="D34" s="141">
        <f>[30]Janeiro!$E$7</f>
        <v>87.416666666666671</v>
      </c>
      <c r="E34" s="141">
        <f>[30]Janeiro!$E$8</f>
        <v>86.583333333333329</v>
      </c>
      <c r="F34" s="141">
        <f>[30]Janeiro!$E$9</f>
        <v>70.541666666666671</v>
      </c>
      <c r="G34" s="141">
        <f>[30]Janeiro!$E$10</f>
        <v>68.333333333333329</v>
      </c>
      <c r="H34" s="141">
        <f>[30]Janeiro!$E$11</f>
        <v>67.583333333333329</v>
      </c>
      <c r="I34" s="141">
        <f>[30]Janeiro!$E$12</f>
        <v>64.5</v>
      </c>
      <c r="J34" s="141">
        <f>[30]Janeiro!$E$13</f>
        <v>70.708333333333329</v>
      </c>
      <c r="K34" s="141">
        <f>[30]Janeiro!$E$14</f>
        <v>80.166666666666671</v>
      </c>
      <c r="L34" s="141">
        <f>[30]Janeiro!$E$15</f>
        <v>83.083333333333329</v>
      </c>
      <c r="M34" s="141">
        <f>[30]Janeiro!$E$16</f>
        <v>86.125</v>
      </c>
      <c r="N34" s="141">
        <f>[30]Janeiro!$E$17</f>
        <v>82.166666666666671</v>
      </c>
      <c r="O34" s="141">
        <f>[30]Janeiro!$E$18</f>
        <v>90.75</v>
      </c>
      <c r="P34" s="141">
        <f>[30]Janeiro!$E$19</f>
        <v>76.625</v>
      </c>
      <c r="Q34" s="141">
        <f>[30]Janeiro!$E$20</f>
        <v>76.541666666666671</v>
      </c>
      <c r="R34" s="141">
        <f>[30]Janeiro!$E$21</f>
        <v>75.875</v>
      </c>
      <c r="S34" s="141">
        <f>[30]Janeiro!$E$22</f>
        <v>73.833333333333329</v>
      </c>
      <c r="T34" s="141">
        <f>[30]Janeiro!$E$23</f>
        <v>74.625</v>
      </c>
      <c r="U34" s="141">
        <f>[30]Janeiro!$E$24</f>
        <v>73.333333333333329</v>
      </c>
      <c r="V34" s="141">
        <f>[30]Janeiro!$E$25</f>
        <v>69.375</v>
      </c>
      <c r="W34" s="141">
        <f>[30]Janeiro!$E$26</f>
        <v>69.958333333333329</v>
      </c>
      <c r="X34" s="141">
        <f>[30]Janeiro!$E$27</f>
        <v>75.75</v>
      </c>
      <c r="Y34" s="141">
        <f>[30]Janeiro!$E$28</f>
        <v>83.166666666666671</v>
      </c>
      <c r="Z34" s="141">
        <f>[30]Janeiro!$E$29</f>
        <v>77.833333333333329</v>
      </c>
      <c r="AA34" s="141">
        <f>[30]Janeiro!$E$30</f>
        <v>75.833333333333329</v>
      </c>
      <c r="AB34" s="141">
        <f>[30]Janeiro!$E$31</f>
        <v>81.666666666666671</v>
      </c>
      <c r="AC34" s="141">
        <f>[30]Janeiro!$E$32</f>
        <v>81.583333333333329</v>
      </c>
      <c r="AD34" s="141">
        <f>[30]Janeiro!$E$33</f>
        <v>77.291666666666671</v>
      </c>
      <c r="AE34" s="141">
        <f>[30]Janeiro!$E$34</f>
        <v>75.875</v>
      </c>
      <c r="AF34" s="141">
        <f>[30]Janeiro!$E$35</f>
        <v>82.875</v>
      </c>
      <c r="AG34" s="147">
        <f t="shared" si="1"/>
        <v>76.818548387096769</v>
      </c>
      <c r="AJ34" s="18" t="s">
        <v>35</v>
      </c>
    </row>
    <row r="35" spans="1:38" x14ac:dyDescent="0.2">
      <c r="A35" s="50" t="s">
        <v>159</v>
      </c>
      <c r="B35" s="141">
        <f>[31]Janeiro!$E$5</f>
        <v>76.375</v>
      </c>
      <c r="C35" s="141">
        <f>[31]Janeiro!$E$6</f>
        <v>88.375</v>
      </c>
      <c r="D35" s="141">
        <f>[31]Janeiro!$E$7</f>
        <v>84.083333333333329</v>
      </c>
      <c r="E35" s="141">
        <f>[31]Janeiro!$E$8</f>
        <v>91.291666666666671</v>
      </c>
      <c r="F35" s="141">
        <f>[31]Janeiro!$E$9</f>
        <v>77.833333333333329</v>
      </c>
      <c r="G35" s="141">
        <f>[31]Janeiro!$E$10</f>
        <v>75</v>
      </c>
      <c r="H35" s="141">
        <f>[31]Janeiro!$E$11</f>
        <v>72.5</v>
      </c>
      <c r="I35" s="141">
        <f>[31]Janeiro!$E$12</f>
        <v>71.75</v>
      </c>
      <c r="J35" s="141">
        <f>[31]Janeiro!$E$13</f>
        <v>74.791666666666671</v>
      </c>
      <c r="K35" s="141">
        <f>[31]Janeiro!$E$14</f>
        <v>79.416666666666671</v>
      </c>
      <c r="L35" s="141">
        <f>[31]Janeiro!$E$15</f>
        <v>83.958333333333329</v>
      </c>
      <c r="M35" s="141">
        <f>[31]Janeiro!$E$16</f>
        <v>79.291666666666671</v>
      </c>
      <c r="N35" s="141">
        <f>[31]Janeiro!$E$17</f>
        <v>80.333333333333329</v>
      </c>
      <c r="O35" s="141">
        <f>[31]Janeiro!$E$18</f>
        <v>81.958333333333329</v>
      </c>
      <c r="P35" s="141">
        <f>[31]Janeiro!$E$19</f>
        <v>78.375</v>
      </c>
      <c r="Q35" s="141">
        <f>[31]Janeiro!$E$20</f>
        <v>80.125</v>
      </c>
      <c r="R35" s="141">
        <f>[31]Janeiro!$E$21</f>
        <v>76.5</v>
      </c>
      <c r="S35" s="141">
        <f>[31]Janeiro!$E$22</f>
        <v>77</v>
      </c>
      <c r="T35" s="141">
        <f>[31]Janeiro!$E$23</f>
        <v>79.375</v>
      </c>
      <c r="U35" s="141">
        <f>[31]Janeiro!$E$24</f>
        <v>78.708333333333329</v>
      </c>
      <c r="V35" s="141">
        <f>[31]Janeiro!$E$25</f>
        <v>78.125</v>
      </c>
      <c r="W35" s="141">
        <f>[31]Janeiro!$E$26</f>
        <v>86.5</v>
      </c>
      <c r="X35" s="141">
        <f>[31]Janeiro!$E$27</f>
        <v>88.125</v>
      </c>
      <c r="Y35" s="141">
        <f>[31]Janeiro!$E$28</f>
        <v>80.416666666666671</v>
      </c>
      <c r="Z35" s="141">
        <f>[31]Janeiro!$E$29</f>
        <v>79.916666666666671</v>
      </c>
      <c r="AA35" s="141">
        <f>[31]Janeiro!$E$30</f>
        <v>69.791666666666671</v>
      </c>
      <c r="AB35" s="141">
        <f>[31]Janeiro!$E$31</f>
        <v>64.041666666666671</v>
      </c>
      <c r="AC35" s="141">
        <f>[31]Janeiro!$E$32</f>
        <v>72.333333333333329</v>
      </c>
      <c r="AD35" s="141">
        <f>[31]Janeiro!$E$33</f>
        <v>81.833333333333329</v>
      </c>
      <c r="AE35" s="141">
        <f>[31]Janeiro!$E$34</f>
        <v>89.416666666666671</v>
      </c>
      <c r="AF35" s="141">
        <f>[31]Janeiro!$E$35</f>
        <v>92.291666666666671</v>
      </c>
      <c r="AG35" s="147">
        <f t="shared" si="1"/>
        <v>79.672043010752674</v>
      </c>
      <c r="AK35" s="115" t="s">
        <v>215</v>
      </c>
    </row>
    <row r="36" spans="1:38" hidden="1" x14ac:dyDescent="0.2">
      <c r="A36" s="109" t="s">
        <v>130</v>
      </c>
      <c r="B36" s="141" t="str">
        <f>[32]Janeiro!$E$5</f>
        <v>*</v>
      </c>
      <c r="C36" s="141" t="str">
        <f>[32]Janeiro!$E$6</f>
        <v>*</v>
      </c>
      <c r="D36" s="141" t="str">
        <f>[32]Janeiro!$E$7</f>
        <v>*</v>
      </c>
      <c r="E36" s="141" t="str">
        <f>[32]Janeiro!$E$8</f>
        <v>*</v>
      </c>
      <c r="F36" s="141" t="str">
        <f>[32]Janeiro!$E$9</f>
        <v>*</v>
      </c>
      <c r="G36" s="141" t="str">
        <f>[32]Janeiro!$E$10</f>
        <v>*</v>
      </c>
      <c r="H36" s="141" t="str">
        <f>[32]Janeiro!$E$11</f>
        <v>*</v>
      </c>
      <c r="I36" s="141" t="str">
        <f>[32]Janeiro!$E$12</f>
        <v>*</v>
      </c>
      <c r="J36" s="141" t="str">
        <f>[32]Janeiro!$E$13</f>
        <v>*</v>
      </c>
      <c r="K36" s="141" t="str">
        <f>[32]Janeiro!$E$14</f>
        <v>*</v>
      </c>
      <c r="L36" s="141" t="str">
        <f>[32]Janeiro!$E$15</f>
        <v>*</v>
      </c>
      <c r="M36" s="141" t="str">
        <f>[32]Janeiro!$E$16</f>
        <v>*</v>
      </c>
      <c r="N36" s="141" t="str">
        <f>[32]Janeiro!$E$17</f>
        <v>*</v>
      </c>
      <c r="O36" s="141" t="str">
        <f>[32]Janeiro!$E$18</f>
        <v>*</v>
      </c>
      <c r="P36" s="141" t="str">
        <f>[32]Janeiro!$E$19</f>
        <v>*</v>
      </c>
      <c r="Q36" s="141" t="str">
        <f>[32]Janeiro!$E$20</f>
        <v>*</v>
      </c>
      <c r="R36" s="141" t="str">
        <f>[32]Janeiro!$E$21</f>
        <v>*</v>
      </c>
      <c r="S36" s="141" t="str">
        <f>[32]Janeiro!$E$22</f>
        <v>*</v>
      </c>
      <c r="T36" s="141" t="str">
        <f>[32]Janeiro!$E$23</f>
        <v>*</v>
      </c>
      <c r="U36" s="141" t="str">
        <f>[32]Janeiro!$E$24</f>
        <v>*</v>
      </c>
      <c r="V36" s="141" t="str">
        <f>[32]Janeiro!$E$25</f>
        <v>*</v>
      </c>
      <c r="W36" s="141" t="str">
        <f>[32]Janeiro!$E$26</f>
        <v>*</v>
      </c>
      <c r="X36" s="141" t="str">
        <f>[32]Janeiro!$E$27</f>
        <v>*</v>
      </c>
      <c r="Y36" s="141" t="str">
        <f>[32]Janeiro!$E$28</f>
        <v>*</v>
      </c>
      <c r="Z36" s="141" t="str">
        <f>[32]Janeiro!$E$29</f>
        <v>*</v>
      </c>
      <c r="AA36" s="141" t="str">
        <f>[32]Janeiro!$E$30</f>
        <v>*</v>
      </c>
      <c r="AB36" s="141" t="str">
        <f>[32]Janeiro!$E$31</f>
        <v>*</v>
      </c>
      <c r="AC36" s="141" t="str">
        <f>[32]Janeiro!$E$32</f>
        <v>*</v>
      </c>
      <c r="AD36" s="141" t="str">
        <f>[32]Janeiro!$E$33</f>
        <v>*</v>
      </c>
      <c r="AE36" s="141" t="str">
        <f>[32]Janeiro!$E$34</f>
        <v>*</v>
      </c>
      <c r="AF36" s="141" t="str">
        <f>[32]Janeiro!$E$35</f>
        <v>*</v>
      </c>
      <c r="AG36" s="147" t="e">
        <f t="shared" si="1"/>
        <v>#DIV/0!</v>
      </c>
      <c r="AK36" s="115" t="s">
        <v>35</v>
      </c>
    </row>
    <row r="37" spans="1:38" x14ac:dyDescent="0.2">
      <c r="A37" s="50" t="s">
        <v>14</v>
      </c>
      <c r="B37" s="141">
        <f>[33]Janeiro!$E$5</f>
        <v>72.708333333333329</v>
      </c>
      <c r="C37" s="141">
        <f>[33]Janeiro!$E$6</f>
        <v>80.416666666666671</v>
      </c>
      <c r="D37" s="141">
        <f>[33]Janeiro!$E$7</f>
        <v>80.291666666666671</v>
      </c>
      <c r="E37" s="141">
        <f>[33]Janeiro!$E$8</f>
        <v>85.166666666666671</v>
      </c>
      <c r="F37" s="141">
        <f>[33]Janeiro!$E$9</f>
        <v>84.125</v>
      </c>
      <c r="G37" s="141">
        <f>[33]Janeiro!$E$10</f>
        <v>82.916666666666671</v>
      </c>
      <c r="H37" s="141">
        <f>[33]Janeiro!$E$11</f>
        <v>83.916666666666671</v>
      </c>
      <c r="I37" s="141">
        <f>[33]Janeiro!$E$12</f>
        <v>77.541666666666671</v>
      </c>
      <c r="J37" s="141">
        <f>[33]Janeiro!$E$13</f>
        <v>79.708333333333329</v>
      </c>
      <c r="K37" s="141">
        <f>[33]Janeiro!$E$14</f>
        <v>80.791666666666671</v>
      </c>
      <c r="L37" s="141">
        <f>[33]Janeiro!$E$15</f>
        <v>82.791666666666671</v>
      </c>
      <c r="M37" s="141">
        <f>[33]Janeiro!$E$16</f>
        <v>80.416666666666671</v>
      </c>
      <c r="N37" s="141">
        <f>[33]Janeiro!$E$17</f>
        <v>80</v>
      </c>
      <c r="O37" s="141">
        <f>[33]Janeiro!$E$18</f>
        <v>75.625</v>
      </c>
      <c r="P37" s="141">
        <f>[33]Janeiro!$E$19</f>
        <v>72.458333333333329</v>
      </c>
      <c r="Q37" s="141">
        <f>[33]Janeiro!$E$20</f>
        <v>72.666666666666671</v>
      </c>
      <c r="R37" s="141">
        <f>[33]Janeiro!$E$21</f>
        <v>75</v>
      </c>
      <c r="S37" s="141">
        <f>[33]Janeiro!$E$22</f>
        <v>72.666666666666671</v>
      </c>
      <c r="T37" s="141">
        <f>[33]Janeiro!$E$23</f>
        <v>78.333333333333329</v>
      </c>
      <c r="U37" s="141">
        <f>[33]Janeiro!$E$24</f>
        <v>80.541666666666671</v>
      </c>
      <c r="V37" s="141">
        <f>[33]Janeiro!$E$25</f>
        <v>85.958333333333329</v>
      </c>
      <c r="W37" s="141">
        <f>[33]Janeiro!$E$26</f>
        <v>84.75</v>
      </c>
      <c r="X37" s="141">
        <f>[33]Janeiro!$E$27</f>
        <v>77.833333333333329</v>
      </c>
      <c r="Y37" s="141">
        <f>[33]Janeiro!$E$28</f>
        <v>76</v>
      </c>
      <c r="Z37" s="141">
        <f>[33]Janeiro!$E$29</f>
        <v>74.958333333333329</v>
      </c>
      <c r="AA37" s="141">
        <f>[33]Janeiro!$E$30</f>
        <v>71.208333333333329</v>
      </c>
      <c r="AB37" s="141">
        <f>[33]Janeiro!$E$31</f>
        <v>72.541666666666671</v>
      </c>
      <c r="AC37" s="141">
        <f>[33]Janeiro!$E$32</f>
        <v>71.125</v>
      </c>
      <c r="AD37" s="141">
        <f>[33]Janeiro!$E$33</f>
        <v>74.708333333333329</v>
      </c>
      <c r="AE37" s="141">
        <f>[33]Janeiro!$E$34</f>
        <v>81.608695652173907</v>
      </c>
      <c r="AF37" s="141">
        <f>[33]Janeiro!$E$35</f>
        <v>77.458333333333329</v>
      </c>
      <c r="AG37" s="147">
        <f t="shared" si="1"/>
        <v>78.265603085554005</v>
      </c>
      <c r="AI37" s="18" t="s">
        <v>35</v>
      </c>
      <c r="AK37" s="18" t="s">
        <v>35</v>
      </c>
    </row>
    <row r="38" spans="1:38" hidden="1" x14ac:dyDescent="0.2">
      <c r="A38" s="109" t="s">
        <v>160</v>
      </c>
      <c r="B38" s="141" t="str">
        <f>[34]Janeiro!$E$5</f>
        <v>*</v>
      </c>
      <c r="C38" s="141" t="str">
        <f>[34]Janeiro!$E$6</f>
        <v>*</v>
      </c>
      <c r="D38" s="141" t="str">
        <f>[34]Janeiro!$E$7</f>
        <v>*</v>
      </c>
      <c r="E38" s="141" t="str">
        <f>[34]Janeiro!$E$8</f>
        <v>*</v>
      </c>
      <c r="F38" s="141" t="str">
        <f>[34]Janeiro!$E$9</f>
        <v>*</v>
      </c>
      <c r="G38" s="141" t="str">
        <f>[34]Janeiro!$E$10</f>
        <v>*</v>
      </c>
      <c r="H38" s="141" t="str">
        <f>[34]Janeiro!$E$11</f>
        <v>*</v>
      </c>
      <c r="I38" s="141" t="str">
        <f>[34]Janeiro!$E$12</f>
        <v>*</v>
      </c>
      <c r="J38" s="141" t="str">
        <f>[34]Janeiro!$E$13</f>
        <v>*</v>
      </c>
      <c r="K38" s="141" t="str">
        <f>[34]Janeiro!$E$14</f>
        <v>*</v>
      </c>
      <c r="L38" s="141" t="str">
        <f>[34]Janeiro!$E$15</f>
        <v>*</v>
      </c>
      <c r="M38" s="141" t="str">
        <f>[34]Janeiro!$E$16</f>
        <v>*</v>
      </c>
      <c r="N38" s="141" t="str">
        <f>[34]Janeiro!$E$17</f>
        <v>*</v>
      </c>
      <c r="O38" s="141" t="str">
        <f>[34]Janeiro!$E$18</f>
        <v>*</v>
      </c>
      <c r="P38" s="141" t="str">
        <f>[34]Janeiro!$E$19</f>
        <v>*</v>
      </c>
      <c r="Q38" s="141" t="str">
        <f>[34]Janeiro!$E$20</f>
        <v>*</v>
      </c>
      <c r="R38" s="141" t="str">
        <f>[34]Janeiro!$E$21</f>
        <v>*</v>
      </c>
      <c r="S38" s="141" t="str">
        <f>[34]Janeiro!$E$22</f>
        <v>*</v>
      </c>
      <c r="T38" s="141" t="str">
        <f>[34]Janeiro!$E$23</f>
        <v>*</v>
      </c>
      <c r="U38" s="141" t="str">
        <f>[34]Janeiro!$E$24</f>
        <v>*</v>
      </c>
      <c r="V38" s="141" t="str">
        <f>[34]Janeiro!$E$25</f>
        <v>*</v>
      </c>
      <c r="W38" s="141" t="str">
        <f>[34]Janeiro!$E$26</f>
        <v>*</v>
      </c>
      <c r="X38" s="141" t="str">
        <f>[34]Janeiro!$E$27</f>
        <v>*</v>
      </c>
      <c r="Y38" s="141" t="str">
        <f>[34]Janeiro!$E$28</f>
        <v>*</v>
      </c>
      <c r="Z38" s="141" t="str">
        <f>[34]Janeiro!$E$29</f>
        <v>*</v>
      </c>
      <c r="AA38" s="141" t="str">
        <f>[34]Janeiro!$E$30</f>
        <v>*</v>
      </c>
      <c r="AB38" s="141" t="str">
        <f>[34]Janeiro!$E$31</f>
        <v>*</v>
      </c>
      <c r="AC38" s="141" t="str">
        <f>[34]Janeiro!$E$32</f>
        <v>*</v>
      </c>
      <c r="AD38" s="141" t="str">
        <f>[34]Janeiro!$E$33</f>
        <v>*</v>
      </c>
      <c r="AE38" s="141" t="str">
        <f>[34]Janeiro!$E$34</f>
        <v>*</v>
      </c>
      <c r="AF38" s="141" t="str">
        <f>[34]Janeiro!$E$35</f>
        <v>*</v>
      </c>
      <c r="AG38" s="147" t="e">
        <f t="shared" si="1"/>
        <v>#DIV/0!</v>
      </c>
      <c r="AI38" s="18" t="s">
        <v>35</v>
      </c>
      <c r="AJ38" s="18" t="s">
        <v>35</v>
      </c>
      <c r="AK38" s="115" t="s">
        <v>35</v>
      </c>
      <c r="AL38" s="115" t="s">
        <v>35</v>
      </c>
    </row>
    <row r="39" spans="1:38" x14ac:dyDescent="0.2">
      <c r="A39" s="50" t="s">
        <v>15</v>
      </c>
      <c r="B39" s="141">
        <f>[35]Janeiro!$E$5</f>
        <v>69.583333333333329</v>
      </c>
      <c r="C39" s="141">
        <f>[35]Janeiro!$E$6</f>
        <v>76.666666666666671</v>
      </c>
      <c r="D39" s="141">
        <f>[35]Janeiro!$E$7</f>
        <v>83.708333333333329</v>
      </c>
      <c r="E39" s="141">
        <f>[35]Janeiro!$E$8</f>
        <v>83.083333333333329</v>
      </c>
      <c r="F39" s="141">
        <f>[35]Janeiro!$E$9</f>
        <v>58.958333333333336</v>
      </c>
      <c r="G39" s="141">
        <f>[35]Janeiro!$E$10</f>
        <v>62.708333333333336</v>
      </c>
      <c r="H39" s="141">
        <f>[35]Janeiro!$E$11</f>
        <v>70.166666666666671</v>
      </c>
      <c r="I39" s="141">
        <f>[35]Janeiro!$E$12</f>
        <v>70.541666666666671</v>
      </c>
      <c r="J39" s="141">
        <f>[35]Janeiro!$E$13</f>
        <v>72.916666666666671</v>
      </c>
      <c r="K39" s="141">
        <f>[35]Janeiro!$E$14</f>
        <v>80.416666666666671</v>
      </c>
      <c r="L39" s="141">
        <f>[35]Janeiro!$E$15</f>
        <v>74.791666666666671</v>
      </c>
      <c r="M39" s="141">
        <f>[35]Janeiro!$E$16</f>
        <v>74.25</v>
      </c>
      <c r="N39" s="141">
        <f>[35]Janeiro!$E$17</f>
        <v>80.958333333333329</v>
      </c>
      <c r="O39" s="141">
        <f>[35]Janeiro!$E$18</f>
        <v>87.958333333333329</v>
      </c>
      <c r="P39" s="141">
        <f>[35]Janeiro!$E$19</f>
        <v>78.125</v>
      </c>
      <c r="Q39" s="141">
        <f>[35]Janeiro!$E$20</f>
        <v>70.25</v>
      </c>
      <c r="R39" s="141">
        <f>[35]Janeiro!$E$21</f>
        <v>77.291666666666671</v>
      </c>
      <c r="S39" s="141">
        <f>[35]Janeiro!$E$22</f>
        <v>79.625</v>
      </c>
      <c r="T39" s="141">
        <f>[35]Janeiro!$E$23</f>
        <v>76.458333333333329</v>
      </c>
      <c r="U39" s="141">
        <f>[35]Janeiro!$E$24</f>
        <v>72.916666666666671</v>
      </c>
      <c r="V39" s="141">
        <f>[35]Janeiro!$E$25</f>
        <v>67.166666666666671</v>
      </c>
      <c r="W39" s="141">
        <f>[35]Janeiro!$E$26</f>
        <v>80.708333333333329</v>
      </c>
      <c r="X39" s="141">
        <f>[35]Janeiro!$E$27</f>
        <v>81.541666666666671</v>
      </c>
      <c r="Y39" s="141">
        <f>[35]Janeiro!$E$28</f>
        <v>73.583333333333329</v>
      </c>
      <c r="Z39" s="141">
        <f>[35]Janeiro!$E$29</f>
        <v>69.208333333333329</v>
      </c>
      <c r="AA39" s="141">
        <f>[35]Janeiro!$E$30</f>
        <v>66</v>
      </c>
      <c r="AB39" s="141">
        <f>[35]Janeiro!$E$31</f>
        <v>54.166666666666664</v>
      </c>
      <c r="AC39" s="141">
        <f>[35]Janeiro!$E$32</f>
        <v>71.25</v>
      </c>
      <c r="AD39" s="141">
        <f>[35]Janeiro!$E$33</f>
        <v>79.416666666666671</v>
      </c>
      <c r="AE39" s="141">
        <f>[35]Janeiro!$E$34</f>
        <v>83.956521739130437</v>
      </c>
      <c r="AF39" s="141">
        <f>[35]Janeiro!$E$35</f>
        <v>90.916666666666671</v>
      </c>
      <c r="AG39" s="147">
        <f t="shared" si="1"/>
        <v>74.815801776531075</v>
      </c>
      <c r="AH39" s="115" t="s">
        <v>35</v>
      </c>
      <c r="AI39" s="18" t="s">
        <v>35</v>
      </c>
      <c r="AK39" s="18" t="s">
        <v>35</v>
      </c>
      <c r="AL39" s="115" t="s">
        <v>35</v>
      </c>
    </row>
    <row r="40" spans="1:38" hidden="1" x14ac:dyDescent="0.2">
      <c r="A40" s="109" t="s">
        <v>16</v>
      </c>
      <c r="B40" s="141" t="str">
        <f>[36]Janeiro!$E$5</f>
        <v>*</v>
      </c>
      <c r="C40" s="141" t="str">
        <f>[36]Janeiro!$E$6</f>
        <v>*</v>
      </c>
      <c r="D40" s="141" t="str">
        <f>[36]Janeiro!$E$7</f>
        <v>*</v>
      </c>
      <c r="E40" s="141" t="str">
        <f>[36]Janeiro!$E$8</f>
        <v>*</v>
      </c>
      <c r="F40" s="141" t="str">
        <f>[36]Janeiro!$E$9</f>
        <v>*</v>
      </c>
      <c r="G40" s="141" t="str">
        <f>[36]Janeiro!$E$10</f>
        <v>*</v>
      </c>
      <c r="H40" s="141" t="str">
        <f>[36]Janeiro!$E$11</f>
        <v>*</v>
      </c>
      <c r="I40" s="141" t="str">
        <f>[36]Janeiro!$E$12</f>
        <v>*</v>
      </c>
      <c r="J40" s="141" t="str">
        <f>[36]Janeiro!$E$13</f>
        <v>*</v>
      </c>
      <c r="K40" s="141" t="str">
        <f>[36]Janeiro!$E$14</f>
        <v>*</v>
      </c>
      <c r="L40" s="141" t="str">
        <f>[36]Janeiro!$E$15</f>
        <v>*</v>
      </c>
      <c r="M40" s="141" t="str">
        <f>[36]Janeiro!$E$16</f>
        <v>*</v>
      </c>
      <c r="N40" s="141" t="str">
        <f>[36]Janeiro!$E$17</f>
        <v>*</v>
      </c>
      <c r="O40" s="141" t="str">
        <f>[36]Janeiro!$E$18</f>
        <v>*</v>
      </c>
      <c r="P40" s="141" t="str">
        <f>[36]Janeiro!$E$19</f>
        <v>*</v>
      </c>
      <c r="Q40" s="141" t="str">
        <f>[36]Janeiro!$E$20</f>
        <v>*</v>
      </c>
      <c r="R40" s="141" t="str">
        <f>[36]Janeiro!$E$21</f>
        <v>*</v>
      </c>
      <c r="S40" s="141" t="str">
        <f>[36]Janeiro!$E$22</f>
        <v>*</v>
      </c>
      <c r="T40" s="141" t="str">
        <f>[36]Janeiro!$E$23</f>
        <v>*</v>
      </c>
      <c r="U40" s="141" t="str">
        <f>[36]Janeiro!$E$24</f>
        <v>*</v>
      </c>
      <c r="V40" s="141" t="str">
        <f>[36]Janeiro!$E$25</f>
        <v>*</v>
      </c>
      <c r="W40" s="141" t="str">
        <f>[36]Janeiro!$E$26</f>
        <v>*</v>
      </c>
      <c r="X40" s="141" t="str">
        <f>[36]Janeiro!$E$27</f>
        <v>*</v>
      </c>
      <c r="Y40" s="141" t="str">
        <f>[36]Janeiro!$E$28</f>
        <v>*</v>
      </c>
      <c r="Z40" s="141" t="str">
        <f>[36]Janeiro!$E$29</f>
        <v>*</v>
      </c>
      <c r="AA40" s="141" t="str">
        <f>[36]Janeiro!$E$30</f>
        <v>*</v>
      </c>
      <c r="AB40" s="141" t="str">
        <f>[36]Janeiro!$E$31</f>
        <v>*</v>
      </c>
      <c r="AC40" s="141" t="str">
        <f>[36]Janeiro!$E$32</f>
        <v>*</v>
      </c>
      <c r="AD40" s="141" t="str">
        <f>[36]Janeiro!$E$33</f>
        <v>*</v>
      </c>
      <c r="AE40" s="141" t="str">
        <f>[36]Janeiro!$E$34</f>
        <v>*</v>
      </c>
      <c r="AF40" s="141" t="str">
        <f>[36]Janeiro!$E$35</f>
        <v>*</v>
      </c>
      <c r="AG40" s="147" t="e">
        <f t="shared" si="1"/>
        <v>#DIV/0!</v>
      </c>
      <c r="AJ40" s="18" t="s">
        <v>35</v>
      </c>
      <c r="AK40" s="18" t="s">
        <v>35</v>
      </c>
      <c r="AL40" s="115" t="s">
        <v>35</v>
      </c>
    </row>
    <row r="41" spans="1:38" x14ac:dyDescent="0.2">
      <c r="A41" s="50" t="s">
        <v>161</v>
      </c>
      <c r="B41" s="141">
        <f>[37]Janeiro!$E$5</f>
        <v>80.125</v>
      </c>
      <c r="C41" s="141">
        <f>[37]Janeiro!$E$6</f>
        <v>89.5</v>
      </c>
      <c r="D41" s="141">
        <f>[37]Janeiro!$E$7</f>
        <v>85.75</v>
      </c>
      <c r="E41" s="141">
        <f>[37]Janeiro!$E$8</f>
        <v>97.375</v>
      </c>
      <c r="F41" s="141">
        <f>[37]Janeiro!$E$9</f>
        <v>87</v>
      </c>
      <c r="G41" s="141">
        <f>[37]Janeiro!$E$10</f>
        <v>82.083333333333329</v>
      </c>
      <c r="H41" s="141">
        <f>[37]Janeiro!$E$11</f>
        <v>76.75</v>
      </c>
      <c r="I41" s="141">
        <f>[37]Janeiro!$E$12</f>
        <v>71.166666666666671</v>
      </c>
      <c r="J41" s="141">
        <f>[37]Janeiro!$E$13</f>
        <v>76.041666666666671</v>
      </c>
      <c r="K41" s="141">
        <f>[37]Janeiro!$E$14</f>
        <v>84.208333333333329</v>
      </c>
      <c r="L41" s="141">
        <f>[37]Janeiro!$E$15</f>
        <v>88.666666666666671</v>
      </c>
      <c r="M41" s="141">
        <f>[37]Janeiro!$E$16</f>
        <v>81.875</v>
      </c>
      <c r="N41" s="141">
        <f>[37]Janeiro!$E$17</f>
        <v>83.125</v>
      </c>
      <c r="O41" s="141">
        <f>[37]Janeiro!$E$18</f>
        <v>84.458333333333329</v>
      </c>
      <c r="P41" s="141">
        <f>[37]Janeiro!$E$19</f>
        <v>76.916666666666671</v>
      </c>
      <c r="Q41" s="141">
        <f>[37]Janeiro!$E$20</f>
        <v>82.208333333333329</v>
      </c>
      <c r="R41" s="141">
        <f>[37]Janeiro!$E$21</f>
        <v>83.666666666666671</v>
      </c>
      <c r="S41" s="141">
        <f>[37]Janeiro!$E$22</f>
        <v>76.833333333333329</v>
      </c>
      <c r="T41" s="141">
        <f>[37]Janeiro!$E$23</f>
        <v>76.791666666666671</v>
      </c>
      <c r="U41" s="141">
        <f>[37]Janeiro!$E$24</f>
        <v>81.75</v>
      </c>
      <c r="V41" s="141">
        <f>[37]Janeiro!$E$25</f>
        <v>86.916666666666671</v>
      </c>
      <c r="W41" s="141">
        <f>[37]Janeiro!$E$26</f>
        <v>89.666666666666671</v>
      </c>
      <c r="X41" s="141">
        <f>[37]Janeiro!$E$27</f>
        <v>87.541666666666671</v>
      </c>
      <c r="Y41" s="141">
        <f>[37]Janeiro!$E$28</f>
        <v>81.625</v>
      </c>
      <c r="Z41" s="141">
        <f>[37]Janeiro!$E$29</f>
        <v>77.25</v>
      </c>
      <c r="AA41" s="141">
        <f>[37]Janeiro!$E$30</f>
        <v>71.041666666666671</v>
      </c>
      <c r="AB41" s="141">
        <f>[37]Janeiro!$E$31</f>
        <v>64.875</v>
      </c>
      <c r="AC41" s="141">
        <f>[37]Janeiro!$E$32</f>
        <v>75.458333333333329</v>
      </c>
      <c r="AD41" s="141">
        <f>[37]Janeiro!$E$33</f>
        <v>81.166666666666671</v>
      </c>
      <c r="AE41" s="141">
        <f>[37]Janeiro!$E$34</f>
        <v>86.791666666666671</v>
      </c>
      <c r="AF41" s="141">
        <f>[37]Janeiro!$E$35</f>
        <v>90.625</v>
      </c>
      <c r="AG41" s="147">
        <f t="shared" si="1"/>
        <v>81.911290322580641</v>
      </c>
      <c r="AI41" s="18" t="s">
        <v>35</v>
      </c>
      <c r="AJ41" s="18" t="s">
        <v>35</v>
      </c>
    </row>
    <row r="42" spans="1:38" x14ac:dyDescent="0.2">
      <c r="A42" s="50" t="s">
        <v>17</v>
      </c>
      <c r="B42" s="141">
        <f>[38]Janeiro!$E$5</f>
        <v>76.416666666666671</v>
      </c>
      <c r="C42" s="141">
        <f>[38]Janeiro!$E$6</f>
        <v>90.375</v>
      </c>
      <c r="D42" s="141">
        <f>[38]Janeiro!$E$7</f>
        <v>86.958333333333329</v>
      </c>
      <c r="E42" s="141">
        <f>[38]Janeiro!$E$8</f>
        <v>90.375</v>
      </c>
      <c r="F42" s="141">
        <f>[38]Janeiro!$E$9</f>
        <v>78.125</v>
      </c>
      <c r="G42" s="141">
        <f>[38]Janeiro!$E$10</f>
        <v>75.583333333333329</v>
      </c>
      <c r="H42" s="141">
        <f>[38]Janeiro!$E$11</f>
        <v>72.875</v>
      </c>
      <c r="I42" s="141">
        <f>[38]Janeiro!$E$12</f>
        <v>71.875</v>
      </c>
      <c r="J42" s="141">
        <f>[38]Janeiro!$E$13</f>
        <v>75.708333333333329</v>
      </c>
      <c r="K42" s="141">
        <f>[38]Janeiro!$E$14</f>
        <v>84.458333333333329</v>
      </c>
      <c r="L42" s="141">
        <f>[38]Janeiro!$E$15</f>
        <v>88.5</v>
      </c>
      <c r="M42" s="141">
        <f>[38]Janeiro!$E$16</f>
        <v>81.833333333333329</v>
      </c>
      <c r="N42" s="141">
        <f>[38]Janeiro!$E$17</f>
        <v>83.5</v>
      </c>
      <c r="O42" s="141">
        <f>[38]Janeiro!$E$18</f>
        <v>83.875</v>
      </c>
      <c r="P42" s="141">
        <f>[38]Janeiro!$E$19</f>
        <v>81.416666666666671</v>
      </c>
      <c r="Q42" s="141">
        <f>[38]Janeiro!$E$20</f>
        <v>78.625</v>
      </c>
      <c r="R42" s="141">
        <f>[38]Janeiro!$E$21</f>
        <v>78.125</v>
      </c>
      <c r="S42" s="141">
        <f>[38]Janeiro!$E$22</f>
        <v>82</v>
      </c>
      <c r="T42" s="141">
        <f>[38]Janeiro!$E$23</f>
        <v>80.166666666666671</v>
      </c>
      <c r="U42" s="141">
        <f>[38]Janeiro!$E$24</f>
        <v>80</v>
      </c>
      <c r="V42" s="141">
        <f>[38]Janeiro!$E$25</f>
        <v>88.25</v>
      </c>
      <c r="W42" s="141">
        <f>[38]Janeiro!$E$26</f>
        <v>86.375</v>
      </c>
      <c r="X42" s="141">
        <f>[38]Janeiro!$E$27</f>
        <v>90.541666666666671</v>
      </c>
      <c r="Y42" s="141">
        <f>[38]Janeiro!$E$28</f>
        <v>83.125</v>
      </c>
      <c r="Z42" s="141">
        <f>[38]Janeiro!$E$29</f>
        <v>80.416666666666671</v>
      </c>
      <c r="AA42" s="141">
        <f>[38]Janeiro!$E$30</f>
        <v>72.958333333333329</v>
      </c>
      <c r="AB42" s="141">
        <f>[38]Janeiro!$E$31</f>
        <v>68.916666666666671</v>
      </c>
      <c r="AC42" s="141">
        <f>[38]Janeiro!$E$32</f>
        <v>73.708333333333329</v>
      </c>
      <c r="AD42" s="141">
        <f>[38]Janeiro!$E$33</f>
        <v>81.083333333333329</v>
      </c>
      <c r="AE42" s="141">
        <f>[38]Janeiro!$E$34</f>
        <v>93.5</v>
      </c>
      <c r="AF42" s="141">
        <f>[38]Janeiro!$E$35</f>
        <v>95.541666666666671</v>
      </c>
      <c r="AG42" s="147">
        <f t="shared" si="1"/>
        <v>81.780913978494638</v>
      </c>
      <c r="AJ42" s="18" t="s">
        <v>35</v>
      </c>
      <c r="AK42" s="18" t="s">
        <v>35</v>
      </c>
    </row>
    <row r="43" spans="1:38" x14ac:dyDescent="0.2">
      <c r="A43" s="50" t="s">
        <v>143</v>
      </c>
      <c r="B43" s="141">
        <f>[39]Janeiro!$E$5</f>
        <v>85.666666666666671</v>
      </c>
      <c r="C43" s="141">
        <f>[39]Janeiro!$E$6</f>
        <v>97.958333333333329</v>
      </c>
      <c r="D43" s="141">
        <f>[39]Janeiro!$E$7</f>
        <v>86.458333333333329</v>
      </c>
      <c r="E43" s="141">
        <f>[39]Janeiro!$E$8</f>
        <v>100</v>
      </c>
      <c r="F43" s="141">
        <f>[39]Janeiro!$E$9</f>
        <v>94.583333333333329</v>
      </c>
      <c r="G43" s="141">
        <f>[39]Janeiro!$E$10</f>
        <v>80.5</v>
      </c>
      <c r="H43" s="141">
        <f>[39]Janeiro!$E$11</f>
        <v>74.583333333333329</v>
      </c>
      <c r="I43" s="141">
        <f>[39]Janeiro!$E$12</f>
        <v>67.958333333333329</v>
      </c>
      <c r="J43" s="141">
        <f>[39]Janeiro!$E$13</f>
        <v>82.75</v>
      </c>
      <c r="K43" s="141">
        <f>[39]Janeiro!$E$14</f>
        <v>84.75</v>
      </c>
      <c r="L43" s="141">
        <f>[39]Janeiro!$E$15</f>
        <v>87.041666666666671</v>
      </c>
      <c r="M43" s="141">
        <f>[39]Janeiro!$E$16</f>
        <v>80.166666666666671</v>
      </c>
      <c r="N43" s="141">
        <f>[39]Janeiro!$E$17</f>
        <v>83</v>
      </c>
      <c r="O43" s="141">
        <f>[39]Janeiro!$E$18</f>
        <v>86.708333333333329</v>
      </c>
      <c r="P43" s="141">
        <f>[39]Janeiro!$E$19</f>
        <v>79.833333333333329</v>
      </c>
      <c r="Q43" s="141">
        <f>[39]Janeiro!$E$20</f>
        <v>89.166666666666671</v>
      </c>
      <c r="R43" s="141">
        <f>[39]Janeiro!$E$21</f>
        <v>81.208333333333329</v>
      </c>
      <c r="S43" s="141">
        <f>[39]Janeiro!$E$22</f>
        <v>87.333333333333329</v>
      </c>
      <c r="T43" s="141">
        <f>[39]Janeiro!$E$23</f>
        <v>83.791666666666671</v>
      </c>
      <c r="U43" s="141">
        <f>[39]Janeiro!$E$24</f>
        <v>81.208333333333329</v>
      </c>
      <c r="V43" s="141">
        <f>[39]Janeiro!$E$25</f>
        <v>88.916666666666671</v>
      </c>
      <c r="W43" s="141">
        <f>[39]Janeiro!$E$26</f>
        <v>94.916666666666671</v>
      </c>
      <c r="X43" s="141">
        <f>[39]Janeiro!$E$27</f>
        <v>85.375</v>
      </c>
      <c r="Y43" s="141">
        <f>[39]Janeiro!$E$28</f>
        <v>81.958333333333329</v>
      </c>
      <c r="Z43" s="141">
        <f>[39]Janeiro!$E$29</f>
        <v>76.583333333333329</v>
      </c>
      <c r="AA43" s="141">
        <f>[39]Janeiro!$E$30</f>
        <v>69</v>
      </c>
      <c r="AB43" s="141">
        <f>[39]Janeiro!$E$31</f>
        <v>74.166666666666671</v>
      </c>
      <c r="AC43" s="141">
        <f>[39]Janeiro!$E$32</f>
        <v>80.166666666666671</v>
      </c>
      <c r="AD43" s="141">
        <f>[39]Janeiro!$E$33</f>
        <v>77.125</v>
      </c>
      <c r="AE43" s="141">
        <f>[39]Janeiro!$E$34</f>
        <v>97.291666666666671</v>
      </c>
      <c r="AF43" s="141">
        <f>[39]Janeiro!$E$35</f>
        <v>94.625</v>
      </c>
      <c r="AG43" s="147">
        <f t="shared" si="1"/>
        <v>84.348118279569874</v>
      </c>
      <c r="AK43" s="18" t="s">
        <v>35</v>
      </c>
    </row>
    <row r="44" spans="1:38" x14ac:dyDescent="0.2">
      <c r="A44" s="50" t="s">
        <v>18</v>
      </c>
      <c r="B44" s="141">
        <f>[40]Janeiro!$E$5</f>
        <v>80.916666666666671</v>
      </c>
      <c r="C44" s="141">
        <f>[40]Janeiro!$E$6</f>
        <v>85.083333333333329</v>
      </c>
      <c r="D44" s="141">
        <f>[40]Janeiro!$E$7</f>
        <v>89.916666666666671</v>
      </c>
      <c r="E44" s="141">
        <f>[40]Janeiro!$E$8</f>
        <v>92.125</v>
      </c>
      <c r="F44" s="141">
        <f>[40]Janeiro!$E$9</f>
        <v>86.708333333333329</v>
      </c>
      <c r="G44" s="141">
        <f>[40]Janeiro!$E$10</f>
        <v>82.125</v>
      </c>
      <c r="H44" s="141">
        <f>[40]Janeiro!$E$11</f>
        <v>78.75</v>
      </c>
      <c r="I44" s="141">
        <f>[40]Janeiro!$E$12</f>
        <v>79.333333333333329</v>
      </c>
      <c r="J44" s="141">
        <f>[40]Janeiro!$E$13</f>
        <v>79.083333333333329</v>
      </c>
      <c r="K44" s="141">
        <f>[40]Janeiro!$E$14</f>
        <v>83.958333333333329</v>
      </c>
      <c r="L44" s="141">
        <f>[40]Janeiro!$E$15</f>
        <v>85.25</v>
      </c>
      <c r="M44" s="141">
        <f>[40]Janeiro!$E$16</f>
        <v>87.041666666666671</v>
      </c>
      <c r="N44" s="141">
        <f>[40]Janeiro!$E$17</f>
        <v>90.625</v>
      </c>
      <c r="O44" s="141">
        <f>[40]Janeiro!$E$18</f>
        <v>90.25</v>
      </c>
      <c r="P44" s="141">
        <f>[40]Janeiro!$E$19</f>
        <v>84.208333333333329</v>
      </c>
      <c r="Q44" s="141">
        <f>[40]Janeiro!$E$20</f>
        <v>82.833333333333329</v>
      </c>
      <c r="R44" s="141">
        <f>[40]Janeiro!$E$21</f>
        <v>86.458333333333329</v>
      </c>
      <c r="S44" s="141">
        <f>[40]Janeiro!$E$22</f>
        <v>81.291666666666671</v>
      </c>
      <c r="T44" s="141">
        <f>[40]Janeiro!$E$23</f>
        <v>83.166666666666671</v>
      </c>
      <c r="U44" s="141">
        <f>[40]Janeiro!$E$24</f>
        <v>84.375</v>
      </c>
      <c r="V44" s="141">
        <f>[40]Janeiro!$E$25</f>
        <v>79.333333333333329</v>
      </c>
      <c r="W44" s="141">
        <f>[40]Janeiro!$E$26</f>
        <v>82.833333333333329</v>
      </c>
      <c r="X44" s="141">
        <f>[40]Janeiro!$E$27</f>
        <v>94.458333333333329</v>
      </c>
      <c r="Y44" s="141">
        <f>[40]Janeiro!$E$28</f>
        <v>86.333333333333329</v>
      </c>
      <c r="Z44" s="141">
        <f>[40]Janeiro!$E$29</f>
        <v>84.791666666666671</v>
      </c>
      <c r="AA44" s="141">
        <f>[40]Janeiro!$E$30</f>
        <v>81.125</v>
      </c>
      <c r="AB44" s="141">
        <f>[40]Janeiro!$E$31</f>
        <v>77.083333333333329</v>
      </c>
      <c r="AC44" s="141">
        <f>[40]Janeiro!$E$32</f>
        <v>83.666666666666671</v>
      </c>
      <c r="AD44" s="141">
        <f>[40]Janeiro!$E$33</f>
        <v>81.5</v>
      </c>
      <c r="AE44" s="141">
        <f>[40]Janeiro!$E$34</f>
        <v>87.458333333333329</v>
      </c>
      <c r="AF44" s="141">
        <f>[40]Janeiro!$E$35</f>
        <v>86.458333333333329</v>
      </c>
      <c r="AG44" s="147">
        <f t="shared" si="1"/>
        <v>84.469086021505376</v>
      </c>
      <c r="AI44" s="115" t="s">
        <v>35</v>
      </c>
      <c r="AK44" s="18" t="s">
        <v>35</v>
      </c>
    </row>
    <row r="45" spans="1:38" hidden="1" x14ac:dyDescent="0.2">
      <c r="A45" s="110" t="s">
        <v>148</v>
      </c>
      <c r="B45" s="141" t="str">
        <f>[41]Janeiro!$E$5</f>
        <v>*</v>
      </c>
      <c r="C45" s="141" t="str">
        <f>[41]Janeiro!$E$6</f>
        <v>*</v>
      </c>
      <c r="D45" s="141" t="str">
        <f>[41]Janeiro!$E$7</f>
        <v>*</v>
      </c>
      <c r="E45" s="141" t="str">
        <f>[41]Janeiro!$E$8</f>
        <v>*</v>
      </c>
      <c r="F45" s="141" t="str">
        <f>[41]Janeiro!$E$9</f>
        <v>*</v>
      </c>
      <c r="G45" s="141" t="str">
        <f>[41]Janeiro!$E$10</f>
        <v>*</v>
      </c>
      <c r="H45" s="141" t="str">
        <f>[41]Janeiro!$E$11</f>
        <v>*</v>
      </c>
      <c r="I45" s="141" t="str">
        <f>[41]Janeiro!$E$12</f>
        <v>*</v>
      </c>
      <c r="J45" s="141" t="str">
        <f>[41]Janeiro!$E$13</f>
        <v>*</v>
      </c>
      <c r="K45" s="141" t="str">
        <f>[41]Janeiro!$E$14</f>
        <v>*</v>
      </c>
      <c r="L45" s="141" t="str">
        <f>[41]Janeiro!$E$15</f>
        <v>*</v>
      </c>
      <c r="M45" s="141" t="str">
        <f>[41]Janeiro!$E$16</f>
        <v>*</v>
      </c>
      <c r="N45" s="141" t="str">
        <f>[41]Janeiro!$E$17</f>
        <v>*</v>
      </c>
      <c r="O45" s="141" t="str">
        <f>[41]Janeiro!$E$18</f>
        <v>*</v>
      </c>
      <c r="P45" s="141" t="str">
        <f>[41]Janeiro!$E$19</f>
        <v>*</v>
      </c>
      <c r="Q45" s="141" t="str">
        <f>[41]Janeiro!$E$20</f>
        <v>*</v>
      </c>
      <c r="R45" s="141" t="str">
        <f>[41]Janeiro!$E$21</f>
        <v>*</v>
      </c>
      <c r="S45" s="141" t="str">
        <f>[41]Janeiro!$E$22</f>
        <v>*</v>
      </c>
      <c r="T45" s="141" t="str">
        <f>[41]Janeiro!$E$23</f>
        <v>*</v>
      </c>
      <c r="U45" s="141" t="str">
        <f>[41]Janeiro!$E$24</f>
        <v>*</v>
      </c>
      <c r="V45" s="141" t="str">
        <f>[41]Janeiro!$E$25</f>
        <v>*</v>
      </c>
      <c r="W45" s="141" t="str">
        <f>[41]Janeiro!$E$26</f>
        <v>*</v>
      </c>
      <c r="X45" s="141" t="str">
        <f>[41]Janeiro!$E$27</f>
        <v>*</v>
      </c>
      <c r="Y45" s="141" t="str">
        <f>[41]Janeiro!$E$28</f>
        <v>*</v>
      </c>
      <c r="Z45" s="141" t="str">
        <f>[41]Janeiro!$E$29</f>
        <v>*</v>
      </c>
      <c r="AA45" s="141" t="str">
        <f>[41]Janeiro!$E$30</f>
        <v>*</v>
      </c>
      <c r="AB45" s="141" t="str">
        <f>[41]Janeiro!$E$31</f>
        <v>*</v>
      </c>
      <c r="AC45" s="141" t="str">
        <f>[41]Janeiro!$E$32</f>
        <v>*</v>
      </c>
      <c r="AD45" s="141" t="str">
        <f>[41]Janeiro!$E$33</f>
        <v>*</v>
      </c>
      <c r="AE45" s="141" t="str">
        <f>[41]Janeiro!$E$34</f>
        <v>*</v>
      </c>
      <c r="AF45" s="141" t="str">
        <f>[41]Janeiro!$E$35</f>
        <v>*</v>
      </c>
      <c r="AG45" s="147" t="e">
        <f t="shared" si="1"/>
        <v>#DIV/0!</v>
      </c>
      <c r="AJ45" s="18" t="s">
        <v>35</v>
      </c>
      <c r="AK45" s="18" t="s">
        <v>35</v>
      </c>
    </row>
    <row r="46" spans="1:38" x14ac:dyDescent="0.2">
      <c r="A46" s="50" t="s">
        <v>19</v>
      </c>
      <c r="B46" s="141">
        <f>[42]Janeiro!$E$5</f>
        <v>67.041666666666671</v>
      </c>
      <c r="C46" s="141">
        <f>[42]Janeiro!$E$6</f>
        <v>83.75</v>
      </c>
      <c r="D46" s="141">
        <f>[42]Janeiro!$E$7</f>
        <v>90.583333333333329</v>
      </c>
      <c r="E46" s="141">
        <f>[42]Janeiro!$E$8</f>
        <v>80.583333333333329</v>
      </c>
      <c r="F46" s="141">
        <f>[42]Janeiro!$E$9</f>
        <v>65.291666666666671</v>
      </c>
      <c r="G46" s="141">
        <f>[42]Janeiro!$E$10</f>
        <v>63.875</v>
      </c>
      <c r="H46" s="141">
        <f>[42]Janeiro!$E$11</f>
        <v>63.208333333333336</v>
      </c>
      <c r="I46" s="141">
        <f>[42]Janeiro!$E$12</f>
        <v>66.625</v>
      </c>
      <c r="J46" s="141">
        <f>[42]Janeiro!$E$13</f>
        <v>73.041666666666671</v>
      </c>
      <c r="K46" s="141">
        <f>[42]Janeiro!$E$14</f>
        <v>81.25</v>
      </c>
      <c r="L46" s="141">
        <f>[42]Janeiro!$E$15</f>
        <v>80.083333333333329</v>
      </c>
      <c r="M46" s="141">
        <f>[42]Janeiro!$E$16</f>
        <v>75.125</v>
      </c>
      <c r="N46" s="141">
        <f>[42]Janeiro!$E$17</f>
        <v>79.333333333333329</v>
      </c>
      <c r="O46" s="141">
        <f>[42]Janeiro!$E$18</f>
        <v>92.208333333333329</v>
      </c>
      <c r="P46" s="141">
        <f>[42]Janeiro!$E$19</f>
        <v>82.208333333333329</v>
      </c>
      <c r="Q46" s="141">
        <f>[42]Janeiro!$E$20</f>
        <v>77.458333333333329</v>
      </c>
      <c r="R46" s="141">
        <f>[42]Janeiro!$E$21</f>
        <v>75</v>
      </c>
      <c r="S46" s="141">
        <f>[42]Janeiro!$E$22</f>
        <v>82.458333333333329</v>
      </c>
      <c r="T46" s="141">
        <f>[42]Janeiro!$E$23</f>
        <v>79.458333333333329</v>
      </c>
      <c r="U46" s="141">
        <f>[42]Janeiro!$E$24</f>
        <v>74.416666666666671</v>
      </c>
      <c r="V46" s="141">
        <f>[42]Janeiro!$E$25</f>
        <v>78.208333333333329</v>
      </c>
      <c r="W46" s="141">
        <f>[42]Janeiro!$E$26</f>
        <v>92.625</v>
      </c>
      <c r="X46" s="141">
        <f>[42]Janeiro!$E$27</f>
        <v>79.458333333333329</v>
      </c>
      <c r="Y46" s="141">
        <f>[42]Janeiro!$E$28</f>
        <v>74.125</v>
      </c>
      <c r="Z46" s="141">
        <f>[42]Janeiro!$E$29</f>
        <v>69.041666666666671</v>
      </c>
      <c r="AA46" s="141">
        <f>[42]Janeiro!$E$30</f>
        <v>63.041666666666664</v>
      </c>
      <c r="AB46" s="141">
        <f>[42]Janeiro!$E$31</f>
        <v>60.208333333333336</v>
      </c>
      <c r="AC46" s="141">
        <f>[42]Janeiro!$E$32</f>
        <v>67.25</v>
      </c>
      <c r="AD46" s="141">
        <f>[42]Janeiro!$E$33</f>
        <v>73.833333333333329</v>
      </c>
      <c r="AE46" s="141">
        <f>[42]Janeiro!$E$34</f>
        <v>81.625</v>
      </c>
      <c r="AF46" s="141">
        <f>[42]Janeiro!$E$35</f>
        <v>96.208333333333329</v>
      </c>
      <c r="AG46" s="147">
        <f t="shared" si="1"/>
        <v>76.407258064516128</v>
      </c>
      <c r="AH46" s="115" t="s">
        <v>35</v>
      </c>
      <c r="AJ46" s="18" t="s">
        <v>35</v>
      </c>
      <c r="AK46" s="18" t="s">
        <v>35</v>
      </c>
      <c r="AL46" s="18" t="s">
        <v>35</v>
      </c>
    </row>
    <row r="47" spans="1:38" x14ac:dyDescent="0.2">
      <c r="A47" s="50" t="s">
        <v>23</v>
      </c>
      <c r="B47" s="141">
        <f>[43]Janeiro!$E$5</f>
        <v>69.208333333333329</v>
      </c>
      <c r="C47" s="141">
        <f>[43]Janeiro!$E$6</f>
        <v>75.916666666666671</v>
      </c>
      <c r="D47" s="141">
        <f>[43]Janeiro!$E$7</f>
        <v>83.375</v>
      </c>
      <c r="E47" s="141">
        <f>[43]Janeiro!$E$8</f>
        <v>89</v>
      </c>
      <c r="F47" s="141">
        <f>[43]Janeiro!$E$9</f>
        <v>77.5</v>
      </c>
      <c r="G47" s="141">
        <f>[43]Janeiro!$E$10</f>
        <v>74.5</v>
      </c>
      <c r="H47" s="141">
        <f>[43]Janeiro!$E$11</f>
        <v>74.75</v>
      </c>
      <c r="I47" s="141">
        <f>[43]Janeiro!$E$12</f>
        <v>71.125</v>
      </c>
      <c r="J47" s="141">
        <f>[43]Janeiro!$E$13</f>
        <v>68</v>
      </c>
      <c r="K47" s="141">
        <f>[43]Janeiro!$E$14</f>
        <v>71.125</v>
      </c>
      <c r="L47" s="141">
        <f>[43]Janeiro!$E$15</f>
        <v>82.916666666666671</v>
      </c>
      <c r="M47" s="141">
        <f>[43]Janeiro!$E$16</f>
        <v>79.375</v>
      </c>
      <c r="N47" s="141">
        <f>[43]Janeiro!$E$17</f>
        <v>85</v>
      </c>
      <c r="O47" s="141">
        <f>[43]Janeiro!$E$18</f>
        <v>85.333333333333329</v>
      </c>
      <c r="P47" s="141">
        <f>[43]Janeiro!$E$19</f>
        <v>78.833333333333329</v>
      </c>
      <c r="Q47" s="141">
        <f>[43]Janeiro!$E$20</f>
        <v>69.166666666666671</v>
      </c>
      <c r="R47" s="141">
        <f>[43]Janeiro!$E$21</f>
        <v>75.375</v>
      </c>
      <c r="S47" s="141">
        <f>[43]Janeiro!$E$22</f>
        <v>73.958333333333329</v>
      </c>
      <c r="T47" s="141">
        <f>[43]Janeiro!$E$23</f>
        <v>73</v>
      </c>
      <c r="U47" s="141">
        <f>[43]Janeiro!$E$24</f>
        <v>76.75</v>
      </c>
      <c r="V47" s="141">
        <f>[43]Janeiro!$E$25</f>
        <v>73.625</v>
      </c>
      <c r="W47" s="141">
        <f>[43]Janeiro!$E$26</f>
        <v>79.333333333333329</v>
      </c>
      <c r="X47" s="141">
        <f>[43]Janeiro!$E$27</f>
        <v>86.666666666666671</v>
      </c>
      <c r="Y47" s="141">
        <f>[43]Janeiro!$E$28</f>
        <v>82.875</v>
      </c>
      <c r="Z47" s="141">
        <f>[43]Janeiro!$E$29</f>
        <v>74.041666666666671</v>
      </c>
      <c r="AA47" s="141">
        <f>[43]Janeiro!$E$30</f>
        <v>68.791666666666671</v>
      </c>
      <c r="AB47" s="141">
        <f>[43]Janeiro!$E$31</f>
        <v>66.375</v>
      </c>
      <c r="AC47" s="141">
        <f>[43]Janeiro!$E$32</f>
        <v>74.5</v>
      </c>
      <c r="AD47" s="141">
        <f>[43]Janeiro!$E$33</f>
        <v>74.625</v>
      </c>
      <c r="AE47" s="141">
        <f>[43]Janeiro!$E$34</f>
        <v>82.75</v>
      </c>
      <c r="AF47" s="141">
        <f>[43]Janeiro!$E$35</f>
        <v>88.75</v>
      </c>
      <c r="AG47" s="147">
        <f t="shared" si="1"/>
        <v>76.985215053763454</v>
      </c>
      <c r="AK47" s="18" t="s">
        <v>35</v>
      </c>
    </row>
    <row r="48" spans="1:38" x14ac:dyDescent="0.2">
      <c r="A48" s="50" t="s">
        <v>34</v>
      </c>
      <c r="B48" s="141">
        <f>[44]Janeiro!$E$5</f>
        <v>74.043478260869563</v>
      </c>
      <c r="C48" s="141">
        <f>[44]Janeiro!$E$6</f>
        <v>76.791666666666671</v>
      </c>
      <c r="D48" s="141">
        <f>[44]Janeiro!$E$7</f>
        <v>89.25</v>
      </c>
      <c r="E48" s="141">
        <f>[44]Janeiro!$E$8</f>
        <v>88.555555555555557</v>
      </c>
      <c r="F48" s="141">
        <f>[44]Janeiro!$E$9</f>
        <v>86.857142857142861</v>
      </c>
      <c r="G48" s="141">
        <f>[44]Janeiro!$E$10</f>
        <v>84.041666666666671</v>
      </c>
      <c r="H48" s="141">
        <f>[44]Janeiro!$E$11</f>
        <v>79.416666666666671</v>
      </c>
      <c r="I48" s="141">
        <f>[44]Janeiro!$E$12</f>
        <v>73.416666666666671</v>
      </c>
      <c r="J48" s="141">
        <f>[44]Janeiro!$E$13</f>
        <v>71</v>
      </c>
      <c r="K48" s="141">
        <f>[44]Janeiro!$E$14</f>
        <v>77.25</v>
      </c>
      <c r="L48" s="141">
        <f>[44]Janeiro!$E$15</f>
        <v>83.227272727272734</v>
      </c>
      <c r="M48" s="141">
        <f>[44]Janeiro!$E$16</f>
        <v>87.5</v>
      </c>
      <c r="N48" s="141">
        <f>[44]Janeiro!$E$17</f>
        <v>90.956521739130437</v>
      </c>
      <c r="O48" s="141">
        <f>[44]Janeiro!$E$18</f>
        <v>86.466666666666669</v>
      </c>
      <c r="P48" s="141">
        <f>[44]Janeiro!$E$19</f>
        <v>81.318181818181813</v>
      </c>
      <c r="Q48" s="141">
        <f>[44]Janeiro!$E$20</f>
        <v>84.208333333333329</v>
      </c>
      <c r="R48" s="141">
        <f>[44]Janeiro!$E$21</f>
        <v>83.61904761904762</v>
      </c>
      <c r="S48" s="141">
        <f>[44]Janeiro!$E$22</f>
        <v>80.565217391304344</v>
      </c>
      <c r="T48" s="141">
        <f>[44]Janeiro!$E$23</f>
        <v>79.909090909090907</v>
      </c>
      <c r="U48" s="141">
        <f>[44]Janeiro!$E$24</f>
        <v>76.666666666666671</v>
      </c>
      <c r="V48" s="141">
        <f>[44]Janeiro!$E$25</f>
        <v>77.75</v>
      </c>
      <c r="W48" s="141">
        <f>[44]Janeiro!$E$26</f>
        <v>84.5</v>
      </c>
      <c r="X48" s="141">
        <f>[44]Janeiro!$E$27</f>
        <v>88.478260869565219</v>
      </c>
      <c r="Y48" s="141">
        <f>[44]Janeiro!$E$28</f>
        <v>88</v>
      </c>
      <c r="Z48" s="141">
        <f>[44]Janeiro!$E$29</f>
        <v>86.333333333333329</v>
      </c>
      <c r="AA48" s="141">
        <f>[44]Janeiro!$E$30</f>
        <v>83.857142857142861</v>
      </c>
      <c r="AB48" s="141">
        <f>[44]Janeiro!$E$31</f>
        <v>85.277777777777771</v>
      </c>
      <c r="AC48" s="141">
        <f>[44]Janeiro!$E$32</f>
        <v>83.375</v>
      </c>
      <c r="AD48" s="141">
        <f>[44]Janeiro!$E$33</f>
        <v>80.416666666666671</v>
      </c>
      <c r="AE48" s="141">
        <f>[44]Janeiro!$E$34</f>
        <v>83.086956521739125</v>
      </c>
      <c r="AF48" s="141">
        <f>[44]Janeiro!$E$35</f>
        <v>83.652173913043484</v>
      </c>
      <c r="AG48" s="147">
        <f t="shared" si="1"/>
        <v>82.573779166135395</v>
      </c>
      <c r="AH48" s="115" t="s">
        <v>35</v>
      </c>
      <c r="AJ48" s="18" t="s">
        <v>35</v>
      </c>
      <c r="AK48" s="18" t="s">
        <v>35</v>
      </c>
    </row>
    <row r="49" spans="1:37" x14ac:dyDescent="0.2">
      <c r="A49" s="50" t="s">
        <v>20</v>
      </c>
      <c r="B49" s="141">
        <f>[45]Janeiro!$E$5</f>
        <v>66.25</v>
      </c>
      <c r="C49" s="141">
        <f>[45]Janeiro!$E$6</f>
        <v>76.041666666666671</v>
      </c>
      <c r="D49" s="141">
        <f>[45]Janeiro!$E$7</f>
        <v>80.416666666666671</v>
      </c>
      <c r="E49" s="141">
        <f>[45]Janeiro!$E$8</f>
        <v>87.458333333333329</v>
      </c>
      <c r="F49" s="141">
        <f>[45]Janeiro!$E$9</f>
        <v>87.083333333333329</v>
      </c>
      <c r="G49" s="141">
        <f>[45]Janeiro!$E$10</f>
        <v>74.541666666666671</v>
      </c>
      <c r="H49" s="141">
        <f>[45]Janeiro!$E$11</f>
        <v>65.625</v>
      </c>
      <c r="I49" s="141">
        <f>[45]Janeiro!$E$12</f>
        <v>65.083333333333329</v>
      </c>
      <c r="J49" s="141">
        <f>[45]Janeiro!$E$13</f>
        <v>72.458333333333329</v>
      </c>
      <c r="K49" s="141">
        <f>[45]Janeiro!$E$14</f>
        <v>69.291666666666671</v>
      </c>
      <c r="L49" s="141">
        <f>[45]Janeiro!$E$15</f>
        <v>68.875</v>
      </c>
      <c r="M49" s="141">
        <f>[45]Janeiro!$E$16</f>
        <v>74.791666666666671</v>
      </c>
      <c r="N49" s="141">
        <f>[45]Janeiro!$E$17</f>
        <v>78.375</v>
      </c>
      <c r="O49" s="141">
        <f>[45]Janeiro!$E$18</f>
        <v>73.625</v>
      </c>
      <c r="P49" s="141">
        <f>[45]Janeiro!$E$19</f>
        <v>67.291666666666671</v>
      </c>
      <c r="Q49" s="141">
        <f>[45]Janeiro!$E$20</f>
        <v>67.5</v>
      </c>
      <c r="R49" s="141">
        <f>[45]Janeiro!$E$21</f>
        <v>69.583333333333329</v>
      </c>
      <c r="S49" s="141">
        <f>[45]Janeiro!$E$22</f>
        <v>64.625</v>
      </c>
      <c r="T49" s="141">
        <f>[45]Janeiro!$E$23</f>
        <v>73.875</v>
      </c>
      <c r="U49" s="141">
        <f>[45]Janeiro!$E$24</f>
        <v>80.333333333333329</v>
      </c>
      <c r="V49" s="141">
        <f>[45]Janeiro!$E$25</f>
        <v>81.958333333333329</v>
      </c>
      <c r="W49" s="141">
        <f>[45]Janeiro!$E$26</f>
        <v>79.541666666666671</v>
      </c>
      <c r="X49" s="141">
        <f>[45]Janeiro!$E$27</f>
        <v>76.458333333333329</v>
      </c>
      <c r="Y49" s="141">
        <f>[45]Janeiro!$E$28</f>
        <v>71.958333333333329</v>
      </c>
      <c r="Z49" s="141">
        <f>[45]Janeiro!$E$29</f>
        <v>61.416666666666664</v>
      </c>
      <c r="AA49" s="141">
        <f>[45]Janeiro!$E$30</f>
        <v>56.916666666666664</v>
      </c>
      <c r="AB49" s="141">
        <f>[45]Janeiro!$E$31</f>
        <v>61.583333333333336</v>
      </c>
      <c r="AC49" s="141">
        <f>[45]Janeiro!$E$32</f>
        <v>72.625</v>
      </c>
      <c r="AD49" s="141">
        <f>[45]Janeiro!$E$33</f>
        <v>64.666666666666671</v>
      </c>
      <c r="AE49" s="141">
        <f>[45]Janeiro!$E$34</f>
        <v>83.583333333333329</v>
      </c>
      <c r="AF49" s="141">
        <f>[45]Janeiro!$E$35</f>
        <v>78.916666666666671</v>
      </c>
      <c r="AG49" s="147">
        <f t="shared" si="1"/>
        <v>72.66935483870968</v>
      </c>
      <c r="AI49" s="18" t="s">
        <v>35</v>
      </c>
      <c r="AJ49" s="18" t="s">
        <v>35</v>
      </c>
      <c r="AK49" s="18" t="s">
        <v>35</v>
      </c>
    </row>
    <row r="50" spans="1:37" s="117" customFormat="1" ht="17.100000000000001" customHeight="1" x14ac:dyDescent="0.2">
      <c r="A50" s="51" t="s">
        <v>213</v>
      </c>
      <c r="B50" s="142">
        <f t="shared" ref="B50:AE50" si="2">AVERAGE(B5:B49)</f>
        <v>72.994625241907855</v>
      </c>
      <c r="C50" s="142">
        <f t="shared" si="2"/>
        <v>81.642726513252839</v>
      </c>
      <c r="D50" s="142">
        <f t="shared" si="2"/>
        <v>84.178068224046484</v>
      </c>
      <c r="E50" s="142">
        <f t="shared" si="2"/>
        <v>88.426133958633969</v>
      </c>
      <c r="F50" s="142">
        <f t="shared" si="2"/>
        <v>77.772483766233762</v>
      </c>
      <c r="G50" s="142">
        <f t="shared" si="2"/>
        <v>74.103002854633274</v>
      </c>
      <c r="H50" s="142">
        <f t="shared" si="2"/>
        <v>71.835293595293606</v>
      </c>
      <c r="I50" s="142">
        <f t="shared" si="2"/>
        <v>69.862718489240237</v>
      </c>
      <c r="J50" s="142">
        <f t="shared" si="2"/>
        <v>73.364746376811595</v>
      </c>
      <c r="K50" s="142">
        <f t="shared" si="2"/>
        <v>78.790939999188083</v>
      </c>
      <c r="L50" s="142">
        <f t="shared" si="2"/>
        <v>82.657427536231879</v>
      </c>
      <c r="M50" s="142">
        <f t="shared" si="2"/>
        <v>79.831190476190471</v>
      </c>
      <c r="N50" s="142">
        <f t="shared" si="2"/>
        <v>83.537742643829617</v>
      </c>
      <c r="O50" s="142">
        <f t="shared" si="2"/>
        <v>84.956805272022663</v>
      </c>
      <c r="P50" s="142">
        <f t="shared" si="2"/>
        <v>78.135512874451493</v>
      </c>
      <c r="Q50" s="142">
        <f t="shared" si="2"/>
        <v>77.075697865353035</v>
      </c>
      <c r="R50" s="142">
        <f t="shared" si="2"/>
        <v>78.290937864401144</v>
      </c>
      <c r="S50" s="142">
        <f t="shared" si="2"/>
        <v>76.801411358572267</v>
      </c>
      <c r="T50" s="142">
        <f t="shared" si="2"/>
        <v>76.980545603821469</v>
      </c>
      <c r="U50" s="142">
        <f t="shared" si="2"/>
        <v>77.787182493852185</v>
      </c>
      <c r="V50" s="142">
        <f t="shared" si="2"/>
        <v>77.92218005829622</v>
      </c>
      <c r="W50" s="142" t="e">
        <f t="shared" si="2"/>
        <v>#DIV/0!</v>
      </c>
      <c r="X50" s="142" t="e">
        <f t="shared" si="2"/>
        <v>#DIV/0!</v>
      </c>
      <c r="Y50" s="142">
        <f t="shared" si="2"/>
        <v>79.559803587511055</v>
      </c>
      <c r="Z50" s="142">
        <f t="shared" si="2"/>
        <v>76.488711001642031</v>
      </c>
      <c r="AA50" s="142">
        <f t="shared" si="2"/>
        <v>70.094619573330235</v>
      </c>
      <c r="AB50" s="142">
        <f t="shared" si="2"/>
        <v>69.494733331802308</v>
      </c>
      <c r="AC50" s="142">
        <f t="shared" si="2"/>
        <v>74.909209362929872</v>
      </c>
      <c r="AD50" s="142">
        <f t="shared" si="2"/>
        <v>76.881440610863393</v>
      </c>
      <c r="AE50" s="142">
        <f t="shared" si="2"/>
        <v>84.080937472440269</v>
      </c>
      <c r="AF50" s="142">
        <f t="shared" ref="AF50" si="3">AVERAGE(AF5:AF49)</f>
        <v>87.941639407568957</v>
      </c>
      <c r="AG50" s="143"/>
      <c r="AI50" s="117" t="s">
        <v>35</v>
      </c>
    </row>
    <row r="51" spans="1:37" x14ac:dyDescent="0.2">
      <c r="A51" s="127" t="s">
        <v>226</v>
      </c>
      <c r="B51" s="40"/>
      <c r="C51" s="40"/>
      <c r="D51" s="40"/>
      <c r="E51" s="40"/>
      <c r="F51" s="40"/>
      <c r="G51" s="40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47"/>
      <c r="AE51" s="53" t="s">
        <v>35</v>
      </c>
      <c r="AF51" s="53"/>
      <c r="AG51" s="76"/>
    </row>
    <row r="52" spans="1:37" x14ac:dyDescent="0.2">
      <c r="A52" s="131" t="s">
        <v>227</v>
      </c>
      <c r="B52" s="41"/>
      <c r="C52" s="41"/>
      <c r="D52" s="41"/>
      <c r="E52" s="41"/>
      <c r="F52" s="41"/>
      <c r="G52" s="41"/>
      <c r="H52" s="41"/>
      <c r="I52" s="41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55"/>
      <c r="U52" s="155"/>
      <c r="V52" s="155"/>
      <c r="W52" s="155"/>
      <c r="X52" s="155"/>
      <c r="Y52" s="128"/>
      <c r="Z52" s="128"/>
      <c r="AA52" s="128"/>
      <c r="AB52" s="128"/>
      <c r="AC52" s="128"/>
      <c r="AD52" s="128"/>
      <c r="AE52" s="128"/>
      <c r="AF52" s="128"/>
      <c r="AG52" s="76"/>
      <c r="AK52" s="18" t="s">
        <v>35</v>
      </c>
    </row>
    <row r="53" spans="1:37" x14ac:dyDescent="0.2">
      <c r="A53" s="42"/>
      <c r="B53" s="128"/>
      <c r="C53" s="128"/>
      <c r="D53" s="128"/>
      <c r="E53" s="128"/>
      <c r="F53" s="128"/>
      <c r="G53" s="128"/>
      <c r="H53" s="128"/>
      <c r="I53" s="128"/>
      <c r="J53" s="129"/>
      <c r="K53" s="129"/>
      <c r="L53" s="129"/>
      <c r="M53" s="129"/>
      <c r="N53" s="129"/>
      <c r="O53" s="129"/>
      <c r="P53" s="129"/>
      <c r="Q53" s="128"/>
      <c r="R53" s="128"/>
      <c r="S53" s="128"/>
      <c r="T53" s="156"/>
      <c r="U53" s="156"/>
      <c r="V53" s="156"/>
      <c r="W53" s="156"/>
      <c r="X53" s="156"/>
      <c r="Y53" s="128"/>
      <c r="Z53" s="128"/>
      <c r="AA53" s="128"/>
      <c r="AB53" s="128"/>
      <c r="AC53" s="128"/>
      <c r="AD53" s="47"/>
      <c r="AE53" s="47"/>
      <c r="AF53" s="47"/>
      <c r="AG53" s="76"/>
    </row>
    <row r="54" spans="1:37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47"/>
      <c r="AE54" s="47"/>
      <c r="AF54" s="47"/>
      <c r="AG54" s="76"/>
    </row>
    <row r="55" spans="1:37" x14ac:dyDescent="0.2">
      <c r="A55" s="42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47"/>
      <c r="AF55" s="47"/>
      <c r="AG55" s="76"/>
    </row>
    <row r="56" spans="1:37" x14ac:dyDescent="0.2">
      <c r="A56" s="42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48"/>
      <c r="AF56" s="48"/>
      <c r="AG56" s="76"/>
      <c r="AK56" s="115" t="s">
        <v>35</v>
      </c>
    </row>
    <row r="57" spans="1:37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77"/>
      <c r="AI57" s="18" t="s">
        <v>35</v>
      </c>
    </row>
    <row r="59" spans="1:37" x14ac:dyDescent="0.2">
      <c r="AI59" s="18" t="s">
        <v>35</v>
      </c>
    </row>
    <row r="60" spans="1:37" x14ac:dyDescent="0.2">
      <c r="K60" s="113" t="s">
        <v>35</v>
      </c>
      <c r="AE60" s="113" t="s">
        <v>35</v>
      </c>
    </row>
    <row r="62" spans="1:37" x14ac:dyDescent="0.2">
      <c r="M62" s="113" t="s">
        <v>35</v>
      </c>
      <c r="T62" s="113" t="s">
        <v>35</v>
      </c>
    </row>
    <row r="63" spans="1:37" x14ac:dyDescent="0.2">
      <c r="AB63" s="113" t="s">
        <v>35</v>
      </c>
      <c r="AC63" s="113" t="s">
        <v>35</v>
      </c>
      <c r="AG63" s="114" t="s">
        <v>35</v>
      </c>
    </row>
    <row r="64" spans="1:37" x14ac:dyDescent="0.2">
      <c r="P64" s="113" t="s">
        <v>35</v>
      </c>
      <c r="R64" s="113" t="s">
        <v>35</v>
      </c>
    </row>
    <row r="66" spans="11:34" x14ac:dyDescent="0.2">
      <c r="AH66" s="18" t="s">
        <v>35</v>
      </c>
    </row>
    <row r="69" spans="11:34" x14ac:dyDescent="0.2">
      <c r="T69" s="113" t="s">
        <v>35</v>
      </c>
    </row>
    <row r="72" spans="11:34" x14ac:dyDescent="0.2">
      <c r="K72" s="113" t="s">
        <v>35</v>
      </c>
    </row>
  </sheetData>
  <mergeCells count="37">
    <mergeCell ref="B2:AG2"/>
    <mergeCell ref="M3:M4"/>
    <mergeCell ref="A1:AG1"/>
    <mergeCell ref="A2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S3:S4"/>
    <mergeCell ref="N3:N4"/>
    <mergeCell ref="O3:O4"/>
    <mergeCell ref="P3:P4"/>
    <mergeCell ref="Q3:Q4"/>
    <mergeCell ref="R3:R4"/>
    <mergeCell ref="AG3:AG4"/>
    <mergeCell ref="T52:X52"/>
    <mergeCell ref="T53:X53"/>
    <mergeCell ref="Z3:Z4"/>
    <mergeCell ref="AE3:AE4"/>
    <mergeCell ref="AA3:AA4"/>
    <mergeCell ref="AB3:AB4"/>
    <mergeCell ref="AC3:AC4"/>
    <mergeCell ref="AD3:AD4"/>
    <mergeCell ref="Y3:Y4"/>
    <mergeCell ref="X3:X4"/>
    <mergeCell ref="T3:T4"/>
    <mergeCell ref="U3:U4"/>
    <mergeCell ref="V3:V4"/>
    <mergeCell ref="W3:W4"/>
    <mergeCell ref="AF3:AF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70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6"/>
  <sheetViews>
    <sheetView zoomScale="90" zoomScaleNormal="90" workbookViewId="0">
      <selection activeCell="B5" sqref="B5:AH50"/>
    </sheetView>
  </sheetViews>
  <sheetFormatPr defaultRowHeight="12.75" x14ac:dyDescent="0.2"/>
  <cols>
    <col min="1" max="1" width="18.85546875" style="113" customWidth="1"/>
    <col min="2" max="2" width="6.28515625" style="113" customWidth="1"/>
    <col min="3" max="3" width="6" style="113" customWidth="1"/>
    <col min="4" max="4" width="6.42578125" style="113" customWidth="1"/>
    <col min="5" max="5" width="6" style="113" customWidth="1"/>
    <col min="6" max="6" width="6.140625" style="113" customWidth="1"/>
    <col min="7" max="8" width="6" style="113" customWidth="1"/>
    <col min="9" max="9" width="6.140625" style="113" customWidth="1"/>
    <col min="10" max="12" width="6" style="113" customWidth="1"/>
    <col min="13" max="13" width="6.28515625" style="113" customWidth="1"/>
    <col min="14" max="14" width="6.140625" style="113" customWidth="1"/>
    <col min="15" max="15" width="6" style="113" customWidth="1"/>
    <col min="16" max="16" width="6.28515625" style="113" customWidth="1"/>
    <col min="17" max="17" width="6.140625" style="113" customWidth="1"/>
    <col min="18" max="18" width="6.28515625" style="113" customWidth="1"/>
    <col min="19" max="19" width="6.42578125" style="113" customWidth="1"/>
    <col min="20" max="20" width="6.7109375" style="113" customWidth="1"/>
    <col min="21" max="21" width="6.140625" style="113" customWidth="1"/>
    <col min="22" max="22" width="6" style="113" customWidth="1"/>
    <col min="23" max="24" width="6.140625" style="113" customWidth="1"/>
    <col min="25" max="26" width="6.42578125" style="113" customWidth="1"/>
    <col min="27" max="27" width="6" style="113" customWidth="1"/>
    <col min="28" max="28" width="6.140625" style="113" customWidth="1"/>
    <col min="29" max="30" width="6" style="113" customWidth="1"/>
    <col min="31" max="32" width="6.28515625" style="113" customWidth="1"/>
    <col min="33" max="33" width="7.5703125" style="114" bestFit="1" customWidth="1"/>
    <col min="34" max="34" width="7.7109375" style="119" customWidth="1"/>
    <col min="35" max="16384" width="9.140625" style="18"/>
  </cols>
  <sheetData>
    <row r="1" spans="1:36" ht="20.100000000000001" customHeight="1" x14ac:dyDescent="0.2">
      <c r="A1" s="163" t="s">
        <v>221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5"/>
    </row>
    <row r="2" spans="1:36" s="116" customFormat="1" ht="20.100000000000001" customHeight="1" x14ac:dyDescent="0.2">
      <c r="A2" s="183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76"/>
      <c r="AG2" s="161"/>
      <c r="AH2" s="162"/>
    </row>
    <row r="3" spans="1:36" s="117" customFormat="1" ht="20.100000000000001" customHeight="1" x14ac:dyDescent="0.2">
      <c r="A3" s="183"/>
      <c r="B3" s="180">
        <v>1</v>
      </c>
      <c r="C3" s="180">
        <f>SUM(B3+1)</f>
        <v>2</v>
      </c>
      <c r="D3" s="180">
        <f t="shared" ref="D3:AD3" si="0">SUM(C3+1)</f>
        <v>3</v>
      </c>
      <c r="E3" s="180">
        <f t="shared" si="0"/>
        <v>4</v>
      </c>
      <c r="F3" s="180">
        <f t="shared" si="0"/>
        <v>5</v>
      </c>
      <c r="G3" s="180">
        <f t="shared" si="0"/>
        <v>6</v>
      </c>
      <c r="H3" s="180">
        <f t="shared" si="0"/>
        <v>7</v>
      </c>
      <c r="I3" s="180">
        <f t="shared" si="0"/>
        <v>8</v>
      </c>
      <c r="J3" s="180">
        <f t="shared" si="0"/>
        <v>9</v>
      </c>
      <c r="K3" s="180">
        <f t="shared" si="0"/>
        <v>10</v>
      </c>
      <c r="L3" s="180">
        <f t="shared" si="0"/>
        <v>11</v>
      </c>
      <c r="M3" s="180">
        <f t="shared" si="0"/>
        <v>12</v>
      </c>
      <c r="N3" s="180">
        <f t="shared" si="0"/>
        <v>13</v>
      </c>
      <c r="O3" s="180">
        <f t="shared" si="0"/>
        <v>14</v>
      </c>
      <c r="P3" s="180">
        <f t="shared" si="0"/>
        <v>15</v>
      </c>
      <c r="Q3" s="180">
        <f t="shared" si="0"/>
        <v>16</v>
      </c>
      <c r="R3" s="180">
        <f t="shared" si="0"/>
        <v>17</v>
      </c>
      <c r="S3" s="180">
        <f t="shared" si="0"/>
        <v>18</v>
      </c>
      <c r="T3" s="180">
        <f t="shared" si="0"/>
        <v>19</v>
      </c>
      <c r="U3" s="180">
        <f t="shared" si="0"/>
        <v>20</v>
      </c>
      <c r="V3" s="180">
        <f t="shared" si="0"/>
        <v>21</v>
      </c>
      <c r="W3" s="180">
        <f t="shared" si="0"/>
        <v>22</v>
      </c>
      <c r="X3" s="180">
        <f t="shared" si="0"/>
        <v>23</v>
      </c>
      <c r="Y3" s="180">
        <f t="shared" si="0"/>
        <v>24</v>
      </c>
      <c r="Z3" s="180">
        <f t="shared" si="0"/>
        <v>25</v>
      </c>
      <c r="AA3" s="180">
        <f t="shared" si="0"/>
        <v>26</v>
      </c>
      <c r="AB3" s="180">
        <f t="shared" si="0"/>
        <v>27</v>
      </c>
      <c r="AC3" s="180">
        <f t="shared" si="0"/>
        <v>28</v>
      </c>
      <c r="AD3" s="180">
        <f t="shared" si="0"/>
        <v>29</v>
      </c>
      <c r="AE3" s="184">
        <v>30</v>
      </c>
      <c r="AF3" s="181">
        <v>31</v>
      </c>
      <c r="AG3" s="93" t="s">
        <v>27</v>
      </c>
      <c r="AH3" s="88" t="s">
        <v>26</v>
      </c>
    </row>
    <row r="4" spans="1:36" s="117" customFormat="1" ht="20.100000000000001" customHeight="1" x14ac:dyDescent="0.2">
      <c r="A4" s="183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4"/>
      <c r="AF4" s="182"/>
      <c r="AG4" s="93" t="s">
        <v>25</v>
      </c>
      <c r="AH4" s="88" t="s">
        <v>25</v>
      </c>
    </row>
    <row r="5" spans="1:36" s="117" customFormat="1" x14ac:dyDescent="0.2">
      <c r="A5" s="50" t="s">
        <v>30</v>
      </c>
      <c r="B5" s="139">
        <f>[1]Janeiro!$F$5</f>
        <v>99</v>
      </c>
      <c r="C5" s="139">
        <f>[1]Janeiro!$F$6</f>
        <v>99</v>
      </c>
      <c r="D5" s="139">
        <f>[1]Janeiro!$F$7</f>
        <v>100</v>
      </c>
      <c r="E5" s="139">
        <f>[1]Janeiro!$F$8</f>
        <v>100</v>
      </c>
      <c r="F5" s="139">
        <f>[1]Janeiro!$F$9</f>
        <v>100</v>
      </c>
      <c r="G5" s="139">
        <f>[1]Janeiro!$F$10</f>
        <v>95</v>
      </c>
      <c r="H5" s="139">
        <f>[1]Janeiro!$F$11</f>
        <v>85</v>
      </c>
      <c r="I5" s="139">
        <f>[1]Janeiro!$F$12</f>
        <v>97</v>
      </c>
      <c r="J5" s="139">
        <f>[1]Janeiro!$F$13</f>
        <v>100</v>
      </c>
      <c r="K5" s="139">
        <f>[1]Janeiro!$F$14</f>
        <v>100</v>
      </c>
      <c r="L5" s="139">
        <f>[1]Janeiro!$F$15</f>
        <v>100</v>
      </c>
      <c r="M5" s="139">
        <f>[1]Janeiro!$F$16</f>
        <v>100</v>
      </c>
      <c r="N5" s="139">
        <f>[1]Janeiro!$F$17</f>
        <v>95</v>
      </c>
      <c r="O5" s="139">
        <f>[1]Janeiro!$F$18</f>
        <v>99</v>
      </c>
      <c r="P5" s="139">
        <f>[1]Janeiro!$F$19</f>
        <v>100</v>
      </c>
      <c r="Q5" s="139">
        <f>[1]Janeiro!$F$20</f>
        <v>99</v>
      </c>
      <c r="R5" s="139">
        <f>[1]Janeiro!$F$21</f>
        <v>100</v>
      </c>
      <c r="S5" s="139">
        <f>[1]Janeiro!$F$22</f>
        <v>100</v>
      </c>
      <c r="T5" s="139">
        <f>[1]Janeiro!$F$23</f>
        <v>94</v>
      </c>
      <c r="U5" s="139">
        <f>[1]Janeiro!$F$24</f>
        <v>99</v>
      </c>
      <c r="V5" s="139">
        <f>[1]Janeiro!$F$25</f>
        <v>97</v>
      </c>
      <c r="W5" s="139">
        <f>[1]Janeiro!$F$26</f>
        <v>100</v>
      </c>
      <c r="X5" s="139">
        <f>[1]Janeiro!$F$27</f>
        <v>100</v>
      </c>
      <c r="Y5" s="139">
        <f>[1]Janeiro!$F$28</f>
        <v>100</v>
      </c>
      <c r="Z5" s="139">
        <f>[1]Janeiro!$F$29</f>
        <v>97</v>
      </c>
      <c r="AA5" s="139">
        <f>[1]Janeiro!$F$30</f>
        <v>100</v>
      </c>
      <c r="AB5" s="139">
        <f>[1]Janeiro!$F$31</f>
        <v>93</v>
      </c>
      <c r="AC5" s="139">
        <f>[1]Janeiro!$F$32</f>
        <v>98</v>
      </c>
      <c r="AD5" s="139">
        <f>[1]Janeiro!$F$33</f>
        <v>100</v>
      </c>
      <c r="AE5" s="139">
        <f>[1]Janeiro!$F$34</f>
        <v>96</v>
      </c>
      <c r="AF5" s="139">
        <f>[1]Janeiro!$F$35</f>
        <v>100</v>
      </c>
      <c r="AG5" s="146">
        <f>MAX(B5:AF5)</f>
        <v>100</v>
      </c>
      <c r="AH5" s="145">
        <f t="shared" ref="AH5" si="1">AVERAGE(B5:AF5)</f>
        <v>98.129032258064512</v>
      </c>
    </row>
    <row r="6" spans="1:36" x14ac:dyDescent="0.2">
      <c r="A6" s="50" t="s">
        <v>0</v>
      </c>
      <c r="B6" s="141">
        <f>[2]Janeiro!$F$5</f>
        <v>100</v>
      </c>
      <c r="C6" s="141">
        <f>[2]Janeiro!$F$6</f>
        <v>98</v>
      </c>
      <c r="D6" s="141">
        <f>[2]Janeiro!$F$7</f>
        <v>100</v>
      </c>
      <c r="E6" s="141">
        <f>[2]Janeiro!$F$8</f>
        <v>100</v>
      </c>
      <c r="F6" s="141">
        <f>[2]Janeiro!$F$9</f>
        <v>95</v>
      </c>
      <c r="G6" s="141">
        <f>[2]Janeiro!$F$10</f>
        <v>100</v>
      </c>
      <c r="H6" s="141">
        <f>[2]Janeiro!$F$11</f>
        <v>91</v>
      </c>
      <c r="I6" s="141">
        <f>[2]Janeiro!$F$12</f>
        <v>91</v>
      </c>
      <c r="J6" s="141">
        <f>[2]Janeiro!$F$13</f>
        <v>91</v>
      </c>
      <c r="K6" s="141">
        <f>[2]Janeiro!$F$14</f>
        <v>100</v>
      </c>
      <c r="L6" s="141">
        <f>[2]Janeiro!$F$15</f>
        <v>100</v>
      </c>
      <c r="M6" s="141">
        <f>[2]Janeiro!$F$16</f>
        <v>100</v>
      </c>
      <c r="N6" s="141">
        <f>[2]Janeiro!$F$17</f>
        <v>100</v>
      </c>
      <c r="O6" s="141">
        <f>[2]Janeiro!$F$18</f>
        <v>100</v>
      </c>
      <c r="P6" s="141">
        <f>[2]Janeiro!$F$19</f>
        <v>100</v>
      </c>
      <c r="Q6" s="141">
        <f>[2]Janeiro!$F$20</f>
        <v>100</v>
      </c>
      <c r="R6" s="141">
        <f>[2]Janeiro!$F$21</f>
        <v>100</v>
      </c>
      <c r="S6" s="141">
        <f>[2]Janeiro!$F$22</f>
        <v>100</v>
      </c>
      <c r="T6" s="141">
        <f>[2]Janeiro!$F$23</f>
        <v>100</v>
      </c>
      <c r="U6" s="141">
        <f>[2]Janeiro!$F$24</f>
        <v>100</v>
      </c>
      <c r="V6" s="141">
        <f>[2]Janeiro!$F$25</f>
        <v>100</v>
      </c>
      <c r="W6" s="141">
        <f>[2]Janeiro!$F$26</f>
        <v>98</v>
      </c>
      <c r="X6" s="141">
        <f>[2]Janeiro!$F$27</f>
        <v>100</v>
      </c>
      <c r="Y6" s="141">
        <f>[2]Janeiro!$F$28</f>
        <v>100</v>
      </c>
      <c r="Z6" s="141">
        <f>[2]Janeiro!$F$29</f>
        <v>100</v>
      </c>
      <c r="AA6" s="141">
        <f>[2]Janeiro!$F$30</f>
        <v>100</v>
      </c>
      <c r="AB6" s="141">
        <f>[2]Janeiro!$F$31</f>
        <v>90</v>
      </c>
      <c r="AC6" s="141">
        <f>[2]Janeiro!$F$32</f>
        <v>92</v>
      </c>
      <c r="AD6" s="141">
        <f>[2]Janeiro!$F$33</f>
        <v>96</v>
      </c>
      <c r="AE6" s="141">
        <f>[2]Janeiro!$F$34</f>
        <v>91</v>
      </c>
      <c r="AF6" s="141">
        <f>[2]Janeiro!$F$35</f>
        <v>100</v>
      </c>
      <c r="AG6" s="146">
        <f t="shared" ref="AG6:AG49" si="2">MAX(B6:AF6)</f>
        <v>100</v>
      </c>
      <c r="AH6" s="145">
        <f t="shared" ref="AH6:AH49" si="3">AVERAGE(B6:AF6)</f>
        <v>97.838709677419359</v>
      </c>
    </row>
    <row r="7" spans="1:36" x14ac:dyDescent="0.2">
      <c r="A7" s="50" t="s">
        <v>90</v>
      </c>
      <c r="B7" s="141">
        <f>[3]Janeiro!$F$5</f>
        <v>97</v>
      </c>
      <c r="C7" s="141">
        <f>[3]Janeiro!$F$6</f>
        <v>99</v>
      </c>
      <c r="D7" s="141">
        <f>[3]Janeiro!$F$7</f>
        <v>99</v>
      </c>
      <c r="E7" s="141">
        <f>[3]Janeiro!$F$8</f>
        <v>98</v>
      </c>
      <c r="F7" s="141">
        <f>[3]Janeiro!$F$9</f>
        <v>92</v>
      </c>
      <c r="G7" s="141">
        <f>[3]Janeiro!$F$10</f>
        <v>95</v>
      </c>
      <c r="H7" s="141">
        <f>[3]Janeiro!$F$11</f>
        <v>87</v>
      </c>
      <c r="I7" s="141">
        <f>[3]Janeiro!$F$12</f>
        <v>84</v>
      </c>
      <c r="J7" s="141">
        <f>[3]Janeiro!$F$13</f>
        <v>95</v>
      </c>
      <c r="K7" s="141">
        <f>[3]Janeiro!$F$14</f>
        <v>94</v>
      </c>
      <c r="L7" s="141">
        <f>[3]Janeiro!$F$15</f>
        <v>99</v>
      </c>
      <c r="M7" s="141">
        <f>[3]Janeiro!$F$16</f>
        <v>97</v>
      </c>
      <c r="N7" s="141">
        <f>[3]Janeiro!$F$17</f>
        <v>96</v>
      </c>
      <c r="O7" s="141">
        <f>[3]Janeiro!$F$18</f>
        <v>99</v>
      </c>
      <c r="P7" s="141">
        <f>[3]Janeiro!$F$19</f>
        <v>99</v>
      </c>
      <c r="Q7" s="141">
        <f>[3]Janeiro!$F$20</f>
        <v>98</v>
      </c>
      <c r="R7" s="141">
        <f>[3]Janeiro!$F$21</f>
        <v>97</v>
      </c>
      <c r="S7" s="141">
        <f>[3]Janeiro!$F$22</f>
        <v>96</v>
      </c>
      <c r="T7" s="141">
        <f>[3]Janeiro!$F$23</f>
        <v>97</v>
      </c>
      <c r="U7" s="141">
        <f>[3]Janeiro!$F$24</f>
        <v>99</v>
      </c>
      <c r="V7" s="141">
        <f>[3]Janeiro!$F$25</f>
        <v>99</v>
      </c>
      <c r="W7" s="141">
        <f>[3]Janeiro!$F$26</f>
        <v>97</v>
      </c>
      <c r="X7" s="141">
        <f>[3]Janeiro!$F$27</f>
        <v>100</v>
      </c>
      <c r="Y7" s="141">
        <f>[3]Janeiro!$F$28</f>
        <v>99</v>
      </c>
      <c r="Z7" s="141">
        <f>[3]Janeiro!$F$29</f>
        <v>98</v>
      </c>
      <c r="AA7" s="141">
        <f>[3]Janeiro!$F$30</f>
        <v>90</v>
      </c>
      <c r="AB7" s="141">
        <f>[3]Janeiro!$F$31</f>
        <v>86</v>
      </c>
      <c r="AC7" s="141">
        <f>[3]Janeiro!$F$32</f>
        <v>91</v>
      </c>
      <c r="AD7" s="141">
        <f>[3]Janeiro!$F$33</f>
        <v>95</v>
      </c>
      <c r="AE7" s="141">
        <f>[3]Janeiro!$F$34</f>
        <v>99</v>
      </c>
      <c r="AF7" s="141">
        <f>[3]Janeiro!$F$35</f>
        <v>99</v>
      </c>
      <c r="AG7" s="146">
        <f t="shared" si="2"/>
        <v>100</v>
      </c>
      <c r="AH7" s="145">
        <f t="shared" si="3"/>
        <v>95.806451612903231</v>
      </c>
    </row>
    <row r="8" spans="1:36" x14ac:dyDescent="0.2">
      <c r="A8" s="50" t="s">
        <v>1</v>
      </c>
      <c r="B8" s="141">
        <f>[4]Janeiro!$F$5</f>
        <v>91</v>
      </c>
      <c r="C8" s="141">
        <f>[4]Janeiro!$F$6</f>
        <v>90</v>
      </c>
      <c r="D8" s="141">
        <f>[4]Janeiro!$F$7</f>
        <v>91</v>
      </c>
      <c r="E8" s="141">
        <f>[4]Janeiro!$F$8</f>
        <v>94</v>
      </c>
      <c r="F8" s="141">
        <f>[4]Janeiro!$F$9</f>
        <v>94</v>
      </c>
      <c r="G8" s="141">
        <f>[4]Janeiro!$F$10</f>
        <v>89</v>
      </c>
      <c r="H8" s="141">
        <f>[4]Janeiro!$F$11</f>
        <v>92</v>
      </c>
      <c r="I8" s="141">
        <f>[4]Janeiro!$F$12</f>
        <v>78</v>
      </c>
      <c r="J8" s="141">
        <f>[4]Janeiro!$F$13</f>
        <v>84</v>
      </c>
      <c r="K8" s="141">
        <f>[4]Janeiro!$F$14</f>
        <v>88</v>
      </c>
      <c r="L8" s="141">
        <f>[4]Janeiro!$F$15</f>
        <v>94</v>
      </c>
      <c r="M8" s="141">
        <f>[4]Janeiro!$F$16</f>
        <v>94</v>
      </c>
      <c r="N8" s="141">
        <f>[4]Janeiro!$F$17</f>
        <v>92</v>
      </c>
      <c r="O8" s="141">
        <f>[4]Janeiro!$F$18</f>
        <v>94</v>
      </c>
      <c r="P8" s="141">
        <f>[4]Janeiro!$F$19</f>
        <v>94</v>
      </c>
      <c r="Q8" s="141">
        <f>[4]Janeiro!$F$20</f>
        <v>94</v>
      </c>
      <c r="R8" s="141">
        <f>[4]Janeiro!$F$21</f>
        <v>93</v>
      </c>
      <c r="S8" s="141">
        <f>[4]Janeiro!$F$22</f>
        <v>94</v>
      </c>
      <c r="T8" s="141">
        <f>[4]Janeiro!$F$23</f>
        <v>92</v>
      </c>
      <c r="U8" s="141">
        <f>[4]Janeiro!$F$24</f>
        <v>93</v>
      </c>
      <c r="V8" s="141">
        <f>[4]Janeiro!$F$25</f>
        <v>93</v>
      </c>
      <c r="W8" s="141">
        <f>[4]Janeiro!$F$26</f>
        <v>81</v>
      </c>
      <c r="X8" s="141">
        <f>[4]Janeiro!$F$27</f>
        <v>94</v>
      </c>
      <c r="Y8" s="141">
        <f>[4]Janeiro!$F$28</f>
        <v>94</v>
      </c>
      <c r="Z8" s="141">
        <f>[4]Janeiro!$F$29</f>
        <v>94</v>
      </c>
      <c r="AA8" s="141">
        <f>[4]Janeiro!$F$30</f>
        <v>93</v>
      </c>
      <c r="AB8" s="141">
        <f>[4]Janeiro!$F$31</f>
        <v>92</v>
      </c>
      <c r="AC8" s="141">
        <f>[4]Janeiro!$F$32</f>
        <v>94</v>
      </c>
      <c r="AD8" s="141">
        <f>[4]Janeiro!$F$33</f>
        <v>91</v>
      </c>
      <c r="AE8" s="141">
        <f>[4]Janeiro!$F$34</f>
        <v>93</v>
      </c>
      <c r="AF8" s="141">
        <f>[4]Janeiro!$F$35</f>
        <v>95</v>
      </c>
      <c r="AG8" s="146">
        <f t="shared" si="2"/>
        <v>95</v>
      </c>
      <c r="AH8" s="145">
        <f t="shared" si="3"/>
        <v>91.58064516129032</v>
      </c>
    </row>
    <row r="9" spans="1:36" hidden="1" x14ac:dyDescent="0.2">
      <c r="A9" s="109" t="s">
        <v>153</v>
      </c>
      <c r="B9" s="141" t="str">
        <f>[5]Janeiro!$F$5</f>
        <v>*</v>
      </c>
      <c r="C9" s="141" t="str">
        <f>[5]Janeiro!$F$6</f>
        <v>*</v>
      </c>
      <c r="D9" s="141" t="str">
        <f>[5]Janeiro!$F$7</f>
        <v>*</v>
      </c>
      <c r="E9" s="141" t="str">
        <f>[5]Janeiro!$F$8</f>
        <v>*</v>
      </c>
      <c r="F9" s="141" t="str">
        <f>[5]Janeiro!$F$9</f>
        <v>*</v>
      </c>
      <c r="G9" s="141" t="str">
        <f>[5]Janeiro!$F$10</f>
        <v>*</v>
      </c>
      <c r="H9" s="141" t="str">
        <f>[5]Janeiro!$F$11</f>
        <v>*</v>
      </c>
      <c r="I9" s="141" t="str">
        <f>[5]Janeiro!$F$12</f>
        <v>*</v>
      </c>
      <c r="J9" s="141" t="str">
        <f>[5]Janeiro!$F$13</f>
        <v>*</v>
      </c>
      <c r="K9" s="141" t="str">
        <f>[5]Janeiro!$F$14</f>
        <v>*</v>
      </c>
      <c r="L9" s="141" t="str">
        <f>[5]Janeiro!$F$15</f>
        <v>*</v>
      </c>
      <c r="M9" s="141" t="str">
        <f>[5]Janeiro!$F$16</f>
        <v>*</v>
      </c>
      <c r="N9" s="141" t="str">
        <f>[5]Janeiro!$F$17</f>
        <v>*</v>
      </c>
      <c r="O9" s="141" t="str">
        <f>[5]Janeiro!$F$18</f>
        <v>*</v>
      </c>
      <c r="P9" s="141" t="str">
        <f>[5]Janeiro!$F$19</f>
        <v>*</v>
      </c>
      <c r="Q9" s="141" t="str">
        <f>[5]Janeiro!$F$20</f>
        <v>*</v>
      </c>
      <c r="R9" s="141" t="str">
        <f>[5]Janeiro!$F$21</f>
        <v>*</v>
      </c>
      <c r="S9" s="141" t="str">
        <f>[5]Janeiro!$F$22</f>
        <v>*</v>
      </c>
      <c r="T9" s="141" t="str">
        <f>[5]Janeiro!$F$23</f>
        <v>*</v>
      </c>
      <c r="U9" s="141" t="str">
        <f>[5]Janeiro!$F$24</f>
        <v>*</v>
      </c>
      <c r="V9" s="141" t="str">
        <f>[5]Janeiro!$F$25</f>
        <v>*</v>
      </c>
      <c r="W9" s="141" t="str">
        <f>[5]Janeiro!$F$26</f>
        <v>*</v>
      </c>
      <c r="X9" s="141" t="str">
        <f>[5]Janeiro!$F$27</f>
        <v>*</v>
      </c>
      <c r="Y9" s="141" t="str">
        <f>[5]Janeiro!$F$28</f>
        <v>*</v>
      </c>
      <c r="Z9" s="141" t="str">
        <f>[5]Janeiro!$F$29</f>
        <v>*</v>
      </c>
      <c r="AA9" s="141" t="str">
        <f>[5]Janeiro!$F$30</f>
        <v>*</v>
      </c>
      <c r="AB9" s="141" t="str">
        <f>[5]Janeiro!$F$31</f>
        <v>*</v>
      </c>
      <c r="AC9" s="141" t="str">
        <f>[5]Janeiro!$F$32</f>
        <v>*</v>
      </c>
      <c r="AD9" s="141" t="str">
        <f>[5]Janeiro!$F$33</f>
        <v>*</v>
      </c>
      <c r="AE9" s="141" t="str">
        <f>[5]Janeiro!$F$34</f>
        <v>*</v>
      </c>
      <c r="AF9" s="141" t="str">
        <f>[5]Janeiro!$F$35</f>
        <v>*</v>
      </c>
      <c r="AG9" s="146">
        <f t="shared" si="2"/>
        <v>0</v>
      </c>
      <c r="AH9" s="145" t="e">
        <f t="shared" si="3"/>
        <v>#DIV/0!</v>
      </c>
    </row>
    <row r="10" spans="1:36" x14ac:dyDescent="0.2">
      <c r="A10" s="50" t="s">
        <v>97</v>
      </c>
      <c r="B10" s="141">
        <f>[6]Janeiro!$F$5</f>
        <v>100</v>
      </c>
      <c r="C10" s="141">
        <f>[6]Janeiro!$F$6</f>
        <v>100</v>
      </c>
      <c r="D10" s="141">
        <f>[6]Janeiro!$F$7</f>
        <v>100</v>
      </c>
      <c r="E10" s="141">
        <f>[6]Janeiro!$F$8</f>
        <v>100</v>
      </c>
      <c r="F10" s="141">
        <f>[6]Janeiro!$F$9</f>
        <v>100</v>
      </c>
      <c r="G10" s="141">
        <f>[6]Janeiro!$F$10</f>
        <v>100</v>
      </c>
      <c r="H10" s="141">
        <f>[6]Janeiro!$F$11</f>
        <v>100</v>
      </c>
      <c r="I10" s="141">
        <f>[6]Janeiro!$F$12</f>
        <v>100</v>
      </c>
      <c r="J10" s="141">
        <f>[6]Janeiro!$F$13</f>
        <v>100</v>
      </c>
      <c r="K10" s="141">
        <f>[6]Janeiro!$F$14</f>
        <v>100</v>
      </c>
      <c r="L10" s="141">
        <f>[6]Janeiro!$F$15</f>
        <v>100</v>
      </c>
      <c r="M10" s="141">
        <f>[6]Janeiro!$F$16</f>
        <v>100</v>
      </c>
      <c r="N10" s="141">
        <f>[6]Janeiro!$F$17</f>
        <v>100</v>
      </c>
      <c r="O10" s="141">
        <f>[6]Janeiro!$F$18</f>
        <v>100</v>
      </c>
      <c r="P10" s="141">
        <f>[6]Janeiro!$F$19</f>
        <v>100</v>
      </c>
      <c r="Q10" s="141">
        <f>[6]Janeiro!$F$20</f>
        <v>100</v>
      </c>
      <c r="R10" s="141">
        <f>[6]Janeiro!$F$21</f>
        <v>100</v>
      </c>
      <c r="S10" s="141">
        <f>[6]Janeiro!$F$22</f>
        <v>100</v>
      </c>
      <c r="T10" s="141">
        <f>[6]Janeiro!$F$23</f>
        <v>100</v>
      </c>
      <c r="U10" s="141">
        <f>[6]Janeiro!$F$24</f>
        <v>100</v>
      </c>
      <c r="V10" s="141">
        <f>[6]Janeiro!$F$25</f>
        <v>99</v>
      </c>
      <c r="W10" s="141">
        <f>[6]Janeiro!$F$26</f>
        <v>100</v>
      </c>
      <c r="X10" s="141">
        <f>[6]Janeiro!$F$27</f>
        <v>100</v>
      </c>
      <c r="Y10" s="141">
        <f>[6]Janeiro!$F$28</f>
        <v>100</v>
      </c>
      <c r="Z10" s="141">
        <f>[6]Janeiro!$F$29</f>
        <v>100</v>
      </c>
      <c r="AA10" s="141">
        <f>[6]Janeiro!$F$30</f>
        <v>100</v>
      </c>
      <c r="AB10" s="141">
        <f>[6]Janeiro!$F$31</f>
        <v>100</v>
      </c>
      <c r="AC10" s="141">
        <f>[6]Janeiro!$F$32</f>
        <v>100</v>
      </c>
      <c r="AD10" s="141">
        <f>[6]Janeiro!$F$33</f>
        <v>100</v>
      </c>
      <c r="AE10" s="141">
        <f>[6]Janeiro!$F$34</f>
        <v>100</v>
      </c>
      <c r="AF10" s="141">
        <f>[6]Janeiro!$F$35</f>
        <v>100</v>
      </c>
      <c r="AG10" s="146">
        <f t="shared" si="2"/>
        <v>100</v>
      </c>
      <c r="AH10" s="145">
        <f t="shared" si="3"/>
        <v>99.967741935483872</v>
      </c>
    </row>
    <row r="11" spans="1:36" x14ac:dyDescent="0.2">
      <c r="A11" s="50" t="s">
        <v>52</v>
      </c>
      <c r="B11" s="141">
        <f>[7]Janeiro!$F$5</f>
        <v>99</v>
      </c>
      <c r="C11" s="141">
        <f>[7]Janeiro!$F$6</f>
        <v>100</v>
      </c>
      <c r="D11" s="141">
        <f>[7]Janeiro!$F$7</f>
        <v>100</v>
      </c>
      <c r="E11" s="141">
        <f>[7]Janeiro!$F$8</f>
        <v>100</v>
      </c>
      <c r="F11" s="141">
        <f>[7]Janeiro!$F$9</f>
        <v>100</v>
      </c>
      <c r="G11" s="141">
        <f>[7]Janeiro!$F$10</f>
        <v>96</v>
      </c>
      <c r="H11" s="141">
        <f>[7]Janeiro!$F$11</f>
        <v>77</v>
      </c>
      <c r="I11" s="141">
        <f>[7]Janeiro!$F$12</f>
        <v>71</v>
      </c>
      <c r="J11" s="141">
        <f>[7]Janeiro!$F$13</f>
        <v>100</v>
      </c>
      <c r="K11" s="141">
        <f>[7]Janeiro!$F$14</f>
        <v>100</v>
      </c>
      <c r="L11" s="141">
        <f>[7]Janeiro!$F$15</f>
        <v>100</v>
      </c>
      <c r="M11" s="141">
        <f>[7]Janeiro!$F$16</f>
        <v>89</v>
      </c>
      <c r="N11" s="141">
        <f>[7]Janeiro!$F$17</f>
        <v>97</v>
      </c>
      <c r="O11" s="141">
        <f>[7]Janeiro!$F$18</f>
        <v>100</v>
      </c>
      <c r="P11" s="141">
        <f>[7]Janeiro!$F$19</f>
        <v>100</v>
      </c>
      <c r="Q11" s="141">
        <f>[7]Janeiro!$F$20</f>
        <v>100</v>
      </c>
      <c r="R11" s="141">
        <f>[7]Janeiro!$F$21</f>
        <v>100</v>
      </c>
      <c r="S11" s="141">
        <f>[7]Janeiro!$F$22</f>
        <v>100</v>
      </c>
      <c r="T11" s="141">
        <f>[7]Janeiro!$F$23</f>
        <v>100</v>
      </c>
      <c r="U11" s="141">
        <f>[7]Janeiro!$F$24</f>
        <v>100</v>
      </c>
      <c r="V11" s="141">
        <f>[7]Janeiro!$F$25</f>
        <v>100</v>
      </c>
      <c r="W11" s="141">
        <f>[7]Janeiro!$F$26</f>
        <v>100</v>
      </c>
      <c r="X11" s="141">
        <f>[7]Janeiro!$F$27</f>
        <v>100</v>
      </c>
      <c r="Y11" s="141">
        <f>[7]Janeiro!$F$28</f>
        <v>100</v>
      </c>
      <c r="Z11" s="141">
        <f>[7]Janeiro!$F$29</f>
        <v>100</v>
      </c>
      <c r="AA11" s="141">
        <f>[7]Janeiro!$F$30</f>
        <v>67</v>
      </c>
      <c r="AB11" s="141">
        <f>[7]Janeiro!$F$31</f>
        <v>80</v>
      </c>
      <c r="AC11" s="141">
        <f>[7]Janeiro!$F$32</f>
        <v>87</v>
      </c>
      <c r="AD11" s="141">
        <f>[7]Janeiro!$F$33</f>
        <v>100</v>
      </c>
      <c r="AE11" s="141">
        <f>[7]Janeiro!$F$34</f>
        <v>88</v>
      </c>
      <c r="AF11" s="141">
        <f>[7]Janeiro!$F$35</f>
        <v>100</v>
      </c>
      <c r="AG11" s="146">
        <f t="shared" si="2"/>
        <v>100</v>
      </c>
      <c r="AH11" s="145">
        <f t="shared" si="3"/>
        <v>95.193548387096769</v>
      </c>
    </row>
    <row r="12" spans="1:36" hidden="1" x14ac:dyDescent="0.2">
      <c r="A12" s="110" t="s">
        <v>31</v>
      </c>
      <c r="B12" s="141" t="str">
        <f>[8]Janeiro!$F$5</f>
        <v>*</v>
      </c>
      <c r="C12" s="141" t="str">
        <f>[8]Janeiro!$F$6</f>
        <v>*</v>
      </c>
      <c r="D12" s="141" t="str">
        <f>[8]Janeiro!$F$7</f>
        <v>*</v>
      </c>
      <c r="E12" s="141" t="str">
        <f>[8]Janeiro!$F$8</f>
        <v>*</v>
      </c>
      <c r="F12" s="141" t="str">
        <f>[8]Janeiro!$F$9</f>
        <v>*</v>
      </c>
      <c r="G12" s="141" t="str">
        <f>[8]Janeiro!$F$10</f>
        <v>*</v>
      </c>
      <c r="H12" s="141" t="str">
        <f>[8]Janeiro!$F$11</f>
        <v>*</v>
      </c>
      <c r="I12" s="141" t="str">
        <f>[8]Janeiro!$F$12</f>
        <v>*</v>
      </c>
      <c r="J12" s="141" t="str">
        <f>[8]Janeiro!$F$13</f>
        <v>*</v>
      </c>
      <c r="K12" s="141" t="str">
        <f>[8]Janeiro!$F$14</f>
        <v>*</v>
      </c>
      <c r="L12" s="141" t="str">
        <f>[8]Janeiro!$F$15</f>
        <v>*</v>
      </c>
      <c r="M12" s="141" t="str">
        <f>[8]Janeiro!$F$16</f>
        <v>*</v>
      </c>
      <c r="N12" s="141" t="str">
        <f>[8]Janeiro!$F$17</f>
        <v>*</v>
      </c>
      <c r="O12" s="141" t="str">
        <f>[8]Janeiro!$F$18</f>
        <v>*</v>
      </c>
      <c r="P12" s="141" t="str">
        <f>[8]Janeiro!$F$19</f>
        <v>*</v>
      </c>
      <c r="Q12" s="141" t="str">
        <f>[8]Janeiro!$F$20</f>
        <v>*</v>
      </c>
      <c r="R12" s="141" t="str">
        <f>[8]Janeiro!$F$21</f>
        <v>*</v>
      </c>
      <c r="S12" s="141" t="str">
        <f>[8]Janeiro!$F$22</f>
        <v>*</v>
      </c>
      <c r="T12" s="141" t="str">
        <f>[8]Janeiro!$F$23</f>
        <v>*</v>
      </c>
      <c r="U12" s="141" t="str">
        <f>[8]Janeiro!$F$24</f>
        <v>*</v>
      </c>
      <c r="V12" s="141" t="str">
        <f>[8]Janeiro!$F$25</f>
        <v>*</v>
      </c>
      <c r="W12" s="141" t="str">
        <f>[8]Janeiro!$F$26</f>
        <v>*</v>
      </c>
      <c r="X12" s="141" t="str">
        <f>[8]Janeiro!$F$27</f>
        <v>*</v>
      </c>
      <c r="Y12" s="141" t="str">
        <f>[8]Janeiro!$F$28</f>
        <v>*</v>
      </c>
      <c r="Z12" s="141" t="str">
        <f>[8]Janeiro!$F$29</f>
        <v>*</v>
      </c>
      <c r="AA12" s="141" t="str">
        <f>[8]Janeiro!$F$30</f>
        <v>*</v>
      </c>
      <c r="AB12" s="141" t="str">
        <f>[8]Janeiro!$F$31</f>
        <v>*</v>
      </c>
      <c r="AC12" s="141" t="str">
        <f>[8]Janeiro!$F$32</f>
        <v>*</v>
      </c>
      <c r="AD12" s="141" t="str">
        <f>[8]Janeiro!$F$33</f>
        <v>*</v>
      </c>
      <c r="AE12" s="141" t="str">
        <f>[8]Janeiro!$F$34</f>
        <v>*</v>
      </c>
      <c r="AF12" s="141" t="str">
        <f>[8]Janeiro!$F$35</f>
        <v>*</v>
      </c>
      <c r="AG12" s="146">
        <f t="shared" si="2"/>
        <v>0</v>
      </c>
      <c r="AH12" s="145" t="e">
        <f t="shared" si="3"/>
        <v>#DIV/0!</v>
      </c>
    </row>
    <row r="13" spans="1:36" hidden="1" x14ac:dyDescent="0.2">
      <c r="A13" s="109" t="s">
        <v>100</v>
      </c>
      <c r="B13" s="141" t="str">
        <f>[9]Janeiro!$F$5</f>
        <v>*</v>
      </c>
      <c r="C13" s="141" t="str">
        <f>[9]Janeiro!$F$6</f>
        <v>*</v>
      </c>
      <c r="D13" s="141" t="str">
        <f>[9]Janeiro!$F$7</f>
        <v>*</v>
      </c>
      <c r="E13" s="141" t="str">
        <f>[9]Janeiro!$F$8</f>
        <v>*</v>
      </c>
      <c r="F13" s="141" t="str">
        <f>[9]Janeiro!$F$9</f>
        <v>*</v>
      </c>
      <c r="G13" s="141" t="str">
        <f>[9]Janeiro!$F$10</f>
        <v>*</v>
      </c>
      <c r="H13" s="141" t="str">
        <f>[9]Janeiro!$F$11</f>
        <v>*</v>
      </c>
      <c r="I13" s="141" t="str">
        <f>[9]Janeiro!$F$12</f>
        <v>*</v>
      </c>
      <c r="J13" s="141" t="str">
        <f>[9]Janeiro!$F$13</f>
        <v>*</v>
      </c>
      <c r="K13" s="141" t="str">
        <f>[9]Janeiro!$F$14</f>
        <v>*</v>
      </c>
      <c r="L13" s="141" t="str">
        <f>[9]Janeiro!$F$15</f>
        <v>*</v>
      </c>
      <c r="M13" s="141" t="str">
        <f>[9]Janeiro!$F$16</f>
        <v>*</v>
      </c>
      <c r="N13" s="141" t="str">
        <f>[9]Janeiro!$F$17</f>
        <v>*</v>
      </c>
      <c r="O13" s="141" t="str">
        <f>[9]Janeiro!$F$18</f>
        <v>*</v>
      </c>
      <c r="P13" s="141" t="str">
        <f>[9]Janeiro!$F$19</f>
        <v>*</v>
      </c>
      <c r="Q13" s="141" t="str">
        <f>[9]Janeiro!$F$20</f>
        <v>*</v>
      </c>
      <c r="R13" s="141" t="str">
        <f>[9]Janeiro!$F$21</f>
        <v>*</v>
      </c>
      <c r="S13" s="141" t="str">
        <f>[9]Janeiro!$F$22</f>
        <v>*</v>
      </c>
      <c r="T13" s="141" t="str">
        <f>[9]Janeiro!$F$23</f>
        <v>*</v>
      </c>
      <c r="U13" s="141" t="str">
        <f>[9]Janeiro!$F$24</f>
        <v>*</v>
      </c>
      <c r="V13" s="141" t="str">
        <f>[9]Janeiro!$F$25</f>
        <v>*</v>
      </c>
      <c r="W13" s="141" t="str">
        <f>[9]Janeiro!$F$26</f>
        <v>*</v>
      </c>
      <c r="X13" s="141" t="str">
        <f>[9]Janeiro!$F$27</f>
        <v>*</v>
      </c>
      <c r="Y13" s="141" t="str">
        <f>[9]Janeiro!$F$28</f>
        <v>*</v>
      </c>
      <c r="Z13" s="141" t="str">
        <f>[9]Janeiro!$F$29</f>
        <v>*</v>
      </c>
      <c r="AA13" s="141" t="str">
        <f>[9]Janeiro!$F$30</f>
        <v>*</v>
      </c>
      <c r="AB13" s="141" t="str">
        <f>[9]Janeiro!$F$31</f>
        <v>*</v>
      </c>
      <c r="AC13" s="141" t="str">
        <f>[9]Janeiro!$F$32</f>
        <v>*</v>
      </c>
      <c r="AD13" s="141" t="str">
        <f>[9]Janeiro!$F$33</f>
        <v>*</v>
      </c>
      <c r="AE13" s="141" t="str">
        <f>[9]Janeiro!$F$34</f>
        <v>*</v>
      </c>
      <c r="AF13" s="141" t="str">
        <f>[9]Janeiro!$F$35</f>
        <v>*</v>
      </c>
      <c r="AG13" s="146">
        <f t="shared" si="2"/>
        <v>0</v>
      </c>
      <c r="AH13" s="145" t="e">
        <f t="shared" si="3"/>
        <v>#DIV/0!</v>
      </c>
    </row>
    <row r="14" spans="1:36" hidden="1" x14ac:dyDescent="0.2">
      <c r="A14" s="110" t="s">
        <v>104</v>
      </c>
      <c r="B14" s="141" t="str">
        <f>[10]Janeiro!$F$5</f>
        <v>*</v>
      </c>
      <c r="C14" s="141" t="str">
        <f>[10]Janeiro!$F$6</f>
        <v>*</v>
      </c>
      <c r="D14" s="141" t="str">
        <f>[10]Janeiro!$F$7</f>
        <v>*</v>
      </c>
      <c r="E14" s="141" t="str">
        <f>[10]Janeiro!$F$8</f>
        <v>*</v>
      </c>
      <c r="F14" s="141" t="str">
        <f>[10]Janeiro!$F$9</f>
        <v>*</v>
      </c>
      <c r="G14" s="141" t="str">
        <f>[10]Janeiro!$F$10</f>
        <v>*</v>
      </c>
      <c r="H14" s="141" t="str">
        <f>[10]Janeiro!$F$11</f>
        <v>*</v>
      </c>
      <c r="I14" s="141" t="str">
        <f>[10]Janeiro!$F$12</f>
        <v>*</v>
      </c>
      <c r="J14" s="141" t="str">
        <f>[10]Janeiro!$F$13</f>
        <v>*</v>
      </c>
      <c r="K14" s="141" t="str">
        <f>[10]Janeiro!$F$14</f>
        <v>*</v>
      </c>
      <c r="L14" s="141" t="str">
        <f>[10]Janeiro!$F$15</f>
        <v>*</v>
      </c>
      <c r="M14" s="141" t="str">
        <f>[10]Janeiro!$F$16</f>
        <v>*</v>
      </c>
      <c r="N14" s="141" t="str">
        <f>[10]Janeiro!$F$17</f>
        <v>*</v>
      </c>
      <c r="O14" s="141" t="str">
        <f>[10]Janeiro!$F$18</f>
        <v>*</v>
      </c>
      <c r="P14" s="141" t="str">
        <f>[10]Janeiro!$F$19</f>
        <v>*</v>
      </c>
      <c r="Q14" s="141" t="str">
        <f>[10]Janeiro!$F$20</f>
        <v>*</v>
      </c>
      <c r="R14" s="141" t="str">
        <f>[10]Janeiro!$F$21</f>
        <v>*</v>
      </c>
      <c r="S14" s="141" t="str">
        <f>[10]Janeiro!$F$22</f>
        <v>*</v>
      </c>
      <c r="T14" s="141" t="str">
        <f>[10]Janeiro!$F$23</f>
        <v>*</v>
      </c>
      <c r="U14" s="141" t="str">
        <f>[10]Janeiro!$F$24</f>
        <v>*</v>
      </c>
      <c r="V14" s="141" t="str">
        <f>[10]Janeiro!$F$25</f>
        <v>*</v>
      </c>
      <c r="W14" s="141" t="str">
        <f>[10]Janeiro!$F$26</f>
        <v>*</v>
      </c>
      <c r="X14" s="141" t="str">
        <f>[10]Janeiro!$F$27</f>
        <v>*</v>
      </c>
      <c r="Y14" s="141" t="str">
        <f>[10]Janeiro!$F$28</f>
        <v>*</v>
      </c>
      <c r="Z14" s="141" t="str">
        <f>[10]Janeiro!$F$29</f>
        <v>*</v>
      </c>
      <c r="AA14" s="141" t="str">
        <f>[10]Janeiro!$F$30</f>
        <v>*</v>
      </c>
      <c r="AB14" s="141" t="str">
        <f>[10]Janeiro!$F$31</f>
        <v>*</v>
      </c>
      <c r="AC14" s="141" t="str">
        <f>[10]Janeiro!$F$32</f>
        <v>*</v>
      </c>
      <c r="AD14" s="141" t="str">
        <f>[10]Janeiro!$F$33</f>
        <v>*</v>
      </c>
      <c r="AE14" s="141" t="str">
        <f>[10]Janeiro!$F$34</f>
        <v>*</v>
      </c>
      <c r="AF14" s="141" t="str">
        <f>[10]Janeiro!$F$35</f>
        <v>*</v>
      </c>
      <c r="AG14" s="146">
        <f t="shared" si="2"/>
        <v>0</v>
      </c>
      <c r="AH14" s="145" t="e">
        <f t="shared" si="3"/>
        <v>#DIV/0!</v>
      </c>
    </row>
    <row r="15" spans="1:36" x14ac:dyDescent="0.2">
      <c r="A15" s="50" t="s">
        <v>107</v>
      </c>
      <c r="B15" s="141">
        <f>[11]Janeiro!$F$5</f>
        <v>99</v>
      </c>
      <c r="C15" s="141">
        <f>[11]Janeiro!$F$6</f>
        <v>100</v>
      </c>
      <c r="D15" s="141">
        <f>[11]Janeiro!$F$7</f>
        <v>100</v>
      </c>
      <c r="E15" s="141">
        <f>[11]Janeiro!$F$8</f>
        <v>100</v>
      </c>
      <c r="F15" s="141">
        <f>[11]Janeiro!$F$9</f>
        <v>98</v>
      </c>
      <c r="G15" s="141">
        <f>[11]Janeiro!$F$10</f>
        <v>97</v>
      </c>
      <c r="H15" s="141">
        <f>[11]Janeiro!$F$11</f>
        <v>94</v>
      </c>
      <c r="I15" s="141">
        <f>[11]Janeiro!$F$12</f>
        <v>95</v>
      </c>
      <c r="J15" s="141">
        <f>[11]Janeiro!$F$13</f>
        <v>99</v>
      </c>
      <c r="K15" s="141">
        <f>[11]Janeiro!$F$14</f>
        <v>100</v>
      </c>
      <c r="L15" s="141">
        <f>[11]Janeiro!$F$15</f>
        <v>100</v>
      </c>
      <c r="M15" s="141">
        <f>[11]Janeiro!$F$16</f>
        <v>100</v>
      </c>
      <c r="N15" s="141">
        <f>[11]Janeiro!$F$17</f>
        <v>100</v>
      </c>
      <c r="O15" s="141">
        <f>[11]Janeiro!$F$18</f>
        <v>100</v>
      </c>
      <c r="P15" s="141">
        <f>[11]Janeiro!$F$19</f>
        <v>100</v>
      </c>
      <c r="Q15" s="141">
        <f>[11]Janeiro!$F$20</f>
        <v>100</v>
      </c>
      <c r="R15" s="141">
        <f>[11]Janeiro!$F$21</f>
        <v>100</v>
      </c>
      <c r="S15" s="141">
        <f>[11]Janeiro!$F$22</f>
        <v>100</v>
      </c>
      <c r="T15" s="141">
        <f>[11]Janeiro!$F$23</f>
        <v>100</v>
      </c>
      <c r="U15" s="141">
        <f>[11]Janeiro!$F$24</f>
        <v>100</v>
      </c>
      <c r="V15" s="141">
        <f>[11]Janeiro!$F$25</f>
        <v>100</v>
      </c>
      <c r="W15" s="141">
        <f>[11]Janeiro!$F$26</f>
        <v>100</v>
      </c>
      <c r="X15" s="141">
        <f>[11]Janeiro!$F$27</f>
        <v>100</v>
      </c>
      <c r="Y15" s="141">
        <f>[11]Janeiro!$F$28</f>
        <v>100</v>
      </c>
      <c r="Z15" s="141">
        <f>[11]Janeiro!$F$29</f>
        <v>100</v>
      </c>
      <c r="AA15" s="141">
        <f>[11]Janeiro!$F$30</f>
        <v>92</v>
      </c>
      <c r="AB15" s="141">
        <f>[11]Janeiro!$F$31</f>
        <v>76</v>
      </c>
      <c r="AC15" s="141">
        <f>[11]Janeiro!$F$32</f>
        <v>89</v>
      </c>
      <c r="AD15" s="141">
        <f>[11]Janeiro!$F$33</f>
        <v>100</v>
      </c>
      <c r="AE15" s="141">
        <f>[11]Janeiro!$F$34</f>
        <v>100</v>
      </c>
      <c r="AF15" s="141">
        <f>[11]Janeiro!$F$35</f>
        <v>100</v>
      </c>
      <c r="AG15" s="146">
        <f t="shared" si="2"/>
        <v>100</v>
      </c>
      <c r="AH15" s="145">
        <f t="shared" si="3"/>
        <v>98.032258064516128</v>
      </c>
      <c r="AJ15" s="18" t="s">
        <v>35</v>
      </c>
    </row>
    <row r="16" spans="1:36" x14ac:dyDescent="0.2">
      <c r="A16" s="50" t="s">
        <v>154</v>
      </c>
      <c r="B16" s="141">
        <f>[12]Janeiro!$F$5</f>
        <v>100</v>
      </c>
      <c r="C16" s="141">
        <f>[12]Janeiro!$F$6</f>
        <v>100</v>
      </c>
      <c r="D16" s="141">
        <f>[12]Janeiro!$F$7</f>
        <v>100</v>
      </c>
      <c r="E16" s="141">
        <f>[12]Janeiro!$F$8</f>
        <v>100</v>
      </c>
      <c r="F16" s="141">
        <f>[12]Janeiro!$F$9</f>
        <v>100</v>
      </c>
      <c r="G16" s="141">
        <f>[12]Janeiro!$F$10</f>
        <v>100</v>
      </c>
      <c r="H16" s="141">
        <f>[12]Janeiro!$F$11</f>
        <v>100</v>
      </c>
      <c r="I16" s="141">
        <f>[12]Janeiro!$F$12</f>
        <v>100</v>
      </c>
      <c r="J16" s="141">
        <f>[12]Janeiro!$F$13</f>
        <v>100</v>
      </c>
      <c r="K16" s="141">
        <f>[12]Janeiro!$F$14</f>
        <v>100</v>
      </c>
      <c r="L16" s="141">
        <f>[12]Janeiro!$F$15</f>
        <v>100</v>
      </c>
      <c r="M16" s="141">
        <f>[12]Janeiro!$F$16</f>
        <v>100</v>
      </c>
      <c r="N16" s="141">
        <f>[12]Janeiro!$F$17</f>
        <v>0</v>
      </c>
      <c r="O16" s="141">
        <f>[12]Janeiro!$F$18</f>
        <v>100</v>
      </c>
      <c r="P16" s="141">
        <f>[12]Janeiro!$F$19</f>
        <v>100</v>
      </c>
      <c r="Q16" s="141">
        <f>[12]Janeiro!$F$20</f>
        <v>100</v>
      </c>
      <c r="R16" s="141">
        <f>[12]Janeiro!$F$21</f>
        <v>100</v>
      </c>
      <c r="S16" s="141">
        <f>[12]Janeiro!$F$22</f>
        <v>100</v>
      </c>
      <c r="T16" s="141">
        <f>[12]Janeiro!$F$23</f>
        <v>100</v>
      </c>
      <c r="U16" s="141">
        <f>[12]Janeiro!$F$24</f>
        <v>100</v>
      </c>
      <c r="V16" s="141">
        <f>[12]Janeiro!$F$25</f>
        <v>100</v>
      </c>
      <c r="W16" s="141">
        <f>[12]Janeiro!$F$26</f>
        <v>0</v>
      </c>
      <c r="X16" s="141">
        <f>[12]Janeiro!$F$27</f>
        <v>0</v>
      </c>
      <c r="Y16" s="141">
        <f>[12]Janeiro!$F$28</f>
        <v>100</v>
      </c>
      <c r="Z16" s="141">
        <f>[12]Janeiro!$F$29</f>
        <v>100</v>
      </c>
      <c r="AA16" s="141">
        <f>[12]Janeiro!$F$30</f>
        <v>100</v>
      </c>
      <c r="AB16" s="141">
        <f>[12]Janeiro!$F$31</f>
        <v>100</v>
      </c>
      <c r="AC16" s="141">
        <f>[12]Janeiro!$F$32</f>
        <v>100</v>
      </c>
      <c r="AD16" s="141">
        <f>[12]Janeiro!$F$33</f>
        <v>100</v>
      </c>
      <c r="AE16" s="141">
        <f>[12]Janeiro!$F$34</f>
        <v>100</v>
      </c>
      <c r="AF16" s="141">
        <f>[12]Janeiro!$F$35</f>
        <v>100</v>
      </c>
      <c r="AG16" s="146">
        <f t="shared" si="2"/>
        <v>100</v>
      </c>
      <c r="AH16" s="145">
        <f t="shared" si="3"/>
        <v>90.322580645161295</v>
      </c>
    </row>
    <row r="17" spans="1:37" x14ac:dyDescent="0.2">
      <c r="A17" s="50" t="s">
        <v>2</v>
      </c>
      <c r="B17" s="141">
        <f>[13]Janeiro!$F$5</f>
        <v>85</v>
      </c>
      <c r="C17" s="141">
        <f>[13]Janeiro!$F$6</f>
        <v>93</v>
      </c>
      <c r="D17" s="141">
        <f>[13]Janeiro!$F$7</f>
        <v>94</v>
      </c>
      <c r="E17" s="141">
        <f>[13]Janeiro!$F$8</f>
        <v>95</v>
      </c>
      <c r="F17" s="141">
        <f>[13]Janeiro!$F$9</f>
        <v>92</v>
      </c>
      <c r="G17" s="141">
        <f>[13]Janeiro!$F$10</f>
        <v>87</v>
      </c>
      <c r="H17" s="141">
        <f>[13]Janeiro!$F$11</f>
        <v>85</v>
      </c>
      <c r="I17" s="141">
        <f>[13]Janeiro!$F$12</f>
        <v>80</v>
      </c>
      <c r="J17" s="141">
        <f>[13]Janeiro!$F$13</f>
        <v>89</v>
      </c>
      <c r="K17" s="141">
        <f>[13]Janeiro!$F$14</f>
        <v>90</v>
      </c>
      <c r="L17" s="141">
        <f>[13]Janeiro!$F$15</f>
        <v>94</v>
      </c>
      <c r="M17" s="141">
        <f>[13]Janeiro!$F$16</f>
        <v>95</v>
      </c>
      <c r="N17" s="141">
        <f>[13]Janeiro!$F$17</f>
        <v>93</v>
      </c>
      <c r="O17" s="141">
        <f>[13]Janeiro!$F$18</f>
        <v>95</v>
      </c>
      <c r="P17" s="141">
        <f>[13]Janeiro!$F$19</f>
        <v>94</v>
      </c>
      <c r="Q17" s="141">
        <f>[13]Janeiro!$F$20</f>
        <v>91</v>
      </c>
      <c r="R17" s="141">
        <f>[13]Janeiro!$F$21</f>
        <v>95</v>
      </c>
      <c r="S17" s="141">
        <f>[13]Janeiro!$F$22</f>
        <v>94</v>
      </c>
      <c r="T17" s="141">
        <f>[13]Janeiro!$F$23</f>
        <v>94</v>
      </c>
      <c r="U17" s="141">
        <f>[13]Janeiro!$F$24</f>
        <v>92</v>
      </c>
      <c r="V17" s="141">
        <f>[13]Janeiro!$F$25</f>
        <v>88</v>
      </c>
      <c r="W17" s="141">
        <f>[13]Janeiro!$F$26</f>
        <v>93</v>
      </c>
      <c r="X17" s="141">
        <f>[13]Janeiro!$F$27</f>
        <v>94</v>
      </c>
      <c r="Y17" s="141">
        <f>[13]Janeiro!$F$28</f>
        <v>95</v>
      </c>
      <c r="Z17" s="141">
        <f>[13]Janeiro!$F$29</f>
        <v>93</v>
      </c>
      <c r="AA17" s="141">
        <f>[13]Janeiro!$F$30</f>
        <v>89</v>
      </c>
      <c r="AB17" s="141">
        <f>[13]Janeiro!$F$31</f>
        <v>91</v>
      </c>
      <c r="AC17" s="141">
        <f>[13]Janeiro!$F$32</f>
        <v>92</v>
      </c>
      <c r="AD17" s="141">
        <f>[13]Janeiro!$F$33</f>
        <v>87</v>
      </c>
      <c r="AE17" s="141">
        <f>[13]Janeiro!$F$34</f>
        <v>93</v>
      </c>
      <c r="AF17" s="141">
        <f>[13]Janeiro!$F$35</f>
        <v>94</v>
      </c>
      <c r="AG17" s="146">
        <f t="shared" si="2"/>
        <v>95</v>
      </c>
      <c r="AH17" s="145">
        <f t="shared" si="3"/>
        <v>91.483870967741936</v>
      </c>
      <c r="AJ17" s="115" t="s">
        <v>35</v>
      </c>
    </row>
    <row r="18" spans="1:37" hidden="1" x14ac:dyDescent="0.2">
      <c r="A18" s="50" t="s">
        <v>3</v>
      </c>
      <c r="B18" s="141" t="str">
        <f>[14]Janeiro!$F$5</f>
        <v>*</v>
      </c>
      <c r="C18" s="141" t="str">
        <f>[14]Janeiro!$F$6</f>
        <v>*</v>
      </c>
      <c r="D18" s="141" t="str">
        <f>[14]Janeiro!$F$7</f>
        <v>*</v>
      </c>
      <c r="E18" s="141" t="str">
        <f>[14]Janeiro!$F$8</f>
        <v>*</v>
      </c>
      <c r="F18" s="141" t="str">
        <f>[14]Janeiro!$F$9</f>
        <v>*</v>
      </c>
      <c r="G18" s="141" t="str">
        <f>[14]Janeiro!$F$10</f>
        <v>*</v>
      </c>
      <c r="H18" s="141" t="str">
        <f>[14]Janeiro!$F$11</f>
        <v>*</v>
      </c>
      <c r="I18" s="141" t="str">
        <f>[14]Janeiro!$F$12</f>
        <v>*</v>
      </c>
      <c r="J18" s="141" t="str">
        <f>[14]Janeiro!$F$13</f>
        <v>*</v>
      </c>
      <c r="K18" s="141" t="str">
        <f>[14]Janeiro!$F$14</f>
        <v>*</v>
      </c>
      <c r="L18" s="141" t="str">
        <f>[14]Janeiro!$F$15</f>
        <v>*</v>
      </c>
      <c r="M18" s="141" t="str">
        <f>[14]Janeiro!$F$16</f>
        <v>*</v>
      </c>
      <c r="N18" s="141" t="str">
        <f>[14]Janeiro!$F$17</f>
        <v>*</v>
      </c>
      <c r="O18" s="141" t="str">
        <f>[14]Janeiro!$F$18</f>
        <v>*</v>
      </c>
      <c r="P18" s="141" t="str">
        <f>[14]Janeiro!$F$19</f>
        <v>*</v>
      </c>
      <c r="Q18" s="141" t="str">
        <f>[14]Janeiro!$F$20</f>
        <v>*</v>
      </c>
      <c r="R18" s="141" t="str">
        <f>[14]Janeiro!$F$21</f>
        <v>*</v>
      </c>
      <c r="S18" s="141" t="str">
        <f>[14]Janeiro!$F$22</f>
        <v>*</v>
      </c>
      <c r="T18" s="141" t="str">
        <f>[14]Janeiro!$F$23</f>
        <v>*</v>
      </c>
      <c r="U18" s="141" t="str">
        <f>[14]Janeiro!$F$24</f>
        <v>*</v>
      </c>
      <c r="V18" s="141" t="str">
        <f>[14]Janeiro!$F$25</f>
        <v>*</v>
      </c>
      <c r="W18" s="141" t="str">
        <f>[14]Janeiro!$F$26</f>
        <v>*</v>
      </c>
      <c r="X18" s="141" t="str">
        <f>[14]Janeiro!$F$27</f>
        <v>*</v>
      </c>
      <c r="Y18" s="141" t="str">
        <f>[14]Janeiro!$F$28</f>
        <v>*</v>
      </c>
      <c r="Z18" s="141" t="str">
        <f>[14]Janeiro!$F$29</f>
        <v>*</v>
      </c>
      <c r="AA18" s="141" t="str">
        <f>[14]Janeiro!$F$30</f>
        <v>*</v>
      </c>
      <c r="AB18" s="141" t="str">
        <f>[14]Janeiro!$F$31</f>
        <v>*</v>
      </c>
      <c r="AC18" s="141" t="str">
        <f>[14]Janeiro!$F$32</f>
        <v>*</v>
      </c>
      <c r="AD18" s="141" t="str">
        <f>[14]Janeiro!$F$33</f>
        <v>*</v>
      </c>
      <c r="AE18" s="141" t="str">
        <f>[14]Janeiro!$F$34</f>
        <v>*</v>
      </c>
      <c r="AF18" s="141" t="str">
        <f>[14]Janeiro!$F$35</f>
        <v>*</v>
      </c>
      <c r="AG18" s="146">
        <f t="shared" si="2"/>
        <v>0</v>
      </c>
      <c r="AH18" s="145" t="e">
        <f t="shared" si="3"/>
        <v>#DIV/0!</v>
      </c>
      <c r="AI18" s="115" t="s">
        <v>35</v>
      </c>
      <c r="AJ18" s="115" t="s">
        <v>35</v>
      </c>
    </row>
    <row r="19" spans="1:37" x14ac:dyDescent="0.2">
      <c r="A19" s="50" t="s">
        <v>4</v>
      </c>
      <c r="B19" s="141">
        <f>[15]Janeiro!$F$5</f>
        <v>93</v>
      </c>
      <c r="C19" s="141">
        <f>[15]Janeiro!$F$6</f>
        <v>91</v>
      </c>
      <c r="D19" s="141">
        <f>[15]Janeiro!$F$7</f>
        <v>95</v>
      </c>
      <c r="E19" s="141">
        <f>[15]Janeiro!$F$8</f>
        <v>93</v>
      </c>
      <c r="F19" s="141">
        <f>[15]Janeiro!$F$9</f>
        <v>95</v>
      </c>
      <c r="G19" s="141">
        <f>[15]Janeiro!$F$10</f>
        <v>95</v>
      </c>
      <c r="H19" s="141">
        <f>[15]Janeiro!$F$11</f>
        <v>96</v>
      </c>
      <c r="I19" s="141">
        <f>[15]Janeiro!$F$12</f>
        <v>95</v>
      </c>
      <c r="J19" s="141">
        <f>[15]Janeiro!$F$13</f>
        <v>93</v>
      </c>
      <c r="K19" s="141">
        <f>[15]Janeiro!$F$14</f>
        <v>95</v>
      </c>
      <c r="L19" s="141">
        <f>[15]Janeiro!$F$15</f>
        <v>95</v>
      </c>
      <c r="M19" s="141">
        <f>[15]Janeiro!$F$16</f>
        <v>94</v>
      </c>
      <c r="N19" s="141">
        <f>[15]Janeiro!$F$17</f>
        <v>91</v>
      </c>
      <c r="O19" s="141">
        <f>[15]Janeiro!$F$18</f>
        <v>91</v>
      </c>
      <c r="P19" s="141">
        <f>[15]Janeiro!$F$19</f>
        <v>94</v>
      </c>
      <c r="Q19" s="141">
        <f>[15]Janeiro!$F$20</f>
        <v>93</v>
      </c>
      <c r="R19" s="141">
        <f>[15]Janeiro!$F$21</f>
        <v>93</v>
      </c>
      <c r="S19" s="141">
        <f>[15]Janeiro!$F$22</f>
        <v>91</v>
      </c>
      <c r="T19" s="141">
        <f>[15]Janeiro!$F$23</f>
        <v>93</v>
      </c>
      <c r="U19" s="141">
        <f>[15]Janeiro!$F$24</f>
        <v>90</v>
      </c>
      <c r="V19" s="141">
        <f>[15]Janeiro!$F$25</f>
        <v>88</v>
      </c>
      <c r="W19" s="141">
        <f>[15]Janeiro!$F$26</f>
        <v>91</v>
      </c>
      <c r="X19" s="141">
        <f>[15]Janeiro!$F$27</f>
        <v>94</v>
      </c>
      <c r="Y19" s="141">
        <f>[15]Janeiro!$F$28</f>
        <v>94</v>
      </c>
      <c r="Z19" s="141">
        <f>[15]Janeiro!$F$29</f>
        <v>92</v>
      </c>
      <c r="AA19" s="141">
        <f>[15]Janeiro!$F$30</f>
        <v>90</v>
      </c>
      <c r="AB19" s="141">
        <f>[15]Janeiro!$F$31</f>
        <v>93</v>
      </c>
      <c r="AC19" s="141">
        <f>[15]Janeiro!$F$32</f>
        <v>90</v>
      </c>
      <c r="AD19" s="141">
        <f>[15]Janeiro!$F$33</f>
        <v>95</v>
      </c>
      <c r="AE19" s="141">
        <f>[15]Janeiro!$F$34</f>
        <v>91</v>
      </c>
      <c r="AF19" s="141">
        <f>[15]Janeiro!$F$35</f>
        <v>95</v>
      </c>
      <c r="AG19" s="146">
        <f t="shared" si="2"/>
        <v>96</v>
      </c>
      <c r="AH19" s="145">
        <f t="shared" si="3"/>
        <v>92.870967741935488</v>
      </c>
      <c r="AJ19" s="18" t="s">
        <v>35</v>
      </c>
    </row>
    <row r="20" spans="1:37" x14ac:dyDescent="0.2">
      <c r="A20" s="50" t="s">
        <v>5</v>
      </c>
      <c r="B20" s="141">
        <f>[16]Janeiro!$F$5</f>
        <v>89</v>
      </c>
      <c r="C20" s="141">
        <f>[16]Janeiro!$F$6</f>
        <v>82</v>
      </c>
      <c r="D20" s="141">
        <f>[16]Janeiro!$F$7</f>
        <v>92</v>
      </c>
      <c r="E20" s="141">
        <f>[16]Janeiro!$F$8</f>
        <v>89</v>
      </c>
      <c r="F20" s="141">
        <f>[16]Janeiro!$F$9</f>
        <v>91</v>
      </c>
      <c r="G20" s="141">
        <f>[16]Janeiro!$F$10</f>
        <v>58</v>
      </c>
      <c r="H20" s="141">
        <f>[16]Janeiro!$F$11</f>
        <v>79</v>
      </c>
      <c r="I20" s="141">
        <f>[16]Janeiro!$F$12</f>
        <v>66</v>
      </c>
      <c r="J20" s="141">
        <f>[16]Janeiro!$F$13</f>
        <v>84</v>
      </c>
      <c r="K20" s="141">
        <f>[16]Janeiro!$F$14</f>
        <v>82</v>
      </c>
      <c r="L20" s="141">
        <f>[16]Janeiro!$F$15</f>
        <v>90</v>
      </c>
      <c r="M20" s="141">
        <f>[16]Janeiro!$F$16</f>
        <v>88</v>
      </c>
      <c r="N20" s="141">
        <f>[16]Janeiro!$F$17</f>
        <v>91</v>
      </c>
      <c r="O20" s="141">
        <f>[16]Janeiro!$F$18</f>
        <v>92</v>
      </c>
      <c r="P20" s="141">
        <f>[16]Janeiro!$F$19</f>
        <v>92</v>
      </c>
      <c r="Q20" s="141">
        <f>[16]Janeiro!$F$20</f>
        <v>88</v>
      </c>
      <c r="R20" s="141">
        <f>[16]Janeiro!$F$21</f>
        <v>88</v>
      </c>
      <c r="S20" s="141">
        <f>[16]Janeiro!$F$22</f>
        <v>87</v>
      </c>
      <c r="T20" s="141">
        <f>[16]Janeiro!$F$23</f>
        <v>87</v>
      </c>
      <c r="U20" s="141">
        <f>[16]Janeiro!$F$24</f>
        <v>85</v>
      </c>
      <c r="V20" s="141">
        <f>[16]Janeiro!$F$25</f>
        <v>77</v>
      </c>
      <c r="W20" s="141">
        <f>[16]Janeiro!$F$26</f>
        <v>81</v>
      </c>
      <c r="X20" s="141">
        <f>[16]Janeiro!$F$27</f>
        <v>81</v>
      </c>
      <c r="Y20" s="141">
        <f>[16]Janeiro!$F$28</f>
        <v>86</v>
      </c>
      <c r="Z20" s="141">
        <f>[16]Janeiro!$F$29</f>
        <v>87</v>
      </c>
      <c r="AA20" s="141">
        <f>[16]Janeiro!$F$30</f>
        <v>85</v>
      </c>
      <c r="AB20" s="141">
        <f>[16]Janeiro!$F$31</f>
        <v>87</v>
      </c>
      <c r="AC20" s="141">
        <f>[16]Janeiro!$F$32</f>
        <v>88</v>
      </c>
      <c r="AD20" s="141">
        <f>[16]Janeiro!$F$33</f>
        <v>90</v>
      </c>
      <c r="AE20" s="141">
        <f>[16]Janeiro!$F$34</f>
        <v>90</v>
      </c>
      <c r="AF20" s="141">
        <f>[16]Janeiro!$F$35</f>
        <v>89</v>
      </c>
      <c r="AG20" s="146">
        <f t="shared" si="2"/>
        <v>92</v>
      </c>
      <c r="AH20" s="145">
        <f t="shared" si="3"/>
        <v>85.193548387096769</v>
      </c>
      <c r="AI20" s="115" t="s">
        <v>35</v>
      </c>
    </row>
    <row r="21" spans="1:37" x14ac:dyDescent="0.2">
      <c r="A21" s="50" t="s">
        <v>33</v>
      </c>
      <c r="B21" s="141">
        <f>[17]Janeiro!$F$5</f>
        <v>100</v>
      </c>
      <c r="C21" s="141">
        <f>[17]Janeiro!$F$6</f>
        <v>100</v>
      </c>
      <c r="D21" s="141">
        <f>[17]Janeiro!$F$7</f>
        <v>100</v>
      </c>
      <c r="E21" s="141">
        <f>[17]Janeiro!$F$8</f>
        <v>100</v>
      </c>
      <c r="F21" s="141">
        <f>[17]Janeiro!$F$9</f>
        <v>100</v>
      </c>
      <c r="G21" s="141">
        <f>[17]Janeiro!$F$10</f>
        <v>100</v>
      </c>
      <c r="H21" s="141">
        <f>[17]Janeiro!$F$11</f>
        <v>100</v>
      </c>
      <c r="I21" s="141">
        <f>[17]Janeiro!$F$12</f>
        <v>100</v>
      </c>
      <c r="J21" s="141">
        <f>[17]Janeiro!$F$13</f>
        <v>100</v>
      </c>
      <c r="K21" s="141">
        <f>[17]Janeiro!$F$14</f>
        <v>100</v>
      </c>
      <c r="L21" s="141">
        <f>[17]Janeiro!$F$15</f>
        <v>100</v>
      </c>
      <c r="M21" s="141">
        <f>[17]Janeiro!$F$16</f>
        <v>100</v>
      </c>
      <c r="N21" s="141">
        <f>[17]Janeiro!$F$17</f>
        <v>100</v>
      </c>
      <c r="O21" s="141">
        <f>[17]Janeiro!$F$18</f>
        <v>100</v>
      </c>
      <c r="P21" s="141">
        <f>[17]Janeiro!$F$19</f>
        <v>100</v>
      </c>
      <c r="Q21" s="141">
        <f>[17]Janeiro!$F$20</f>
        <v>97</v>
      </c>
      <c r="R21" s="141">
        <f>[17]Janeiro!$F$21</f>
        <v>100</v>
      </c>
      <c r="S21" s="141">
        <f>[17]Janeiro!$F$22</f>
        <v>100</v>
      </c>
      <c r="T21" s="141">
        <f>[17]Janeiro!$F$23</f>
        <v>100</v>
      </c>
      <c r="U21" s="141">
        <f>[17]Janeiro!$F$24</f>
        <v>100</v>
      </c>
      <c r="V21" s="141">
        <f>[17]Janeiro!$F$25</f>
        <v>92</v>
      </c>
      <c r="W21" s="141">
        <f>[17]Janeiro!$F$26</f>
        <v>100</v>
      </c>
      <c r="X21" s="141">
        <f>[17]Janeiro!$F$27</f>
        <v>100</v>
      </c>
      <c r="Y21" s="141">
        <f>[17]Janeiro!$F$28</f>
        <v>100</v>
      </c>
      <c r="Z21" s="141">
        <f>[17]Janeiro!$F$29</f>
        <v>100</v>
      </c>
      <c r="AA21" s="141">
        <f>[17]Janeiro!$F$30</f>
        <v>100</v>
      </c>
      <c r="AB21" s="141">
        <f>[17]Janeiro!$F$31</f>
        <v>100</v>
      </c>
      <c r="AC21" s="141">
        <f>[17]Janeiro!$F$32</f>
        <v>100</v>
      </c>
      <c r="AD21" s="141">
        <f>[17]Janeiro!$F$33</f>
        <v>100</v>
      </c>
      <c r="AE21" s="141">
        <f>[17]Janeiro!$F$34</f>
        <v>100</v>
      </c>
      <c r="AF21" s="141">
        <f>[17]Janeiro!$F$35</f>
        <v>100</v>
      </c>
      <c r="AG21" s="146">
        <f t="shared" si="2"/>
        <v>100</v>
      </c>
      <c r="AH21" s="145">
        <f t="shared" si="3"/>
        <v>99.645161290322577</v>
      </c>
    </row>
    <row r="22" spans="1:37" x14ac:dyDescent="0.2">
      <c r="A22" s="50" t="s">
        <v>6</v>
      </c>
      <c r="B22" s="141">
        <f>[18]Janeiro!$F$5</f>
        <v>98</v>
      </c>
      <c r="C22" s="141">
        <f>[18]Janeiro!$F$6</f>
        <v>97</v>
      </c>
      <c r="D22" s="141">
        <f>[18]Janeiro!$F$7</f>
        <v>98</v>
      </c>
      <c r="E22" s="141">
        <f>[18]Janeiro!$F$8</f>
        <v>98</v>
      </c>
      <c r="F22" s="141">
        <f>[18]Janeiro!$F$9</f>
        <v>98</v>
      </c>
      <c r="G22" s="141">
        <f>[18]Janeiro!$F$10</f>
        <v>97</v>
      </c>
      <c r="H22" s="141">
        <f>[18]Janeiro!$F$11</f>
        <v>95</v>
      </c>
      <c r="I22" s="141">
        <f>[18]Janeiro!$F$12</f>
        <v>95</v>
      </c>
      <c r="J22" s="141">
        <f>[18]Janeiro!$F$13</f>
        <v>97</v>
      </c>
      <c r="K22" s="141">
        <f>[18]Janeiro!$F$14</f>
        <v>97</v>
      </c>
      <c r="L22" s="141">
        <f>[18]Janeiro!$F$15</f>
        <v>98</v>
      </c>
      <c r="M22" s="141">
        <f>[18]Janeiro!$F$16</f>
        <v>98</v>
      </c>
      <c r="N22" s="141">
        <f>[18]Janeiro!$F$17</f>
        <v>97</v>
      </c>
      <c r="O22" s="141">
        <f>[18]Janeiro!$F$18</f>
        <v>98</v>
      </c>
      <c r="P22" s="141">
        <f>[18]Janeiro!$F$19</f>
        <v>98</v>
      </c>
      <c r="Q22" s="141">
        <f>[18]Janeiro!$F$20</f>
        <v>98</v>
      </c>
      <c r="R22" s="141">
        <f>[18]Janeiro!$F$21</f>
        <v>98</v>
      </c>
      <c r="S22" s="141">
        <f>[18]Janeiro!$F$22</f>
        <v>98</v>
      </c>
      <c r="T22" s="141">
        <f>[18]Janeiro!$F$23</f>
        <v>94</v>
      </c>
      <c r="U22" s="141">
        <f>[18]Janeiro!$F$24</f>
        <v>98</v>
      </c>
      <c r="V22" s="141">
        <f>[18]Janeiro!$F$25</f>
        <v>98</v>
      </c>
      <c r="W22" s="141">
        <f>[18]Janeiro!$F$26</f>
        <v>98</v>
      </c>
      <c r="X22" s="141">
        <f>[18]Janeiro!$F$27</f>
        <v>97</v>
      </c>
      <c r="Y22" s="141">
        <f>[18]Janeiro!$F$28</f>
        <v>99</v>
      </c>
      <c r="Z22" s="141">
        <f>[18]Janeiro!$F$29</f>
        <v>98</v>
      </c>
      <c r="AA22" s="141">
        <f>[18]Janeiro!$F$30</f>
        <v>99</v>
      </c>
      <c r="AB22" s="141">
        <f>[18]Janeiro!$F$31</f>
        <v>99</v>
      </c>
      <c r="AC22" s="141">
        <f>[18]Janeiro!$F$32</f>
        <v>99</v>
      </c>
      <c r="AD22" s="141">
        <f>[18]Janeiro!$F$33</f>
        <v>98</v>
      </c>
      <c r="AE22" s="141">
        <f>[18]Janeiro!$F$34</f>
        <v>98</v>
      </c>
      <c r="AF22" s="141">
        <f>[18]Janeiro!$F$35</f>
        <v>99</v>
      </c>
      <c r="AG22" s="146">
        <f t="shared" si="2"/>
        <v>99</v>
      </c>
      <c r="AH22" s="145">
        <f t="shared" si="3"/>
        <v>97.645161290322577</v>
      </c>
    </row>
    <row r="23" spans="1:37" x14ac:dyDescent="0.2">
      <c r="A23" s="50" t="s">
        <v>7</v>
      </c>
      <c r="B23" s="141">
        <f>[19]Janeiro!$F$5</f>
        <v>92</v>
      </c>
      <c r="C23" s="141">
        <f>[19]Janeiro!$F$6</f>
        <v>98</v>
      </c>
      <c r="D23" s="141">
        <f>[19]Janeiro!$F$7</f>
        <v>97</v>
      </c>
      <c r="E23" s="141">
        <f>[19]Janeiro!$F$8</f>
        <v>98</v>
      </c>
      <c r="F23" s="141">
        <f>[19]Janeiro!$F$9</f>
        <v>93</v>
      </c>
      <c r="G23" s="141">
        <f>[19]Janeiro!$F$10</f>
        <v>95</v>
      </c>
      <c r="H23" s="141">
        <f>[19]Janeiro!$F$11</f>
        <v>84</v>
      </c>
      <c r="I23" s="141">
        <f>[19]Janeiro!$F$12</f>
        <v>79</v>
      </c>
      <c r="J23" s="141">
        <f>[19]Janeiro!$F$13</f>
        <v>89</v>
      </c>
      <c r="K23" s="141">
        <f>[19]Janeiro!$F$14</f>
        <v>100</v>
      </c>
      <c r="L23" s="141">
        <f>[19]Janeiro!$F$15</f>
        <v>100</v>
      </c>
      <c r="M23" s="141">
        <f>[19]Janeiro!$F$16</f>
        <v>98</v>
      </c>
      <c r="N23" s="141">
        <f>[19]Janeiro!$F$17</f>
        <v>96</v>
      </c>
      <c r="O23" s="141">
        <f>[19]Janeiro!$F$18</f>
        <v>97</v>
      </c>
      <c r="P23" s="141">
        <f>[19]Janeiro!$F$19</f>
        <v>96</v>
      </c>
      <c r="Q23" s="141">
        <f>[19]Janeiro!$F$20</f>
        <v>95</v>
      </c>
      <c r="R23" s="141">
        <f>[19]Janeiro!$F$21</f>
        <v>93</v>
      </c>
      <c r="S23" s="141">
        <f>[19]Janeiro!$F$22</f>
        <v>95</v>
      </c>
      <c r="T23" s="141">
        <f>[19]Janeiro!$F$23</f>
        <v>96</v>
      </c>
      <c r="U23" s="141">
        <f>[19]Janeiro!$F$24</f>
        <v>97</v>
      </c>
      <c r="V23" s="141">
        <f>[19]Janeiro!$F$25</f>
        <v>96</v>
      </c>
      <c r="W23" s="141">
        <f>[19]Janeiro!$F$26</f>
        <v>96</v>
      </c>
      <c r="X23" s="141">
        <f>[19]Janeiro!$F$27</f>
        <v>97</v>
      </c>
      <c r="Y23" s="141">
        <f>[19]Janeiro!$F$28</f>
        <v>98</v>
      </c>
      <c r="Z23" s="141">
        <f>[19]Janeiro!$F$29</f>
        <v>95</v>
      </c>
      <c r="AA23" s="141">
        <f>[19]Janeiro!$F$30</f>
        <v>89</v>
      </c>
      <c r="AB23" s="141">
        <f>[19]Janeiro!$F$31</f>
        <v>72</v>
      </c>
      <c r="AC23" s="141">
        <f>[19]Janeiro!$F$32</f>
        <v>90</v>
      </c>
      <c r="AD23" s="141">
        <f>[19]Janeiro!$F$33</f>
        <v>92</v>
      </c>
      <c r="AE23" s="141">
        <f>[19]Janeiro!$F$34</f>
        <v>97</v>
      </c>
      <c r="AF23" s="141">
        <f>[19]Janeiro!$F$35</f>
        <v>98</v>
      </c>
      <c r="AG23" s="146">
        <f t="shared" si="2"/>
        <v>100</v>
      </c>
      <c r="AH23" s="145">
        <f t="shared" si="3"/>
        <v>93.806451612903231</v>
      </c>
      <c r="AJ23" s="18" t="s">
        <v>35</v>
      </c>
    </row>
    <row r="24" spans="1:37" hidden="1" x14ac:dyDescent="0.2">
      <c r="A24" s="50" t="s">
        <v>155</v>
      </c>
      <c r="B24" s="141" t="str">
        <f>[20]Janeiro!$F$5</f>
        <v>*</v>
      </c>
      <c r="C24" s="141" t="str">
        <f>[20]Janeiro!$F$6</f>
        <v>*</v>
      </c>
      <c r="D24" s="141" t="str">
        <f>[20]Janeiro!$F$7</f>
        <v>*</v>
      </c>
      <c r="E24" s="141" t="str">
        <f>[20]Janeiro!$F$8</f>
        <v>*</v>
      </c>
      <c r="F24" s="141" t="str">
        <f>[20]Janeiro!$F$9</f>
        <v>*</v>
      </c>
      <c r="G24" s="141" t="str">
        <f>[20]Janeiro!$F$10</f>
        <v>*</v>
      </c>
      <c r="H24" s="141" t="str">
        <f>[20]Janeiro!$F$11</f>
        <v>*</v>
      </c>
      <c r="I24" s="141" t="str">
        <f>[20]Janeiro!$F$12</f>
        <v>*</v>
      </c>
      <c r="J24" s="141" t="str">
        <f>[20]Janeiro!$F$13</f>
        <v>*</v>
      </c>
      <c r="K24" s="141" t="str">
        <f>[20]Janeiro!$F$14</f>
        <v>*</v>
      </c>
      <c r="L24" s="141" t="str">
        <f>[20]Janeiro!$F$15</f>
        <v>*</v>
      </c>
      <c r="M24" s="141" t="str">
        <f>[20]Janeiro!$F$16</f>
        <v>*</v>
      </c>
      <c r="N24" s="141" t="str">
        <f>[20]Janeiro!$F$17</f>
        <v>*</v>
      </c>
      <c r="O24" s="141" t="str">
        <f>[20]Janeiro!$F$18</f>
        <v>*</v>
      </c>
      <c r="P24" s="141" t="str">
        <f>[20]Janeiro!$F$19</f>
        <v>*</v>
      </c>
      <c r="Q24" s="141" t="str">
        <f>[20]Janeiro!$F$20</f>
        <v>*</v>
      </c>
      <c r="R24" s="141" t="str">
        <f>[20]Janeiro!$F$21</f>
        <v>*</v>
      </c>
      <c r="S24" s="141" t="str">
        <f>[20]Janeiro!$F$22</f>
        <v>*</v>
      </c>
      <c r="T24" s="141" t="str">
        <f>[20]Janeiro!$F$23</f>
        <v>*</v>
      </c>
      <c r="U24" s="141" t="str">
        <f>[20]Janeiro!$F$24</f>
        <v>*</v>
      </c>
      <c r="V24" s="141" t="str">
        <f>[20]Janeiro!$F$25</f>
        <v>*</v>
      </c>
      <c r="W24" s="141" t="str">
        <f>[20]Janeiro!$F$26</f>
        <v>*</v>
      </c>
      <c r="X24" s="141" t="str">
        <f>[20]Janeiro!$F$27</f>
        <v>*</v>
      </c>
      <c r="Y24" s="141" t="str">
        <f>[20]Janeiro!$F$28</f>
        <v>*</v>
      </c>
      <c r="Z24" s="141" t="str">
        <f>[20]Janeiro!$F$29</f>
        <v>*</v>
      </c>
      <c r="AA24" s="141" t="str">
        <f>[20]Janeiro!$F$30</f>
        <v>*</v>
      </c>
      <c r="AB24" s="141" t="str">
        <f>[20]Janeiro!$F$31</f>
        <v>*</v>
      </c>
      <c r="AC24" s="141" t="str">
        <f>[20]Janeiro!$F$32</f>
        <v>*</v>
      </c>
      <c r="AD24" s="141" t="str">
        <f>[20]Janeiro!$F$33</f>
        <v>*</v>
      </c>
      <c r="AE24" s="141" t="str">
        <f>[20]Janeiro!$F$34</f>
        <v>*</v>
      </c>
      <c r="AF24" s="141" t="str">
        <f>[20]Janeiro!$F$35</f>
        <v>*</v>
      </c>
      <c r="AG24" s="146">
        <f t="shared" si="2"/>
        <v>0</v>
      </c>
      <c r="AH24" s="145" t="e">
        <f t="shared" si="3"/>
        <v>#DIV/0!</v>
      </c>
    </row>
    <row r="25" spans="1:37" hidden="1" x14ac:dyDescent="0.2">
      <c r="A25" s="50" t="s">
        <v>156</v>
      </c>
      <c r="B25" s="141" t="str">
        <f>[21]Janeiro!$F$5</f>
        <v>*</v>
      </c>
      <c r="C25" s="141" t="str">
        <f>[21]Janeiro!$F$6</f>
        <v>*</v>
      </c>
      <c r="D25" s="141" t="str">
        <f>[21]Janeiro!$F$7</f>
        <v>*</v>
      </c>
      <c r="E25" s="141" t="str">
        <f>[21]Janeiro!$F$8</f>
        <v>*</v>
      </c>
      <c r="F25" s="141" t="str">
        <f>[21]Janeiro!$F$9</f>
        <v>*</v>
      </c>
      <c r="G25" s="141" t="str">
        <f>[21]Janeiro!$F$10</f>
        <v>*</v>
      </c>
      <c r="H25" s="141" t="str">
        <f>[21]Janeiro!$F$11</f>
        <v>*</v>
      </c>
      <c r="I25" s="141" t="str">
        <f>[21]Janeiro!$F$12</f>
        <v>*</v>
      </c>
      <c r="J25" s="141" t="str">
        <f>[21]Janeiro!$F$13</f>
        <v>*</v>
      </c>
      <c r="K25" s="141" t="str">
        <f>[21]Janeiro!$F$14</f>
        <v>*</v>
      </c>
      <c r="L25" s="141" t="str">
        <f>[21]Janeiro!$F$15</f>
        <v>*</v>
      </c>
      <c r="M25" s="141" t="str">
        <f>[21]Janeiro!$F$16</f>
        <v>*</v>
      </c>
      <c r="N25" s="141" t="str">
        <f>[21]Janeiro!$F$17</f>
        <v>*</v>
      </c>
      <c r="O25" s="141" t="str">
        <f>[21]Janeiro!$F$18</f>
        <v>*</v>
      </c>
      <c r="P25" s="141" t="str">
        <f>[21]Janeiro!$F$19</f>
        <v>*</v>
      </c>
      <c r="Q25" s="141" t="str">
        <f>[21]Janeiro!$F$20</f>
        <v>*</v>
      </c>
      <c r="R25" s="141" t="str">
        <f>[21]Janeiro!$F$21</f>
        <v>*</v>
      </c>
      <c r="S25" s="141" t="str">
        <f>[21]Janeiro!$F$22</f>
        <v>*</v>
      </c>
      <c r="T25" s="141" t="str">
        <f>[21]Janeiro!$F$23</f>
        <v>*</v>
      </c>
      <c r="U25" s="141" t="str">
        <f>[21]Janeiro!$F$24</f>
        <v>*</v>
      </c>
      <c r="V25" s="141" t="str">
        <f>[21]Janeiro!$F$25</f>
        <v>*</v>
      </c>
      <c r="W25" s="141" t="str">
        <f>[21]Janeiro!$F$26</f>
        <v>*</v>
      </c>
      <c r="X25" s="141" t="str">
        <f>[21]Janeiro!$F$27</f>
        <v>*</v>
      </c>
      <c r="Y25" s="141" t="str">
        <f>[21]Janeiro!$F$28</f>
        <v>*</v>
      </c>
      <c r="Z25" s="141" t="str">
        <f>[21]Janeiro!$F$29</f>
        <v>*</v>
      </c>
      <c r="AA25" s="141" t="str">
        <f>[21]Janeiro!$F$30</f>
        <v>*</v>
      </c>
      <c r="AB25" s="141" t="str">
        <f>[21]Janeiro!$F$31</f>
        <v>*</v>
      </c>
      <c r="AC25" s="141" t="str">
        <f>[21]Janeiro!$F$32</f>
        <v>*</v>
      </c>
      <c r="AD25" s="141" t="str">
        <f>[21]Janeiro!$F$33</f>
        <v>*</v>
      </c>
      <c r="AE25" s="141" t="str">
        <f>[21]Janeiro!$F$34</f>
        <v>*</v>
      </c>
      <c r="AF25" s="141" t="str">
        <f>[21]Janeiro!$F$35</f>
        <v>*</v>
      </c>
      <c r="AG25" s="146">
        <f t="shared" si="2"/>
        <v>0</v>
      </c>
      <c r="AH25" s="145" t="e">
        <f t="shared" si="3"/>
        <v>#DIV/0!</v>
      </c>
      <c r="AI25" s="115" t="s">
        <v>35</v>
      </c>
    </row>
    <row r="26" spans="1:37" x14ac:dyDescent="0.2">
      <c r="A26" s="50" t="s">
        <v>157</v>
      </c>
      <c r="B26" s="141">
        <f>[22]Janeiro!$F$5</f>
        <v>98</v>
      </c>
      <c r="C26" s="141">
        <f>[22]Janeiro!$F$6</f>
        <v>100</v>
      </c>
      <c r="D26" s="141">
        <f>[22]Janeiro!$F$7</f>
        <v>100</v>
      </c>
      <c r="E26" s="141">
        <f>[22]Janeiro!$F$8</f>
        <v>100</v>
      </c>
      <c r="F26" s="141">
        <f>[22]Janeiro!$F$9</f>
        <v>94</v>
      </c>
      <c r="G26" s="141">
        <f>[22]Janeiro!$F$10</f>
        <v>98</v>
      </c>
      <c r="H26" s="141">
        <f>[22]Janeiro!$F$11</f>
        <v>92</v>
      </c>
      <c r="I26" s="141">
        <f>[22]Janeiro!$F$12</f>
        <v>90</v>
      </c>
      <c r="J26" s="141">
        <f>[22]Janeiro!$F$13</f>
        <v>96</v>
      </c>
      <c r="K26" s="141">
        <f>[22]Janeiro!$F$14</f>
        <v>100</v>
      </c>
      <c r="L26" s="141">
        <f>[22]Janeiro!$F$15</f>
        <v>100</v>
      </c>
      <c r="M26" s="141">
        <f>[22]Janeiro!$F$16</f>
        <v>100</v>
      </c>
      <c r="N26" s="141">
        <f>[22]Janeiro!$F$17</f>
        <v>100</v>
      </c>
      <c r="O26" s="141">
        <f>[22]Janeiro!$F$18</f>
        <v>100</v>
      </c>
      <c r="P26" s="141">
        <f>[22]Janeiro!$F$19</f>
        <v>100</v>
      </c>
      <c r="Q26" s="141">
        <f>[22]Janeiro!$F$20</f>
        <v>100</v>
      </c>
      <c r="R26" s="141">
        <f>[22]Janeiro!$F$21</f>
        <v>100</v>
      </c>
      <c r="S26" s="141">
        <f>[22]Janeiro!$F$22</f>
        <v>100</v>
      </c>
      <c r="T26" s="141">
        <f>[22]Janeiro!$F$23</f>
        <v>100</v>
      </c>
      <c r="U26" s="141">
        <f>[22]Janeiro!$F$24</f>
        <v>100</v>
      </c>
      <c r="V26" s="141">
        <f>[22]Janeiro!$F$25</f>
        <v>100</v>
      </c>
      <c r="W26" s="141">
        <f>[22]Janeiro!$F$26</f>
        <v>100</v>
      </c>
      <c r="X26" s="141">
        <f>[22]Janeiro!$F$27</f>
        <v>100</v>
      </c>
      <c r="Y26" s="141">
        <f>[22]Janeiro!$F$28</f>
        <v>100</v>
      </c>
      <c r="Z26" s="141">
        <f>[22]Janeiro!$F$29</f>
        <v>100</v>
      </c>
      <c r="AA26" s="141">
        <f>[22]Janeiro!$F$30</f>
        <v>100</v>
      </c>
      <c r="AB26" s="141">
        <f>[22]Janeiro!$F$31</f>
        <v>79</v>
      </c>
      <c r="AC26" s="141">
        <f>[22]Janeiro!$F$32</f>
        <v>93</v>
      </c>
      <c r="AD26" s="141">
        <f>[22]Janeiro!$F$33</f>
        <v>99</v>
      </c>
      <c r="AE26" s="141">
        <f>[22]Janeiro!$F$34</f>
        <v>100</v>
      </c>
      <c r="AF26" s="141">
        <f>[22]Janeiro!$F$35</f>
        <v>100</v>
      </c>
      <c r="AG26" s="146">
        <f t="shared" si="2"/>
        <v>100</v>
      </c>
      <c r="AH26" s="145">
        <f t="shared" si="3"/>
        <v>98.032258064516128</v>
      </c>
      <c r="AJ26" s="18" t="s">
        <v>35</v>
      </c>
    </row>
    <row r="27" spans="1:37" x14ac:dyDescent="0.2">
      <c r="A27" s="50" t="s">
        <v>8</v>
      </c>
      <c r="B27" s="141">
        <f>[23]Janeiro!$F$5</f>
        <v>97</v>
      </c>
      <c r="C27" s="141">
        <f>[23]Janeiro!$F$6</f>
        <v>100</v>
      </c>
      <c r="D27" s="141">
        <f>[23]Janeiro!$F$7</f>
        <v>99</v>
      </c>
      <c r="E27" s="141">
        <f>[23]Janeiro!$F$8</f>
        <v>93</v>
      </c>
      <c r="F27" s="141">
        <f>[23]Janeiro!$F$9</f>
        <v>93</v>
      </c>
      <c r="G27" s="141">
        <f>[23]Janeiro!$F$10</f>
        <v>100</v>
      </c>
      <c r="H27" s="141">
        <f>[23]Janeiro!$F$11</f>
        <v>86</v>
      </c>
      <c r="I27" s="141">
        <f>[23]Janeiro!$F$12</f>
        <v>90</v>
      </c>
      <c r="J27" s="141">
        <f>[23]Janeiro!$F$13</f>
        <v>90</v>
      </c>
      <c r="K27" s="141">
        <f>[23]Janeiro!$F$14</f>
        <v>100</v>
      </c>
      <c r="L27" s="141">
        <f>[23]Janeiro!$F$15</f>
        <v>99</v>
      </c>
      <c r="M27" s="141">
        <f>[23]Janeiro!$F$16</f>
        <v>100</v>
      </c>
      <c r="N27" s="141">
        <f>[23]Janeiro!$F$17</f>
        <v>100</v>
      </c>
      <c r="O27" s="141">
        <f>[23]Janeiro!$F$18</f>
        <v>100</v>
      </c>
      <c r="P27" s="141">
        <f>[23]Janeiro!$F$19</f>
        <v>100</v>
      </c>
      <c r="Q27" s="141">
        <f>[23]Janeiro!$F$20</f>
        <v>100</v>
      </c>
      <c r="R27" s="141">
        <f>[23]Janeiro!$F$21</f>
        <v>100</v>
      </c>
      <c r="S27" s="141">
        <f>[23]Janeiro!$F$22</f>
        <v>100</v>
      </c>
      <c r="T27" s="141">
        <f>[23]Janeiro!$F$23</f>
        <v>100</v>
      </c>
      <c r="U27" s="141">
        <f>[23]Janeiro!$F$24</f>
        <v>100</v>
      </c>
      <c r="V27" s="141">
        <f>[23]Janeiro!$F$25</f>
        <v>100</v>
      </c>
      <c r="W27" s="141">
        <f>[23]Janeiro!$F$26</f>
        <v>100</v>
      </c>
      <c r="X27" s="141">
        <f>[23]Janeiro!$F$27</f>
        <v>100</v>
      </c>
      <c r="Y27" s="141">
        <f>[23]Janeiro!$F$28</f>
        <v>99</v>
      </c>
      <c r="Z27" s="141">
        <f>[23]Janeiro!$F$29</f>
        <v>100</v>
      </c>
      <c r="AA27" s="141">
        <f>[23]Janeiro!$F$30</f>
        <v>84</v>
      </c>
      <c r="AB27" s="141">
        <f>[23]Janeiro!$F$31</f>
        <v>80</v>
      </c>
      <c r="AC27" s="141">
        <f>[23]Janeiro!$F$32</f>
        <v>91</v>
      </c>
      <c r="AD27" s="141">
        <f>[23]Janeiro!$F$33</f>
        <v>95</v>
      </c>
      <c r="AE27" s="141">
        <f>[23]Janeiro!$F$34</f>
        <v>100</v>
      </c>
      <c r="AF27" s="141">
        <f>[23]Janeiro!$F$35</f>
        <v>100</v>
      </c>
      <c r="AG27" s="146">
        <f t="shared" si="2"/>
        <v>100</v>
      </c>
      <c r="AH27" s="145">
        <f t="shared" si="3"/>
        <v>96.645161290322577</v>
      </c>
      <c r="AJ27" s="18" t="s">
        <v>35</v>
      </c>
    </row>
    <row r="28" spans="1:37" hidden="1" x14ac:dyDescent="0.2">
      <c r="A28" s="50" t="s">
        <v>9</v>
      </c>
      <c r="B28" s="141" t="str">
        <f>[24]Janeiro!$F$5</f>
        <v>*</v>
      </c>
      <c r="C28" s="141" t="str">
        <f>[24]Janeiro!$F$6</f>
        <v>*</v>
      </c>
      <c r="D28" s="141" t="str">
        <f>[24]Janeiro!$F$7</f>
        <v>*</v>
      </c>
      <c r="E28" s="141" t="str">
        <f>[24]Janeiro!$F$8</f>
        <v>*</v>
      </c>
      <c r="F28" s="141" t="str">
        <f>[24]Janeiro!$F$9</f>
        <v>*</v>
      </c>
      <c r="G28" s="141" t="str">
        <f>[24]Janeiro!$F$10</f>
        <v>*</v>
      </c>
      <c r="H28" s="141" t="str">
        <f>[24]Janeiro!$F$11</f>
        <v>*</v>
      </c>
      <c r="I28" s="141" t="str">
        <f>[24]Janeiro!$F$12</f>
        <v>*</v>
      </c>
      <c r="J28" s="141" t="str">
        <f>[24]Janeiro!$F$13</f>
        <v>*</v>
      </c>
      <c r="K28" s="141" t="str">
        <f>[24]Janeiro!$F$14</f>
        <v>*</v>
      </c>
      <c r="L28" s="141" t="str">
        <f>[24]Janeiro!$F$15</f>
        <v>*</v>
      </c>
      <c r="M28" s="141" t="str">
        <f>[24]Janeiro!$F$16</f>
        <v>*</v>
      </c>
      <c r="N28" s="141" t="str">
        <f>[24]Janeiro!$F$17</f>
        <v>*</v>
      </c>
      <c r="O28" s="141" t="str">
        <f>[24]Janeiro!$F$18</f>
        <v>*</v>
      </c>
      <c r="P28" s="141" t="str">
        <f>[24]Janeiro!$F$19</f>
        <v>*</v>
      </c>
      <c r="Q28" s="141" t="str">
        <f>[24]Janeiro!$F$20</f>
        <v>*</v>
      </c>
      <c r="R28" s="141" t="str">
        <f>[24]Janeiro!$F$21</f>
        <v>*</v>
      </c>
      <c r="S28" s="141" t="str">
        <f>[24]Janeiro!$F$22</f>
        <v>*</v>
      </c>
      <c r="T28" s="141" t="str">
        <f>[24]Janeiro!$F$23</f>
        <v>*</v>
      </c>
      <c r="U28" s="141" t="str">
        <f>[24]Janeiro!$F$24</f>
        <v>*</v>
      </c>
      <c r="V28" s="141" t="str">
        <f>[24]Janeiro!$F$25</f>
        <v>*</v>
      </c>
      <c r="W28" s="141" t="str">
        <f>[24]Janeiro!$F$26</f>
        <v>*</v>
      </c>
      <c r="X28" s="141" t="str">
        <f>[24]Janeiro!$F$27</f>
        <v>*</v>
      </c>
      <c r="Y28" s="141" t="str">
        <f>[24]Janeiro!$F$28</f>
        <v>*</v>
      </c>
      <c r="Z28" s="141" t="str">
        <f>[24]Janeiro!$F$29</f>
        <v>*</v>
      </c>
      <c r="AA28" s="141" t="str">
        <f>[24]Janeiro!$F$30</f>
        <v>*</v>
      </c>
      <c r="AB28" s="141" t="str">
        <f>[24]Janeiro!$F$31</f>
        <v>*</v>
      </c>
      <c r="AC28" s="141" t="str">
        <f>[24]Janeiro!$F$32</f>
        <v>*</v>
      </c>
      <c r="AD28" s="141" t="str">
        <f>[24]Janeiro!$F$33</f>
        <v>*</v>
      </c>
      <c r="AE28" s="141" t="str">
        <f>[24]Janeiro!$F$34</f>
        <v>*</v>
      </c>
      <c r="AF28" s="141" t="str">
        <f>[24]Janeiro!$F$35</f>
        <v>*</v>
      </c>
      <c r="AG28" s="146">
        <f t="shared" si="2"/>
        <v>0</v>
      </c>
      <c r="AH28" s="145" t="e">
        <f t="shared" si="3"/>
        <v>#DIV/0!</v>
      </c>
      <c r="AJ28" s="18" t="s">
        <v>35</v>
      </c>
    </row>
    <row r="29" spans="1:37" x14ac:dyDescent="0.2">
      <c r="A29" s="50" t="s">
        <v>32</v>
      </c>
      <c r="B29" s="141">
        <f>[25]Janeiro!$F$5</f>
        <v>79</v>
      </c>
      <c r="C29" s="141">
        <f>[25]Janeiro!$F$6</f>
        <v>78</v>
      </c>
      <c r="D29" s="141">
        <f>[25]Janeiro!$F$7</f>
        <v>85</v>
      </c>
      <c r="E29" s="141">
        <f>[25]Janeiro!$F$8</f>
        <v>89</v>
      </c>
      <c r="F29" s="141">
        <f>[25]Janeiro!$F$9</f>
        <v>81</v>
      </c>
      <c r="G29" s="141">
        <f>[25]Janeiro!$F$10</f>
        <v>76</v>
      </c>
      <c r="H29" s="141">
        <f>[25]Janeiro!$F$11</f>
        <v>75</v>
      </c>
      <c r="I29" s="141">
        <f>[25]Janeiro!$F$12</f>
        <v>78</v>
      </c>
      <c r="J29" s="141">
        <f>[25]Janeiro!$F$13</f>
        <v>77</v>
      </c>
      <c r="K29" s="141">
        <f>[25]Janeiro!$F$14</f>
        <v>76</v>
      </c>
      <c r="L29" s="141">
        <f>[25]Janeiro!$F$15</f>
        <v>83</v>
      </c>
      <c r="M29" s="141">
        <f>[25]Janeiro!$F$16</f>
        <v>85</v>
      </c>
      <c r="N29" s="141">
        <f>[25]Janeiro!$F$17</f>
        <v>84</v>
      </c>
      <c r="O29" s="141">
        <f>[25]Janeiro!$F$18</f>
        <v>87</v>
      </c>
      <c r="P29" s="141">
        <f>[25]Janeiro!$F$19</f>
        <v>86</v>
      </c>
      <c r="Q29" s="141" t="str">
        <f>[25]Janeiro!$F$20</f>
        <v>*</v>
      </c>
      <c r="R29" s="141" t="str">
        <f>[25]Janeiro!$F$21</f>
        <v>*</v>
      </c>
      <c r="S29" s="141" t="str">
        <f>[25]Janeiro!$F$22</f>
        <v>*</v>
      </c>
      <c r="T29" s="141" t="str">
        <f>[25]Janeiro!$F$23</f>
        <v>*</v>
      </c>
      <c r="U29" s="141" t="str">
        <f>[25]Janeiro!$F$24</f>
        <v>*</v>
      </c>
      <c r="V29" s="141" t="str">
        <f>[25]Janeiro!$F$25</f>
        <v>*</v>
      </c>
      <c r="W29" s="141" t="str">
        <f>[25]Janeiro!$F$26</f>
        <v>*</v>
      </c>
      <c r="X29" s="141" t="str">
        <f>[25]Janeiro!$F$27</f>
        <v>*</v>
      </c>
      <c r="Y29" s="141" t="str">
        <f>[25]Janeiro!$F$28</f>
        <v>*</v>
      </c>
      <c r="Z29" s="141" t="str">
        <f>[25]Janeiro!$F$29</f>
        <v>*</v>
      </c>
      <c r="AA29" s="141" t="str">
        <f>[25]Janeiro!$F$30</f>
        <v>*</v>
      </c>
      <c r="AB29" s="141" t="str">
        <f>[25]Janeiro!$F$31</f>
        <v>*</v>
      </c>
      <c r="AC29" s="141" t="str">
        <f>[25]Janeiro!$F$32</f>
        <v>*</v>
      </c>
      <c r="AD29" s="141" t="str">
        <f>[25]Janeiro!$F$33</f>
        <v>*</v>
      </c>
      <c r="AE29" s="141" t="str">
        <f>[25]Janeiro!$F$34</f>
        <v>*</v>
      </c>
      <c r="AF29" s="141" t="str">
        <f>[25]Janeiro!$F$35</f>
        <v>*</v>
      </c>
      <c r="AG29" s="146">
        <f t="shared" si="2"/>
        <v>89</v>
      </c>
      <c r="AH29" s="145">
        <f t="shared" si="3"/>
        <v>81.266666666666666</v>
      </c>
      <c r="AJ29" s="18" t="s">
        <v>35</v>
      </c>
    </row>
    <row r="30" spans="1:37" hidden="1" x14ac:dyDescent="0.2">
      <c r="A30" s="50" t="s">
        <v>10</v>
      </c>
      <c r="B30" s="141" t="str">
        <f>[26]Janeiro!$F$5</f>
        <v>*</v>
      </c>
      <c r="C30" s="141" t="str">
        <f>[26]Janeiro!$F$6</f>
        <v>*</v>
      </c>
      <c r="D30" s="141" t="str">
        <f>[26]Janeiro!$F$7</f>
        <v>*</v>
      </c>
      <c r="E30" s="141" t="str">
        <f>[26]Janeiro!$F$8</f>
        <v>*</v>
      </c>
      <c r="F30" s="141" t="str">
        <f>[26]Janeiro!$F$9</f>
        <v>*</v>
      </c>
      <c r="G30" s="141" t="str">
        <f>[26]Janeiro!$F$10</f>
        <v>*</v>
      </c>
      <c r="H30" s="141" t="str">
        <f>[26]Janeiro!$F$11</f>
        <v>*</v>
      </c>
      <c r="I30" s="141" t="str">
        <f>[26]Janeiro!$F$12</f>
        <v>*</v>
      </c>
      <c r="J30" s="141" t="str">
        <f>[26]Janeiro!$F$13</f>
        <v>*</v>
      </c>
      <c r="K30" s="141" t="str">
        <f>[26]Janeiro!$F$14</f>
        <v>*</v>
      </c>
      <c r="L30" s="141" t="str">
        <f>[26]Janeiro!$F$15</f>
        <v>*</v>
      </c>
      <c r="M30" s="141" t="str">
        <f>[26]Janeiro!$F$16</f>
        <v>*</v>
      </c>
      <c r="N30" s="141" t="str">
        <f>[26]Janeiro!$F$17</f>
        <v>*</v>
      </c>
      <c r="O30" s="141" t="str">
        <f>[26]Janeiro!$F$18</f>
        <v>*</v>
      </c>
      <c r="P30" s="141" t="str">
        <f>[26]Janeiro!$F$19</f>
        <v>*</v>
      </c>
      <c r="Q30" s="141" t="str">
        <f>[26]Janeiro!$F$20</f>
        <v>*</v>
      </c>
      <c r="R30" s="141" t="str">
        <f>[26]Janeiro!$F$21</f>
        <v>*</v>
      </c>
      <c r="S30" s="141" t="str">
        <f>[26]Janeiro!$F$22</f>
        <v>*</v>
      </c>
      <c r="T30" s="141" t="str">
        <f>[26]Janeiro!$F$23</f>
        <v>*</v>
      </c>
      <c r="U30" s="141" t="str">
        <f>[26]Janeiro!$F$24</f>
        <v>*</v>
      </c>
      <c r="V30" s="141" t="str">
        <f>[26]Janeiro!$F$25</f>
        <v>*</v>
      </c>
      <c r="W30" s="141" t="str">
        <f>[26]Janeiro!$F$26</f>
        <v>*</v>
      </c>
      <c r="X30" s="141" t="str">
        <f>[26]Janeiro!$F$27</f>
        <v>*</v>
      </c>
      <c r="Y30" s="141" t="str">
        <f>[26]Janeiro!$F$28</f>
        <v>*</v>
      </c>
      <c r="Z30" s="141" t="str">
        <f>[26]Janeiro!$F$29</f>
        <v>*</v>
      </c>
      <c r="AA30" s="141" t="str">
        <f>[26]Janeiro!$F$30</f>
        <v>*</v>
      </c>
      <c r="AB30" s="141" t="str">
        <f>[26]Janeiro!$F$31</f>
        <v>*</v>
      </c>
      <c r="AC30" s="141" t="str">
        <f>[26]Janeiro!$F$32</f>
        <v>*</v>
      </c>
      <c r="AD30" s="141" t="str">
        <f>[26]Janeiro!$F$33</f>
        <v>*</v>
      </c>
      <c r="AE30" s="141" t="str">
        <f>[26]Janeiro!$F$34</f>
        <v>*</v>
      </c>
      <c r="AF30" s="141" t="str">
        <f>[26]Janeiro!$F$35</f>
        <v>*</v>
      </c>
      <c r="AG30" s="146">
        <f t="shared" si="2"/>
        <v>0</v>
      </c>
      <c r="AH30" s="145" t="e">
        <f t="shared" si="3"/>
        <v>#DIV/0!</v>
      </c>
      <c r="AJ30" s="18" t="s">
        <v>35</v>
      </c>
    </row>
    <row r="31" spans="1:37" hidden="1" x14ac:dyDescent="0.2">
      <c r="A31" s="50" t="s">
        <v>158</v>
      </c>
      <c r="B31" s="141" t="str">
        <f>[27]Janeiro!$F$5</f>
        <v>*</v>
      </c>
      <c r="C31" s="141" t="str">
        <f>[27]Janeiro!$F$6</f>
        <v>*</v>
      </c>
      <c r="D31" s="141" t="str">
        <f>[27]Janeiro!$F$7</f>
        <v>*</v>
      </c>
      <c r="E31" s="141" t="str">
        <f>[27]Janeiro!$F$8</f>
        <v>*</v>
      </c>
      <c r="F31" s="141" t="str">
        <f>[27]Janeiro!$F$9</f>
        <v>*</v>
      </c>
      <c r="G31" s="141" t="str">
        <f>[27]Janeiro!$F$10</f>
        <v>*</v>
      </c>
      <c r="H31" s="141" t="str">
        <f>[27]Janeiro!$F$11</f>
        <v>*</v>
      </c>
      <c r="I31" s="141" t="str">
        <f>[27]Janeiro!$F$12</f>
        <v>*</v>
      </c>
      <c r="J31" s="141" t="str">
        <f>[27]Janeiro!$F$13</f>
        <v>*</v>
      </c>
      <c r="K31" s="141" t="str">
        <f>[27]Janeiro!$F$14</f>
        <v>*</v>
      </c>
      <c r="L31" s="141" t="str">
        <f>[27]Janeiro!$F$15</f>
        <v>*</v>
      </c>
      <c r="M31" s="141" t="str">
        <f>[27]Janeiro!$F$16</f>
        <v>*</v>
      </c>
      <c r="N31" s="141" t="str">
        <f>[27]Janeiro!$F$17</f>
        <v>*</v>
      </c>
      <c r="O31" s="141" t="str">
        <f>[27]Janeiro!$F$18</f>
        <v>*</v>
      </c>
      <c r="P31" s="141" t="str">
        <f>[27]Janeiro!$F$19</f>
        <v>*</v>
      </c>
      <c r="Q31" s="141" t="str">
        <f>[27]Janeiro!$F$20</f>
        <v>*</v>
      </c>
      <c r="R31" s="141" t="str">
        <f>[27]Janeiro!$F$21</f>
        <v>*</v>
      </c>
      <c r="S31" s="141" t="str">
        <f>[27]Janeiro!$F$22</f>
        <v>*</v>
      </c>
      <c r="T31" s="141" t="str">
        <f>[27]Janeiro!$F$23</f>
        <v>*</v>
      </c>
      <c r="U31" s="141" t="str">
        <f>[27]Janeiro!$F$24</f>
        <v>*</v>
      </c>
      <c r="V31" s="141" t="str">
        <f>[27]Janeiro!$F$25</f>
        <v>*</v>
      </c>
      <c r="W31" s="141" t="str">
        <f>[27]Janeiro!$F$26</f>
        <v>*</v>
      </c>
      <c r="X31" s="141" t="str">
        <f>[27]Janeiro!$F$27</f>
        <v>*</v>
      </c>
      <c r="Y31" s="141" t="str">
        <f>[27]Janeiro!$F$28</f>
        <v>*</v>
      </c>
      <c r="Z31" s="141" t="str">
        <f>[27]Janeiro!$F$29</f>
        <v>*</v>
      </c>
      <c r="AA31" s="141" t="str">
        <f>[27]Janeiro!$F$30</f>
        <v>*</v>
      </c>
      <c r="AB31" s="141" t="str">
        <f>[27]Janeiro!$F$31</f>
        <v>*</v>
      </c>
      <c r="AC31" s="141" t="str">
        <f>[27]Janeiro!$F$32</f>
        <v>*</v>
      </c>
      <c r="AD31" s="141" t="str">
        <f>[27]Janeiro!$F$33</f>
        <v>*</v>
      </c>
      <c r="AE31" s="141" t="str">
        <f>[27]Janeiro!$F$34</f>
        <v>*</v>
      </c>
      <c r="AF31" s="141" t="str">
        <f>[27]Janeiro!$F$35</f>
        <v>*</v>
      </c>
      <c r="AG31" s="146">
        <f t="shared" si="2"/>
        <v>0</v>
      </c>
      <c r="AH31" s="145" t="e">
        <f t="shared" si="3"/>
        <v>#DIV/0!</v>
      </c>
      <c r="AI31" s="115" t="s">
        <v>35</v>
      </c>
    </row>
    <row r="32" spans="1:37" hidden="1" x14ac:dyDescent="0.2">
      <c r="A32" s="50" t="s">
        <v>11</v>
      </c>
      <c r="B32" s="141" t="str">
        <f>[28]Janeiro!$F$5</f>
        <v>*</v>
      </c>
      <c r="C32" s="141" t="str">
        <f>[28]Janeiro!$F$6</f>
        <v>*</v>
      </c>
      <c r="D32" s="141" t="str">
        <f>[28]Janeiro!$F$7</f>
        <v>*</v>
      </c>
      <c r="E32" s="141" t="str">
        <f>[28]Janeiro!$F$8</f>
        <v>*</v>
      </c>
      <c r="F32" s="141" t="str">
        <f>[28]Janeiro!$F$9</f>
        <v>*</v>
      </c>
      <c r="G32" s="141" t="str">
        <f>[28]Janeiro!$F$10</f>
        <v>*</v>
      </c>
      <c r="H32" s="141" t="str">
        <f>[28]Janeiro!$F$11</f>
        <v>*</v>
      </c>
      <c r="I32" s="141" t="str">
        <f>[28]Janeiro!$F$12</f>
        <v>*</v>
      </c>
      <c r="J32" s="141" t="str">
        <f>[28]Janeiro!$F$13</f>
        <v>*</v>
      </c>
      <c r="K32" s="141" t="str">
        <f>[28]Janeiro!$F$14</f>
        <v>*</v>
      </c>
      <c r="L32" s="141" t="str">
        <f>[28]Janeiro!$F$15</f>
        <v>*</v>
      </c>
      <c r="M32" s="141" t="str">
        <f>[28]Janeiro!$F$16</f>
        <v>*</v>
      </c>
      <c r="N32" s="141" t="str">
        <f>[28]Janeiro!$F$17</f>
        <v>*</v>
      </c>
      <c r="O32" s="141" t="str">
        <f>[28]Janeiro!$F$18</f>
        <v>*</v>
      </c>
      <c r="P32" s="141" t="str">
        <f>[28]Janeiro!$F$19</f>
        <v>*</v>
      </c>
      <c r="Q32" s="141" t="str">
        <f>[28]Janeiro!$F$20</f>
        <v>*</v>
      </c>
      <c r="R32" s="141" t="str">
        <f>[28]Janeiro!$F$21</f>
        <v>*</v>
      </c>
      <c r="S32" s="141" t="str">
        <f>[28]Janeiro!$F$22</f>
        <v>*</v>
      </c>
      <c r="T32" s="141" t="str">
        <f>[28]Janeiro!$F$23</f>
        <v>*</v>
      </c>
      <c r="U32" s="141" t="str">
        <f>[28]Janeiro!$F$24</f>
        <v>*</v>
      </c>
      <c r="V32" s="141" t="str">
        <f>[28]Janeiro!$F$25</f>
        <v>*</v>
      </c>
      <c r="W32" s="141" t="str">
        <f>[28]Janeiro!$F$26</f>
        <v>*</v>
      </c>
      <c r="X32" s="141" t="str">
        <f>[28]Janeiro!$F$27</f>
        <v>*</v>
      </c>
      <c r="Y32" s="141" t="str">
        <f>[28]Janeiro!$F$28</f>
        <v>*</v>
      </c>
      <c r="Z32" s="141" t="str">
        <f>[28]Janeiro!$F$29</f>
        <v>*</v>
      </c>
      <c r="AA32" s="141" t="str">
        <f>[28]Janeiro!$F$30</f>
        <v>*</v>
      </c>
      <c r="AB32" s="141" t="str">
        <f>[28]Janeiro!$F$31</f>
        <v>*</v>
      </c>
      <c r="AC32" s="141" t="str">
        <f>[28]Janeiro!$F$32</f>
        <v>*</v>
      </c>
      <c r="AD32" s="141" t="str">
        <f>[28]Janeiro!$F$33</f>
        <v>*</v>
      </c>
      <c r="AE32" s="141" t="str">
        <f>[28]Janeiro!$F$34</f>
        <v>*</v>
      </c>
      <c r="AF32" s="141" t="str">
        <f>[28]Janeiro!$F$35</f>
        <v>*</v>
      </c>
      <c r="AG32" s="146">
        <f t="shared" si="2"/>
        <v>0</v>
      </c>
      <c r="AH32" s="145" t="e">
        <f t="shared" si="3"/>
        <v>#DIV/0!</v>
      </c>
      <c r="AJ32" s="18" t="s">
        <v>35</v>
      </c>
      <c r="AK32" s="18" t="s">
        <v>35</v>
      </c>
    </row>
    <row r="33" spans="1:36" s="117" customFormat="1" x14ac:dyDescent="0.2">
      <c r="A33" s="50" t="s">
        <v>12</v>
      </c>
      <c r="B33" s="141">
        <f>[29]Janeiro!$F$5</f>
        <v>93</v>
      </c>
      <c r="C33" s="141">
        <f>[29]Janeiro!$F$6</f>
        <v>90</v>
      </c>
      <c r="D33" s="141">
        <f>[29]Janeiro!$F$7</f>
        <v>92</v>
      </c>
      <c r="E33" s="141">
        <f>[29]Janeiro!$F$8</f>
        <v>93</v>
      </c>
      <c r="F33" s="141">
        <f>[29]Janeiro!$F$9</f>
        <v>94</v>
      </c>
      <c r="G33" s="141">
        <f>[29]Janeiro!$F$10</f>
        <v>89</v>
      </c>
      <c r="H33" s="141">
        <f>[29]Janeiro!$F$11</f>
        <v>87</v>
      </c>
      <c r="I33" s="141">
        <f>[29]Janeiro!$F$12</f>
        <v>84</v>
      </c>
      <c r="J33" s="141">
        <f>[29]Janeiro!$F$13</f>
        <v>80</v>
      </c>
      <c r="K33" s="141">
        <f>[29]Janeiro!$F$14</f>
        <v>92</v>
      </c>
      <c r="L33" s="141">
        <f>[29]Janeiro!$F$15</f>
        <v>95</v>
      </c>
      <c r="M33" s="141">
        <f>[29]Janeiro!$F$16</f>
        <v>93</v>
      </c>
      <c r="N33" s="141">
        <f>[29]Janeiro!$F$17</f>
        <v>93</v>
      </c>
      <c r="O33" s="141">
        <f>[29]Janeiro!$F$18</f>
        <v>94</v>
      </c>
      <c r="P33" s="141">
        <f>[29]Janeiro!$F$19</f>
        <v>94</v>
      </c>
      <c r="Q33" s="141">
        <f>[29]Janeiro!$F$20</f>
        <v>94</v>
      </c>
      <c r="R33" s="141">
        <f>[29]Janeiro!$F$21</f>
        <v>93</v>
      </c>
      <c r="S33" s="141">
        <f>[29]Janeiro!$F$22</f>
        <v>94</v>
      </c>
      <c r="T33" s="141">
        <f>[29]Janeiro!$F$23</f>
        <v>89</v>
      </c>
      <c r="U33" s="141">
        <f>[29]Janeiro!$F$24</f>
        <v>92</v>
      </c>
      <c r="V33" s="141">
        <f>[29]Janeiro!$F$25</f>
        <v>93</v>
      </c>
      <c r="W33" s="141">
        <f>[29]Janeiro!$F$26</f>
        <v>87</v>
      </c>
      <c r="X33" s="141">
        <f>[29]Janeiro!$F$27</f>
        <v>91</v>
      </c>
      <c r="Y33" s="141">
        <f>[29]Janeiro!$F$28</f>
        <v>94</v>
      </c>
      <c r="Z33" s="141">
        <f>[29]Janeiro!$F$29</f>
        <v>94</v>
      </c>
      <c r="AA33" s="141">
        <f>[29]Janeiro!$F$30</f>
        <v>91</v>
      </c>
      <c r="AB33" s="141">
        <f>[29]Janeiro!$F$31</f>
        <v>90</v>
      </c>
      <c r="AC33" s="141">
        <f>[29]Janeiro!$F$32</f>
        <v>95</v>
      </c>
      <c r="AD33" s="141">
        <f>[29]Janeiro!$F$33</f>
        <v>94</v>
      </c>
      <c r="AE33" s="141">
        <f>[29]Janeiro!$F$34</f>
        <v>92</v>
      </c>
      <c r="AF33" s="141">
        <f>[29]Janeiro!$F$35</f>
        <v>92</v>
      </c>
      <c r="AG33" s="146">
        <f t="shared" si="2"/>
        <v>95</v>
      </c>
      <c r="AH33" s="145">
        <f t="shared" si="3"/>
        <v>91.548387096774192</v>
      </c>
    </row>
    <row r="34" spans="1:36" x14ac:dyDescent="0.2">
      <c r="A34" s="50" t="s">
        <v>13</v>
      </c>
      <c r="B34" s="141">
        <f>[30]Janeiro!$F$5</f>
        <v>94</v>
      </c>
      <c r="C34" s="141">
        <f>[30]Janeiro!$F$6</f>
        <v>91</v>
      </c>
      <c r="D34" s="141">
        <f>[30]Janeiro!$F$7</f>
        <v>99</v>
      </c>
      <c r="E34" s="141">
        <f>[30]Janeiro!$F$8</f>
        <v>93</v>
      </c>
      <c r="F34" s="141">
        <f>[30]Janeiro!$F$9</f>
        <v>94</v>
      </c>
      <c r="G34" s="141">
        <f>[30]Janeiro!$F$10</f>
        <v>93</v>
      </c>
      <c r="H34" s="141">
        <f>[30]Janeiro!$F$11</f>
        <v>94</v>
      </c>
      <c r="I34" s="141">
        <f>[30]Janeiro!$F$12</f>
        <v>91</v>
      </c>
      <c r="J34" s="141">
        <f>[30]Janeiro!$F$13</f>
        <v>94</v>
      </c>
      <c r="K34" s="141">
        <f>[30]Janeiro!$F$14</f>
        <v>93</v>
      </c>
      <c r="L34" s="141">
        <f>[30]Janeiro!$F$15</f>
        <v>93</v>
      </c>
      <c r="M34" s="141">
        <f>[30]Janeiro!$F$16</f>
        <v>94</v>
      </c>
      <c r="N34" s="141">
        <f>[30]Janeiro!$F$17</f>
        <v>94</v>
      </c>
      <c r="O34" s="141">
        <f>[30]Janeiro!$F$18</f>
        <v>95</v>
      </c>
      <c r="P34" s="141">
        <f>[30]Janeiro!$F$19</f>
        <v>99</v>
      </c>
      <c r="Q34" s="141">
        <f>[30]Janeiro!$F$20</f>
        <v>95</v>
      </c>
      <c r="R34" s="141">
        <f>[30]Janeiro!$F$21</f>
        <v>94</v>
      </c>
      <c r="S34" s="141">
        <f>[30]Janeiro!$F$22</f>
        <v>93</v>
      </c>
      <c r="T34" s="141">
        <f>[30]Janeiro!$F$23</f>
        <v>93</v>
      </c>
      <c r="U34" s="141">
        <f>[30]Janeiro!$F$24</f>
        <v>92</v>
      </c>
      <c r="V34" s="141">
        <f>[30]Janeiro!$F$25</f>
        <v>90</v>
      </c>
      <c r="W34" s="141">
        <f>[30]Janeiro!$F$26</f>
        <v>89</v>
      </c>
      <c r="X34" s="141">
        <f>[30]Janeiro!$F$27</f>
        <v>94</v>
      </c>
      <c r="Y34" s="141">
        <f>[30]Janeiro!$F$28</f>
        <v>95</v>
      </c>
      <c r="Z34" s="141">
        <f>[30]Janeiro!$F$29</f>
        <v>95</v>
      </c>
      <c r="AA34" s="141">
        <f>[30]Janeiro!$F$30</f>
        <v>94</v>
      </c>
      <c r="AB34" s="141">
        <f>[30]Janeiro!$F$31</f>
        <v>94</v>
      </c>
      <c r="AC34" s="141">
        <f>[30]Janeiro!$F$32</f>
        <v>93</v>
      </c>
      <c r="AD34" s="141">
        <f>[30]Janeiro!$F$33</f>
        <v>94</v>
      </c>
      <c r="AE34" s="141">
        <f>[30]Janeiro!$F$34</f>
        <v>93</v>
      </c>
      <c r="AF34" s="141">
        <f>[30]Janeiro!$F$35</f>
        <v>94</v>
      </c>
      <c r="AG34" s="146">
        <f t="shared" si="2"/>
        <v>99</v>
      </c>
      <c r="AH34" s="145">
        <f t="shared" si="3"/>
        <v>93.645161290322577</v>
      </c>
      <c r="AJ34" s="115" t="s">
        <v>35</v>
      </c>
    </row>
    <row r="35" spans="1:36" x14ac:dyDescent="0.2">
      <c r="A35" s="50" t="s">
        <v>159</v>
      </c>
      <c r="B35" s="141">
        <f>[31]Janeiro!$F$5</f>
        <v>96</v>
      </c>
      <c r="C35" s="141">
        <f>[31]Janeiro!$F$6</f>
        <v>96</v>
      </c>
      <c r="D35" s="141">
        <f>[31]Janeiro!$F$7</f>
        <v>97</v>
      </c>
      <c r="E35" s="141">
        <f>[31]Janeiro!$F$8</f>
        <v>97</v>
      </c>
      <c r="F35" s="141">
        <f>[31]Janeiro!$F$9</f>
        <v>98</v>
      </c>
      <c r="G35" s="141">
        <f>[31]Janeiro!$F$10</f>
        <v>97</v>
      </c>
      <c r="H35" s="141">
        <f>[31]Janeiro!$F$11</f>
        <v>91</v>
      </c>
      <c r="I35" s="141">
        <f>[31]Janeiro!$F$12</f>
        <v>98</v>
      </c>
      <c r="J35" s="141">
        <f>[31]Janeiro!$F$13</f>
        <v>98</v>
      </c>
      <c r="K35" s="141">
        <f>[31]Janeiro!$F$14</f>
        <v>96</v>
      </c>
      <c r="L35" s="141">
        <f>[31]Janeiro!$F$15</f>
        <v>97</v>
      </c>
      <c r="M35" s="141">
        <f>[31]Janeiro!$F$16</f>
        <v>96</v>
      </c>
      <c r="N35" s="141">
        <f>[31]Janeiro!$F$17</f>
        <v>93</v>
      </c>
      <c r="O35" s="141">
        <f>[31]Janeiro!$F$18</f>
        <v>97</v>
      </c>
      <c r="P35" s="141">
        <f>[31]Janeiro!$F$19</f>
        <v>97</v>
      </c>
      <c r="Q35" s="141">
        <f>[31]Janeiro!$F$20</f>
        <v>98</v>
      </c>
      <c r="R35" s="141">
        <f>[31]Janeiro!$F$21</f>
        <v>96</v>
      </c>
      <c r="S35" s="141">
        <f>[31]Janeiro!$F$22</f>
        <v>98</v>
      </c>
      <c r="T35" s="141">
        <f>[31]Janeiro!$F$23</f>
        <v>97</v>
      </c>
      <c r="U35" s="141">
        <f>[31]Janeiro!$F$24</f>
        <v>98</v>
      </c>
      <c r="V35" s="141">
        <f>[31]Janeiro!$F$25</f>
        <v>95</v>
      </c>
      <c r="W35" s="141">
        <f>[31]Janeiro!$F$26</f>
        <v>98</v>
      </c>
      <c r="X35" s="141">
        <f>[31]Janeiro!$F$27</f>
        <v>98</v>
      </c>
      <c r="Y35" s="141">
        <f>[31]Janeiro!$F$28</f>
        <v>97</v>
      </c>
      <c r="Z35" s="141">
        <f>[31]Janeiro!$F$29</f>
        <v>97</v>
      </c>
      <c r="AA35" s="141">
        <f>[31]Janeiro!$F$30</f>
        <v>98</v>
      </c>
      <c r="AB35" s="141">
        <f>[31]Janeiro!$F$31</f>
        <v>90</v>
      </c>
      <c r="AC35" s="141">
        <f>[31]Janeiro!$F$32</f>
        <v>95</v>
      </c>
      <c r="AD35" s="141">
        <f>[31]Janeiro!$F$33</f>
        <v>98</v>
      </c>
      <c r="AE35" s="141">
        <f>[31]Janeiro!$F$34</f>
        <v>97</v>
      </c>
      <c r="AF35" s="141">
        <f>[31]Janeiro!$F$35</f>
        <v>97</v>
      </c>
      <c r="AG35" s="146">
        <f t="shared" si="2"/>
        <v>98</v>
      </c>
      <c r="AH35" s="145">
        <f t="shared" si="3"/>
        <v>96.483870967741936</v>
      </c>
      <c r="AJ35" s="18" t="s">
        <v>35</v>
      </c>
    </row>
    <row r="36" spans="1:36" hidden="1" x14ac:dyDescent="0.2">
      <c r="A36" s="50" t="s">
        <v>130</v>
      </c>
      <c r="B36" s="141" t="str">
        <f>[32]Janeiro!$F$5</f>
        <v>*</v>
      </c>
      <c r="C36" s="141" t="str">
        <f>[32]Janeiro!$F$6</f>
        <v>*</v>
      </c>
      <c r="D36" s="141" t="str">
        <f>[32]Janeiro!$F$7</f>
        <v>*</v>
      </c>
      <c r="E36" s="141" t="str">
        <f>[32]Janeiro!$F$8</f>
        <v>*</v>
      </c>
      <c r="F36" s="141" t="str">
        <f>[32]Janeiro!$F$9</f>
        <v>*</v>
      </c>
      <c r="G36" s="141" t="str">
        <f>[32]Janeiro!$F$10</f>
        <v>*</v>
      </c>
      <c r="H36" s="141" t="str">
        <f>[32]Janeiro!$F$11</f>
        <v>*</v>
      </c>
      <c r="I36" s="141" t="str">
        <f>[32]Janeiro!$F$12</f>
        <v>*</v>
      </c>
      <c r="J36" s="141" t="str">
        <f>[32]Janeiro!$F$13</f>
        <v>*</v>
      </c>
      <c r="K36" s="141" t="str">
        <f>[32]Janeiro!$F$14</f>
        <v>*</v>
      </c>
      <c r="L36" s="141" t="str">
        <f>[32]Janeiro!$F$15</f>
        <v>*</v>
      </c>
      <c r="M36" s="141" t="str">
        <f>[32]Janeiro!$F$16</f>
        <v>*</v>
      </c>
      <c r="N36" s="141" t="str">
        <f>[32]Janeiro!$F$17</f>
        <v>*</v>
      </c>
      <c r="O36" s="141" t="str">
        <f>[32]Janeiro!$F$18</f>
        <v>*</v>
      </c>
      <c r="P36" s="141" t="str">
        <f>[32]Janeiro!$F$19</f>
        <v>*</v>
      </c>
      <c r="Q36" s="141" t="str">
        <f>[32]Janeiro!$F$20</f>
        <v>*</v>
      </c>
      <c r="R36" s="141" t="str">
        <f>[32]Janeiro!$F$21</f>
        <v>*</v>
      </c>
      <c r="S36" s="141" t="str">
        <f>[32]Janeiro!$F$22</f>
        <v>*</v>
      </c>
      <c r="T36" s="141" t="str">
        <f>[32]Janeiro!$F$23</f>
        <v>*</v>
      </c>
      <c r="U36" s="141" t="str">
        <f>[32]Janeiro!$F$24</f>
        <v>*</v>
      </c>
      <c r="V36" s="141" t="str">
        <f>[32]Janeiro!$F$25</f>
        <v>*</v>
      </c>
      <c r="W36" s="141" t="str">
        <f>[32]Janeiro!$F$26</f>
        <v>*</v>
      </c>
      <c r="X36" s="141" t="str">
        <f>[32]Janeiro!$F$27</f>
        <v>*</v>
      </c>
      <c r="Y36" s="141" t="str">
        <f>[32]Janeiro!$F$28</f>
        <v>*</v>
      </c>
      <c r="Z36" s="141" t="str">
        <f>[32]Janeiro!$F$29</f>
        <v>*</v>
      </c>
      <c r="AA36" s="141" t="str">
        <f>[32]Janeiro!$F$30</f>
        <v>*</v>
      </c>
      <c r="AB36" s="141" t="str">
        <f>[32]Janeiro!$F$31</f>
        <v>*</v>
      </c>
      <c r="AC36" s="141" t="str">
        <f>[32]Janeiro!$F$32</f>
        <v>*</v>
      </c>
      <c r="AD36" s="141" t="str">
        <f>[32]Janeiro!$F$33</f>
        <v>*</v>
      </c>
      <c r="AE36" s="141" t="str">
        <f>[32]Janeiro!$F$34</f>
        <v>*</v>
      </c>
      <c r="AF36" s="141" t="str">
        <f>[32]Janeiro!$F$35</f>
        <v>*</v>
      </c>
      <c r="AG36" s="146">
        <f t="shared" si="2"/>
        <v>0</v>
      </c>
      <c r="AH36" s="145" t="e">
        <f t="shared" si="3"/>
        <v>#DIV/0!</v>
      </c>
    </row>
    <row r="37" spans="1:36" x14ac:dyDescent="0.2">
      <c r="A37" s="50" t="s">
        <v>14</v>
      </c>
      <c r="B37" s="141">
        <f>[33]Janeiro!$F$5</f>
        <v>89</v>
      </c>
      <c r="C37" s="141">
        <f>[33]Janeiro!$F$6</f>
        <v>93</v>
      </c>
      <c r="D37" s="141">
        <f>[33]Janeiro!$F$7</f>
        <v>91</v>
      </c>
      <c r="E37" s="141">
        <f>[33]Janeiro!$F$8</f>
        <v>93</v>
      </c>
      <c r="F37" s="141">
        <f>[33]Janeiro!$F$9</f>
        <v>92</v>
      </c>
      <c r="G37" s="141">
        <f>[33]Janeiro!$F$10</f>
        <v>91</v>
      </c>
      <c r="H37" s="141">
        <f>[33]Janeiro!$F$11</f>
        <v>93</v>
      </c>
      <c r="I37" s="141">
        <f>[33]Janeiro!$F$12</f>
        <v>88</v>
      </c>
      <c r="J37" s="141">
        <f>[33]Janeiro!$F$13</f>
        <v>92</v>
      </c>
      <c r="K37" s="141">
        <f>[33]Janeiro!$F$14</f>
        <v>92</v>
      </c>
      <c r="L37" s="141">
        <f>[33]Janeiro!$F$15</f>
        <v>92</v>
      </c>
      <c r="M37" s="141">
        <f>[33]Janeiro!$F$16</f>
        <v>92</v>
      </c>
      <c r="N37" s="141">
        <f>[33]Janeiro!$F$17</f>
        <v>92</v>
      </c>
      <c r="O37" s="141">
        <f>[33]Janeiro!$F$18</f>
        <v>90</v>
      </c>
      <c r="P37" s="141">
        <f>[33]Janeiro!$F$19</f>
        <v>92</v>
      </c>
      <c r="Q37" s="141">
        <f>[33]Janeiro!$F$20</f>
        <v>91</v>
      </c>
      <c r="R37" s="141">
        <f>[33]Janeiro!$F$21</f>
        <v>91</v>
      </c>
      <c r="S37" s="141">
        <f>[33]Janeiro!$F$22</f>
        <v>90</v>
      </c>
      <c r="T37" s="141">
        <f>[33]Janeiro!$F$23</f>
        <v>90</v>
      </c>
      <c r="U37" s="141">
        <f>[33]Janeiro!$F$24</f>
        <v>91</v>
      </c>
      <c r="V37" s="141">
        <f>[33]Janeiro!$F$25</f>
        <v>94</v>
      </c>
      <c r="W37" s="141">
        <f>[33]Janeiro!$F$26</f>
        <v>92</v>
      </c>
      <c r="X37" s="141">
        <f>[33]Janeiro!$F$27</f>
        <v>92</v>
      </c>
      <c r="Y37" s="141">
        <f>[33]Janeiro!$F$28</f>
        <v>90</v>
      </c>
      <c r="Z37" s="141">
        <f>[33]Janeiro!$F$29</f>
        <v>92</v>
      </c>
      <c r="AA37" s="141">
        <f>[33]Janeiro!$F$30</f>
        <v>93</v>
      </c>
      <c r="AB37" s="141">
        <f>[33]Janeiro!$F$31</f>
        <v>91</v>
      </c>
      <c r="AC37" s="141">
        <f>[33]Janeiro!$F$32</f>
        <v>85</v>
      </c>
      <c r="AD37" s="141">
        <f>[33]Janeiro!$F$33</f>
        <v>94</v>
      </c>
      <c r="AE37" s="141">
        <f>[33]Janeiro!$F$34</f>
        <v>93</v>
      </c>
      <c r="AF37" s="141">
        <f>[33]Janeiro!$F$35</f>
        <v>91</v>
      </c>
      <c r="AG37" s="146">
        <f t="shared" si="2"/>
        <v>94</v>
      </c>
      <c r="AH37" s="145">
        <f t="shared" si="3"/>
        <v>91.354838709677423</v>
      </c>
    </row>
    <row r="38" spans="1:36" hidden="1" x14ac:dyDescent="0.2">
      <c r="A38" s="109" t="s">
        <v>160</v>
      </c>
      <c r="B38" s="141" t="str">
        <f>[34]Janeiro!$F$5</f>
        <v>*</v>
      </c>
      <c r="C38" s="141" t="str">
        <f>[34]Janeiro!$F$6</f>
        <v>*</v>
      </c>
      <c r="D38" s="141" t="str">
        <f>[34]Janeiro!$F$7</f>
        <v>*</v>
      </c>
      <c r="E38" s="141" t="str">
        <f>[34]Janeiro!$F$8</f>
        <v>*</v>
      </c>
      <c r="F38" s="141" t="str">
        <f>[34]Janeiro!$F$9</f>
        <v>*</v>
      </c>
      <c r="G38" s="141" t="str">
        <f>[34]Janeiro!$F$10</f>
        <v>*</v>
      </c>
      <c r="H38" s="141" t="str">
        <f>[34]Janeiro!$F$11</f>
        <v>*</v>
      </c>
      <c r="I38" s="141" t="str">
        <f>[34]Janeiro!$F$12</f>
        <v>*</v>
      </c>
      <c r="J38" s="141" t="str">
        <f>[34]Janeiro!$F$13</f>
        <v>*</v>
      </c>
      <c r="K38" s="141" t="str">
        <f>[34]Janeiro!$F$14</f>
        <v>*</v>
      </c>
      <c r="L38" s="141" t="str">
        <f>[34]Janeiro!$F$15</f>
        <v>*</v>
      </c>
      <c r="M38" s="141" t="str">
        <f>[34]Janeiro!$F$16</f>
        <v>*</v>
      </c>
      <c r="N38" s="141" t="str">
        <f>[34]Janeiro!$F$17</f>
        <v>*</v>
      </c>
      <c r="O38" s="141" t="str">
        <f>[34]Janeiro!$F$18</f>
        <v>*</v>
      </c>
      <c r="P38" s="141" t="str">
        <f>[34]Janeiro!$F$19</f>
        <v>*</v>
      </c>
      <c r="Q38" s="141" t="str">
        <f>[34]Janeiro!$F$20</f>
        <v>*</v>
      </c>
      <c r="R38" s="141" t="str">
        <f>[34]Janeiro!$F$21</f>
        <v>*</v>
      </c>
      <c r="S38" s="141" t="str">
        <f>[34]Janeiro!$F$22</f>
        <v>*</v>
      </c>
      <c r="T38" s="141" t="str">
        <f>[34]Janeiro!$F$23</f>
        <v>*</v>
      </c>
      <c r="U38" s="141" t="str">
        <f>[34]Janeiro!$F$24</f>
        <v>*</v>
      </c>
      <c r="V38" s="141" t="str">
        <f>[34]Janeiro!$F$25</f>
        <v>*</v>
      </c>
      <c r="W38" s="141" t="str">
        <f>[34]Janeiro!$F$26</f>
        <v>*</v>
      </c>
      <c r="X38" s="141" t="str">
        <f>[34]Janeiro!$F$27</f>
        <v>*</v>
      </c>
      <c r="Y38" s="141" t="str">
        <f>[34]Janeiro!$F$28</f>
        <v>*</v>
      </c>
      <c r="Z38" s="141" t="str">
        <f>[34]Janeiro!$F$29</f>
        <v>*</v>
      </c>
      <c r="AA38" s="141" t="str">
        <f>[34]Janeiro!$F$30</f>
        <v>*</v>
      </c>
      <c r="AB38" s="141" t="str">
        <f>[34]Janeiro!$F$31</f>
        <v>*</v>
      </c>
      <c r="AC38" s="141" t="str">
        <f>[34]Janeiro!$F$32</f>
        <v>*</v>
      </c>
      <c r="AD38" s="141" t="str">
        <f>[34]Janeiro!$F$33</f>
        <v>*</v>
      </c>
      <c r="AE38" s="141" t="str">
        <f>[34]Janeiro!$F$34</f>
        <v>*</v>
      </c>
      <c r="AF38" s="141" t="str">
        <f>[34]Janeiro!$F$35</f>
        <v>*</v>
      </c>
      <c r="AG38" s="146">
        <f t="shared" si="2"/>
        <v>0</v>
      </c>
      <c r="AH38" s="145" t="e">
        <f t="shared" si="3"/>
        <v>#DIV/0!</v>
      </c>
    </row>
    <row r="39" spans="1:36" x14ac:dyDescent="0.2">
      <c r="A39" s="50" t="s">
        <v>15</v>
      </c>
      <c r="B39" s="141">
        <f>[35]Janeiro!$F$5</f>
        <v>94</v>
      </c>
      <c r="C39" s="141">
        <f>[35]Janeiro!$F$6</f>
        <v>94</v>
      </c>
      <c r="D39" s="141">
        <f>[35]Janeiro!$F$7</f>
        <v>96</v>
      </c>
      <c r="E39" s="141">
        <f>[35]Janeiro!$F$8</f>
        <v>96</v>
      </c>
      <c r="F39" s="141">
        <f>[35]Janeiro!$F$9</f>
        <v>87</v>
      </c>
      <c r="G39" s="141">
        <f>[35]Janeiro!$F$10</f>
        <v>93</v>
      </c>
      <c r="H39" s="141">
        <f>[35]Janeiro!$F$11</f>
        <v>89</v>
      </c>
      <c r="I39" s="141">
        <f>[35]Janeiro!$F$12</f>
        <v>90</v>
      </c>
      <c r="J39" s="141">
        <f>[35]Janeiro!$F$13</f>
        <v>92</v>
      </c>
      <c r="K39" s="141">
        <f>[35]Janeiro!$F$14</f>
        <v>95</v>
      </c>
      <c r="L39" s="141">
        <f>[35]Janeiro!$F$15</f>
        <v>95</v>
      </c>
      <c r="M39" s="141">
        <f>[35]Janeiro!$F$16</f>
        <v>94</v>
      </c>
      <c r="N39" s="141">
        <f>[35]Janeiro!$F$17</f>
        <v>93</v>
      </c>
      <c r="O39" s="141">
        <f>[35]Janeiro!$F$18</f>
        <v>95</v>
      </c>
      <c r="P39" s="141">
        <f>[35]Janeiro!$F$19</f>
        <v>95</v>
      </c>
      <c r="Q39" s="141">
        <f>[35]Janeiro!$F$20</f>
        <v>90</v>
      </c>
      <c r="R39" s="141">
        <f>[35]Janeiro!$F$21</f>
        <v>93</v>
      </c>
      <c r="S39" s="141">
        <f>[35]Janeiro!$F$22</f>
        <v>93</v>
      </c>
      <c r="T39" s="141">
        <f>[35]Janeiro!$F$23</f>
        <v>94</v>
      </c>
      <c r="U39" s="141">
        <f>[35]Janeiro!$F$24</f>
        <v>93</v>
      </c>
      <c r="V39" s="141">
        <f>[35]Janeiro!$F$25</f>
        <v>80</v>
      </c>
      <c r="W39" s="141">
        <f>[35]Janeiro!$F$26</f>
        <v>92</v>
      </c>
      <c r="X39" s="141">
        <f>[35]Janeiro!$F$27</f>
        <v>94</v>
      </c>
      <c r="Y39" s="141">
        <f>[35]Janeiro!$F$28</f>
        <v>93</v>
      </c>
      <c r="Z39" s="141">
        <f>[35]Janeiro!$F$29</f>
        <v>87</v>
      </c>
      <c r="AA39" s="141">
        <f>[35]Janeiro!$F$30</f>
        <v>89</v>
      </c>
      <c r="AB39" s="141">
        <f>[35]Janeiro!$F$31</f>
        <v>75</v>
      </c>
      <c r="AC39" s="141">
        <f>[35]Janeiro!$F$32</f>
        <v>92</v>
      </c>
      <c r="AD39" s="141">
        <f>[35]Janeiro!$F$33</f>
        <v>95</v>
      </c>
      <c r="AE39" s="141">
        <f>[35]Janeiro!$F$34</f>
        <v>96</v>
      </c>
      <c r="AF39" s="141">
        <f>[35]Janeiro!$F$35</f>
        <v>96</v>
      </c>
      <c r="AG39" s="146">
        <f t="shared" si="2"/>
        <v>96</v>
      </c>
      <c r="AH39" s="145">
        <f t="shared" si="3"/>
        <v>91.935483870967744</v>
      </c>
      <c r="AI39" s="115" t="s">
        <v>35</v>
      </c>
      <c r="AJ39" s="115" t="s">
        <v>35</v>
      </c>
    </row>
    <row r="40" spans="1:36" hidden="1" x14ac:dyDescent="0.2">
      <c r="A40" s="109" t="s">
        <v>16</v>
      </c>
      <c r="B40" s="141" t="str">
        <f>[36]Janeiro!$F$5</f>
        <v>*</v>
      </c>
      <c r="C40" s="141" t="str">
        <f>[36]Janeiro!$F$6</f>
        <v>*</v>
      </c>
      <c r="D40" s="141" t="str">
        <f>[36]Janeiro!$F$7</f>
        <v>*</v>
      </c>
      <c r="E40" s="141" t="str">
        <f>[36]Janeiro!$F$8</f>
        <v>*</v>
      </c>
      <c r="F40" s="141" t="str">
        <f>[36]Janeiro!$F$9</f>
        <v>*</v>
      </c>
      <c r="G40" s="141" t="str">
        <f>[36]Janeiro!$F$10</f>
        <v>*</v>
      </c>
      <c r="H40" s="141" t="str">
        <f>[36]Janeiro!$F$11</f>
        <v>*</v>
      </c>
      <c r="I40" s="141" t="str">
        <f>[36]Janeiro!$F$12</f>
        <v>*</v>
      </c>
      <c r="J40" s="141" t="str">
        <f>[36]Janeiro!$F$13</f>
        <v>*</v>
      </c>
      <c r="K40" s="141" t="str">
        <f>[36]Janeiro!$F$14</f>
        <v>*</v>
      </c>
      <c r="L40" s="141" t="str">
        <f>[36]Janeiro!$F$15</f>
        <v>*</v>
      </c>
      <c r="M40" s="141" t="str">
        <f>[36]Janeiro!$F$16</f>
        <v>*</v>
      </c>
      <c r="N40" s="141" t="str">
        <f>[36]Janeiro!$F$17</f>
        <v>*</v>
      </c>
      <c r="O40" s="141" t="str">
        <f>[36]Janeiro!$F$18</f>
        <v>*</v>
      </c>
      <c r="P40" s="141" t="str">
        <f>[36]Janeiro!$F$19</f>
        <v>*</v>
      </c>
      <c r="Q40" s="141" t="str">
        <f>[36]Janeiro!$F$20</f>
        <v>*</v>
      </c>
      <c r="R40" s="141" t="str">
        <f>[36]Janeiro!$F$21</f>
        <v>*</v>
      </c>
      <c r="S40" s="141" t="str">
        <f>[36]Janeiro!$F$22</f>
        <v>*</v>
      </c>
      <c r="T40" s="141" t="str">
        <f>[36]Janeiro!$F$23</f>
        <v>*</v>
      </c>
      <c r="U40" s="141" t="str">
        <f>[36]Janeiro!$F$24</f>
        <v>*</v>
      </c>
      <c r="V40" s="141" t="str">
        <f>[36]Janeiro!$F$25</f>
        <v>*</v>
      </c>
      <c r="W40" s="141" t="str">
        <f>[36]Janeiro!$F$26</f>
        <v>*</v>
      </c>
      <c r="X40" s="141" t="str">
        <f>[36]Janeiro!$F$27</f>
        <v>*</v>
      </c>
      <c r="Y40" s="141" t="str">
        <f>[36]Janeiro!$F$28</f>
        <v>*</v>
      </c>
      <c r="Z40" s="141" t="str">
        <f>[36]Janeiro!$F$29</f>
        <v>*</v>
      </c>
      <c r="AA40" s="141" t="str">
        <f>[36]Janeiro!$F$30</f>
        <v>*</v>
      </c>
      <c r="AB40" s="141" t="str">
        <f>[36]Janeiro!$F$31</f>
        <v>*</v>
      </c>
      <c r="AC40" s="141" t="str">
        <f>[36]Janeiro!$F$32</f>
        <v>*</v>
      </c>
      <c r="AD40" s="141" t="str">
        <f>[36]Janeiro!$F$33</f>
        <v>*</v>
      </c>
      <c r="AE40" s="141" t="str">
        <f>[36]Janeiro!$F$34</f>
        <v>*</v>
      </c>
      <c r="AF40" s="141" t="str">
        <f>[36]Janeiro!$F$35</f>
        <v>*</v>
      </c>
      <c r="AG40" s="146">
        <f t="shared" si="2"/>
        <v>0</v>
      </c>
      <c r="AH40" s="145" t="e">
        <f t="shared" si="3"/>
        <v>#DIV/0!</v>
      </c>
      <c r="AJ40" s="115" t="s">
        <v>35</v>
      </c>
    </row>
    <row r="41" spans="1:36" x14ac:dyDescent="0.2">
      <c r="A41" s="50" t="s">
        <v>161</v>
      </c>
      <c r="B41" s="141">
        <f>[37]Janeiro!$F$5</f>
        <v>98</v>
      </c>
      <c r="C41" s="141">
        <f>[37]Janeiro!$F$6</f>
        <v>99</v>
      </c>
      <c r="D41" s="141">
        <f>[37]Janeiro!$F$7</f>
        <v>100</v>
      </c>
      <c r="E41" s="141">
        <f>[37]Janeiro!$F$8</f>
        <v>100</v>
      </c>
      <c r="F41" s="141">
        <f>[37]Janeiro!$F$9</f>
        <v>100</v>
      </c>
      <c r="G41" s="141">
        <f>[37]Janeiro!$F$10</f>
        <v>100</v>
      </c>
      <c r="H41" s="141">
        <f>[37]Janeiro!$F$11</f>
        <v>96</v>
      </c>
      <c r="I41" s="141">
        <f>[37]Janeiro!$F$12</f>
        <v>94</v>
      </c>
      <c r="J41" s="141">
        <f>[37]Janeiro!$F$13</f>
        <v>98</v>
      </c>
      <c r="K41" s="141">
        <f>[37]Janeiro!$F$14</f>
        <v>99</v>
      </c>
      <c r="L41" s="141">
        <f>[37]Janeiro!$F$15</f>
        <v>100</v>
      </c>
      <c r="M41" s="141">
        <f>[37]Janeiro!$F$16</f>
        <v>100</v>
      </c>
      <c r="N41" s="141">
        <f>[37]Janeiro!$F$17</f>
        <v>96</v>
      </c>
      <c r="O41" s="141">
        <f>[37]Janeiro!$F$18</f>
        <v>98</v>
      </c>
      <c r="P41" s="141">
        <f>[37]Janeiro!$F$19</f>
        <v>100</v>
      </c>
      <c r="Q41" s="141">
        <f>[37]Janeiro!$F$20</f>
        <v>100</v>
      </c>
      <c r="R41" s="141">
        <f>[37]Janeiro!$F$21</f>
        <v>99</v>
      </c>
      <c r="S41" s="141">
        <f>[37]Janeiro!$F$22</f>
        <v>100</v>
      </c>
      <c r="T41" s="141">
        <f>[37]Janeiro!$F$23</f>
        <v>99</v>
      </c>
      <c r="U41" s="141">
        <f>[37]Janeiro!$F$24</f>
        <v>99</v>
      </c>
      <c r="V41" s="141">
        <f>[37]Janeiro!$F$25</f>
        <v>99</v>
      </c>
      <c r="W41" s="141">
        <f>[37]Janeiro!$F$26</f>
        <v>100</v>
      </c>
      <c r="X41" s="141">
        <f>[37]Janeiro!$F$27</f>
        <v>100</v>
      </c>
      <c r="Y41" s="141">
        <f>[37]Janeiro!$F$28</f>
        <v>100</v>
      </c>
      <c r="Z41" s="141">
        <f>[37]Janeiro!$F$29</f>
        <v>100</v>
      </c>
      <c r="AA41" s="141">
        <f>[37]Janeiro!$F$30</f>
        <v>100</v>
      </c>
      <c r="AB41" s="141">
        <f>[37]Janeiro!$F$31</f>
        <v>89</v>
      </c>
      <c r="AC41" s="141">
        <f>[37]Janeiro!$F$32</f>
        <v>96</v>
      </c>
      <c r="AD41" s="141">
        <f>[37]Janeiro!$F$33</f>
        <v>100</v>
      </c>
      <c r="AE41" s="141">
        <f>[37]Janeiro!$F$34</f>
        <v>98</v>
      </c>
      <c r="AF41" s="141">
        <f>[37]Janeiro!$F$35</f>
        <v>99</v>
      </c>
      <c r="AG41" s="146">
        <f t="shared" si="2"/>
        <v>100</v>
      </c>
      <c r="AH41" s="145">
        <f t="shared" si="3"/>
        <v>98.58064516129032</v>
      </c>
    </row>
    <row r="42" spans="1:36" x14ac:dyDescent="0.2">
      <c r="A42" s="50" t="s">
        <v>17</v>
      </c>
      <c r="B42" s="141">
        <f>[38]Janeiro!$F$5</f>
        <v>96</v>
      </c>
      <c r="C42" s="141">
        <f>[38]Janeiro!$F$6</f>
        <v>98</v>
      </c>
      <c r="D42" s="141">
        <f>[38]Janeiro!$F$7</f>
        <v>98</v>
      </c>
      <c r="E42" s="141">
        <f>[38]Janeiro!$F$8</f>
        <v>98</v>
      </c>
      <c r="F42" s="141">
        <f>[38]Janeiro!$F$9</f>
        <v>97</v>
      </c>
      <c r="G42" s="141">
        <f>[38]Janeiro!$F$10</f>
        <v>97</v>
      </c>
      <c r="H42" s="141">
        <f>[38]Janeiro!$F$11</f>
        <v>91</v>
      </c>
      <c r="I42" s="141">
        <f>[38]Janeiro!$F$12</f>
        <v>95</v>
      </c>
      <c r="J42" s="141">
        <f>[38]Janeiro!$F$13</f>
        <v>98</v>
      </c>
      <c r="K42" s="141">
        <f>[38]Janeiro!$F$14</f>
        <v>98</v>
      </c>
      <c r="L42" s="141">
        <f>[38]Janeiro!$F$15</f>
        <v>99</v>
      </c>
      <c r="M42" s="141">
        <f>[38]Janeiro!$F$16</f>
        <v>99</v>
      </c>
      <c r="N42" s="141">
        <f>[38]Janeiro!$F$17</f>
        <v>97</v>
      </c>
      <c r="O42" s="141">
        <f>[38]Janeiro!$F$18</f>
        <v>98</v>
      </c>
      <c r="P42" s="141">
        <f>[38]Janeiro!$F$19</f>
        <v>98</v>
      </c>
      <c r="Q42" s="141">
        <f>[38]Janeiro!$F$20</f>
        <v>99</v>
      </c>
      <c r="R42" s="141">
        <f>[38]Janeiro!$F$21</f>
        <v>97</v>
      </c>
      <c r="S42" s="141">
        <f>[38]Janeiro!$F$22</f>
        <v>99</v>
      </c>
      <c r="T42" s="141">
        <f>[38]Janeiro!$F$23</f>
        <v>99</v>
      </c>
      <c r="U42" s="141">
        <f>[38]Janeiro!$F$24</f>
        <v>98</v>
      </c>
      <c r="V42" s="141">
        <f>[38]Janeiro!$F$25</f>
        <v>97</v>
      </c>
      <c r="W42" s="141">
        <f>[38]Janeiro!$F$26</f>
        <v>97</v>
      </c>
      <c r="X42" s="141">
        <f>[38]Janeiro!$F$27</f>
        <v>99</v>
      </c>
      <c r="Y42" s="141">
        <f>[38]Janeiro!$F$28</f>
        <v>99</v>
      </c>
      <c r="Z42" s="141">
        <f>[38]Janeiro!$F$29</f>
        <v>99</v>
      </c>
      <c r="AA42" s="141">
        <f>[38]Janeiro!$F$30</f>
        <v>99</v>
      </c>
      <c r="AB42" s="141">
        <f>[38]Janeiro!$F$31</f>
        <v>96</v>
      </c>
      <c r="AC42" s="141">
        <f>[38]Janeiro!$F$32</f>
        <v>95</v>
      </c>
      <c r="AD42" s="141">
        <f>[38]Janeiro!$F$33</f>
        <v>97</v>
      </c>
      <c r="AE42" s="141">
        <f>[38]Janeiro!$F$34</f>
        <v>99</v>
      </c>
      <c r="AF42" s="141">
        <f>[38]Janeiro!$F$35</f>
        <v>98</v>
      </c>
      <c r="AG42" s="146">
        <f t="shared" si="2"/>
        <v>99</v>
      </c>
      <c r="AH42" s="145">
        <f t="shared" si="3"/>
        <v>97.548387096774192</v>
      </c>
    </row>
    <row r="43" spans="1:36" x14ac:dyDescent="0.2">
      <c r="A43" s="50" t="s">
        <v>143</v>
      </c>
      <c r="B43" s="141">
        <f>[39]Janeiro!$F$5</f>
        <v>100</v>
      </c>
      <c r="C43" s="141">
        <f>[39]Janeiro!$F$6</f>
        <v>100</v>
      </c>
      <c r="D43" s="141">
        <f>[39]Janeiro!$F$7</f>
        <v>100</v>
      </c>
      <c r="E43" s="141">
        <f>[39]Janeiro!$F$8</f>
        <v>100</v>
      </c>
      <c r="F43" s="141">
        <f>[39]Janeiro!$F$9</f>
        <v>100</v>
      </c>
      <c r="G43" s="141">
        <f>[39]Janeiro!$F$10</f>
        <v>100</v>
      </c>
      <c r="H43" s="141">
        <f>[39]Janeiro!$F$11</f>
        <v>91</v>
      </c>
      <c r="I43" s="141">
        <f>[39]Janeiro!$F$12</f>
        <v>82</v>
      </c>
      <c r="J43" s="141">
        <f>[39]Janeiro!$F$13</f>
        <v>100</v>
      </c>
      <c r="K43" s="141">
        <f>[39]Janeiro!$F$14</f>
        <v>100</v>
      </c>
      <c r="L43" s="141">
        <f>[39]Janeiro!$F$15</f>
        <v>100</v>
      </c>
      <c r="M43" s="141">
        <f>[39]Janeiro!$F$16</f>
        <v>100</v>
      </c>
      <c r="N43" s="141">
        <f>[39]Janeiro!$F$17</f>
        <v>100</v>
      </c>
      <c r="O43" s="141">
        <f>[39]Janeiro!$F$18</f>
        <v>100</v>
      </c>
      <c r="P43" s="141">
        <f>[39]Janeiro!$F$19</f>
        <v>100</v>
      </c>
      <c r="Q43" s="141">
        <f>[39]Janeiro!$F$20</f>
        <v>100</v>
      </c>
      <c r="R43" s="141">
        <f>[39]Janeiro!$F$21</f>
        <v>100</v>
      </c>
      <c r="S43" s="141">
        <f>[39]Janeiro!$F$22</f>
        <v>100</v>
      </c>
      <c r="T43" s="141">
        <f>[39]Janeiro!$F$23</f>
        <v>100</v>
      </c>
      <c r="U43" s="141">
        <f>[39]Janeiro!$F$24</f>
        <v>100</v>
      </c>
      <c r="V43" s="141">
        <f>[39]Janeiro!$F$25</f>
        <v>100</v>
      </c>
      <c r="W43" s="141">
        <f>[39]Janeiro!$F$26</f>
        <v>100</v>
      </c>
      <c r="X43" s="141">
        <f>[39]Janeiro!$F$27</f>
        <v>100</v>
      </c>
      <c r="Y43" s="141">
        <f>[39]Janeiro!$F$28</f>
        <v>100</v>
      </c>
      <c r="Z43" s="141">
        <f>[39]Janeiro!$F$29</f>
        <v>100</v>
      </c>
      <c r="AA43" s="141">
        <f>[39]Janeiro!$F$30</f>
        <v>100</v>
      </c>
      <c r="AB43" s="141">
        <f>[39]Janeiro!$F$31</f>
        <v>100</v>
      </c>
      <c r="AC43" s="141">
        <f>[39]Janeiro!$F$32</f>
        <v>100</v>
      </c>
      <c r="AD43" s="141">
        <f>[39]Janeiro!$F$33</f>
        <v>100</v>
      </c>
      <c r="AE43" s="141">
        <f>[39]Janeiro!$F$34</f>
        <v>100</v>
      </c>
      <c r="AF43" s="141">
        <f>[39]Janeiro!$F$35</f>
        <v>100</v>
      </c>
      <c r="AG43" s="146">
        <f t="shared" si="2"/>
        <v>100</v>
      </c>
      <c r="AH43" s="145">
        <f t="shared" si="3"/>
        <v>99.129032258064512</v>
      </c>
    </row>
    <row r="44" spans="1:36" x14ac:dyDescent="0.2">
      <c r="A44" s="50" t="s">
        <v>18</v>
      </c>
      <c r="B44" s="141">
        <f>[40]Janeiro!$F$5</f>
        <v>96</v>
      </c>
      <c r="C44" s="141">
        <f>[40]Janeiro!$F$6</f>
        <v>96</v>
      </c>
      <c r="D44" s="141">
        <f>[40]Janeiro!$F$7</f>
        <v>97</v>
      </c>
      <c r="E44" s="141">
        <f>[40]Janeiro!$F$8</f>
        <v>97</v>
      </c>
      <c r="F44" s="141">
        <f>[40]Janeiro!$F$9</f>
        <v>97</v>
      </c>
      <c r="G44" s="141">
        <f>[40]Janeiro!$F$10</f>
        <v>95</v>
      </c>
      <c r="H44" s="141">
        <f>[40]Janeiro!$F$11</f>
        <v>93</v>
      </c>
      <c r="I44" s="141">
        <f>[40]Janeiro!$F$12</f>
        <v>94</v>
      </c>
      <c r="J44" s="141">
        <f>[40]Janeiro!$F$13</f>
        <v>96</v>
      </c>
      <c r="K44" s="141">
        <f>[40]Janeiro!$F$14</f>
        <v>95</v>
      </c>
      <c r="L44" s="141">
        <f>[40]Janeiro!$F$15</f>
        <v>95</v>
      </c>
      <c r="M44" s="141">
        <f>[40]Janeiro!$F$16</f>
        <v>97</v>
      </c>
      <c r="N44" s="141">
        <f>[40]Janeiro!$F$17</f>
        <v>96</v>
      </c>
      <c r="O44" s="141">
        <f>[40]Janeiro!$F$18</f>
        <v>97</v>
      </c>
      <c r="P44" s="141">
        <f>[40]Janeiro!$F$19</f>
        <v>98</v>
      </c>
      <c r="Q44" s="141">
        <f>[40]Janeiro!$F$20</f>
        <v>95</v>
      </c>
      <c r="R44" s="141">
        <f>[40]Janeiro!$F$21</f>
        <v>96</v>
      </c>
      <c r="S44" s="141">
        <f>[40]Janeiro!$F$22</f>
        <v>98</v>
      </c>
      <c r="T44" s="141">
        <f>[40]Janeiro!$F$23</f>
        <v>96</v>
      </c>
      <c r="U44" s="141">
        <f>[40]Janeiro!$F$24</f>
        <v>96</v>
      </c>
      <c r="V44" s="141">
        <f>[40]Janeiro!$F$25</f>
        <v>95</v>
      </c>
      <c r="W44" s="141">
        <f>[40]Janeiro!$F$26</f>
        <v>95</v>
      </c>
      <c r="X44" s="141">
        <f>[40]Janeiro!$F$27</f>
        <v>97</v>
      </c>
      <c r="Y44" s="141">
        <f>[40]Janeiro!$F$28</f>
        <v>98</v>
      </c>
      <c r="Z44" s="141">
        <f>[40]Janeiro!$F$29</f>
        <v>98</v>
      </c>
      <c r="AA44" s="141">
        <f>[40]Janeiro!$F$30</f>
        <v>96</v>
      </c>
      <c r="AB44" s="141">
        <f>[40]Janeiro!$F$31</f>
        <v>93</v>
      </c>
      <c r="AC44" s="141">
        <f>[40]Janeiro!$F$32</f>
        <v>97</v>
      </c>
      <c r="AD44" s="141">
        <f>[40]Janeiro!$F$33</f>
        <v>96</v>
      </c>
      <c r="AE44" s="141">
        <f>[40]Janeiro!$F$34</f>
        <v>97</v>
      </c>
      <c r="AF44" s="141">
        <f>[40]Janeiro!$F$35</f>
        <v>96</v>
      </c>
      <c r="AG44" s="146">
        <f t="shared" si="2"/>
        <v>98</v>
      </c>
      <c r="AH44" s="145">
        <f t="shared" si="3"/>
        <v>96.064516129032256</v>
      </c>
      <c r="AJ44" s="18" t="s">
        <v>35</v>
      </c>
    </row>
    <row r="45" spans="1:36" hidden="1" x14ac:dyDescent="0.2">
      <c r="A45" s="110" t="s">
        <v>148</v>
      </c>
      <c r="B45" s="141" t="str">
        <f>[41]Janeiro!$F$5</f>
        <v>*</v>
      </c>
      <c r="C45" s="141" t="str">
        <f>[41]Janeiro!$F$6</f>
        <v>*</v>
      </c>
      <c r="D45" s="141" t="str">
        <f>[41]Janeiro!$F$7</f>
        <v>*</v>
      </c>
      <c r="E45" s="141" t="str">
        <f>[41]Janeiro!$F$8</f>
        <v>*</v>
      </c>
      <c r="F45" s="141" t="str">
        <f>[41]Janeiro!$F$9</f>
        <v>*</v>
      </c>
      <c r="G45" s="141" t="str">
        <f>[41]Janeiro!$F$10</f>
        <v>*</v>
      </c>
      <c r="H45" s="141" t="str">
        <f>[41]Janeiro!$F$11</f>
        <v>*</v>
      </c>
      <c r="I45" s="141" t="str">
        <f>[41]Janeiro!$F$12</f>
        <v>*</v>
      </c>
      <c r="J45" s="141" t="str">
        <f>[41]Janeiro!$F$13</f>
        <v>*</v>
      </c>
      <c r="K45" s="141" t="str">
        <f>[41]Janeiro!$F$14</f>
        <v>*</v>
      </c>
      <c r="L45" s="141" t="str">
        <f>[41]Janeiro!$F$15</f>
        <v>*</v>
      </c>
      <c r="M45" s="141" t="str">
        <f>[41]Janeiro!$F$16</f>
        <v>*</v>
      </c>
      <c r="N45" s="141" t="str">
        <f>[41]Janeiro!$F$17</f>
        <v>*</v>
      </c>
      <c r="O45" s="141" t="str">
        <f>[41]Janeiro!$F$18</f>
        <v>*</v>
      </c>
      <c r="P45" s="141" t="str">
        <f>[41]Janeiro!$F$19</f>
        <v>*</v>
      </c>
      <c r="Q45" s="141" t="str">
        <f>[41]Janeiro!$F$20</f>
        <v>*</v>
      </c>
      <c r="R45" s="141" t="str">
        <f>[41]Janeiro!$F$21</f>
        <v>*</v>
      </c>
      <c r="S45" s="141" t="str">
        <f>[41]Janeiro!$F$22</f>
        <v>*</v>
      </c>
      <c r="T45" s="141" t="str">
        <f>[41]Janeiro!$F$23</f>
        <v>*</v>
      </c>
      <c r="U45" s="141" t="str">
        <f>[41]Janeiro!$F$24</f>
        <v>*</v>
      </c>
      <c r="V45" s="141" t="str">
        <f>[41]Janeiro!$F$25</f>
        <v>*</v>
      </c>
      <c r="W45" s="141" t="str">
        <f>[41]Janeiro!$F$26</f>
        <v>*</v>
      </c>
      <c r="X45" s="141" t="str">
        <f>[41]Janeiro!$F$27</f>
        <v>*</v>
      </c>
      <c r="Y45" s="141" t="str">
        <f>[41]Janeiro!$F$28</f>
        <v>*</v>
      </c>
      <c r="Z45" s="141" t="str">
        <f>[41]Janeiro!$F$29</f>
        <v>*</v>
      </c>
      <c r="AA45" s="141" t="str">
        <f>[41]Janeiro!$F$30</f>
        <v>*</v>
      </c>
      <c r="AB45" s="141" t="str">
        <f>[41]Janeiro!$F$31</f>
        <v>*</v>
      </c>
      <c r="AC45" s="141" t="str">
        <f>[41]Janeiro!$F$32</f>
        <v>*</v>
      </c>
      <c r="AD45" s="141" t="str">
        <f>[41]Janeiro!$F$33</f>
        <v>*</v>
      </c>
      <c r="AE45" s="141" t="str">
        <f>[41]Janeiro!$F$34</f>
        <v>*</v>
      </c>
      <c r="AF45" s="141" t="str">
        <f>[41]Janeiro!$F$35</f>
        <v>*</v>
      </c>
      <c r="AG45" s="146">
        <f t="shared" si="2"/>
        <v>0</v>
      </c>
      <c r="AH45" s="145" t="e">
        <f t="shared" si="3"/>
        <v>#DIV/0!</v>
      </c>
      <c r="AJ45" s="18" t="s">
        <v>35</v>
      </c>
    </row>
    <row r="46" spans="1:36" x14ac:dyDescent="0.2">
      <c r="A46" s="50" t="s">
        <v>19</v>
      </c>
      <c r="B46" s="141">
        <f>[42]Janeiro!$F$5</f>
        <v>94</v>
      </c>
      <c r="C46" s="141">
        <f>[42]Janeiro!$F$6</f>
        <v>98</v>
      </c>
      <c r="D46" s="141">
        <f>[42]Janeiro!$F$7</f>
        <v>98</v>
      </c>
      <c r="E46" s="141">
        <f>[42]Janeiro!$F$8</f>
        <v>98</v>
      </c>
      <c r="F46" s="141">
        <f>[42]Janeiro!$F$9</f>
        <v>92</v>
      </c>
      <c r="G46" s="141">
        <f>[42]Janeiro!$F$10</f>
        <v>96</v>
      </c>
      <c r="H46" s="141">
        <f>[42]Janeiro!$F$11</f>
        <v>90</v>
      </c>
      <c r="I46" s="141">
        <f>[42]Janeiro!$F$12</f>
        <v>88</v>
      </c>
      <c r="J46" s="141">
        <f>[42]Janeiro!$F$13</f>
        <v>91</v>
      </c>
      <c r="K46" s="141">
        <f>[42]Janeiro!$F$14</f>
        <v>97</v>
      </c>
      <c r="L46" s="141">
        <f>[42]Janeiro!$F$15</f>
        <v>98</v>
      </c>
      <c r="M46" s="141">
        <f>[42]Janeiro!$F$16</f>
        <v>97</v>
      </c>
      <c r="N46" s="141">
        <f>[42]Janeiro!$F$17</f>
        <v>98</v>
      </c>
      <c r="O46" s="141">
        <f>[42]Janeiro!$F$18</f>
        <v>98</v>
      </c>
      <c r="P46" s="141">
        <f>[42]Janeiro!$F$19</f>
        <v>99</v>
      </c>
      <c r="Q46" s="141">
        <f>[42]Janeiro!$F$20</f>
        <v>98</v>
      </c>
      <c r="R46" s="141">
        <f>[42]Janeiro!$F$21</f>
        <v>95</v>
      </c>
      <c r="S46" s="141">
        <f>[42]Janeiro!$F$22</f>
        <v>97</v>
      </c>
      <c r="T46" s="141">
        <f>[42]Janeiro!$F$23</f>
        <v>98</v>
      </c>
      <c r="U46" s="141">
        <f>[42]Janeiro!$F$24</f>
        <v>98</v>
      </c>
      <c r="V46" s="141">
        <f>[42]Janeiro!$F$25</f>
        <v>97</v>
      </c>
      <c r="W46" s="141">
        <f>[42]Janeiro!$F$26</f>
        <v>98</v>
      </c>
      <c r="X46" s="141">
        <f>[42]Janeiro!$F$27</f>
        <v>98</v>
      </c>
      <c r="Y46" s="141">
        <f>[42]Janeiro!$F$28</f>
        <v>98</v>
      </c>
      <c r="Z46" s="141">
        <f>[42]Janeiro!$F$29</f>
        <v>95</v>
      </c>
      <c r="AA46" s="141">
        <f>[42]Janeiro!$F$30</f>
        <v>90</v>
      </c>
      <c r="AB46" s="141">
        <f>[42]Janeiro!$F$31</f>
        <v>81</v>
      </c>
      <c r="AC46" s="141">
        <f>[42]Janeiro!$F$32</f>
        <v>92</v>
      </c>
      <c r="AD46" s="141">
        <f>[42]Janeiro!$F$33</f>
        <v>93</v>
      </c>
      <c r="AE46" s="141">
        <f>[42]Janeiro!$F$34</f>
        <v>98</v>
      </c>
      <c r="AF46" s="141">
        <f>[42]Janeiro!$F$35</f>
        <v>99</v>
      </c>
      <c r="AG46" s="146">
        <f t="shared" si="2"/>
        <v>99</v>
      </c>
      <c r="AH46" s="145">
        <f t="shared" si="3"/>
        <v>95.387096774193552</v>
      </c>
      <c r="AI46" s="115" t="s">
        <v>35</v>
      </c>
      <c r="AJ46" s="18" t="s">
        <v>35</v>
      </c>
    </row>
    <row r="47" spans="1:36" x14ac:dyDescent="0.2">
      <c r="A47" s="50" t="s">
        <v>23</v>
      </c>
      <c r="B47" s="141">
        <f>[43]Janeiro!$F$5</f>
        <v>87</v>
      </c>
      <c r="C47" s="141">
        <f>[43]Janeiro!$F$6</f>
        <v>86</v>
      </c>
      <c r="D47" s="141">
        <f>[43]Janeiro!$F$7</f>
        <v>92</v>
      </c>
      <c r="E47" s="141">
        <f>[43]Janeiro!$F$8</f>
        <v>93</v>
      </c>
      <c r="F47" s="141">
        <f>[43]Janeiro!$F$9</f>
        <v>91</v>
      </c>
      <c r="G47" s="141">
        <f>[43]Janeiro!$F$10</f>
        <v>89</v>
      </c>
      <c r="H47" s="141">
        <f>[43]Janeiro!$F$11</f>
        <v>90</v>
      </c>
      <c r="I47" s="141">
        <f>[43]Janeiro!$F$12</f>
        <v>87</v>
      </c>
      <c r="J47" s="141">
        <f>[43]Janeiro!$F$13</f>
        <v>85</v>
      </c>
      <c r="K47" s="141">
        <f>[43]Janeiro!$F$14</f>
        <v>86</v>
      </c>
      <c r="L47" s="141">
        <f>[43]Janeiro!$F$15</f>
        <v>92</v>
      </c>
      <c r="M47" s="141">
        <f>[43]Janeiro!$F$16</f>
        <v>92</v>
      </c>
      <c r="N47" s="141">
        <f>[43]Janeiro!$F$17</f>
        <v>91</v>
      </c>
      <c r="O47" s="141">
        <f>[43]Janeiro!$F$18</f>
        <v>92</v>
      </c>
      <c r="P47" s="141">
        <f>[43]Janeiro!$F$19</f>
        <v>93</v>
      </c>
      <c r="Q47" s="141">
        <f>[43]Janeiro!$F$20</f>
        <v>87</v>
      </c>
      <c r="R47" s="141">
        <f>[43]Janeiro!$F$21</f>
        <v>87</v>
      </c>
      <c r="S47" s="141">
        <f>[43]Janeiro!$F$22</f>
        <v>92</v>
      </c>
      <c r="T47" s="141">
        <f>[43]Janeiro!$F$23</f>
        <v>89</v>
      </c>
      <c r="U47" s="141">
        <f>[43]Janeiro!$F$24</f>
        <v>89</v>
      </c>
      <c r="V47" s="141">
        <f>[43]Janeiro!$F$25</f>
        <v>87</v>
      </c>
      <c r="W47" s="141">
        <f>[43]Janeiro!$F$26</f>
        <v>91</v>
      </c>
      <c r="X47" s="141">
        <f>[43]Janeiro!$F$27</f>
        <v>92</v>
      </c>
      <c r="Y47" s="141">
        <f>[43]Janeiro!$F$28</f>
        <v>95</v>
      </c>
      <c r="Z47" s="141">
        <f>[43]Janeiro!$F$29</f>
        <v>88</v>
      </c>
      <c r="AA47" s="141">
        <f>[43]Janeiro!$F$30</f>
        <v>85</v>
      </c>
      <c r="AB47" s="141">
        <f>[43]Janeiro!$F$31</f>
        <v>83</v>
      </c>
      <c r="AC47" s="141">
        <f>[43]Janeiro!$F$32</f>
        <v>89</v>
      </c>
      <c r="AD47" s="141">
        <f>[43]Janeiro!$F$33</f>
        <v>87</v>
      </c>
      <c r="AE47" s="141">
        <f>[43]Janeiro!$F$34</f>
        <v>90</v>
      </c>
      <c r="AF47" s="141">
        <f>[43]Janeiro!$F$35</f>
        <v>92</v>
      </c>
      <c r="AG47" s="146">
        <f t="shared" si="2"/>
        <v>95</v>
      </c>
      <c r="AH47" s="145">
        <f t="shared" si="3"/>
        <v>89.322580645161295</v>
      </c>
      <c r="AJ47" s="18" t="s">
        <v>35</v>
      </c>
    </row>
    <row r="48" spans="1:36" x14ac:dyDescent="0.2">
      <c r="A48" s="50" t="s">
        <v>34</v>
      </c>
      <c r="B48" s="141">
        <f>[44]Janeiro!$F$5</f>
        <v>93</v>
      </c>
      <c r="C48" s="141">
        <f>[44]Janeiro!$F$6</f>
        <v>100</v>
      </c>
      <c r="D48" s="141">
        <f>[44]Janeiro!$F$7</f>
        <v>100</v>
      </c>
      <c r="E48" s="141">
        <f>[44]Janeiro!$F$8</f>
        <v>100</v>
      </c>
      <c r="F48" s="141">
        <f>[44]Janeiro!$F$9</f>
        <v>100</v>
      </c>
      <c r="G48" s="141">
        <f>[44]Janeiro!$F$10</f>
        <v>100</v>
      </c>
      <c r="H48" s="141">
        <f>[44]Janeiro!$F$11</f>
        <v>100</v>
      </c>
      <c r="I48" s="141">
        <f>[44]Janeiro!$F$12</f>
        <v>96</v>
      </c>
      <c r="J48" s="141">
        <f>[44]Janeiro!$F$13</f>
        <v>97</v>
      </c>
      <c r="K48" s="141">
        <f>[44]Janeiro!$F$14</f>
        <v>96</v>
      </c>
      <c r="L48" s="141">
        <f>[44]Janeiro!$F$15</f>
        <v>100</v>
      </c>
      <c r="M48" s="141">
        <f>[44]Janeiro!$F$16</f>
        <v>100</v>
      </c>
      <c r="N48" s="141">
        <f>[44]Janeiro!$F$17</f>
        <v>100</v>
      </c>
      <c r="O48" s="141">
        <f>[44]Janeiro!$F$18</f>
        <v>100</v>
      </c>
      <c r="P48" s="141">
        <f>[44]Janeiro!$F$19</f>
        <v>100</v>
      </c>
      <c r="Q48" s="141">
        <f>[44]Janeiro!$F$20</f>
        <v>100</v>
      </c>
      <c r="R48" s="141">
        <f>[44]Janeiro!$F$21</f>
        <v>100</v>
      </c>
      <c r="S48" s="141">
        <f>[44]Janeiro!$F$22</f>
        <v>100</v>
      </c>
      <c r="T48" s="141">
        <f>[44]Janeiro!$F$23</f>
        <v>100</v>
      </c>
      <c r="U48" s="141">
        <f>[44]Janeiro!$F$24</f>
        <v>100</v>
      </c>
      <c r="V48" s="141">
        <f>[44]Janeiro!$F$25</f>
        <v>98</v>
      </c>
      <c r="W48" s="141">
        <f>[44]Janeiro!$F$26</f>
        <v>100</v>
      </c>
      <c r="X48" s="141">
        <f>[44]Janeiro!$F$27</f>
        <v>100</v>
      </c>
      <c r="Y48" s="141">
        <f>[44]Janeiro!$F$28</f>
        <v>100</v>
      </c>
      <c r="Z48" s="141">
        <f>[44]Janeiro!$F$29</f>
        <v>100</v>
      </c>
      <c r="AA48" s="141">
        <f>[44]Janeiro!$F$30</f>
        <v>100</v>
      </c>
      <c r="AB48" s="141">
        <f>[44]Janeiro!$F$31</f>
        <v>100</v>
      </c>
      <c r="AC48" s="141">
        <f>[44]Janeiro!$F$32</f>
        <v>100</v>
      </c>
      <c r="AD48" s="141">
        <f>[44]Janeiro!$F$33</f>
        <v>100</v>
      </c>
      <c r="AE48" s="141">
        <f>[44]Janeiro!$F$34</f>
        <v>100</v>
      </c>
      <c r="AF48" s="141">
        <f>[44]Janeiro!$F$35</f>
        <v>100</v>
      </c>
      <c r="AG48" s="146">
        <f t="shared" si="2"/>
        <v>100</v>
      </c>
      <c r="AH48" s="145">
        <f t="shared" si="3"/>
        <v>99.354838709677423</v>
      </c>
      <c r="AI48" s="115" t="s">
        <v>35</v>
      </c>
      <c r="AJ48" s="18" t="s">
        <v>35</v>
      </c>
    </row>
    <row r="49" spans="1:36" x14ac:dyDescent="0.2">
      <c r="A49" s="50" t="s">
        <v>20</v>
      </c>
      <c r="B49" s="141">
        <f>[45]Janeiro!$F$5</f>
        <v>86</v>
      </c>
      <c r="C49" s="141">
        <f>[45]Janeiro!$F$6</f>
        <v>94</v>
      </c>
      <c r="D49" s="141">
        <f>[45]Janeiro!$F$7</f>
        <v>94</v>
      </c>
      <c r="E49" s="141">
        <f>[45]Janeiro!$F$8</f>
        <v>95</v>
      </c>
      <c r="F49" s="141">
        <f>[45]Janeiro!$F$9</f>
        <v>94</v>
      </c>
      <c r="G49" s="141">
        <f>[45]Janeiro!$F$10</f>
        <v>93</v>
      </c>
      <c r="H49" s="141">
        <f>[45]Janeiro!$F$11</f>
        <v>77</v>
      </c>
      <c r="I49" s="141">
        <f>[45]Janeiro!$F$12</f>
        <v>78</v>
      </c>
      <c r="J49" s="141">
        <f>[45]Janeiro!$F$13</f>
        <v>92</v>
      </c>
      <c r="K49" s="141">
        <f>[45]Janeiro!$F$14</f>
        <v>90</v>
      </c>
      <c r="L49" s="141">
        <f>[45]Janeiro!$F$15</f>
        <v>85</v>
      </c>
      <c r="M49" s="141">
        <f>[45]Janeiro!$F$16</f>
        <v>93</v>
      </c>
      <c r="N49" s="141">
        <f>[45]Janeiro!$F$17</f>
        <v>91</v>
      </c>
      <c r="O49" s="141">
        <f>[45]Janeiro!$F$18</f>
        <v>89</v>
      </c>
      <c r="P49" s="141">
        <f>[45]Janeiro!$F$19</f>
        <v>89</v>
      </c>
      <c r="Q49" s="141">
        <f>[45]Janeiro!$F$20</f>
        <v>86</v>
      </c>
      <c r="R49" s="141">
        <f>[45]Janeiro!$F$21</f>
        <v>94</v>
      </c>
      <c r="S49" s="141">
        <f>[45]Janeiro!$F$22</f>
        <v>90</v>
      </c>
      <c r="T49" s="141">
        <f>[45]Janeiro!$F$23</f>
        <v>95</v>
      </c>
      <c r="U49" s="141">
        <f>[45]Janeiro!$F$24</f>
        <v>93</v>
      </c>
      <c r="V49" s="141">
        <f>[45]Janeiro!$F$25</f>
        <v>93</v>
      </c>
      <c r="W49" s="141">
        <f>[45]Janeiro!$F$26</f>
        <v>92</v>
      </c>
      <c r="X49" s="141">
        <f>[45]Janeiro!$F$27</f>
        <v>94</v>
      </c>
      <c r="Y49" s="141">
        <f>[45]Janeiro!$F$28</f>
        <v>91</v>
      </c>
      <c r="Z49" s="141">
        <f>[45]Janeiro!$F$29</f>
        <v>80</v>
      </c>
      <c r="AA49" s="141">
        <f>[45]Janeiro!$F$30</f>
        <v>79</v>
      </c>
      <c r="AB49" s="141">
        <f>[45]Janeiro!$F$31</f>
        <v>83</v>
      </c>
      <c r="AC49" s="141">
        <f>[45]Janeiro!$F$32</f>
        <v>93</v>
      </c>
      <c r="AD49" s="141">
        <f>[45]Janeiro!$F$33</f>
        <v>85</v>
      </c>
      <c r="AE49" s="141">
        <f>[45]Janeiro!$F$34</f>
        <v>94</v>
      </c>
      <c r="AF49" s="141">
        <f>[45]Janeiro!$F$35</f>
        <v>92</v>
      </c>
      <c r="AG49" s="146">
        <f t="shared" si="2"/>
        <v>95</v>
      </c>
      <c r="AH49" s="145">
        <f t="shared" si="3"/>
        <v>89.483870967741936</v>
      </c>
    </row>
    <row r="50" spans="1:36" s="117" customFormat="1" ht="17.100000000000001" customHeight="1" x14ac:dyDescent="0.2">
      <c r="A50" s="51" t="s">
        <v>24</v>
      </c>
      <c r="B50" s="142">
        <f t="shared" ref="B50:AG50" si="4">MAX(B5:B49)</f>
        <v>100</v>
      </c>
      <c r="C50" s="142">
        <f t="shared" si="4"/>
        <v>100</v>
      </c>
      <c r="D50" s="142">
        <f t="shared" si="4"/>
        <v>100</v>
      </c>
      <c r="E50" s="142">
        <f t="shared" si="4"/>
        <v>100</v>
      </c>
      <c r="F50" s="142">
        <f t="shared" si="4"/>
        <v>100</v>
      </c>
      <c r="G50" s="142">
        <f t="shared" si="4"/>
        <v>100</v>
      </c>
      <c r="H50" s="142">
        <f t="shared" si="4"/>
        <v>100</v>
      </c>
      <c r="I50" s="142">
        <f t="shared" si="4"/>
        <v>100</v>
      </c>
      <c r="J50" s="142">
        <f t="shared" si="4"/>
        <v>100</v>
      </c>
      <c r="K50" s="142">
        <f t="shared" si="4"/>
        <v>100</v>
      </c>
      <c r="L50" s="142">
        <f t="shared" si="4"/>
        <v>100</v>
      </c>
      <c r="M50" s="142">
        <f t="shared" si="4"/>
        <v>100</v>
      </c>
      <c r="N50" s="142">
        <f t="shared" si="4"/>
        <v>100</v>
      </c>
      <c r="O50" s="142">
        <f t="shared" si="4"/>
        <v>100</v>
      </c>
      <c r="P50" s="142">
        <f t="shared" si="4"/>
        <v>100</v>
      </c>
      <c r="Q50" s="142">
        <f t="shared" si="4"/>
        <v>100</v>
      </c>
      <c r="R50" s="142">
        <f t="shared" si="4"/>
        <v>100</v>
      </c>
      <c r="S50" s="142">
        <f t="shared" si="4"/>
        <v>100</v>
      </c>
      <c r="T50" s="142">
        <f t="shared" si="4"/>
        <v>100</v>
      </c>
      <c r="U50" s="142">
        <f t="shared" si="4"/>
        <v>100</v>
      </c>
      <c r="V50" s="142">
        <f t="shared" si="4"/>
        <v>100</v>
      </c>
      <c r="W50" s="142">
        <f t="shared" si="4"/>
        <v>100</v>
      </c>
      <c r="X50" s="142">
        <f t="shared" si="4"/>
        <v>100</v>
      </c>
      <c r="Y50" s="142">
        <f t="shared" si="4"/>
        <v>100</v>
      </c>
      <c r="Z50" s="142">
        <f t="shared" si="4"/>
        <v>100</v>
      </c>
      <c r="AA50" s="142">
        <f t="shared" si="4"/>
        <v>100</v>
      </c>
      <c r="AB50" s="142">
        <f t="shared" si="4"/>
        <v>100</v>
      </c>
      <c r="AC50" s="142">
        <f t="shared" si="4"/>
        <v>100</v>
      </c>
      <c r="AD50" s="142">
        <f t="shared" si="4"/>
        <v>100</v>
      </c>
      <c r="AE50" s="142">
        <f t="shared" si="4"/>
        <v>100</v>
      </c>
      <c r="AF50" s="142">
        <f t="shared" ref="AF50" si="5">MAX(AF5:AF49)</f>
        <v>100</v>
      </c>
      <c r="AG50" s="146">
        <f t="shared" si="4"/>
        <v>100</v>
      </c>
      <c r="AH50" s="143"/>
      <c r="AJ50" s="117" t="s">
        <v>35</v>
      </c>
    </row>
    <row r="51" spans="1:36" x14ac:dyDescent="0.2">
      <c r="A51" s="127" t="s">
        <v>226</v>
      </c>
      <c r="B51" s="40"/>
      <c r="C51" s="40"/>
      <c r="D51" s="40"/>
      <c r="E51" s="40"/>
      <c r="F51" s="40"/>
      <c r="G51" s="40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47"/>
      <c r="AE51" s="53" t="s">
        <v>35</v>
      </c>
      <c r="AF51" s="53"/>
      <c r="AG51" s="44"/>
      <c r="AH51" s="46"/>
    </row>
    <row r="52" spans="1:36" x14ac:dyDescent="0.2">
      <c r="A52" s="131" t="s">
        <v>227</v>
      </c>
      <c r="B52" s="41"/>
      <c r="C52" s="41"/>
      <c r="D52" s="41"/>
      <c r="E52" s="41"/>
      <c r="F52" s="41"/>
      <c r="G52" s="41"/>
      <c r="H52" s="41"/>
      <c r="I52" s="41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55"/>
      <c r="U52" s="155"/>
      <c r="V52" s="155"/>
      <c r="W52" s="155"/>
      <c r="X52" s="155"/>
      <c r="Y52" s="128"/>
      <c r="Z52" s="128"/>
      <c r="AA52" s="128"/>
      <c r="AB52" s="128"/>
      <c r="AC52" s="128"/>
      <c r="AD52" s="128"/>
      <c r="AE52" s="128"/>
      <c r="AF52" s="128"/>
      <c r="AG52" s="44"/>
      <c r="AH52" s="43"/>
    </row>
    <row r="53" spans="1:36" x14ac:dyDescent="0.2">
      <c r="A53" s="42"/>
      <c r="B53" s="128"/>
      <c r="C53" s="128"/>
      <c r="D53" s="128"/>
      <c r="E53" s="128"/>
      <c r="F53" s="128"/>
      <c r="G53" s="128"/>
      <c r="H53" s="128"/>
      <c r="I53" s="128"/>
      <c r="J53" s="129"/>
      <c r="K53" s="129"/>
      <c r="L53" s="129"/>
      <c r="M53" s="129"/>
      <c r="N53" s="129"/>
      <c r="O53" s="129"/>
      <c r="P53" s="129"/>
      <c r="Q53" s="128"/>
      <c r="R53" s="128"/>
      <c r="S53" s="128"/>
      <c r="T53" s="156"/>
      <c r="U53" s="156"/>
      <c r="V53" s="156"/>
      <c r="W53" s="156"/>
      <c r="X53" s="156"/>
      <c r="Y53" s="128"/>
      <c r="Z53" s="128"/>
      <c r="AA53" s="128"/>
      <c r="AB53" s="128"/>
      <c r="AC53" s="128"/>
      <c r="AD53" s="47"/>
      <c r="AE53" s="47"/>
      <c r="AF53" s="47"/>
      <c r="AG53" s="44"/>
      <c r="AH53" s="43"/>
      <c r="AI53" s="115" t="s">
        <v>35</v>
      </c>
    </row>
    <row r="54" spans="1:36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47"/>
      <c r="AE54" s="47"/>
      <c r="AF54" s="47"/>
      <c r="AG54" s="44"/>
      <c r="AH54" s="80"/>
    </row>
    <row r="55" spans="1:36" x14ac:dyDescent="0.2">
      <c r="A55" s="42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47"/>
      <c r="AF55" s="47"/>
      <c r="AG55" s="44"/>
      <c r="AH55" s="46"/>
      <c r="AJ55" s="18" t="s">
        <v>35</v>
      </c>
    </row>
    <row r="56" spans="1:36" x14ac:dyDescent="0.2">
      <c r="A56" s="42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48"/>
      <c r="AF56" s="48"/>
      <c r="AG56" s="44"/>
      <c r="AH56" s="46"/>
    </row>
    <row r="57" spans="1:36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6"/>
      <c r="AH57" s="81"/>
    </row>
    <row r="58" spans="1:36" x14ac:dyDescent="0.2">
      <c r="AJ58" s="18" t="s">
        <v>35</v>
      </c>
    </row>
    <row r="59" spans="1:36" x14ac:dyDescent="0.2">
      <c r="U59" s="113" t="s">
        <v>35</v>
      </c>
      <c r="Y59" s="113" t="s">
        <v>35</v>
      </c>
      <c r="AJ59" s="18" t="s">
        <v>35</v>
      </c>
    </row>
    <row r="60" spans="1:36" x14ac:dyDescent="0.2">
      <c r="L60" s="113" t="s">
        <v>35</v>
      </c>
      <c r="Q60" s="113" t="s">
        <v>35</v>
      </c>
      <c r="U60" s="113" t="s">
        <v>35</v>
      </c>
      <c r="AD60" s="113" t="s">
        <v>35</v>
      </c>
      <c r="AJ60" s="115" t="s">
        <v>35</v>
      </c>
    </row>
    <row r="61" spans="1:36" x14ac:dyDescent="0.2">
      <c r="O61" s="113" t="s">
        <v>35</v>
      </c>
      <c r="AB61" s="113" t="s">
        <v>35</v>
      </c>
      <c r="AG61" s="114" t="s">
        <v>35</v>
      </c>
    </row>
    <row r="62" spans="1:36" x14ac:dyDescent="0.2">
      <c r="G62" s="113" t="s">
        <v>35</v>
      </c>
      <c r="L62" s="113" t="s">
        <v>35</v>
      </c>
      <c r="AF62" s="113" t="s">
        <v>35</v>
      </c>
    </row>
    <row r="63" spans="1:36" x14ac:dyDescent="0.2">
      <c r="P63" s="113" t="s">
        <v>215</v>
      </c>
      <c r="S63" s="113" t="s">
        <v>35</v>
      </c>
      <c r="U63" s="113" t="s">
        <v>35</v>
      </c>
      <c r="V63" s="113" t="s">
        <v>35</v>
      </c>
      <c r="Y63" s="113" t="s">
        <v>35</v>
      </c>
      <c r="AD63" s="113" t="s">
        <v>35</v>
      </c>
    </row>
    <row r="64" spans="1:36" x14ac:dyDescent="0.2">
      <c r="L64" s="113" t="s">
        <v>35</v>
      </c>
      <c r="S64" s="113" t="s">
        <v>35</v>
      </c>
      <c r="T64" s="113" t="s">
        <v>35</v>
      </c>
      <c r="Z64" s="113" t="s">
        <v>35</v>
      </c>
      <c r="AA64" s="113" t="s">
        <v>35</v>
      </c>
      <c r="AB64" s="113" t="s">
        <v>35</v>
      </c>
      <c r="AE64" s="113" t="s">
        <v>35</v>
      </c>
      <c r="AJ64" s="115" t="s">
        <v>35</v>
      </c>
    </row>
    <row r="65" spans="7:36" x14ac:dyDescent="0.2">
      <c r="V65" s="113" t="s">
        <v>35</v>
      </c>
      <c r="W65" s="113" t="s">
        <v>35</v>
      </c>
      <c r="X65" s="113" t="s">
        <v>35</v>
      </c>
      <c r="Y65" s="113" t="s">
        <v>35</v>
      </c>
      <c r="AG65" s="114" t="s">
        <v>35</v>
      </c>
    </row>
    <row r="66" spans="7:36" x14ac:dyDescent="0.2">
      <c r="G66" s="113" t="s">
        <v>35</v>
      </c>
      <c r="P66" s="113" t="s">
        <v>35</v>
      </c>
      <c r="V66" s="113" t="s">
        <v>35</v>
      </c>
      <c r="Y66" s="113" t="s">
        <v>35</v>
      </c>
      <c r="AE66" s="113" t="s">
        <v>35</v>
      </c>
    </row>
    <row r="67" spans="7:36" x14ac:dyDescent="0.2">
      <c r="R67" s="113" t="s">
        <v>35</v>
      </c>
      <c r="U67" s="113" t="s">
        <v>35</v>
      </c>
    </row>
    <row r="68" spans="7:36" x14ac:dyDescent="0.2">
      <c r="L68" s="113" t="s">
        <v>35</v>
      </c>
      <c r="Y68" s="113" t="s">
        <v>35</v>
      </c>
      <c r="AC68" s="113" t="s">
        <v>35</v>
      </c>
      <c r="AD68" s="113" t="s">
        <v>35</v>
      </c>
    </row>
    <row r="70" spans="7:36" x14ac:dyDescent="0.2">
      <c r="N70" s="113" t="s">
        <v>35</v>
      </c>
    </row>
    <row r="71" spans="7:36" x14ac:dyDescent="0.2">
      <c r="U71" s="113" t="s">
        <v>35</v>
      </c>
      <c r="AJ71" s="115" t="s">
        <v>35</v>
      </c>
    </row>
    <row r="76" spans="7:36" x14ac:dyDescent="0.2">
      <c r="W76" s="113" t="s">
        <v>35</v>
      </c>
    </row>
  </sheetData>
  <mergeCells count="36">
    <mergeCell ref="A1:AH1"/>
    <mergeCell ref="AA3:AA4"/>
    <mergeCell ref="AB3:AB4"/>
    <mergeCell ref="AC3:AC4"/>
    <mergeCell ref="AD3:AD4"/>
    <mergeCell ref="W3:W4"/>
    <mergeCell ref="X3:X4"/>
    <mergeCell ref="Y3:Y4"/>
    <mergeCell ref="R3:R4"/>
    <mergeCell ref="O3:O4"/>
    <mergeCell ref="P3:P4"/>
    <mergeCell ref="Q3:Q4"/>
    <mergeCell ref="B2:AH2"/>
    <mergeCell ref="AE3:AE4"/>
    <mergeCell ref="Z3:Z4"/>
    <mergeCell ref="T52:X52"/>
    <mergeCell ref="AF3:AF4"/>
    <mergeCell ref="A2:A4"/>
    <mergeCell ref="S3:S4"/>
    <mergeCell ref="V3:V4"/>
    <mergeCell ref="T53:X53"/>
    <mergeCell ref="U3:U4"/>
    <mergeCell ref="B3:B4"/>
    <mergeCell ref="C3:C4"/>
    <mergeCell ref="D3:D4"/>
    <mergeCell ref="N3:N4"/>
    <mergeCell ref="E3:E4"/>
    <mergeCell ref="F3:F4"/>
    <mergeCell ref="M3:M4"/>
    <mergeCell ref="K3:K4"/>
    <mergeCell ref="L3:L4"/>
    <mergeCell ref="G3:G4"/>
    <mergeCell ref="H3:H4"/>
    <mergeCell ref="J3:J4"/>
    <mergeCell ref="I3:I4"/>
    <mergeCell ref="T3:T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60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7"/>
  <sheetViews>
    <sheetView zoomScale="90" zoomScaleNormal="90" workbookViewId="0">
      <selection activeCell="B5" sqref="B5:AH50"/>
    </sheetView>
  </sheetViews>
  <sheetFormatPr defaultRowHeight="12.75" x14ac:dyDescent="0.2"/>
  <cols>
    <col min="1" max="1" width="19" style="113" customWidth="1"/>
    <col min="2" max="4" width="5" style="113" customWidth="1"/>
    <col min="5" max="5" width="5.140625" style="113" customWidth="1"/>
    <col min="6" max="6" width="5" style="113" customWidth="1"/>
    <col min="7" max="7" width="5.140625" style="113" customWidth="1"/>
    <col min="8" max="9" width="5" style="113" customWidth="1"/>
    <col min="10" max="10" width="5.42578125" style="113" customWidth="1"/>
    <col min="11" max="11" width="5.140625" style="113" customWidth="1"/>
    <col min="12" max="12" width="5" style="113" customWidth="1"/>
    <col min="13" max="13" width="5.140625" style="113" customWidth="1"/>
    <col min="14" max="14" width="5" style="113" customWidth="1"/>
    <col min="15" max="15" width="5.28515625" style="113" customWidth="1"/>
    <col min="16" max="16" width="5" style="113" customWidth="1"/>
    <col min="17" max="17" width="5.28515625" style="113" customWidth="1"/>
    <col min="18" max="22" width="5.140625" style="113" customWidth="1"/>
    <col min="23" max="24" width="5.28515625" style="113" customWidth="1"/>
    <col min="25" max="25" width="5.42578125" style="113" customWidth="1"/>
    <col min="26" max="27" width="5.140625" style="113" customWidth="1"/>
    <col min="28" max="28" width="5" style="113" customWidth="1"/>
    <col min="29" max="29" width="5.28515625" style="113" customWidth="1"/>
    <col min="30" max="30" width="5.140625" style="113" customWidth="1"/>
    <col min="31" max="32" width="5.7109375" style="113" customWidth="1"/>
    <col min="33" max="33" width="7" style="121" bestFit="1" customWidth="1"/>
    <col min="34" max="34" width="6.85546875" style="119" customWidth="1"/>
    <col min="35" max="16384" width="9.140625" style="18"/>
  </cols>
  <sheetData>
    <row r="1" spans="1:34" ht="20.100000000000001" customHeight="1" x14ac:dyDescent="0.2">
      <c r="A1" s="167" t="s">
        <v>222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9"/>
    </row>
    <row r="2" spans="1:34" s="116" customFormat="1" ht="20.100000000000001" customHeight="1" x14ac:dyDescent="0.2">
      <c r="A2" s="166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76"/>
      <c r="AG2" s="161"/>
      <c r="AH2" s="162"/>
    </row>
    <row r="3" spans="1:34" s="117" customFormat="1" ht="20.100000000000001" customHeight="1" x14ac:dyDescent="0.2">
      <c r="A3" s="166"/>
      <c r="B3" s="157">
        <v>1</v>
      </c>
      <c r="C3" s="157">
        <f>SUM(B3+1)</f>
        <v>2</v>
      </c>
      <c r="D3" s="157">
        <f t="shared" ref="D3:AD3" si="0">SUM(C3+1)</f>
        <v>3</v>
      </c>
      <c r="E3" s="157">
        <f t="shared" si="0"/>
        <v>4</v>
      </c>
      <c r="F3" s="157">
        <f t="shared" si="0"/>
        <v>5</v>
      </c>
      <c r="G3" s="157">
        <f t="shared" si="0"/>
        <v>6</v>
      </c>
      <c r="H3" s="157">
        <f t="shared" si="0"/>
        <v>7</v>
      </c>
      <c r="I3" s="157">
        <f t="shared" si="0"/>
        <v>8</v>
      </c>
      <c r="J3" s="157">
        <f t="shared" si="0"/>
        <v>9</v>
      </c>
      <c r="K3" s="157">
        <f t="shared" si="0"/>
        <v>10</v>
      </c>
      <c r="L3" s="157">
        <f t="shared" si="0"/>
        <v>11</v>
      </c>
      <c r="M3" s="157">
        <f t="shared" si="0"/>
        <v>12</v>
      </c>
      <c r="N3" s="157">
        <f t="shared" si="0"/>
        <v>13</v>
      </c>
      <c r="O3" s="157">
        <f t="shared" si="0"/>
        <v>14</v>
      </c>
      <c r="P3" s="157">
        <f t="shared" si="0"/>
        <v>15</v>
      </c>
      <c r="Q3" s="157">
        <f t="shared" si="0"/>
        <v>16</v>
      </c>
      <c r="R3" s="157">
        <f t="shared" si="0"/>
        <v>17</v>
      </c>
      <c r="S3" s="157">
        <f t="shared" si="0"/>
        <v>18</v>
      </c>
      <c r="T3" s="157">
        <f t="shared" si="0"/>
        <v>19</v>
      </c>
      <c r="U3" s="157">
        <f t="shared" si="0"/>
        <v>20</v>
      </c>
      <c r="V3" s="157">
        <f t="shared" si="0"/>
        <v>21</v>
      </c>
      <c r="W3" s="157">
        <f t="shared" si="0"/>
        <v>22</v>
      </c>
      <c r="X3" s="157">
        <f t="shared" si="0"/>
        <v>23</v>
      </c>
      <c r="Y3" s="157">
        <f t="shared" si="0"/>
        <v>24</v>
      </c>
      <c r="Z3" s="157">
        <f t="shared" si="0"/>
        <v>25</v>
      </c>
      <c r="AA3" s="157">
        <f t="shared" si="0"/>
        <v>26</v>
      </c>
      <c r="AB3" s="157">
        <f t="shared" si="0"/>
        <v>27</v>
      </c>
      <c r="AC3" s="157">
        <f t="shared" si="0"/>
        <v>28</v>
      </c>
      <c r="AD3" s="157">
        <f t="shared" si="0"/>
        <v>29</v>
      </c>
      <c r="AE3" s="175">
        <v>30</v>
      </c>
      <c r="AF3" s="158">
        <v>31</v>
      </c>
      <c r="AG3" s="94" t="s">
        <v>28</v>
      </c>
      <c r="AH3" s="52" t="s">
        <v>26</v>
      </c>
    </row>
    <row r="4" spans="1:34" s="117" customFormat="1" ht="20.100000000000001" customHeight="1" x14ac:dyDescent="0.2">
      <c r="A4" s="166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75"/>
      <c r="AF4" s="159"/>
      <c r="AG4" s="94" t="s">
        <v>25</v>
      </c>
      <c r="AH4" s="52" t="s">
        <v>25</v>
      </c>
    </row>
    <row r="5" spans="1:34" s="117" customFormat="1" x14ac:dyDescent="0.2">
      <c r="A5" s="50" t="s">
        <v>30</v>
      </c>
      <c r="B5" s="139">
        <f>[1]Janeiro!$G$5</f>
        <v>44</v>
      </c>
      <c r="C5" s="139">
        <f>[1]Janeiro!$G$6</f>
        <v>57</v>
      </c>
      <c r="D5" s="139">
        <f>[1]Janeiro!$G$7</f>
        <v>49</v>
      </c>
      <c r="E5" s="139">
        <f>[1]Janeiro!$G$8</f>
        <v>86</v>
      </c>
      <c r="F5" s="139">
        <f>[1]Janeiro!$G$9</f>
        <v>64</v>
      </c>
      <c r="G5" s="139">
        <f>[1]Janeiro!$G$10</f>
        <v>59</v>
      </c>
      <c r="H5" s="139">
        <f>[1]Janeiro!$G$11</f>
        <v>57</v>
      </c>
      <c r="I5" s="139">
        <f>[1]Janeiro!$G$12</f>
        <v>47</v>
      </c>
      <c r="J5" s="139">
        <f>[1]Janeiro!$G$13</f>
        <v>38</v>
      </c>
      <c r="K5" s="139">
        <f>[1]Janeiro!$G$14</f>
        <v>60</v>
      </c>
      <c r="L5" s="139">
        <f>[1]Janeiro!$G$15</f>
        <v>52</v>
      </c>
      <c r="M5" s="139">
        <f>[1]Janeiro!$G$16</f>
        <v>49</v>
      </c>
      <c r="N5" s="139">
        <f>[1]Janeiro!$G$17</f>
        <v>50</v>
      </c>
      <c r="O5" s="139">
        <f>[1]Janeiro!$G$18</f>
        <v>66</v>
      </c>
      <c r="P5" s="139">
        <f>[1]Janeiro!$G$19</f>
        <v>46</v>
      </c>
      <c r="Q5" s="139">
        <f>[1]Janeiro!$G$20</f>
        <v>47</v>
      </c>
      <c r="R5" s="139">
        <f>[1]Janeiro!$G$21</f>
        <v>39</v>
      </c>
      <c r="S5" s="139">
        <f>[1]Janeiro!$G$22</f>
        <v>45</v>
      </c>
      <c r="T5" s="139">
        <f>[1]Janeiro!$G$23</f>
        <v>35</v>
      </c>
      <c r="U5" s="139">
        <f>[1]Janeiro!$G$24</f>
        <v>43</v>
      </c>
      <c r="V5" s="139">
        <f>[1]Janeiro!$G$25</f>
        <v>47</v>
      </c>
      <c r="W5" s="139">
        <f>[1]Janeiro!$G$26</f>
        <v>55</v>
      </c>
      <c r="X5" s="139">
        <f>[1]Janeiro!$G$27</f>
        <v>48</v>
      </c>
      <c r="Y5" s="139">
        <f>[1]Janeiro!$G$28</f>
        <v>41</v>
      </c>
      <c r="Z5" s="139">
        <f>[1]Janeiro!$G$29</f>
        <v>43</v>
      </c>
      <c r="AA5" s="139">
        <f>[1]Janeiro!$G$30</f>
        <v>30</v>
      </c>
      <c r="AB5" s="139">
        <f>[1]Janeiro!$G$31</f>
        <v>39</v>
      </c>
      <c r="AC5" s="139">
        <f>[1]Janeiro!$G$32</f>
        <v>46</v>
      </c>
      <c r="AD5" s="139">
        <f>[1]Janeiro!$G$33</f>
        <v>48</v>
      </c>
      <c r="AE5" s="139">
        <f>[1]Janeiro!$G$34</f>
        <v>67</v>
      </c>
      <c r="AF5" s="139">
        <f>[1]Janeiro!$G$35</f>
        <v>56</v>
      </c>
      <c r="AG5" s="146">
        <f t="shared" ref="AG5" si="1">MIN(B5:AF5)</f>
        <v>30</v>
      </c>
      <c r="AH5" s="145">
        <f t="shared" ref="AH5" si="2">AVERAGE(B5:AF5)</f>
        <v>50.096774193548384</v>
      </c>
    </row>
    <row r="6" spans="1:34" x14ac:dyDescent="0.2">
      <c r="A6" s="50" t="s">
        <v>0</v>
      </c>
      <c r="B6" s="141">
        <f>[2]Janeiro!$G$5</f>
        <v>42</v>
      </c>
      <c r="C6" s="141">
        <f>[2]Janeiro!$G$6</f>
        <v>69</v>
      </c>
      <c r="D6" s="141">
        <f>[2]Janeiro!$G$7</f>
        <v>55</v>
      </c>
      <c r="E6" s="141">
        <f>[2]Janeiro!$G$8</f>
        <v>40</v>
      </c>
      <c r="F6" s="141">
        <f>[2]Janeiro!$G$9</f>
        <v>24</v>
      </c>
      <c r="G6" s="141">
        <f>[2]Janeiro!$G$10</f>
        <v>33</v>
      </c>
      <c r="H6" s="141">
        <f>[2]Janeiro!$G$11</f>
        <v>43</v>
      </c>
      <c r="I6" s="141">
        <f>[2]Janeiro!$G$12</f>
        <v>42</v>
      </c>
      <c r="J6" s="141">
        <f>[2]Janeiro!$G$13</f>
        <v>48</v>
      </c>
      <c r="K6" s="141">
        <f>[2]Janeiro!$G$14</f>
        <v>54</v>
      </c>
      <c r="L6" s="141">
        <f>[2]Janeiro!$G$15</f>
        <v>44</v>
      </c>
      <c r="M6" s="141">
        <f>[2]Janeiro!$G$16</f>
        <v>41</v>
      </c>
      <c r="N6" s="141">
        <f>[2]Janeiro!$G$17</f>
        <v>50</v>
      </c>
      <c r="O6" s="141">
        <f>[2]Janeiro!$G$18</f>
        <v>63</v>
      </c>
      <c r="P6" s="141">
        <f>[2]Janeiro!$G$19</f>
        <v>44</v>
      </c>
      <c r="Q6" s="141">
        <f>[2]Janeiro!$G$20</f>
        <v>37</v>
      </c>
      <c r="R6" s="141">
        <f>[2]Janeiro!$G$21</f>
        <v>46</v>
      </c>
      <c r="S6" s="141">
        <f>[2]Janeiro!$G$22</f>
        <v>44</v>
      </c>
      <c r="T6" s="141">
        <f>[2]Janeiro!$G$23</f>
        <v>52</v>
      </c>
      <c r="U6" s="141">
        <f>[2]Janeiro!$G$24</f>
        <v>42</v>
      </c>
      <c r="V6" s="141">
        <f>[2]Janeiro!$G$25</f>
        <v>44</v>
      </c>
      <c r="W6" s="141">
        <f>[2]Janeiro!$G$26</f>
        <v>62</v>
      </c>
      <c r="X6" s="141">
        <f>[2]Janeiro!$G$27</f>
        <v>58</v>
      </c>
      <c r="Y6" s="141">
        <f>[2]Janeiro!$G$28</f>
        <v>34</v>
      </c>
      <c r="Z6" s="141">
        <f>[2]Janeiro!$G$29</f>
        <v>40</v>
      </c>
      <c r="AA6" s="141">
        <f>[2]Janeiro!$G$30</f>
        <v>29</v>
      </c>
      <c r="AB6" s="141">
        <f>[2]Janeiro!$G$31</f>
        <v>23</v>
      </c>
      <c r="AC6" s="141">
        <f>[2]Janeiro!$G$32</f>
        <v>34</v>
      </c>
      <c r="AD6" s="141">
        <f>[2]Janeiro!$G$33</f>
        <v>50</v>
      </c>
      <c r="AE6" s="141">
        <f>[2]Janeiro!$G$34</f>
        <v>45</v>
      </c>
      <c r="AF6" s="141">
        <f>[2]Janeiro!$G$35</f>
        <v>69</v>
      </c>
      <c r="AG6" s="146">
        <f t="shared" ref="AG6:AG49" si="3">MIN(B6:AF6)</f>
        <v>23</v>
      </c>
      <c r="AH6" s="145">
        <f t="shared" ref="AH6:AH49" si="4">AVERAGE(B6:AF6)</f>
        <v>45.193548387096776</v>
      </c>
    </row>
    <row r="7" spans="1:34" x14ac:dyDescent="0.2">
      <c r="A7" s="50" t="s">
        <v>90</v>
      </c>
      <c r="B7" s="141">
        <f>[3]Janeiro!$G$5</f>
        <v>39</v>
      </c>
      <c r="C7" s="141">
        <f>[3]Janeiro!$G$6</f>
        <v>85</v>
      </c>
      <c r="D7" s="141">
        <f>[3]Janeiro!$G$7</f>
        <v>60</v>
      </c>
      <c r="E7" s="141">
        <f>[3]Janeiro!$G$8</f>
        <v>68</v>
      </c>
      <c r="F7" s="141">
        <f>[3]Janeiro!$G$9</f>
        <v>52</v>
      </c>
      <c r="G7" s="141">
        <f>[3]Janeiro!$G$10</f>
        <v>52</v>
      </c>
      <c r="H7" s="141">
        <f>[3]Janeiro!$G$11</f>
        <v>55</v>
      </c>
      <c r="I7" s="141">
        <f>[3]Janeiro!$G$12</f>
        <v>47</v>
      </c>
      <c r="J7" s="141">
        <f>[3]Janeiro!$G$13</f>
        <v>52</v>
      </c>
      <c r="K7" s="141">
        <f>[3]Janeiro!$G$14</f>
        <v>46</v>
      </c>
      <c r="L7" s="141">
        <f>[3]Janeiro!$G$15</f>
        <v>50</v>
      </c>
      <c r="M7" s="141">
        <f>[3]Janeiro!$G$16</f>
        <v>46</v>
      </c>
      <c r="N7" s="141">
        <f>[3]Janeiro!$G$17</f>
        <v>56</v>
      </c>
      <c r="O7" s="141">
        <f>[3]Janeiro!$G$18</f>
        <v>53</v>
      </c>
      <c r="P7" s="141">
        <f>[3]Janeiro!$G$19</f>
        <v>49</v>
      </c>
      <c r="Q7" s="141">
        <f>[3]Janeiro!$G$20</f>
        <v>42</v>
      </c>
      <c r="R7" s="141">
        <f>[3]Janeiro!$G$21</f>
        <v>49</v>
      </c>
      <c r="S7" s="141">
        <f>[3]Janeiro!$G$22</f>
        <v>39</v>
      </c>
      <c r="T7" s="141">
        <f>[3]Janeiro!$G$23</f>
        <v>49</v>
      </c>
      <c r="U7" s="141">
        <f>[3]Janeiro!$G$24</f>
        <v>43</v>
      </c>
      <c r="V7" s="141">
        <f>[3]Janeiro!$G$25</f>
        <v>45</v>
      </c>
      <c r="W7" s="141">
        <f>[3]Janeiro!$G$26</f>
        <v>59</v>
      </c>
      <c r="X7" s="141">
        <f>[3]Janeiro!$G$27</f>
        <v>56</v>
      </c>
      <c r="Y7" s="141">
        <f>[3]Janeiro!$G$28</f>
        <v>47</v>
      </c>
      <c r="Z7" s="141">
        <f>[3]Janeiro!$G$29</f>
        <v>51</v>
      </c>
      <c r="AA7" s="141">
        <f>[3]Janeiro!$G$30</f>
        <v>37</v>
      </c>
      <c r="AB7" s="141">
        <f>[3]Janeiro!$G$31</f>
        <v>46</v>
      </c>
      <c r="AC7" s="141">
        <f>[3]Janeiro!$G$32</f>
        <v>45</v>
      </c>
      <c r="AD7" s="141">
        <f>[3]Janeiro!$G$33</f>
        <v>45</v>
      </c>
      <c r="AE7" s="141">
        <f>[3]Janeiro!$G$34</f>
        <v>64</v>
      </c>
      <c r="AF7" s="141">
        <f>[3]Janeiro!$G$35</f>
        <v>77</v>
      </c>
      <c r="AG7" s="146">
        <f t="shared" si="3"/>
        <v>37</v>
      </c>
      <c r="AH7" s="145">
        <f t="shared" si="4"/>
        <v>51.741935483870968</v>
      </c>
    </row>
    <row r="8" spans="1:34" x14ac:dyDescent="0.2">
      <c r="A8" s="50" t="s">
        <v>1</v>
      </c>
      <c r="B8" s="141">
        <f>[4]Janeiro!$G$5</f>
        <v>40</v>
      </c>
      <c r="C8" s="141">
        <f>[4]Janeiro!$G$6</f>
        <v>45</v>
      </c>
      <c r="D8" s="141">
        <f>[4]Janeiro!$G$7</f>
        <v>65</v>
      </c>
      <c r="E8" s="141">
        <f>[4]Janeiro!$G$8</f>
        <v>72</v>
      </c>
      <c r="F8" s="141">
        <f>[4]Janeiro!$G$9</f>
        <v>39</v>
      </c>
      <c r="G8" s="141">
        <f>[4]Janeiro!$G$10</f>
        <v>43</v>
      </c>
      <c r="H8" s="141">
        <f>[4]Janeiro!$G$11</f>
        <v>42</v>
      </c>
      <c r="I8" s="141">
        <f>[4]Janeiro!$G$12</f>
        <v>34</v>
      </c>
      <c r="J8" s="141">
        <f>[4]Janeiro!$G$13</f>
        <v>35</v>
      </c>
      <c r="K8" s="141">
        <f>[4]Janeiro!$G$14</f>
        <v>47</v>
      </c>
      <c r="L8" s="141">
        <f>[4]Janeiro!$G$15</f>
        <v>55</v>
      </c>
      <c r="M8" s="141">
        <f>[4]Janeiro!$G$16</f>
        <v>56</v>
      </c>
      <c r="N8" s="141">
        <f>[4]Janeiro!$G$17</f>
        <v>72</v>
      </c>
      <c r="O8" s="141">
        <f>[4]Janeiro!$G$18</f>
        <v>69</v>
      </c>
      <c r="P8" s="141">
        <f>[4]Janeiro!$G$19</f>
        <v>45</v>
      </c>
      <c r="Q8" s="141">
        <f>[4]Janeiro!$G$20</f>
        <v>33</v>
      </c>
      <c r="R8" s="141">
        <f>[4]Janeiro!$G$21</f>
        <v>47</v>
      </c>
      <c r="S8" s="141">
        <f>[4]Janeiro!$G$22</f>
        <v>41</v>
      </c>
      <c r="T8" s="141">
        <f>[4]Janeiro!$G$23</f>
        <v>43</v>
      </c>
      <c r="U8" s="141">
        <f>[4]Janeiro!$G$24</f>
        <v>49</v>
      </c>
      <c r="V8" s="141">
        <f>[4]Janeiro!$G$25</f>
        <v>40</v>
      </c>
      <c r="W8" s="141">
        <f>[4]Janeiro!$G$26</f>
        <v>45</v>
      </c>
      <c r="X8" s="141">
        <f>[4]Janeiro!$G$27</f>
        <v>54</v>
      </c>
      <c r="Y8" s="141">
        <f>[4]Janeiro!$G$28</f>
        <v>51</v>
      </c>
      <c r="Z8" s="141">
        <f>[4]Janeiro!$G$29</f>
        <v>45</v>
      </c>
      <c r="AA8" s="141">
        <f>[4]Janeiro!$G$30</f>
        <v>42</v>
      </c>
      <c r="AB8" s="141">
        <f>[4]Janeiro!$G$31</f>
        <v>52</v>
      </c>
      <c r="AC8" s="141">
        <f>[4]Janeiro!$G$32</f>
        <v>51</v>
      </c>
      <c r="AD8" s="141">
        <f>[4]Janeiro!$G$33</f>
        <v>54</v>
      </c>
      <c r="AE8" s="141">
        <f>[4]Janeiro!$G$34</f>
        <v>64</v>
      </c>
      <c r="AF8" s="141">
        <f>[4]Janeiro!$G$35</f>
        <v>83</v>
      </c>
      <c r="AG8" s="146">
        <f t="shared" si="3"/>
        <v>33</v>
      </c>
      <c r="AH8" s="145">
        <f t="shared" si="4"/>
        <v>50.096774193548384</v>
      </c>
    </row>
    <row r="9" spans="1:34" hidden="1" x14ac:dyDescent="0.2">
      <c r="A9" s="109" t="s">
        <v>153</v>
      </c>
      <c r="B9" s="141" t="str">
        <f>[5]Janeiro!$G$5</f>
        <v>*</v>
      </c>
      <c r="C9" s="141" t="str">
        <f>[5]Janeiro!$G$6</f>
        <v>*</v>
      </c>
      <c r="D9" s="141" t="str">
        <f>[5]Janeiro!$G$7</f>
        <v>*</v>
      </c>
      <c r="E9" s="141" t="str">
        <f>[5]Janeiro!$G$8</f>
        <v>*</v>
      </c>
      <c r="F9" s="141" t="str">
        <f>[5]Janeiro!$G$9</f>
        <v>*</v>
      </c>
      <c r="G9" s="141" t="str">
        <f>[5]Janeiro!$G$10</f>
        <v>*</v>
      </c>
      <c r="H9" s="141" t="str">
        <f>[5]Janeiro!$G$11</f>
        <v>*</v>
      </c>
      <c r="I9" s="141" t="str">
        <f>[5]Janeiro!$G$12</f>
        <v>*</v>
      </c>
      <c r="J9" s="141" t="str">
        <f>[5]Janeiro!$G$13</f>
        <v>*</v>
      </c>
      <c r="K9" s="141" t="str">
        <f>[5]Janeiro!$G$14</f>
        <v>*</v>
      </c>
      <c r="L9" s="141" t="str">
        <f>[5]Janeiro!$G$15</f>
        <v>*</v>
      </c>
      <c r="M9" s="141" t="str">
        <f>[5]Janeiro!$G$16</f>
        <v>*</v>
      </c>
      <c r="N9" s="141" t="str">
        <f>[5]Janeiro!$G$17</f>
        <v>*</v>
      </c>
      <c r="O9" s="141" t="str">
        <f>[5]Janeiro!$G$18</f>
        <v>*</v>
      </c>
      <c r="P9" s="141" t="str">
        <f>[5]Janeiro!$G$19</f>
        <v>*</v>
      </c>
      <c r="Q9" s="141" t="str">
        <f>[5]Janeiro!$G$20</f>
        <v>*</v>
      </c>
      <c r="R9" s="141" t="str">
        <f>[5]Janeiro!$G$21</f>
        <v>*</v>
      </c>
      <c r="S9" s="141" t="str">
        <f>[5]Janeiro!$G$22</f>
        <v>*</v>
      </c>
      <c r="T9" s="141" t="str">
        <f>[5]Janeiro!$G$23</f>
        <v>*</v>
      </c>
      <c r="U9" s="141" t="str">
        <f>[5]Janeiro!$G$24</f>
        <v>*</v>
      </c>
      <c r="V9" s="141" t="str">
        <f>[5]Janeiro!$G$25</f>
        <v>*</v>
      </c>
      <c r="W9" s="141" t="str">
        <f>[5]Janeiro!$G$26</f>
        <v>*</v>
      </c>
      <c r="X9" s="141" t="str">
        <f>[5]Janeiro!$G$27</f>
        <v>*</v>
      </c>
      <c r="Y9" s="141" t="str">
        <f>[5]Janeiro!$G$28</f>
        <v>*</v>
      </c>
      <c r="Z9" s="141" t="str">
        <f>[5]Janeiro!$G$29</f>
        <v>*</v>
      </c>
      <c r="AA9" s="141" t="str">
        <f>[5]Janeiro!$G$30</f>
        <v>*</v>
      </c>
      <c r="AB9" s="141" t="str">
        <f>[5]Janeiro!$G$31</f>
        <v>*</v>
      </c>
      <c r="AC9" s="141" t="str">
        <f>[5]Janeiro!$G$32</f>
        <v>*</v>
      </c>
      <c r="AD9" s="141" t="str">
        <f>[5]Janeiro!$G$33</f>
        <v>*</v>
      </c>
      <c r="AE9" s="141" t="str">
        <f>[5]Janeiro!$G$34</f>
        <v>*</v>
      </c>
      <c r="AF9" s="141" t="str">
        <f>[5]Janeiro!$G$35</f>
        <v>*</v>
      </c>
      <c r="AG9" s="146">
        <f t="shared" si="3"/>
        <v>0</v>
      </c>
      <c r="AH9" s="145" t="e">
        <f t="shared" si="4"/>
        <v>#DIV/0!</v>
      </c>
    </row>
    <row r="10" spans="1:34" x14ac:dyDescent="0.2">
      <c r="A10" s="50" t="s">
        <v>97</v>
      </c>
      <c r="B10" s="141">
        <f>[6]Janeiro!$G$5</f>
        <v>58</v>
      </c>
      <c r="C10" s="141">
        <f>[6]Janeiro!$G$6</f>
        <v>69</v>
      </c>
      <c r="D10" s="141">
        <f>[6]Janeiro!$G$7</f>
        <v>71</v>
      </c>
      <c r="E10" s="141">
        <f>[6]Janeiro!$G$8</f>
        <v>94</v>
      </c>
      <c r="F10" s="141">
        <f>[6]Janeiro!$G$9</f>
        <v>61</v>
      </c>
      <c r="G10" s="141">
        <f>[6]Janeiro!$G$10</f>
        <v>68</v>
      </c>
      <c r="H10" s="141">
        <f>[6]Janeiro!$G$11</f>
        <v>60</v>
      </c>
      <c r="I10" s="141">
        <f>[6]Janeiro!$G$12</f>
        <v>53</v>
      </c>
      <c r="J10" s="141">
        <f>[6]Janeiro!$G$13</f>
        <v>54</v>
      </c>
      <c r="K10" s="141">
        <f>[6]Janeiro!$G$14</f>
        <v>66</v>
      </c>
      <c r="L10" s="141">
        <f>[6]Janeiro!$G$15</f>
        <v>73</v>
      </c>
      <c r="M10" s="141">
        <f>[6]Janeiro!$G$16</f>
        <v>66</v>
      </c>
      <c r="N10" s="141">
        <f>[6]Janeiro!$G$17</f>
        <v>79</v>
      </c>
      <c r="O10" s="141">
        <f>[6]Janeiro!$G$18</f>
        <v>80</v>
      </c>
      <c r="P10" s="141">
        <f>[6]Janeiro!$G$19</f>
        <v>59</v>
      </c>
      <c r="Q10" s="141">
        <f>[6]Janeiro!$G$20</f>
        <v>53</v>
      </c>
      <c r="R10" s="141">
        <f>[6]Janeiro!$G$21</f>
        <v>59</v>
      </c>
      <c r="S10" s="141">
        <f>[6]Janeiro!$G$22</f>
        <v>48</v>
      </c>
      <c r="T10" s="141">
        <f>[6]Janeiro!$G$23</f>
        <v>54</v>
      </c>
      <c r="U10" s="141">
        <f>[6]Janeiro!$G$24</f>
        <v>60</v>
      </c>
      <c r="V10" s="141">
        <f>[6]Janeiro!$G$25</f>
        <v>60</v>
      </c>
      <c r="W10" s="141">
        <f>[6]Janeiro!$G$26</f>
        <v>70</v>
      </c>
      <c r="X10" s="141">
        <f>[6]Janeiro!$G$27</f>
        <v>84</v>
      </c>
      <c r="Y10" s="141">
        <f>[6]Janeiro!$G$28</f>
        <v>67</v>
      </c>
      <c r="Z10" s="141">
        <f>[6]Janeiro!$G$29</f>
        <v>51</v>
      </c>
      <c r="AA10" s="141">
        <f>[6]Janeiro!$G$30</f>
        <v>46</v>
      </c>
      <c r="AB10" s="141">
        <f>[6]Janeiro!$G$31</f>
        <v>51</v>
      </c>
      <c r="AC10" s="141">
        <f>[6]Janeiro!$G$32</f>
        <v>54</v>
      </c>
      <c r="AD10" s="141">
        <f>[6]Janeiro!$G$33</f>
        <v>61</v>
      </c>
      <c r="AE10" s="141">
        <f>[6]Janeiro!$G$34</f>
        <v>68</v>
      </c>
      <c r="AF10" s="141">
        <f>[6]Janeiro!$G$35</f>
        <v>68</v>
      </c>
      <c r="AG10" s="146">
        <f t="shared" si="3"/>
        <v>46</v>
      </c>
      <c r="AH10" s="145">
        <f t="shared" si="4"/>
        <v>63.387096774193552</v>
      </c>
    </row>
    <row r="11" spans="1:34" x14ac:dyDescent="0.2">
      <c r="A11" s="50" t="s">
        <v>52</v>
      </c>
      <c r="B11" s="141">
        <f>[7]Janeiro!$G$5</f>
        <v>41</v>
      </c>
      <c r="C11" s="141">
        <f>[7]Janeiro!$G$6</f>
        <v>53</v>
      </c>
      <c r="D11" s="141">
        <f>[7]Janeiro!$G$7</f>
        <v>48</v>
      </c>
      <c r="E11" s="141">
        <f>[7]Janeiro!$G$8</f>
        <v>67</v>
      </c>
      <c r="F11" s="141">
        <f>[7]Janeiro!$G$9</f>
        <v>79</v>
      </c>
      <c r="G11" s="141">
        <f>[7]Janeiro!$G$10</f>
        <v>54</v>
      </c>
      <c r="H11" s="141">
        <f>[7]Janeiro!$G$11</f>
        <v>51</v>
      </c>
      <c r="I11" s="141">
        <f>[7]Janeiro!$G$12</f>
        <v>53</v>
      </c>
      <c r="J11" s="141">
        <f>[7]Janeiro!$G$13</f>
        <v>49</v>
      </c>
      <c r="K11" s="141">
        <f>[7]Janeiro!$G$14</f>
        <v>45</v>
      </c>
      <c r="L11" s="141">
        <f>[7]Janeiro!$G$15</f>
        <v>41</v>
      </c>
      <c r="M11" s="141">
        <f>[7]Janeiro!$G$16</f>
        <v>44</v>
      </c>
      <c r="N11" s="141">
        <f>[7]Janeiro!$G$17</f>
        <v>38</v>
      </c>
      <c r="O11" s="141">
        <f>[7]Janeiro!$G$18</f>
        <v>47</v>
      </c>
      <c r="P11" s="141">
        <f>[7]Janeiro!$G$19</f>
        <v>36</v>
      </c>
      <c r="Q11" s="141">
        <f>[7]Janeiro!$G$20</f>
        <v>45</v>
      </c>
      <c r="R11" s="141">
        <f>[7]Janeiro!$G$21</f>
        <v>43</v>
      </c>
      <c r="S11" s="141">
        <f>[7]Janeiro!$G$22</f>
        <v>35</v>
      </c>
      <c r="T11" s="141">
        <f>[7]Janeiro!$G$23</f>
        <v>41</v>
      </c>
      <c r="U11" s="141">
        <f>[7]Janeiro!$G$24</f>
        <v>43</v>
      </c>
      <c r="V11" s="141">
        <f>[7]Janeiro!$G$25</f>
        <v>53</v>
      </c>
      <c r="W11" s="141">
        <f>[7]Janeiro!$G$26</f>
        <v>53</v>
      </c>
      <c r="X11" s="141">
        <f>[7]Janeiro!$G$27</f>
        <v>43</v>
      </c>
      <c r="Y11" s="141">
        <f>[7]Janeiro!$G$28</f>
        <v>37</v>
      </c>
      <c r="Z11" s="141">
        <f>[7]Janeiro!$G$29</f>
        <v>39</v>
      </c>
      <c r="AA11" s="141">
        <f>[7]Janeiro!$G$30</f>
        <v>28</v>
      </c>
      <c r="AB11" s="141">
        <f>[7]Janeiro!$G$31</f>
        <v>44</v>
      </c>
      <c r="AC11" s="141">
        <f>[7]Janeiro!$G$32</f>
        <v>44</v>
      </c>
      <c r="AD11" s="141">
        <f>[7]Janeiro!$G$33</f>
        <v>33</v>
      </c>
      <c r="AE11" s="141">
        <f>[7]Janeiro!$G$34</f>
        <v>55</v>
      </c>
      <c r="AF11" s="141">
        <f>[7]Janeiro!$G$35</f>
        <v>55</v>
      </c>
      <c r="AG11" s="146">
        <f t="shared" si="3"/>
        <v>28</v>
      </c>
      <c r="AH11" s="145">
        <f t="shared" si="4"/>
        <v>46.354838709677416</v>
      </c>
    </row>
    <row r="12" spans="1:34" hidden="1" x14ac:dyDescent="0.2">
      <c r="A12" s="110" t="s">
        <v>31</v>
      </c>
      <c r="B12" s="141" t="str">
        <f>[8]Janeiro!$G$5</f>
        <v>*</v>
      </c>
      <c r="C12" s="141" t="str">
        <f>[8]Janeiro!$G$6</f>
        <v>*</v>
      </c>
      <c r="D12" s="141" t="str">
        <f>[8]Janeiro!$G$7</f>
        <v>*</v>
      </c>
      <c r="E12" s="141" t="str">
        <f>[8]Janeiro!$G$8</f>
        <v>*</v>
      </c>
      <c r="F12" s="141" t="str">
        <f>[8]Janeiro!$G$9</f>
        <v>*</v>
      </c>
      <c r="G12" s="141" t="str">
        <f>[8]Janeiro!$G$10</f>
        <v>*</v>
      </c>
      <c r="H12" s="141" t="str">
        <f>[8]Janeiro!$G$11</f>
        <v>*</v>
      </c>
      <c r="I12" s="141" t="str">
        <f>[8]Janeiro!$G$12</f>
        <v>*</v>
      </c>
      <c r="J12" s="141" t="str">
        <f>[8]Janeiro!$G$13</f>
        <v>*</v>
      </c>
      <c r="K12" s="141" t="str">
        <f>[8]Janeiro!$G$14</f>
        <v>*</v>
      </c>
      <c r="L12" s="141" t="str">
        <f>[8]Janeiro!$G$15</f>
        <v>*</v>
      </c>
      <c r="M12" s="141" t="str">
        <f>[8]Janeiro!$G$16</f>
        <v>*</v>
      </c>
      <c r="N12" s="141" t="str">
        <f>[8]Janeiro!$G$17</f>
        <v>*</v>
      </c>
      <c r="O12" s="141" t="str">
        <f>[8]Janeiro!$G$18</f>
        <v>*</v>
      </c>
      <c r="P12" s="141" t="str">
        <f>[8]Janeiro!$G$19</f>
        <v>*</v>
      </c>
      <c r="Q12" s="141" t="str">
        <f>[8]Janeiro!$G$20</f>
        <v>*</v>
      </c>
      <c r="R12" s="141" t="str">
        <f>[8]Janeiro!$G$21</f>
        <v>*</v>
      </c>
      <c r="S12" s="141" t="str">
        <f>[8]Janeiro!$G$22</f>
        <v>*</v>
      </c>
      <c r="T12" s="141" t="str">
        <f>[8]Janeiro!$G$23</f>
        <v>*</v>
      </c>
      <c r="U12" s="141" t="str">
        <f>[8]Janeiro!$G$24</f>
        <v>*</v>
      </c>
      <c r="V12" s="141" t="str">
        <f>[8]Janeiro!$G$25</f>
        <v>*</v>
      </c>
      <c r="W12" s="141" t="str">
        <f>[8]Janeiro!$G$26</f>
        <v>*</v>
      </c>
      <c r="X12" s="141" t="str">
        <f>[8]Janeiro!$G$27</f>
        <v>*</v>
      </c>
      <c r="Y12" s="141" t="str">
        <f>[8]Janeiro!$G$28</f>
        <v>*</v>
      </c>
      <c r="Z12" s="141" t="str">
        <f>[8]Janeiro!$G$29</f>
        <v>*</v>
      </c>
      <c r="AA12" s="141" t="str">
        <f>[8]Janeiro!$G$30</f>
        <v>*</v>
      </c>
      <c r="AB12" s="141" t="str">
        <f>[8]Janeiro!$G$31</f>
        <v>*</v>
      </c>
      <c r="AC12" s="141" t="str">
        <f>[8]Janeiro!$G$32</f>
        <v>*</v>
      </c>
      <c r="AD12" s="141" t="str">
        <f>[8]Janeiro!$G$33</f>
        <v>*</v>
      </c>
      <c r="AE12" s="141" t="str">
        <f>[8]Janeiro!$G$34</f>
        <v>*</v>
      </c>
      <c r="AF12" s="141" t="str">
        <f>[8]Janeiro!$G$35</f>
        <v>*</v>
      </c>
      <c r="AG12" s="146">
        <f t="shared" si="3"/>
        <v>0</v>
      </c>
      <c r="AH12" s="145" t="e">
        <f t="shared" si="4"/>
        <v>#DIV/0!</v>
      </c>
    </row>
    <row r="13" spans="1:34" hidden="1" x14ac:dyDescent="0.2">
      <c r="A13" s="109" t="s">
        <v>100</v>
      </c>
      <c r="B13" s="141" t="str">
        <f>[9]Janeiro!$G$5</f>
        <v>*</v>
      </c>
      <c r="C13" s="141" t="str">
        <f>[9]Janeiro!$G$6</f>
        <v>*</v>
      </c>
      <c r="D13" s="141" t="str">
        <f>[9]Janeiro!$G$7</f>
        <v>*</v>
      </c>
      <c r="E13" s="141" t="str">
        <f>[9]Janeiro!$G$8</f>
        <v>*</v>
      </c>
      <c r="F13" s="141" t="str">
        <f>[9]Janeiro!$G$9</f>
        <v>*</v>
      </c>
      <c r="G13" s="141" t="str">
        <f>[9]Janeiro!$G$10</f>
        <v>*</v>
      </c>
      <c r="H13" s="141" t="str">
        <f>[9]Janeiro!$G$11</f>
        <v>*</v>
      </c>
      <c r="I13" s="141" t="str">
        <f>[9]Janeiro!$G$12</f>
        <v>*</v>
      </c>
      <c r="J13" s="141" t="str">
        <f>[9]Janeiro!$G$13</f>
        <v>*</v>
      </c>
      <c r="K13" s="141" t="str">
        <f>[9]Janeiro!$G$14</f>
        <v>*</v>
      </c>
      <c r="L13" s="141" t="str">
        <f>[9]Janeiro!$G$15</f>
        <v>*</v>
      </c>
      <c r="M13" s="141" t="str">
        <f>[9]Janeiro!$G$16</f>
        <v>*</v>
      </c>
      <c r="N13" s="141" t="str">
        <f>[9]Janeiro!$G$17</f>
        <v>*</v>
      </c>
      <c r="O13" s="141" t="str">
        <f>[9]Janeiro!$G$18</f>
        <v>*</v>
      </c>
      <c r="P13" s="141" t="str">
        <f>[9]Janeiro!$G$19</f>
        <v>*</v>
      </c>
      <c r="Q13" s="141" t="str">
        <f>[9]Janeiro!$G$20</f>
        <v>*</v>
      </c>
      <c r="R13" s="141" t="str">
        <f>[9]Janeiro!$G$21</f>
        <v>*</v>
      </c>
      <c r="S13" s="141" t="str">
        <f>[9]Janeiro!$G$22</f>
        <v>*</v>
      </c>
      <c r="T13" s="141" t="str">
        <f>[9]Janeiro!$G$23</f>
        <v>*</v>
      </c>
      <c r="U13" s="141" t="str">
        <f>[9]Janeiro!$G$24</f>
        <v>*</v>
      </c>
      <c r="V13" s="141" t="str">
        <f>[9]Janeiro!$G$25</f>
        <v>*</v>
      </c>
      <c r="W13" s="141" t="str">
        <f>[9]Janeiro!$G$26</f>
        <v>*</v>
      </c>
      <c r="X13" s="141" t="str">
        <f>[9]Janeiro!$G$27</f>
        <v>*</v>
      </c>
      <c r="Y13" s="141" t="str">
        <f>[9]Janeiro!$G$28</f>
        <v>*</v>
      </c>
      <c r="Z13" s="141" t="str">
        <f>[9]Janeiro!$G$29</f>
        <v>*</v>
      </c>
      <c r="AA13" s="141" t="str">
        <f>[9]Janeiro!$G$30</f>
        <v>*</v>
      </c>
      <c r="AB13" s="141" t="str">
        <f>[9]Janeiro!$G$31</f>
        <v>*</v>
      </c>
      <c r="AC13" s="141" t="str">
        <f>[9]Janeiro!$G$32</f>
        <v>*</v>
      </c>
      <c r="AD13" s="141" t="str">
        <f>[9]Janeiro!$G$33</f>
        <v>*</v>
      </c>
      <c r="AE13" s="141" t="str">
        <f>[9]Janeiro!$G$34</f>
        <v>*</v>
      </c>
      <c r="AF13" s="141" t="str">
        <f>[9]Janeiro!$G$35</f>
        <v>*</v>
      </c>
      <c r="AG13" s="146">
        <f t="shared" si="3"/>
        <v>0</v>
      </c>
      <c r="AH13" s="145" t="e">
        <f t="shared" si="4"/>
        <v>#DIV/0!</v>
      </c>
    </row>
    <row r="14" spans="1:34" hidden="1" x14ac:dyDescent="0.2">
      <c r="A14" s="110" t="s">
        <v>104</v>
      </c>
      <c r="B14" s="141" t="str">
        <f>[10]Janeiro!$G$5</f>
        <v>*</v>
      </c>
      <c r="C14" s="141" t="str">
        <f>[10]Janeiro!$G$6</f>
        <v>*</v>
      </c>
      <c r="D14" s="141" t="str">
        <f>[10]Janeiro!$G$7</f>
        <v>*</v>
      </c>
      <c r="E14" s="141" t="str">
        <f>[10]Janeiro!$G$8</f>
        <v>*</v>
      </c>
      <c r="F14" s="141" t="str">
        <f>[10]Janeiro!$G$9</f>
        <v>*</v>
      </c>
      <c r="G14" s="141" t="str">
        <f>[10]Janeiro!$G$10</f>
        <v>*</v>
      </c>
      <c r="H14" s="141" t="str">
        <f>[10]Janeiro!$G$11</f>
        <v>*</v>
      </c>
      <c r="I14" s="141" t="str">
        <f>[10]Janeiro!$G$12</f>
        <v>*</v>
      </c>
      <c r="J14" s="141" t="str">
        <f>[10]Janeiro!$G$13</f>
        <v>*</v>
      </c>
      <c r="K14" s="141" t="str">
        <f>[10]Janeiro!$G$14</f>
        <v>*</v>
      </c>
      <c r="L14" s="141" t="str">
        <f>[10]Janeiro!$G$15</f>
        <v>*</v>
      </c>
      <c r="M14" s="141" t="str">
        <f>[10]Janeiro!$G$16</f>
        <v>*</v>
      </c>
      <c r="N14" s="141" t="str">
        <f>[10]Janeiro!$G$17</f>
        <v>*</v>
      </c>
      <c r="O14" s="141" t="str">
        <f>[10]Janeiro!$G$18</f>
        <v>*</v>
      </c>
      <c r="P14" s="141" t="str">
        <f>[10]Janeiro!$G$19</f>
        <v>*</v>
      </c>
      <c r="Q14" s="141" t="str">
        <f>[10]Janeiro!$G$20</f>
        <v>*</v>
      </c>
      <c r="R14" s="141" t="str">
        <f>[10]Janeiro!$G$21</f>
        <v>*</v>
      </c>
      <c r="S14" s="141" t="str">
        <f>[10]Janeiro!$G$22</f>
        <v>*</v>
      </c>
      <c r="T14" s="141" t="str">
        <f>[10]Janeiro!$G$23</f>
        <v>*</v>
      </c>
      <c r="U14" s="141" t="str">
        <f>[10]Janeiro!$G$24</f>
        <v>*</v>
      </c>
      <c r="V14" s="141" t="str">
        <f>[10]Janeiro!$G$25</f>
        <v>*</v>
      </c>
      <c r="W14" s="141" t="str">
        <f>[10]Janeiro!$G$26</f>
        <v>*</v>
      </c>
      <c r="X14" s="141" t="str">
        <f>[10]Janeiro!$G$27</f>
        <v>*</v>
      </c>
      <c r="Y14" s="141" t="str">
        <f>[10]Janeiro!$G$28</f>
        <v>*</v>
      </c>
      <c r="Z14" s="141" t="str">
        <f>[10]Janeiro!$G$29</f>
        <v>*</v>
      </c>
      <c r="AA14" s="141" t="str">
        <f>[10]Janeiro!$G$30</f>
        <v>*</v>
      </c>
      <c r="AB14" s="141" t="str">
        <f>[10]Janeiro!$G$31</f>
        <v>*</v>
      </c>
      <c r="AC14" s="141" t="str">
        <f>[10]Janeiro!$G$32</f>
        <v>*</v>
      </c>
      <c r="AD14" s="141" t="str">
        <f>[10]Janeiro!$G$33</f>
        <v>*</v>
      </c>
      <c r="AE14" s="141" t="str">
        <f>[10]Janeiro!$G$34</f>
        <v>*</v>
      </c>
      <c r="AF14" s="141" t="str">
        <f>[10]Janeiro!$G$35</f>
        <v>*</v>
      </c>
      <c r="AG14" s="146">
        <f t="shared" si="3"/>
        <v>0</v>
      </c>
      <c r="AH14" s="145" t="e">
        <f t="shared" si="4"/>
        <v>#DIV/0!</v>
      </c>
    </row>
    <row r="15" spans="1:34" x14ac:dyDescent="0.2">
      <c r="A15" s="50" t="s">
        <v>107</v>
      </c>
      <c r="B15" s="141">
        <f>[11]Janeiro!$G$5</f>
        <v>50</v>
      </c>
      <c r="C15" s="141">
        <f>[11]Janeiro!$G$6</f>
        <v>67</v>
      </c>
      <c r="D15" s="141">
        <f>[11]Janeiro!$G$7</f>
        <v>61</v>
      </c>
      <c r="E15" s="141">
        <f>[11]Janeiro!$G$8</f>
        <v>64</v>
      </c>
      <c r="F15" s="141">
        <f>[11]Janeiro!$G$9</f>
        <v>42</v>
      </c>
      <c r="G15" s="141">
        <f>[11]Janeiro!$G$10</f>
        <v>52</v>
      </c>
      <c r="H15" s="141">
        <f>[11]Janeiro!$G$11</f>
        <v>53</v>
      </c>
      <c r="I15" s="141">
        <f>[11]Janeiro!$G$12</f>
        <v>48</v>
      </c>
      <c r="J15" s="141">
        <f>[11]Janeiro!$G$13</f>
        <v>56</v>
      </c>
      <c r="K15" s="141">
        <f>[11]Janeiro!$G$14</f>
        <v>55</v>
      </c>
      <c r="L15" s="141">
        <f>[11]Janeiro!$G$15</f>
        <v>60</v>
      </c>
      <c r="M15" s="141">
        <f>[11]Janeiro!$G$16</f>
        <v>52</v>
      </c>
      <c r="N15" s="141">
        <f>[11]Janeiro!$G$17</f>
        <v>55</v>
      </c>
      <c r="O15" s="141">
        <f>[11]Janeiro!$G$18</f>
        <v>63</v>
      </c>
      <c r="P15" s="141">
        <f>[11]Janeiro!$G$19</f>
        <v>55</v>
      </c>
      <c r="Q15" s="141">
        <f>[11]Janeiro!$G$20</f>
        <v>50</v>
      </c>
      <c r="R15" s="141">
        <f>[11]Janeiro!$G$21</f>
        <v>53</v>
      </c>
      <c r="S15" s="141">
        <f>[11]Janeiro!$G$22</f>
        <v>52</v>
      </c>
      <c r="T15" s="141">
        <f>[11]Janeiro!$G$23</f>
        <v>53</v>
      </c>
      <c r="U15" s="141">
        <f>[11]Janeiro!$G$24</f>
        <v>49</v>
      </c>
      <c r="V15" s="141">
        <f>[11]Janeiro!$G$25</f>
        <v>42</v>
      </c>
      <c r="W15" s="141">
        <f>[11]Janeiro!$G$26</f>
        <v>69</v>
      </c>
      <c r="X15" s="141">
        <f>[11]Janeiro!$G$27</f>
        <v>70</v>
      </c>
      <c r="Y15" s="141">
        <f>[11]Janeiro!$G$28</f>
        <v>46</v>
      </c>
      <c r="Z15" s="141">
        <f>[11]Janeiro!$G$29</f>
        <v>45</v>
      </c>
      <c r="AA15" s="141">
        <f>[11]Janeiro!$G$30</f>
        <v>35</v>
      </c>
      <c r="AB15" s="141">
        <f>[11]Janeiro!$G$31</f>
        <v>30</v>
      </c>
      <c r="AC15" s="141">
        <f>[11]Janeiro!$G$32</f>
        <v>42</v>
      </c>
      <c r="AD15" s="141">
        <f>[11]Janeiro!$G$33</f>
        <v>55</v>
      </c>
      <c r="AE15" s="141">
        <f>[11]Janeiro!$G$34</f>
        <v>54</v>
      </c>
      <c r="AF15" s="141">
        <f>[11]Janeiro!$G$35</f>
        <v>78</v>
      </c>
      <c r="AG15" s="146">
        <f t="shared" si="3"/>
        <v>30</v>
      </c>
      <c r="AH15" s="145">
        <f t="shared" si="4"/>
        <v>53.41935483870968</v>
      </c>
    </row>
    <row r="16" spans="1:34" x14ac:dyDescent="0.2">
      <c r="A16" s="50" t="s">
        <v>154</v>
      </c>
      <c r="B16" s="141">
        <f>[12]Janeiro!$G$5</f>
        <v>51</v>
      </c>
      <c r="C16" s="141">
        <f>[12]Janeiro!$G$6</f>
        <v>59</v>
      </c>
      <c r="D16" s="141">
        <f>[12]Janeiro!$G$7</f>
        <v>62</v>
      </c>
      <c r="E16" s="141">
        <f>[12]Janeiro!$G$8</f>
        <v>76</v>
      </c>
      <c r="F16" s="141">
        <f>[12]Janeiro!$G$9</f>
        <v>65</v>
      </c>
      <c r="G16" s="141">
        <f>[12]Janeiro!$G$10</f>
        <v>66</v>
      </c>
      <c r="H16" s="141">
        <f>[12]Janeiro!$G$11</f>
        <v>55</v>
      </c>
      <c r="I16" s="141">
        <f>[12]Janeiro!$G$12</f>
        <v>50</v>
      </c>
      <c r="J16" s="141">
        <f>[12]Janeiro!$G$13</f>
        <v>47</v>
      </c>
      <c r="K16" s="141">
        <f>[12]Janeiro!$G$14</f>
        <v>59</v>
      </c>
      <c r="L16" s="141">
        <f>[12]Janeiro!$G$15</f>
        <v>72</v>
      </c>
      <c r="M16" s="141">
        <f>[12]Janeiro!$G$16</f>
        <v>57</v>
      </c>
      <c r="N16" s="141" t="s">
        <v>212</v>
      </c>
      <c r="O16" s="141">
        <f>[12]Janeiro!$G$18</f>
        <v>66</v>
      </c>
      <c r="P16" s="141">
        <f>[12]Janeiro!$G$19</f>
        <v>55</v>
      </c>
      <c r="Q16" s="141">
        <f>[12]Janeiro!$G$20</f>
        <v>54</v>
      </c>
      <c r="R16" s="141">
        <f>[12]Janeiro!$G$21</f>
        <v>57</v>
      </c>
      <c r="S16" s="141">
        <f>[12]Janeiro!$G$22</f>
        <v>45</v>
      </c>
      <c r="T16" s="141">
        <f>[12]Janeiro!$G$23</f>
        <v>50</v>
      </c>
      <c r="U16" s="141">
        <f>[12]Janeiro!$G$24</f>
        <v>69</v>
      </c>
      <c r="V16" s="141">
        <f>[12]Janeiro!$G$25</f>
        <v>58</v>
      </c>
      <c r="W16" s="141" t="s">
        <v>212</v>
      </c>
      <c r="X16" s="141" t="s">
        <v>212</v>
      </c>
      <c r="Y16" s="141">
        <f>[12]Janeiro!$G$28</f>
        <v>62</v>
      </c>
      <c r="Z16" s="141">
        <f>[12]Janeiro!$G$29</f>
        <v>63</v>
      </c>
      <c r="AA16" s="141">
        <f>[12]Janeiro!$G$30</f>
        <v>55</v>
      </c>
      <c r="AB16" s="141">
        <f>[12]Janeiro!$G$31</f>
        <v>56</v>
      </c>
      <c r="AC16" s="141">
        <f>[12]Janeiro!$G$32</f>
        <v>57</v>
      </c>
      <c r="AD16" s="141">
        <f>[12]Janeiro!$G$33</f>
        <v>55</v>
      </c>
      <c r="AE16" s="141">
        <f>[12]Janeiro!$G$34</f>
        <v>75</v>
      </c>
      <c r="AF16" s="141">
        <f>[12]Janeiro!$G$35</f>
        <v>71</v>
      </c>
      <c r="AG16" s="146">
        <f>MIN(B16:AF16)</f>
        <v>45</v>
      </c>
      <c r="AH16" s="145">
        <f t="shared" si="4"/>
        <v>59.535714285714285</v>
      </c>
    </row>
    <row r="17" spans="1:39" x14ac:dyDescent="0.2">
      <c r="A17" s="50" t="s">
        <v>2</v>
      </c>
      <c r="B17" s="141">
        <f>[13]Janeiro!$G$5</f>
        <v>52</v>
      </c>
      <c r="C17" s="141">
        <f>[13]Janeiro!$G$6</f>
        <v>61</v>
      </c>
      <c r="D17" s="141">
        <f>[13]Janeiro!$G$7</f>
        <v>68</v>
      </c>
      <c r="E17" s="141">
        <f>[13]Janeiro!$G$8</f>
        <v>86</v>
      </c>
      <c r="F17" s="141">
        <f>[13]Janeiro!$G$9</f>
        <v>49</v>
      </c>
      <c r="G17" s="141">
        <f>[13]Janeiro!$G$10</f>
        <v>55</v>
      </c>
      <c r="H17" s="141">
        <f>[13]Janeiro!$G$11</f>
        <v>49</v>
      </c>
      <c r="I17" s="141">
        <f>[13]Janeiro!$G$12</f>
        <v>42</v>
      </c>
      <c r="J17" s="141">
        <f>[13]Janeiro!$G$13</f>
        <v>38</v>
      </c>
      <c r="K17" s="141">
        <f>[13]Janeiro!$G$14</f>
        <v>54</v>
      </c>
      <c r="L17" s="141">
        <f>[13]Janeiro!$G$15</f>
        <v>60</v>
      </c>
      <c r="M17" s="141">
        <f>[13]Janeiro!$G$16</f>
        <v>52</v>
      </c>
      <c r="N17" s="141">
        <f>[13]Janeiro!$G$17</f>
        <v>70</v>
      </c>
      <c r="O17" s="141">
        <f>[13]Janeiro!$G$18</f>
        <v>66</v>
      </c>
      <c r="P17" s="141">
        <f>[13]Janeiro!$G$19</f>
        <v>51</v>
      </c>
      <c r="Q17" s="141">
        <f>[13]Janeiro!$G$20</f>
        <v>47</v>
      </c>
      <c r="R17" s="141">
        <f>[13]Janeiro!$G$21</f>
        <v>52</v>
      </c>
      <c r="S17" s="141">
        <f>[13]Janeiro!$G$22</f>
        <v>45</v>
      </c>
      <c r="T17" s="141">
        <f>[13]Janeiro!$G$23</f>
        <v>49</v>
      </c>
      <c r="U17" s="141">
        <f>[13]Janeiro!$G$24</f>
        <v>52</v>
      </c>
      <c r="V17" s="141">
        <f>[13]Janeiro!$G$25</f>
        <v>52</v>
      </c>
      <c r="W17" s="141">
        <f>[13]Janeiro!$G$26</f>
        <v>62</v>
      </c>
      <c r="X17" s="141">
        <f>[13]Janeiro!$G$27</f>
        <v>78</v>
      </c>
      <c r="Y17" s="141">
        <f>[13]Janeiro!$G$28</f>
        <v>58</v>
      </c>
      <c r="Z17" s="141">
        <f>[13]Janeiro!$G$29</f>
        <v>49</v>
      </c>
      <c r="AA17" s="141">
        <f>[13]Janeiro!$G$30</f>
        <v>49</v>
      </c>
      <c r="AB17" s="141">
        <f>[13]Janeiro!$G$31</f>
        <v>51</v>
      </c>
      <c r="AC17" s="141">
        <f>[13]Janeiro!$G$32</f>
        <v>51</v>
      </c>
      <c r="AD17" s="141">
        <f>[13]Janeiro!$G$33</f>
        <v>54</v>
      </c>
      <c r="AE17" s="141">
        <f>[13]Janeiro!$G$34</f>
        <v>64</v>
      </c>
      <c r="AF17" s="141">
        <f>[13]Janeiro!$G$35</f>
        <v>68</v>
      </c>
      <c r="AG17" s="146">
        <f t="shared" si="3"/>
        <v>38</v>
      </c>
      <c r="AH17" s="145">
        <f t="shared" si="4"/>
        <v>55.935483870967744</v>
      </c>
      <c r="AJ17" s="115" t="s">
        <v>35</v>
      </c>
    </row>
    <row r="18" spans="1:39" hidden="1" x14ac:dyDescent="0.2">
      <c r="A18" s="50" t="s">
        <v>3</v>
      </c>
      <c r="B18" s="141" t="str">
        <f>[14]Janeiro!$G$5</f>
        <v>*</v>
      </c>
      <c r="C18" s="141" t="str">
        <f>[14]Janeiro!$G$6</f>
        <v>*</v>
      </c>
      <c r="D18" s="141" t="str">
        <f>[14]Janeiro!$G$7</f>
        <v>*</v>
      </c>
      <c r="E18" s="141" t="str">
        <f>[14]Janeiro!$G$8</f>
        <v>*</v>
      </c>
      <c r="F18" s="141" t="str">
        <f>[14]Janeiro!$G$9</f>
        <v>*</v>
      </c>
      <c r="G18" s="141" t="str">
        <f>[14]Janeiro!$G$10</f>
        <v>*</v>
      </c>
      <c r="H18" s="141" t="str">
        <f>[14]Janeiro!$G$11</f>
        <v>*</v>
      </c>
      <c r="I18" s="141" t="str">
        <f>[14]Janeiro!$G$12</f>
        <v>*</v>
      </c>
      <c r="J18" s="141" t="str">
        <f>[14]Janeiro!$G$13</f>
        <v>*</v>
      </c>
      <c r="K18" s="141" t="str">
        <f>[14]Janeiro!$G$14</f>
        <v>*</v>
      </c>
      <c r="L18" s="141" t="str">
        <f>[14]Janeiro!$G$15</f>
        <v>*</v>
      </c>
      <c r="M18" s="141" t="str">
        <f>[14]Janeiro!$G$16</f>
        <v>*</v>
      </c>
      <c r="N18" s="141" t="str">
        <f>[14]Janeiro!$G$17</f>
        <v>*</v>
      </c>
      <c r="O18" s="141" t="str">
        <f>[14]Janeiro!$G$18</f>
        <v>*</v>
      </c>
      <c r="P18" s="141" t="str">
        <f>[14]Janeiro!$G$19</f>
        <v>*</v>
      </c>
      <c r="Q18" s="141" t="str">
        <f>[14]Janeiro!$G$20</f>
        <v>*</v>
      </c>
      <c r="R18" s="141" t="str">
        <f>[14]Janeiro!$G$21</f>
        <v>*</v>
      </c>
      <c r="S18" s="141" t="str">
        <f>[14]Janeiro!$G$22</f>
        <v>*</v>
      </c>
      <c r="T18" s="141" t="str">
        <f>[14]Janeiro!$G$23</f>
        <v>*</v>
      </c>
      <c r="U18" s="141" t="str">
        <f>[14]Janeiro!$G$24</f>
        <v>*</v>
      </c>
      <c r="V18" s="141" t="str">
        <f>[14]Janeiro!$G$25</f>
        <v>*</v>
      </c>
      <c r="W18" s="141" t="str">
        <f>[14]Janeiro!$G$26</f>
        <v>*</v>
      </c>
      <c r="X18" s="141" t="str">
        <f>[14]Janeiro!$G$27</f>
        <v>*</v>
      </c>
      <c r="Y18" s="141" t="str">
        <f>[14]Janeiro!$G$28</f>
        <v>*</v>
      </c>
      <c r="Z18" s="141" t="str">
        <f>[14]Janeiro!$G$29</f>
        <v>*</v>
      </c>
      <c r="AA18" s="141" t="str">
        <f>[14]Janeiro!$G$30</f>
        <v>*</v>
      </c>
      <c r="AB18" s="141" t="str">
        <f>[14]Janeiro!$G$31</f>
        <v>*</v>
      </c>
      <c r="AC18" s="141" t="str">
        <f>[14]Janeiro!$G$32</f>
        <v>*</v>
      </c>
      <c r="AD18" s="141" t="str">
        <f>[14]Janeiro!$G$33</f>
        <v>*</v>
      </c>
      <c r="AE18" s="141" t="str">
        <f>[14]Janeiro!$G$34</f>
        <v>*</v>
      </c>
      <c r="AF18" s="141" t="str">
        <f>[14]Janeiro!$G$35</f>
        <v>*</v>
      </c>
      <c r="AG18" s="146">
        <f t="shared" si="3"/>
        <v>0</v>
      </c>
      <c r="AH18" s="145" t="e">
        <f t="shared" si="4"/>
        <v>#DIV/0!</v>
      </c>
      <c r="AI18" s="115" t="s">
        <v>35</v>
      </c>
      <c r="AJ18" s="115" t="s">
        <v>35</v>
      </c>
    </row>
    <row r="19" spans="1:39" x14ac:dyDescent="0.2">
      <c r="A19" s="50" t="s">
        <v>4</v>
      </c>
      <c r="B19" s="141">
        <f>[15]Janeiro!$G$5</f>
        <v>45</v>
      </c>
      <c r="C19" s="141">
        <f>[15]Janeiro!$G$6</f>
        <v>64</v>
      </c>
      <c r="D19" s="141">
        <f>[15]Janeiro!$G$7</f>
        <v>54</v>
      </c>
      <c r="E19" s="141">
        <f>[15]Janeiro!$G$8</f>
        <v>61</v>
      </c>
      <c r="F19" s="141">
        <f>[15]Janeiro!$G$9</f>
        <v>70</v>
      </c>
      <c r="G19" s="141">
        <f>[15]Janeiro!$G$10</f>
        <v>70</v>
      </c>
      <c r="H19" s="141">
        <f>[15]Janeiro!$G$11</f>
        <v>75</v>
      </c>
      <c r="I19" s="141">
        <f>[15]Janeiro!$G$12</f>
        <v>66</v>
      </c>
      <c r="J19" s="141">
        <f>[15]Janeiro!$G$13</f>
        <v>52</v>
      </c>
      <c r="K19" s="141">
        <f>[15]Janeiro!$G$14</f>
        <v>58</v>
      </c>
      <c r="L19" s="141">
        <f>[15]Janeiro!$G$15</f>
        <v>60</v>
      </c>
      <c r="M19" s="141">
        <f>[15]Janeiro!$G$16</f>
        <v>54</v>
      </c>
      <c r="N19" s="141">
        <f>[15]Janeiro!$G$17</f>
        <v>59</v>
      </c>
      <c r="O19" s="141">
        <f>[15]Janeiro!$G$18</f>
        <v>58</v>
      </c>
      <c r="P19" s="141">
        <f>[15]Janeiro!$G$19</f>
        <v>47</v>
      </c>
      <c r="Q19" s="141">
        <f>[15]Janeiro!$G$20</f>
        <v>55</v>
      </c>
      <c r="R19" s="141">
        <f>[15]Janeiro!$G$21</f>
        <v>54</v>
      </c>
      <c r="S19" s="141">
        <f>[15]Janeiro!$G$22</f>
        <v>47</v>
      </c>
      <c r="T19" s="141">
        <f>[15]Janeiro!$G$23</f>
        <v>49</v>
      </c>
      <c r="U19" s="141">
        <f>[15]Janeiro!$G$24</f>
        <v>47</v>
      </c>
      <c r="V19" s="141">
        <f>[15]Janeiro!$G$25</f>
        <v>55</v>
      </c>
      <c r="W19" s="141">
        <f>[15]Janeiro!$G$26</f>
        <v>53</v>
      </c>
      <c r="X19" s="141">
        <f>[15]Janeiro!$G$27</f>
        <v>61</v>
      </c>
      <c r="Y19" s="141">
        <f>[15]Janeiro!$G$28</f>
        <v>56</v>
      </c>
      <c r="Z19" s="141">
        <f>[15]Janeiro!$G$29</f>
        <v>49</v>
      </c>
      <c r="AA19" s="141">
        <f>[15]Janeiro!$G$30</f>
        <v>49</v>
      </c>
      <c r="AB19" s="141">
        <f>[15]Janeiro!$G$31</f>
        <v>58</v>
      </c>
      <c r="AC19" s="141">
        <f>[15]Janeiro!$G$32</f>
        <v>51</v>
      </c>
      <c r="AD19" s="141">
        <f>[15]Janeiro!$G$33</f>
        <v>53</v>
      </c>
      <c r="AE19" s="141">
        <f>[15]Janeiro!$G$34</f>
        <v>51</v>
      </c>
      <c r="AF19" s="141">
        <f>[15]Janeiro!$G$35</f>
        <v>54</v>
      </c>
      <c r="AG19" s="146">
        <f t="shared" si="3"/>
        <v>45</v>
      </c>
      <c r="AH19" s="145">
        <f t="shared" si="4"/>
        <v>55.967741935483872</v>
      </c>
      <c r="AL19" s="18" t="s">
        <v>35</v>
      </c>
    </row>
    <row r="20" spans="1:39" x14ac:dyDescent="0.2">
      <c r="A20" s="50" t="s">
        <v>5</v>
      </c>
      <c r="B20" s="141">
        <f>[16]Janeiro!$G$5</f>
        <v>36</v>
      </c>
      <c r="C20" s="141">
        <f>[16]Janeiro!$G$6</f>
        <v>40</v>
      </c>
      <c r="D20" s="141">
        <f>[16]Janeiro!$G$7</f>
        <v>66</v>
      </c>
      <c r="E20" s="141">
        <f>[16]Janeiro!$G$8</f>
        <v>69</v>
      </c>
      <c r="F20" s="141">
        <f>[16]Janeiro!$G$9</f>
        <v>24</v>
      </c>
      <c r="G20" s="141">
        <f>[16]Janeiro!$G$10</f>
        <v>27</v>
      </c>
      <c r="H20" s="141">
        <f>[16]Janeiro!$G$11</f>
        <v>28</v>
      </c>
      <c r="I20" s="141">
        <f>[16]Janeiro!$G$12</f>
        <v>26</v>
      </c>
      <c r="J20" s="141">
        <f>[16]Janeiro!$G$13</f>
        <v>34</v>
      </c>
      <c r="K20" s="141">
        <f>[16]Janeiro!$G$14</f>
        <v>37</v>
      </c>
      <c r="L20" s="141">
        <f>[16]Janeiro!$G$15</f>
        <v>51</v>
      </c>
      <c r="M20" s="141">
        <f>[16]Janeiro!$G$16</f>
        <v>58</v>
      </c>
      <c r="N20" s="141">
        <f>[16]Janeiro!$G$17</f>
        <v>51</v>
      </c>
      <c r="O20" s="141">
        <f>[16]Janeiro!$G$18</f>
        <v>66</v>
      </c>
      <c r="P20" s="141">
        <f>[16]Janeiro!$G$19</f>
        <v>48</v>
      </c>
      <c r="Q20" s="141">
        <f>[16]Janeiro!$G$20</f>
        <v>54</v>
      </c>
      <c r="R20" s="141">
        <f>[16]Janeiro!$G$21</f>
        <v>43</v>
      </c>
      <c r="S20" s="141">
        <f>[16]Janeiro!$G$22</f>
        <v>38</v>
      </c>
      <c r="T20" s="141">
        <f>[16]Janeiro!$G$23</f>
        <v>37</v>
      </c>
      <c r="U20" s="141">
        <f>[16]Janeiro!$G$24</f>
        <v>42</v>
      </c>
      <c r="V20" s="141">
        <f>[16]Janeiro!$G$25</f>
        <v>39</v>
      </c>
      <c r="W20" s="141">
        <f>[16]Janeiro!$G$26</f>
        <v>38</v>
      </c>
      <c r="X20" s="141">
        <f>[16]Janeiro!$G$27</f>
        <v>40</v>
      </c>
      <c r="Y20" s="141">
        <f>[16]Janeiro!$G$28</f>
        <v>61</v>
      </c>
      <c r="Z20" s="141">
        <f>[16]Janeiro!$G$29</f>
        <v>44</v>
      </c>
      <c r="AA20" s="141">
        <f>[16]Janeiro!$G$30</f>
        <v>44</v>
      </c>
      <c r="AB20" s="141">
        <f>[16]Janeiro!$G$31</f>
        <v>59</v>
      </c>
      <c r="AC20" s="141">
        <f>[16]Janeiro!$G$32</f>
        <v>44</v>
      </c>
      <c r="AD20" s="141">
        <f>[16]Janeiro!$G$33</f>
        <v>52</v>
      </c>
      <c r="AE20" s="141">
        <f>[16]Janeiro!$G$34</f>
        <v>54</v>
      </c>
      <c r="AF20" s="141">
        <f>[16]Janeiro!$G$35</f>
        <v>51</v>
      </c>
      <c r="AG20" s="146">
        <f t="shared" si="3"/>
        <v>24</v>
      </c>
      <c r="AH20" s="145">
        <f t="shared" si="4"/>
        <v>45.193548387096776</v>
      </c>
      <c r="AI20" s="115" t="s">
        <v>35</v>
      </c>
    </row>
    <row r="21" spans="1:39" x14ac:dyDescent="0.2">
      <c r="A21" s="50" t="s">
        <v>33</v>
      </c>
      <c r="B21" s="141">
        <f>[17]Janeiro!$G$5</f>
        <v>43</v>
      </c>
      <c r="C21" s="141">
        <f>[17]Janeiro!$G$6</f>
        <v>60</v>
      </c>
      <c r="D21" s="141">
        <f>[17]Janeiro!$G$7</f>
        <v>57</v>
      </c>
      <c r="E21" s="141">
        <f>[17]Janeiro!$G$8</f>
        <v>65</v>
      </c>
      <c r="F21" s="141">
        <f>[17]Janeiro!$G$9</f>
        <v>67</v>
      </c>
      <c r="G21" s="141">
        <f>[17]Janeiro!$G$10</f>
        <v>67</v>
      </c>
      <c r="H21" s="141">
        <f>[17]Janeiro!$G$11</f>
        <v>66</v>
      </c>
      <c r="I21" s="141">
        <f>[17]Janeiro!$G$12</f>
        <v>61</v>
      </c>
      <c r="J21" s="141">
        <f>[17]Janeiro!$G$13</f>
        <v>53</v>
      </c>
      <c r="K21" s="141">
        <f>[17]Janeiro!$G$14</f>
        <v>60</v>
      </c>
      <c r="L21" s="141">
        <f>[17]Janeiro!$G$15</f>
        <v>52</v>
      </c>
      <c r="M21" s="141">
        <f>[17]Janeiro!$G$16</f>
        <v>54</v>
      </c>
      <c r="N21" s="141">
        <f>[17]Janeiro!$G$17</f>
        <v>62</v>
      </c>
      <c r="O21" s="141">
        <f>[17]Janeiro!$G$18</f>
        <v>60</v>
      </c>
      <c r="P21" s="141">
        <f>[17]Janeiro!$G$19</f>
        <v>47</v>
      </c>
      <c r="Q21" s="141">
        <f>[17]Janeiro!$G$20</f>
        <v>51</v>
      </c>
      <c r="R21" s="141">
        <f>[17]Janeiro!$G$21</f>
        <v>47</v>
      </c>
      <c r="S21" s="141">
        <f>[17]Janeiro!$G$22</f>
        <v>45</v>
      </c>
      <c r="T21" s="141">
        <f>[17]Janeiro!$G$23</f>
        <v>46</v>
      </c>
      <c r="U21" s="141">
        <f>[17]Janeiro!$G$24</f>
        <v>43</v>
      </c>
      <c r="V21" s="141">
        <f>[17]Janeiro!$G$25</f>
        <v>53</v>
      </c>
      <c r="W21" s="141">
        <f>[17]Janeiro!$G$26</f>
        <v>50</v>
      </c>
      <c r="X21" s="141">
        <f>[17]Janeiro!$G$27</f>
        <v>56</v>
      </c>
      <c r="Y21" s="141">
        <f>[17]Janeiro!$G$28</f>
        <v>60</v>
      </c>
      <c r="Z21" s="141">
        <f>[17]Janeiro!$G$29</f>
        <v>51</v>
      </c>
      <c r="AA21" s="141">
        <f>[17]Janeiro!$G$30</f>
        <v>43</v>
      </c>
      <c r="AB21" s="141">
        <f>[17]Janeiro!$G$31</f>
        <v>55</v>
      </c>
      <c r="AC21" s="141">
        <f>[17]Janeiro!$G$32</f>
        <v>46</v>
      </c>
      <c r="AD21" s="141">
        <f>[17]Janeiro!$G$33</f>
        <v>51</v>
      </c>
      <c r="AE21" s="141">
        <f>[17]Janeiro!$G$34</f>
        <v>49</v>
      </c>
      <c r="AF21" s="141">
        <f>[17]Janeiro!$G$35</f>
        <v>53</v>
      </c>
      <c r="AG21" s="146">
        <f t="shared" si="3"/>
        <v>43</v>
      </c>
      <c r="AH21" s="145">
        <f t="shared" si="4"/>
        <v>53.967741935483872</v>
      </c>
      <c r="AJ21" s="18" t="s">
        <v>35</v>
      </c>
      <c r="AL21" s="18" t="s">
        <v>35</v>
      </c>
    </row>
    <row r="22" spans="1:39" x14ac:dyDescent="0.2">
      <c r="A22" s="50" t="s">
        <v>6</v>
      </c>
      <c r="B22" s="141">
        <f>[18]Janeiro!$G$5</f>
        <v>39</v>
      </c>
      <c r="C22" s="141">
        <f>[18]Janeiro!$G$6</f>
        <v>42</v>
      </c>
      <c r="D22" s="141">
        <f>[18]Janeiro!$G$7</f>
        <v>57</v>
      </c>
      <c r="E22" s="141">
        <f>[18]Janeiro!$G$8</f>
        <v>62</v>
      </c>
      <c r="F22" s="141">
        <f>[18]Janeiro!$G$9</f>
        <v>65</v>
      </c>
      <c r="G22" s="141">
        <f>[18]Janeiro!$G$10</f>
        <v>46</v>
      </c>
      <c r="H22" s="141">
        <f>[18]Janeiro!$G$11</f>
        <v>47</v>
      </c>
      <c r="I22" s="141">
        <f>[18]Janeiro!$G$12</f>
        <v>46</v>
      </c>
      <c r="J22" s="141">
        <f>[18]Janeiro!$G$13</f>
        <v>48</v>
      </c>
      <c r="K22" s="141">
        <f>[18]Janeiro!$G$14</f>
        <v>48</v>
      </c>
      <c r="L22" s="141">
        <f>[18]Janeiro!$G$15</f>
        <v>54</v>
      </c>
      <c r="M22" s="141">
        <f>[18]Janeiro!$G$16</f>
        <v>56</v>
      </c>
      <c r="N22" s="141">
        <f>[18]Janeiro!$G$17</f>
        <v>70</v>
      </c>
      <c r="O22" s="141">
        <f>[18]Janeiro!$G$18</f>
        <v>69</v>
      </c>
      <c r="P22" s="141">
        <f>[18]Janeiro!$G$19</f>
        <v>45</v>
      </c>
      <c r="Q22" s="141">
        <f>[18]Janeiro!$G$20</f>
        <v>42</v>
      </c>
      <c r="R22" s="141">
        <f>[18]Janeiro!$G$21</f>
        <v>53</v>
      </c>
      <c r="S22" s="141">
        <f>[18]Janeiro!$G$22</f>
        <v>35</v>
      </c>
      <c r="T22" s="141">
        <f>[18]Janeiro!$G$23</f>
        <v>44</v>
      </c>
      <c r="U22" s="141">
        <f>[18]Janeiro!$G$24</f>
        <v>45</v>
      </c>
      <c r="V22" s="141">
        <f>[18]Janeiro!$G$25</f>
        <v>45</v>
      </c>
      <c r="W22" s="141">
        <f>[18]Janeiro!$G$26</f>
        <v>48</v>
      </c>
      <c r="X22" s="141">
        <f>[18]Janeiro!$G$27</f>
        <v>57</v>
      </c>
      <c r="Y22" s="141">
        <f>[18]Janeiro!$G$28</f>
        <v>56</v>
      </c>
      <c r="Z22" s="141">
        <f>[18]Janeiro!$G$29</f>
        <v>58</v>
      </c>
      <c r="AA22" s="141">
        <f>[18]Janeiro!$G$30</f>
        <v>51</v>
      </c>
      <c r="AB22" s="141">
        <f>[18]Janeiro!$G$31</f>
        <v>54</v>
      </c>
      <c r="AC22" s="141">
        <f>[18]Janeiro!$G$32</f>
        <v>52</v>
      </c>
      <c r="AD22" s="141">
        <f>[18]Janeiro!$G$33</f>
        <v>44</v>
      </c>
      <c r="AE22" s="141">
        <f>[18]Janeiro!$G$34</f>
        <v>52</v>
      </c>
      <c r="AF22" s="141">
        <f>[18]Janeiro!$G$35</f>
        <v>55</v>
      </c>
      <c r="AG22" s="146">
        <f t="shared" si="3"/>
        <v>35</v>
      </c>
      <c r="AH22" s="145">
        <f t="shared" si="4"/>
        <v>51.12903225806452</v>
      </c>
      <c r="AK22" s="18" t="s">
        <v>35</v>
      </c>
      <c r="AL22" s="18" t="s">
        <v>35</v>
      </c>
    </row>
    <row r="23" spans="1:39" x14ac:dyDescent="0.2">
      <c r="A23" s="50" t="s">
        <v>7</v>
      </c>
      <c r="B23" s="141">
        <f>[19]Janeiro!$G$5</f>
        <v>44</v>
      </c>
      <c r="C23" s="141">
        <f>[19]Janeiro!$G$6</f>
        <v>74</v>
      </c>
      <c r="D23" s="141">
        <f>[19]Janeiro!$G$7</f>
        <v>57</v>
      </c>
      <c r="E23" s="141">
        <f>[19]Janeiro!$G$8</f>
        <v>59</v>
      </c>
      <c r="F23" s="141">
        <f>[19]Janeiro!$G$9</f>
        <v>34</v>
      </c>
      <c r="G23" s="141">
        <f>[19]Janeiro!$G$10</f>
        <v>47</v>
      </c>
      <c r="H23" s="141">
        <f>[19]Janeiro!$G$11</f>
        <v>52</v>
      </c>
      <c r="I23" s="141">
        <f>[19]Janeiro!$G$12</f>
        <v>49</v>
      </c>
      <c r="J23" s="141">
        <f>[19]Janeiro!$G$13</f>
        <v>42</v>
      </c>
      <c r="K23" s="141">
        <f>[19]Janeiro!$G$14</f>
        <v>43</v>
      </c>
      <c r="L23" s="141">
        <f>[19]Janeiro!$G$15</f>
        <v>50</v>
      </c>
      <c r="M23" s="141">
        <f>[19]Janeiro!$G$16</f>
        <v>55</v>
      </c>
      <c r="N23" s="141">
        <f>[19]Janeiro!$G$17</f>
        <v>64</v>
      </c>
      <c r="O23" s="141">
        <f>[19]Janeiro!$G$18</f>
        <v>56</v>
      </c>
      <c r="P23" s="141">
        <f>[19]Janeiro!$G$19</f>
        <v>51</v>
      </c>
      <c r="Q23" s="141">
        <f>[19]Janeiro!$G$20</f>
        <v>43</v>
      </c>
      <c r="R23" s="141">
        <f>[19]Janeiro!$G$21</f>
        <v>50</v>
      </c>
      <c r="S23" s="141">
        <f>[19]Janeiro!$G$22</f>
        <v>50</v>
      </c>
      <c r="T23" s="141">
        <f>[19]Janeiro!$G$23</f>
        <v>50</v>
      </c>
      <c r="U23" s="141">
        <f>[19]Janeiro!$G$24</f>
        <v>46</v>
      </c>
      <c r="V23" s="141">
        <f>[19]Janeiro!$G$25</f>
        <v>55</v>
      </c>
      <c r="W23" s="141">
        <f>[19]Janeiro!$G$26</f>
        <v>57</v>
      </c>
      <c r="X23" s="141">
        <f>[19]Janeiro!$G$27</f>
        <v>75</v>
      </c>
      <c r="Y23" s="141">
        <f>[19]Janeiro!$G$28</f>
        <v>52</v>
      </c>
      <c r="Z23" s="141">
        <f>[19]Janeiro!$G$29</f>
        <v>38</v>
      </c>
      <c r="AA23" s="141">
        <f>[19]Janeiro!$G$30</f>
        <v>29</v>
      </c>
      <c r="AB23" s="141">
        <f>[19]Janeiro!$G$31</f>
        <v>31</v>
      </c>
      <c r="AC23" s="141">
        <f>[19]Janeiro!$G$32</f>
        <v>42</v>
      </c>
      <c r="AD23" s="141">
        <f>[19]Janeiro!$G$33</f>
        <v>46</v>
      </c>
      <c r="AE23" s="141">
        <f>[19]Janeiro!$G$34</f>
        <v>61</v>
      </c>
      <c r="AF23" s="141">
        <f>[19]Janeiro!$G$35</f>
        <v>78</v>
      </c>
      <c r="AG23" s="146">
        <f t="shared" si="3"/>
        <v>29</v>
      </c>
      <c r="AH23" s="145">
        <f t="shared" si="4"/>
        <v>50.967741935483872</v>
      </c>
      <c r="AJ23" s="18" t="s">
        <v>35</v>
      </c>
      <c r="AK23" s="18" t="s">
        <v>35</v>
      </c>
    </row>
    <row r="24" spans="1:39" hidden="1" x14ac:dyDescent="0.2">
      <c r="A24" s="50" t="s">
        <v>155</v>
      </c>
      <c r="B24" s="141" t="str">
        <f>[20]Janeiro!$G$5</f>
        <v>*</v>
      </c>
      <c r="C24" s="141" t="str">
        <f>[20]Janeiro!$G$6</f>
        <v>*</v>
      </c>
      <c r="D24" s="141" t="str">
        <f>[20]Janeiro!$G$7</f>
        <v>*</v>
      </c>
      <c r="E24" s="141" t="str">
        <f>[20]Janeiro!$G$8</f>
        <v>*</v>
      </c>
      <c r="F24" s="141" t="str">
        <f>[20]Janeiro!$G$9</f>
        <v>*</v>
      </c>
      <c r="G24" s="141" t="str">
        <f>[20]Janeiro!$G$10</f>
        <v>*</v>
      </c>
      <c r="H24" s="141" t="str">
        <f>[20]Janeiro!$G$11</f>
        <v>*</v>
      </c>
      <c r="I24" s="141" t="str">
        <f>[20]Janeiro!$G$12</f>
        <v>*</v>
      </c>
      <c r="J24" s="141" t="str">
        <f>[20]Janeiro!$G$13</f>
        <v>*</v>
      </c>
      <c r="K24" s="141" t="str">
        <f>[20]Janeiro!$G$14</f>
        <v>*</v>
      </c>
      <c r="L24" s="141" t="str">
        <f>[20]Janeiro!$G$15</f>
        <v>*</v>
      </c>
      <c r="M24" s="141" t="str">
        <f>[20]Janeiro!$G$16</f>
        <v>*</v>
      </c>
      <c r="N24" s="141" t="str">
        <f>[20]Janeiro!$G$17</f>
        <v>*</v>
      </c>
      <c r="O24" s="141" t="str">
        <f>[20]Janeiro!$G$18</f>
        <v>*</v>
      </c>
      <c r="P24" s="141" t="str">
        <f>[20]Janeiro!$G$19</f>
        <v>*</v>
      </c>
      <c r="Q24" s="141" t="str">
        <f>[20]Janeiro!$G$20</f>
        <v>*</v>
      </c>
      <c r="R24" s="141" t="str">
        <f>[20]Janeiro!$G$21</f>
        <v>*</v>
      </c>
      <c r="S24" s="141" t="str">
        <f>[20]Janeiro!$G$22</f>
        <v>*</v>
      </c>
      <c r="T24" s="141" t="str">
        <f>[20]Janeiro!$G$23</f>
        <v>*</v>
      </c>
      <c r="U24" s="141" t="str">
        <f>[20]Janeiro!$G$24</f>
        <v>*</v>
      </c>
      <c r="V24" s="141" t="str">
        <f>[20]Janeiro!$G$25</f>
        <v>*</v>
      </c>
      <c r="W24" s="141" t="str">
        <f>[20]Janeiro!$G$26</f>
        <v>*</v>
      </c>
      <c r="X24" s="141" t="str">
        <f>[20]Janeiro!$G$27</f>
        <v>*</v>
      </c>
      <c r="Y24" s="141" t="str">
        <f>[20]Janeiro!$G$28</f>
        <v>*</v>
      </c>
      <c r="Z24" s="141" t="str">
        <f>[20]Janeiro!$G$29</f>
        <v>*</v>
      </c>
      <c r="AA24" s="141" t="str">
        <f>[20]Janeiro!$G$30</f>
        <v>*</v>
      </c>
      <c r="AB24" s="141" t="str">
        <f>[20]Janeiro!$G$31</f>
        <v>*</v>
      </c>
      <c r="AC24" s="141" t="str">
        <f>[20]Janeiro!$G$32</f>
        <v>*</v>
      </c>
      <c r="AD24" s="141" t="str">
        <f>[20]Janeiro!$G$33</f>
        <v>*</v>
      </c>
      <c r="AE24" s="141" t="str">
        <f>[20]Janeiro!$G$34</f>
        <v>*</v>
      </c>
      <c r="AF24" s="141" t="str">
        <f>[20]Janeiro!$G$35</f>
        <v>*</v>
      </c>
      <c r="AG24" s="146">
        <f t="shared" si="3"/>
        <v>0</v>
      </c>
      <c r="AH24" s="145" t="e">
        <f t="shared" si="4"/>
        <v>#DIV/0!</v>
      </c>
      <c r="AJ24" s="18" t="s">
        <v>35</v>
      </c>
    </row>
    <row r="25" spans="1:39" hidden="1" x14ac:dyDescent="0.2">
      <c r="A25" s="50" t="s">
        <v>156</v>
      </c>
      <c r="B25" s="141" t="str">
        <f>[21]Janeiro!$G$5</f>
        <v>*</v>
      </c>
      <c r="C25" s="141" t="str">
        <f>[21]Janeiro!$G$6</f>
        <v>*</v>
      </c>
      <c r="D25" s="141" t="str">
        <f>[21]Janeiro!$G$7</f>
        <v>*</v>
      </c>
      <c r="E25" s="141" t="str">
        <f>[21]Janeiro!$G$8</f>
        <v>*</v>
      </c>
      <c r="F25" s="141" t="str">
        <f>[21]Janeiro!$G$9</f>
        <v>*</v>
      </c>
      <c r="G25" s="141" t="str">
        <f>[21]Janeiro!$G$10</f>
        <v>*</v>
      </c>
      <c r="H25" s="141" t="str">
        <f>[21]Janeiro!$G$11</f>
        <v>*</v>
      </c>
      <c r="I25" s="141" t="str">
        <f>[21]Janeiro!$G$12</f>
        <v>*</v>
      </c>
      <c r="J25" s="141" t="str">
        <f>[21]Janeiro!$G$13</f>
        <v>*</v>
      </c>
      <c r="K25" s="141" t="str">
        <f>[21]Janeiro!$G$14</f>
        <v>*</v>
      </c>
      <c r="L25" s="141" t="str">
        <f>[21]Janeiro!$G$15</f>
        <v>*</v>
      </c>
      <c r="M25" s="141" t="str">
        <f>[21]Janeiro!$G$16</f>
        <v>*</v>
      </c>
      <c r="N25" s="141" t="str">
        <f>[21]Janeiro!$G$17</f>
        <v>*</v>
      </c>
      <c r="O25" s="141" t="str">
        <f>[21]Janeiro!$G$18</f>
        <v>*</v>
      </c>
      <c r="P25" s="141" t="str">
        <f>[21]Janeiro!$G$19</f>
        <v>*</v>
      </c>
      <c r="Q25" s="141" t="str">
        <f>[21]Janeiro!$G$20</f>
        <v>*</v>
      </c>
      <c r="R25" s="141" t="str">
        <f>[21]Janeiro!$G$21</f>
        <v>*</v>
      </c>
      <c r="S25" s="141" t="str">
        <f>[21]Janeiro!$G$22</f>
        <v>*</v>
      </c>
      <c r="T25" s="141" t="str">
        <f>[21]Janeiro!$G$23</f>
        <v>*</v>
      </c>
      <c r="U25" s="141" t="str">
        <f>[21]Janeiro!$G$24</f>
        <v>*</v>
      </c>
      <c r="V25" s="141" t="str">
        <f>[21]Janeiro!$G$25</f>
        <v>*</v>
      </c>
      <c r="W25" s="141" t="str">
        <f>[21]Janeiro!$G$26</f>
        <v>*</v>
      </c>
      <c r="X25" s="141" t="str">
        <f>[21]Janeiro!$G$27</f>
        <v>*</v>
      </c>
      <c r="Y25" s="141" t="str">
        <f>[21]Janeiro!$G$28</f>
        <v>*</v>
      </c>
      <c r="Z25" s="141" t="str">
        <f>[21]Janeiro!$G$29</f>
        <v>*</v>
      </c>
      <c r="AA25" s="141" t="str">
        <f>[21]Janeiro!$G$30</f>
        <v>*</v>
      </c>
      <c r="AB25" s="141" t="str">
        <f>[21]Janeiro!$G$31</f>
        <v>*</v>
      </c>
      <c r="AC25" s="141" t="str">
        <f>[21]Janeiro!$G$32</f>
        <v>*</v>
      </c>
      <c r="AD25" s="141" t="str">
        <f>[21]Janeiro!$G$33</f>
        <v>*</v>
      </c>
      <c r="AE25" s="141" t="str">
        <f>[21]Janeiro!$G$34</f>
        <v>*</v>
      </c>
      <c r="AF25" s="141" t="str">
        <f>[21]Janeiro!$G$35</f>
        <v>*</v>
      </c>
      <c r="AG25" s="146">
        <f t="shared" si="3"/>
        <v>0</v>
      </c>
      <c r="AH25" s="145" t="e">
        <f t="shared" si="4"/>
        <v>#DIV/0!</v>
      </c>
      <c r="AI25" s="115" t="s">
        <v>35</v>
      </c>
      <c r="AJ25" s="18" t="s">
        <v>35</v>
      </c>
    </row>
    <row r="26" spans="1:39" x14ac:dyDescent="0.2">
      <c r="A26" s="50" t="s">
        <v>157</v>
      </c>
      <c r="B26" s="141">
        <f>[22]Janeiro!$G$5</f>
        <v>45</v>
      </c>
      <c r="C26" s="141">
        <f>[22]Janeiro!$G$6</f>
        <v>71</v>
      </c>
      <c r="D26" s="141">
        <f>[22]Janeiro!$G$7</f>
        <v>57</v>
      </c>
      <c r="E26" s="141">
        <f>[22]Janeiro!$G$8</f>
        <v>58</v>
      </c>
      <c r="F26" s="141">
        <f>[22]Janeiro!$G$9</f>
        <v>37</v>
      </c>
      <c r="G26" s="141">
        <f>[22]Janeiro!$G$10</f>
        <v>50</v>
      </c>
      <c r="H26" s="141">
        <f>[22]Janeiro!$G$11</f>
        <v>52</v>
      </c>
      <c r="I26" s="141">
        <f>[22]Janeiro!$G$12</f>
        <v>49</v>
      </c>
      <c r="J26" s="141">
        <f>[22]Janeiro!$G$13</f>
        <v>47</v>
      </c>
      <c r="K26" s="141">
        <f>[22]Janeiro!$G$14</f>
        <v>44</v>
      </c>
      <c r="L26" s="141">
        <f>[22]Janeiro!$G$15</f>
        <v>59</v>
      </c>
      <c r="M26" s="141">
        <f>[22]Janeiro!$G$16</f>
        <v>56</v>
      </c>
      <c r="N26" s="141">
        <f>[22]Janeiro!$G$17</f>
        <v>65</v>
      </c>
      <c r="O26" s="141">
        <f>[22]Janeiro!$G$18</f>
        <v>58</v>
      </c>
      <c r="P26" s="141">
        <f>[22]Janeiro!$G$19</f>
        <v>54</v>
      </c>
      <c r="Q26" s="141">
        <f>[22]Janeiro!$G$20</f>
        <v>40</v>
      </c>
      <c r="R26" s="141">
        <f>[22]Janeiro!$G$21</f>
        <v>51</v>
      </c>
      <c r="S26" s="141">
        <f>[22]Janeiro!$G$22</f>
        <v>52</v>
      </c>
      <c r="T26" s="141">
        <f>[22]Janeiro!$G$23</f>
        <v>48</v>
      </c>
      <c r="U26" s="141">
        <f>[22]Janeiro!$G$24</f>
        <v>46</v>
      </c>
      <c r="V26" s="141">
        <f>[22]Janeiro!$G$25</f>
        <v>57</v>
      </c>
      <c r="W26" s="141">
        <f>[22]Janeiro!$G$26</f>
        <v>53</v>
      </c>
      <c r="X26" s="141">
        <f>[22]Janeiro!$G$27</f>
        <v>76</v>
      </c>
      <c r="Y26" s="141">
        <f>[22]Janeiro!$G$28</f>
        <v>56</v>
      </c>
      <c r="Z26" s="141">
        <f>[22]Janeiro!$G$29</f>
        <v>47</v>
      </c>
      <c r="AA26" s="141">
        <f>[22]Janeiro!$G$30</f>
        <v>34</v>
      </c>
      <c r="AB26" s="141">
        <f>[22]Janeiro!$G$31</f>
        <v>38</v>
      </c>
      <c r="AC26" s="141">
        <f>[22]Janeiro!$G$32</f>
        <v>41</v>
      </c>
      <c r="AD26" s="141">
        <f>[22]Janeiro!$G$33</f>
        <v>52</v>
      </c>
      <c r="AE26" s="141">
        <f>[22]Janeiro!$G$34</f>
        <v>58</v>
      </c>
      <c r="AF26" s="141">
        <f>[22]Janeiro!$G$35</f>
        <v>81</v>
      </c>
      <c r="AG26" s="146">
        <f t="shared" si="3"/>
        <v>34</v>
      </c>
      <c r="AH26" s="145">
        <f t="shared" si="4"/>
        <v>52.645161290322584</v>
      </c>
      <c r="AJ26" s="18" t="s">
        <v>35</v>
      </c>
      <c r="AM26" s="18" t="s">
        <v>35</v>
      </c>
    </row>
    <row r="27" spans="1:39" x14ac:dyDescent="0.2">
      <c r="A27" s="50" t="s">
        <v>8</v>
      </c>
      <c r="B27" s="141">
        <f>[23]Janeiro!$G$5</f>
        <v>39</v>
      </c>
      <c r="C27" s="141">
        <f>[23]Janeiro!$G$6</f>
        <v>63</v>
      </c>
      <c r="D27" s="141">
        <f>[23]Janeiro!$G$7</f>
        <v>70</v>
      </c>
      <c r="E27" s="141">
        <f>[23]Janeiro!$G$8</f>
        <v>48</v>
      </c>
      <c r="F27" s="141">
        <f>[23]Janeiro!$G$9</f>
        <v>26</v>
      </c>
      <c r="G27" s="141">
        <f>[23]Janeiro!$G$10</f>
        <v>43</v>
      </c>
      <c r="H27" s="141">
        <f>[23]Janeiro!$G$11</f>
        <v>44</v>
      </c>
      <c r="I27" s="141">
        <f>[23]Janeiro!$G$12</f>
        <v>41</v>
      </c>
      <c r="J27" s="141">
        <f>[23]Janeiro!$G$13</f>
        <v>59</v>
      </c>
      <c r="K27" s="141">
        <f>[23]Janeiro!$G$14</f>
        <v>54</v>
      </c>
      <c r="L27" s="141">
        <f>[23]Janeiro!$G$15</f>
        <v>51</v>
      </c>
      <c r="M27" s="141">
        <f>[23]Janeiro!$G$16</f>
        <v>44</v>
      </c>
      <c r="N27" s="141">
        <f>[23]Janeiro!$G$17</f>
        <v>45</v>
      </c>
      <c r="O27" s="141">
        <f>[23]Janeiro!$G$18</f>
        <v>66</v>
      </c>
      <c r="P27" s="141">
        <f>[23]Janeiro!$G$19</f>
        <v>50</v>
      </c>
      <c r="Q27" s="141">
        <f>[23]Janeiro!$G$20</f>
        <v>45</v>
      </c>
      <c r="R27" s="141">
        <f>[23]Janeiro!$G$21</f>
        <v>50</v>
      </c>
      <c r="S27" s="141">
        <f>[23]Janeiro!$G$22</f>
        <v>55</v>
      </c>
      <c r="T27" s="141">
        <f>[23]Janeiro!$G$23</f>
        <v>47</v>
      </c>
      <c r="U27" s="141">
        <f>[23]Janeiro!$G$24</f>
        <v>44</v>
      </c>
      <c r="V27" s="141">
        <f>[23]Janeiro!$G$25</f>
        <v>39</v>
      </c>
      <c r="W27" s="141">
        <f>[23]Janeiro!$G$26</f>
        <v>68</v>
      </c>
      <c r="X27" s="141">
        <f>[23]Janeiro!$G$27</f>
        <v>41</v>
      </c>
      <c r="Y27" s="141">
        <f>[23]Janeiro!$G$28</f>
        <v>37</v>
      </c>
      <c r="Z27" s="141">
        <f>[23]Janeiro!$G$29</f>
        <v>31</v>
      </c>
      <c r="AA27" s="141">
        <f>[23]Janeiro!$G$30</f>
        <v>23</v>
      </c>
      <c r="AB27" s="141">
        <f>[23]Janeiro!$G$31</f>
        <v>33</v>
      </c>
      <c r="AC27" s="141">
        <f>[23]Janeiro!$G$32</f>
        <v>43</v>
      </c>
      <c r="AD27" s="141">
        <f>[23]Janeiro!$G$33</f>
        <v>40</v>
      </c>
      <c r="AE27" s="141">
        <f>[23]Janeiro!$G$34</f>
        <v>54</v>
      </c>
      <c r="AF27" s="141">
        <f>[23]Janeiro!$G$35</f>
        <v>81</v>
      </c>
      <c r="AG27" s="146">
        <f t="shared" si="3"/>
        <v>23</v>
      </c>
      <c r="AH27" s="145">
        <f t="shared" si="4"/>
        <v>47.548387096774192</v>
      </c>
      <c r="AJ27" s="18" t="s">
        <v>35</v>
      </c>
      <c r="AK27" s="18" t="s">
        <v>35</v>
      </c>
      <c r="AL27" s="18" t="s">
        <v>35</v>
      </c>
    </row>
    <row r="28" spans="1:39" hidden="1" x14ac:dyDescent="0.2">
      <c r="A28" s="50" t="s">
        <v>9</v>
      </c>
      <c r="B28" s="141" t="str">
        <f>[24]Janeiro!$G$5</f>
        <v>*</v>
      </c>
      <c r="C28" s="141" t="str">
        <f>[24]Janeiro!$G$6</f>
        <v>*</v>
      </c>
      <c r="D28" s="141" t="str">
        <f>[24]Janeiro!$G$7</f>
        <v>*</v>
      </c>
      <c r="E28" s="141" t="str">
        <f>[24]Janeiro!$G$8</f>
        <v>*</v>
      </c>
      <c r="F28" s="141" t="str">
        <f>[24]Janeiro!$G$9</f>
        <v>*</v>
      </c>
      <c r="G28" s="141" t="str">
        <f>[24]Janeiro!$G$10</f>
        <v>*</v>
      </c>
      <c r="H28" s="141" t="str">
        <f>[24]Janeiro!$G$11</f>
        <v>*</v>
      </c>
      <c r="I28" s="141" t="str">
        <f>[24]Janeiro!$G$12</f>
        <v>*</v>
      </c>
      <c r="J28" s="141" t="str">
        <f>[24]Janeiro!$G$13</f>
        <v>*</v>
      </c>
      <c r="K28" s="141" t="str">
        <f>[24]Janeiro!$G$14</f>
        <v>*</v>
      </c>
      <c r="L28" s="141" t="str">
        <f>[24]Janeiro!$G$15</f>
        <v>*</v>
      </c>
      <c r="M28" s="141" t="str">
        <f>[24]Janeiro!$G$16</f>
        <v>*</v>
      </c>
      <c r="N28" s="141" t="str">
        <f>[24]Janeiro!$G$17</f>
        <v>*</v>
      </c>
      <c r="O28" s="141" t="str">
        <f>[24]Janeiro!$G$18</f>
        <v>*</v>
      </c>
      <c r="P28" s="141" t="str">
        <f>[24]Janeiro!$G$19</f>
        <v>*</v>
      </c>
      <c r="Q28" s="141" t="str">
        <f>[24]Janeiro!$G$20</f>
        <v>*</v>
      </c>
      <c r="R28" s="141" t="str">
        <f>[24]Janeiro!$G$21</f>
        <v>*</v>
      </c>
      <c r="S28" s="141" t="str">
        <f>[24]Janeiro!$G$22</f>
        <v>*</v>
      </c>
      <c r="T28" s="141" t="str">
        <f>[24]Janeiro!$G$23</f>
        <v>*</v>
      </c>
      <c r="U28" s="141" t="str">
        <f>[24]Janeiro!$G$24</f>
        <v>*</v>
      </c>
      <c r="V28" s="141" t="str">
        <f>[24]Janeiro!$G$25</f>
        <v>*</v>
      </c>
      <c r="W28" s="141" t="str">
        <f>[24]Janeiro!$G$26</f>
        <v>*</v>
      </c>
      <c r="X28" s="141" t="str">
        <f>[24]Janeiro!$G$27</f>
        <v>*</v>
      </c>
      <c r="Y28" s="141" t="str">
        <f>[24]Janeiro!$G$28</f>
        <v>*</v>
      </c>
      <c r="Z28" s="141" t="str">
        <f>[24]Janeiro!$G$29</f>
        <v>*</v>
      </c>
      <c r="AA28" s="141" t="str">
        <f>[24]Janeiro!$G$30</f>
        <v>*</v>
      </c>
      <c r="AB28" s="141" t="str">
        <f>[24]Janeiro!$G$31</f>
        <v>*</v>
      </c>
      <c r="AC28" s="141" t="str">
        <f>[24]Janeiro!$G$32</f>
        <v>*</v>
      </c>
      <c r="AD28" s="141" t="str">
        <f>[24]Janeiro!$G$33</f>
        <v>*</v>
      </c>
      <c r="AE28" s="141" t="str">
        <f>[24]Janeiro!$G$34</f>
        <v>*</v>
      </c>
      <c r="AF28" s="141" t="str">
        <f>[24]Janeiro!$G$35</f>
        <v>*</v>
      </c>
      <c r="AG28" s="146">
        <f t="shared" si="3"/>
        <v>0</v>
      </c>
      <c r="AH28" s="145" t="e">
        <f t="shared" si="4"/>
        <v>#DIV/0!</v>
      </c>
      <c r="AL28" s="18" t="s">
        <v>35</v>
      </c>
    </row>
    <row r="29" spans="1:39" x14ac:dyDescent="0.2">
      <c r="A29" s="50" t="s">
        <v>32</v>
      </c>
      <c r="B29" s="141">
        <f>[25]Janeiro!$G$5</f>
        <v>43</v>
      </c>
      <c r="C29" s="141">
        <f>[25]Janeiro!$G$6</f>
        <v>50</v>
      </c>
      <c r="D29" s="141">
        <f>[25]Janeiro!$G$7</f>
        <v>56</v>
      </c>
      <c r="E29" s="141">
        <f>[25]Janeiro!$G$8</f>
        <v>62</v>
      </c>
      <c r="F29" s="141">
        <f>[25]Janeiro!$G$9</f>
        <v>28</v>
      </c>
      <c r="G29" s="141">
        <f>[25]Janeiro!$G$10</f>
        <v>35</v>
      </c>
      <c r="H29" s="141">
        <f>[25]Janeiro!$G$11</f>
        <v>45</v>
      </c>
      <c r="I29" s="141">
        <f>[25]Janeiro!$G$12</f>
        <v>36</v>
      </c>
      <c r="J29" s="141">
        <f>[25]Janeiro!$G$13</f>
        <v>31</v>
      </c>
      <c r="K29" s="141">
        <f>[25]Janeiro!$G$14</f>
        <v>34</v>
      </c>
      <c r="L29" s="141">
        <f>[25]Janeiro!$G$15</f>
        <v>49</v>
      </c>
      <c r="M29" s="141">
        <f>[25]Janeiro!$G$16</f>
        <v>53</v>
      </c>
      <c r="N29" s="141">
        <f>[25]Janeiro!$G$17</f>
        <v>63</v>
      </c>
      <c r="O29" s="141">
        <f>[25]Janeiro!$G$18</f>
        <v>68</v>
      </c>
      <c r="P29" s="141">
        <f>[25]Janeiro!$G$19</f>
        <v>56</v>
      </c>
      <c r="Q29" s="141" t="str">
        <f>[25]Janeiro!$G$20</f>
        <v>*</v>
      </c>
      <c r="R29" s="141" t="str">
        <f>[25]Janeiro!$G$21</f>
        <v>*</v>
      </c>
      <c r="S29" s="141" t="str">
        <f>[25]Janeiro!$G$22</f>
        <v>*</v>
      </c>
      <c r="T29" s="141" t="str">
        <f>[25]Janeiro!$G$23</f>
        <v>*</v>
      </c>
      <c r="U29" s="141" t="str">
        <f>[25]Janeiro!$G$24</f>
        <v>*</v>
      </c>
      <c r="V29" s="141" t="str">
        <f>[25]Janeiro!$G$25</f>
        <v>*</v>
      </c>
      <c r="W29" s="141" t="str">
        <f>[25]Janeiro!$G$26</f>
        <v>*</v>
      </c>
      <c r="X29" s="141" t="str">
        <f>[25]Janeiro!$G$27</f>
        <v>*</v>
      </c>
      <c r="Y29" s="141" t="str">
        <f>[25]Janeiro!$G$28</f>
        <v>*</v>
      </c>
      <c r="Z29" s="141" t="str">
        <f>[25]Janeiro!$G$29</f>
        <v>*</v>
      </c>
      <c r="AA29" s="141" t="str">
        <f>[25]Janeiro!$G$30</f>
        <v>*</v>
      </c>
      <c r="AB29" s="141" t="str">
        <f>[25]Janeiro!$G$31</f>
        <v>*</v>
      </c>
      <c r="AC29" s="141" t="str">
        <f>[25]Janeiro!$G$32</f>
        <v>*</v>
      </c>
      <c r="AD29" s="141" t="str">
        <f>[25]Janeiro!$G$33</f>
        <v>*</v>
      </c>
      <c r="AE29" s="141" t="str">
        <f>[25]Janeiro!$G$34</f>
        <v>*</v>
      </c>
      <c r="AF29" s="141" t="str">
        <f>[25]Janeiro!$G$35</f>
        <v>*</v>
      </c>
      <c r="AG29" s="146">
        <f t="shared" si="3"/>
        <v>28</v>
      </c>
      <c r="AH29" s="145">
        <f t="shared" si="4"/>
        <v>47.266666666666666</v>
      </c>
      <c r="AK29" s="18" t="s">
        <v>35</v>
      </c>
      <c r="AL29" s="18" t="s">
        <v>35</v>
      </c>
    </row>
    <row r="30" spans="1:39" hidden="1" x14ac:dyDescent="0.2">
      <c r="A30" s="50" t="s">
        <v>10</v>
      </c>
      <c r="B30" s="141" t="str">
        <f>[26]Janeiro!$G$5</f>
        <v>*</v>
      </c>
      <c r="C30" s="141" t="str">
        <f>[26]Janeiro!$G$6</f>
        <v>*</v>
      </c>
      <c r="D30" s="141" t="str">
        <f>[26]Janeiro!$G$7</f>
        <v>*</v>
      </c>
      <c r="E30" s="141" t="str">
        <f>[26]Janeiro!$G$8</f>
        <v>*</v>
      </c>
      <c r="F30" s="141" t="str">
        <f>[26]Janeiro!$G$9</f>
        <v>*</v>
      </c>
      <c r="G30" s="141" t="str">
        <f>[26]Janeiro!$G$10</f>
        <v>*</v>
      </c>
      <c r="H30" s="141" t="str">
        <f>[26]Janeiro!$G$11</f>
        <v>*</v>
      </c>
      <c r="I30" s="141" t="str">
        <f>[26]Janeiro!$G$12</f>
        <v>*</v>
      </c>
      <c r="J30" s="141" t="str">
        <f>[26]Janeiro!$G$13</f>
        <v>*</v>
      </c>
      <c r="K30" s="141" t="str">
        <f>[26]Janeiro!$G$14</f>
        <v>*</v>
      </c>
      <c r="L30" s="141" t="str">
        <f>[26]Janeiro!$G$15</f>
        <v>*</v>
      </c>
      <c r="M30" s="141" t="str">
        <f>[26]Janeiro!$G$16</f>
        <v>*</v>
      </c>
      <c r="N30" s="141" t="str">
        <f>[26]Janeiro!$G$17</f>
        <v>*</v>
      </c>
      <c r="O30" s="141" t="str">
        <f>[26]Janeiro!$G$18</f>
        <v>*</v>
      </c>
      <c r="P30" s="141" t="str">
        <f>[26]Janeiro!$G$19</f>
        <v>*</v>
      </c>
      <c r="Q30" s="141" t="str">
        <f>[26]Janeiro!$G$20</f>
        <v>*</v>
      </c>
      <c r="R30" s="141" t="str">
        <f>[26]Janeiro!$G$21</f>
        <v>*</v>
      </c>
      <c r="S30" s="141" t="str">
        <f>[26]Janeiro!$G$22</f>
        <v>*</v>
      </c>
      <c r="T30" s="141" t="str">
        <f>[26]Janeiro!$G$23</f>
        <v>*</v>
      </c>
      <c r="U30" s="141" t="str">
        <f>[26]Janeiro!$G$24</f>
        <v>*</v>
      </c>
      <c r="V30" s="141" t="str">
        <f>[26]Janeiro!$G$25</f>
        <v>*</v>
      </c>
      <c r="W30" s="141" t="str">
        <f>[26]Janeiro!$G$26</f>
        <v>*</v>
      </c>
      <c r="X30" s="141" t="str">
        <f>[26]Janeiro!$G$27</f>
        <v>*</v>
      </c>
      <c r="Y30" s="141" t="str">
        <f>[26]Janeiro!$G$28</f>
        <v>*</v>
      </c>
      <c r="Z30" s="141" t="str">
        <f>[26]Janeiro!$G$29</f>
        <v>*</v>
      </c>
      <c r="AA30" s="141" t="str">
        <f>[26]Janeiro!$G$30</f>
        <v>*</v>
      </c>
      <c r="AB30" s="141" t="str">
        <f>[26]Janeiro!$G$31</f>
        <v>*</v>
      </c>
      <c r="AC30" s="141" t="str">
        <f>[26]Janeiro!$G$32</f>
        <v>*</v>
      </c>
      <c r="AD30" s="141" t="str">
        <f>[26]Janeiro!$G$33</f>
        <v>*</v>
      </c>
      <c r="AE30" s="141" t="str">
        <f>[26]Janeiro!$G$34</f>
        <v>*</v>
      </c>
      <c r="AF30" s="141" t="str">
        <f>[26]Janeiro!$G$35</f>
        <v>*</v>
      </c>
      <c r="AG30" s="146">
        <f t="shared" si="3"/>
        <v>0</v>
      </c>
      <c r="AH30" s="145" t="e">
        <f t="shared" si="4"/>
        <v>#DIV/0!</v>
      </c>
      <c r="AK30" s="18" t="s">
        <v>35</v>
      </c>
      <c r="AL30" s="18" t="s">
        <v>35</v>
      </c>
    </row>
    <row r="31" spans="1:39" hidden="1" x14ac:dyDescent="0.2">
      <c r="A31" s="50" t="s">
        <v>158</v>
      </c>
      <c r="B31" s="141" t="str">
        <f>[27]Janeiro!$G$5</f>
        <v>*</v>
      </c>
      <c r="C31" s="141" t="str">
        <f>[27]Janeiro!$G$6</f>
        <v>*</v>
      </c>
      <c r="D31" s="141" t="str">
        <f>[27]Janeiro!$G$7</f>
        <v>*</v>
      </c>
      <c r="E31" s="141" t="str">
        <f>[27]Janeiro!$G$8</f>
        <v>*</v>
      </c>
      <c r="F31" s="141" t="str">
        <f>[27]Janeiro!$G$9</f>
        <v>*</v>
      </c>
      <c r="G31" s="141" t="str">
        <f>[27]Janeiro!$G$10</f>
        <v>*</v>
      </c>
      <c r="H31" s="141" t="str">
        <f>[27]Janeiro!$G$11</f>
        <v>*</v>
      </c>
      <c r="I31" s="141" t="str">
        <f>[27]Janeiro!$G$12</f>
        <v>*</v>
      </c>
      <c r="J31" s="141" t="str">
        <f>[27]Janeiro!$G$13</f>
        <v>*</v>
      </c>
      <c r="K31" s="141" t="str">
        <f>[27]Janeiro!$G$14</f>
        <v>*</v>
      </c>
      <c r="L31" s="141" t="str">
        <f>[27]Janeiro!$G$15</f>
        <v>*</v>
      </c>
      <c r="M31" s="141" t="str">
        <f>[27]Janeiro!$G$16</f>
        <v>*</v>
      </c>
      <c r="N31" s="141" t="str">
        <f>[27]Janeiro!$G$17</f>
        <v>*</v>
      </c>
      <c r="O31" s="141" t="str">
        <f>[27]Janeiro!$G$18</f>
        <v>*</v>
      </c>
      <c r="P31" s="141" t="str">
        <f>[27]Janeiro!$G$19</f>
        <v>*</v>
      </c>
      <c r="Q31" s="141" t="str">
        <f>[27]Janeiro!$G$20</f>
        <v>*</v>
      </c>
      <c r="R31" s="141" t="str">
        <f>[27]Janeiro!$G$21</f>
        <v>*</v>
      </c>
      <c r="S31" s="141" t="str">
        <f>[27]Janeiro!$G$22</f>
        <v>*</v>
      </c>
      <c r="T31" s="141" t="str">
        <f>[27]Janeiro!$G$23</f>
        <v>*</v>
      </c>
      <c r="U31" s="141" t="str">
        <f>[27]Janeiro!$G$24</f>
        <v>*</v>
      </c>
      <c r="V31" s="141" t="str">
        <f>[27]Janeiro!$G$25</f>
        <v>*</v>
      </c>
      <c r="W31" s="141" t="str">
        <f>[27]Janeiro!$G$26</f>
        <v>*</v>
      </c>
      <c r="X31" s="141" t="str">
        <f>[27]Janeiro!$G$27</f>
        <v>*</v>
      </c>
      <c r="Y31" s="141" t="str">
        <f>[27]Janeiro!$G$28</f>
        <v>*</v>
      </c>
      <c r="Z31" s="141" t="str">
        <f>[27]Janeiro!$G$29</f>
        <v>*</v>
      </c>
      <c r="AA31" s="141" t="str">
        <f>[27]Janeiro!$G$30</f>
        <v>*</v>
      </c>
      <c r="AB31" s="141" t="str">
        <f>[27]Janeiro!$G$31</f>
        <v>*</v>
      </c>
      <c r="AC31" s="141" t="str">
        <f>[27]Janeiro!$G$32</f>
        <v>*</v>
      </c>
      <c r="AD31" s="141" t="str">
        <f>[27]Janeiro!$G$33</f>
        <v>*</v>
      </c>
      <c r="AE31" s="141" t="str">
        <f>[27]Janeiro!$G$34</f>
        <v>*</v>
      </c>
      <c r="AF31" s="141" t="str">
        <f>[27]Janeiro!$G$35</f>
        <v>*</v>
      </c>
      <c r="AG31" s="146">
        <f t="shared" si="3"/>
        <v>0</v>
      </c>
      <c r="AH31" s="145" t="e">
        <f t="shared" si="4"/>
        <v>#DIV/0!</v>
      </c>
      <c r="AI31" s="115" t="s">
        <v>35</v>
      </c>
      <c r="AJ31" s="18" t="s">
        <v>35</v>
      </c>
      <c r="AL31" s="18" t="s">
        <v>35</v>
      </c>
    </row>
    <row r="32" spans="1:39" hidden="1" x14ac:dyDescent="0.2">
      <c r="A32" s="50" t="s">
        <v>11</v>
      </c>
      <c r="B32" s="141" t="str">
        <f>[28]Janeiro!$G$5</f>
        <v>*</v>
      </c>
      <c r="C32" s="141" t="str">
        <f>[28]Janeiro!$G$6</f>
        <v>*</v>
      </c>
      <c r="D32" s="141" t="str">
        <f>[28]Janeiro!$G$7</f>
        <v>*</v>
      </c>
      <c r="E32" s="141" t="str">
        <f>[28]Janeiro!$G$8</f>
        <v>*</v>
      </c>
      <c r="F32" s="141" t="str">
        <f>[28]Janeiro!$G$9</f>
        <v>*</v>
      </c>
      <c r="G32" s="141" t="str">
        <f>[28]Janeiro!$G$10</f>
        <v>*</v>
      </c>
      <c r="H32" s="141" t="str">
        <f>[28]Janeiro!$G$11</f>
        <v>*</v>
      </c>
      <c r="I32" s="141" t="str">
        <f>[28]Janeiro!$G$12</f>
        <v>*</v>
      </c>
      <c r="J32" s="141" t="str">
        <f>[28]Janeiro!$G$13</f>
        <v>*</v>
      </c>
      <c r="K32" s="141" t="str">
        <f>[28]Janeiro!$G$14</f>
        <v>*</v>
      </c>
      <c r="L32" s="141" t="str">
        <f>[28]Janeiro!$G$15</f>
        <v>*</v>
      </c>
      <c r="M32" s="141" t="str">
        <f>[28]Janeiro!$G$16</f>
        <v>*</v>
      </c>
      <c r="N32" s="141" t="str">
        <f>[28]Janeiro!$G$17</f>
        <v>*</v>
      </c>
      <c r="O32" s="141" t="str">
        <f>[28]Janeiro!$G$18</f>
        <v>*</v>
      </c>
      <c r="P32" s="141" t="str">
        <f>[28]Janeiro!$G$19</f>
        <v>*</v>
      </c>
      <c r="Q32" s="141" t="str">
        <f>[28]Janeiro!$G$20</f>
        <v>*</v>
      </c>
      <c r="R32" s="141" t="str">
        <f>[28]Janeiro!$G$21</f>
        <v>*</v>
      </c>
      <c r="S32" s="141" t="str">
        <f>[28]Janeiro!$G$22</f>
        <v>*</v>
      </c>
      <c r="T32" s="141" t="str">
        <f>[28]Janeiro!$G$23</f>
        <v>*</v>
      </c>
      <c r="U32" s="141" t="str">
        <f>[28]Janeiro!$G$24</f>
        <v>*</v>
      </c>
      <c r="V32" s="141" t="str">
        <f>[28]Janeiro!$G$25</f>
        <v>*</v>
      </c>
      <c r="W32" s="141" t="str">
        <f>[28]Janeiro!$G$26</f>
        <v>*</v>
      </c>
      <c r="X32" s="141" t="str">
        <f>[28]Janeiro!$G$27</f>
        <v>*</v>
      </c>
      <c r="Y32" s="141" t="str">
        <f>[28]Janeiro!$G$28</f>
        <v>*</v>
      </c>
      <c r="Z32" s="141" t="str">
        <f>[28]Janeiro!$G$29</f>
        <v>*</v>
      </c>
      <c r="AA32" s="141" t="str">
        <f>[28]Janeiro!$G$30</f>
        <v>*</v>
      </c>
      <c r="AB32" s="141" t="str">
        <f>[28]Janeiro!$G$31</f>
        <v>*</v>
      </c>
      <c r="AC32" s="141" t="str">
        <f>[28]Janeiro!$G$32</f>
        <v>*</v>
      </c>
      <c r="AD32" s="141" t="str">
        <f>[28]Janeiro!$G$33</f>
        <v>*</v>
      </c>
      <c r="AE32" s="141" t="str">
        <f>[28]Janeiro!$G$34</f>
        <v>*</v>
      </c>
      <c r="AF32" s="141" t="str">
        <f>[28]Janeiro!$G$35</f>
        <v>*</v>
      </c>
      <c r="AG32" s="146">
        <f t="shared" si="3"/>
        <v>0</v>
      </c>
      <c r="AH32" s="145" t="e">
        <f t="shared" si="4"/>
        <v>#DIV/0!</v>
      </c>
      <c r="AK32" s="115" t="s">
        <v>35</v>
      </c>
      <c r="AL32" s="18" t="s">
        <v>35</v>
      </c>
    </row>
    <row r="33" spans="1:39" s="117" customFormat="1" x14ac:dyDescent="0.2">
      <c r="A33" s="50" t="s">
        <v>12</v>
      </c>
      <c r="B33" s="141">
        <f>[29]Janeiro!$G$5</f>
        <v>42</v>
      </c>
      <c r="C33" s="141">
        <f>[29]Janeiro!$G$6</f>
        <v>47</v>
      </c>
      <c r="D33" s="141">
        <f>[29]Janeiro!$G$7</f>
        <v>66</v>
      </c>
      <c r="E33" s="141">
        <f>[29]Janeiro!$G$8</f>
        <v>77</v>
      </c>
      <c r="F33" s="141">
        <f>[29]Janeiro!$G$9</f>
        <v>29</v>
      </c>
      <c r="G33" s="141">
        <f>[29]Janeiro!$G$10</f>
        <v>41</v>
      </c>
      <c r="H33" s="141">
        <f>[29]Janeiro!$G$11</f>
        <v>44</v>
      </c>
      <c r="I33" s="141">
        <f>[29]Janeiro!$G$12</f>
        <v>31</v>
      </c>
      <c r="J33" s="141">
        <f>[29]Janeiro!$G$13</f>
        <v>36</v>
      </c>
      <c r="K33" s="141">
        <f>[29]Janeiro!$G$14</f>
        <v>50</v>
      </c>
      <c r="L33" s="141">
        <f>[29]Janeiro!$G$15</f>
        <v>58</v>
      </c>
      <c r="M33" s="141">
        <f>[29]Janeiro!$G$16</f>
        <v>62</v>
      </c>
      <c r="N33" s="141">
        <f>[29]Janeiro!$G$17</f>
        <v>77</v>
      </c>
      <c r="O33" s="141">
        <f>[29]Janeiro!$G$18</f>
        <v>75</v>
      </c>
      <c r="P33" s="141">
        <f>[29]Janeiro!$G$19</f>
        <v>51</v>
      </c>
      <c r="Q33" s="141">
        <f>[29]Janeiro!$G$20</f>
        <v>36</v>
      </c>
      <c r="R33" s="141">
        <f>[29]Janeiro!$G$21</f>
        <v>47</v>
      </c>
      <c r="S33" s="141">
        <f>[29]Janeiro!$G$22</f>
        <v>46</v>
      </c>
      <c r="T33" s="141">
        <f>[29]Janeiro!$G$23</f>
        <v>34</v>
      </c>
      <c r="U33" s="141">
        <f>[29]Janeiro!$G$24</f>
        <v>51</v>
      </c>
      <c r="V33" s="141">
        <f>[29]Janeiro!$G$25</f>
        <v>39</v>
      </c>
      <c r="W33" s="141">
        <f>[29]Janeiro!$G$26</f>
        <v>39</v>
      </c>
      <c r="X33" s="141">
        <f>[29]Janeiro!$G$27</f>
        <v>55</v>
      </c>
      <c r="Y33" s="141">
        <f>[29]Janeiro!$G$28</f>
        <v>47</v>
      </c>
      <c r="Z33" s="141">
        <f>[29]Janeiro!$G$29</f>
        <v>44</v>
      </c>
      <c r="AA33" s="141">
        <f>[29]Janeiro!$G$30</f>
        <v>42</v>
      </c>
      <c r="AB33" s="141">
        <f>[29]Janeiro!$G$31</f>
        <v>43</v>
      </c>
      <c r="AC33" s="141">
        <f>[29]Janeiro!$G$32</f>
        <v>64</v>
      </c>
      <c r="AD33" s="141">
        <f>[29]Janeiro!$G$33</f>
        <v>52</v>
      </c>
      <c r="AE33" s="141">
        <f>[29]Janeiro!$G$34</f>
        <v>61</v>
      </c>
      <c r="AF33" s="141">
        <f>[29]Janeiro!$G$35</f>
        <v>71</v>
      </c>
      <c r="AG33" s="146">
        <f t="shared" si="3"/>
        <v>29</v>
      </c>
      <c r="AH33" s="145">
        <f t="shared" si="4"/>
        <v>50.225806451612904</v>
      </c>
      <c r="AJ33" s="117" t="s">
        <v>35</v>
      </c>
      <c r="AL33" s="117" t="s">
        <v>35</v>
      </c>
    </row>
    <row r="34" spans="1:39" x14ac:dyDescent="0.2">
      <c r="A34" s="50" t="s">
        <v>13</v>
      </c>
      <c r="B34" s="141">
        <f>[30]Janeiro!$G$5</f>
        <v>44</v>
      </c>
      <c r="C34" s="141">
        <f>[30]Janeiro!$G$6</f>
        <v>40</v>
      </c>
      <c r="D34" s="141">
        <f>[30]Janeiro!$G$7</f>
        <v>69</v>
      </c>
      <c r="E34" s="141">
        <f>[30]Janeiro!$G$8</f>
        <v>71</v>
      </c>
      <c r="F34" s="141">
        <f>[30]Janeiro!$G$9</f>
        <v>30</v>
      </c>
      <c r="G34" s="141">
        <f>[30]Janeiro!$G$10</f>
        <v>36</v>
      </c>
      <c r="H34" s="141">
        <f>[30]Janeiro!$G$11</f>
        <v>32</v>
      </c>
      <c r="I34" s="141">
        <f>[30]Janeiro!$G$12</f>
        <v>41</v>
      </c>
      <c r="J34" s="141">
        <f>[30]Janeiro!$G$13</f>
        <v>34</v>
      </c>
      <c r="K34" s="141">
        <f>[30]Janeiro!$G$14</f>
        <v>51</v>
      </c>
      <c r="L34" s="141">
        <f>[30]Janeiro!$G$15</f>
        <v>53</v>
      </c>
      <c r="M34" s="141">
        <f>[30]Janeiro!$G$16</f>
        <v>70</v>
      </c>
      <c r="N34" s="141">
        <f>[30]Janeiro!$G$17</f>
        <v>61</v>
      </c>
      <c r="O34" s="141">
        <f>[30]Janeiro!$G$18</f>
        <v>73</v>
      </c>
      <c r="P34" s="141">
        <f>[30]Janeiro!$G$19</f>
        <v>46</v>
      </c>
      <c r="Q34" s="141">
        <f>[30]Janeiro!$G$20</f>
        <v>45</v>
      </c>
      <c r="R34" s="141">
        <f>[30]Janeiro!$G$21</f>
        <v>47</v>
      </c>
      <c r="S34" s="141">
        <f>[30]Janeiro!$G$22</f>
        <v>41</v>
      </c>
      <c r="T34" s="141">
        <f>[30]Janeiro!$G$23</f>
        <v>39</v>
      </c>
      <c r="U34" s="141">
        <f>[30]Janeiro!$G$24</f>
        <v>46</v>
      </c>
      <c r="V34" s="141">
        <f>[30]Janeiro!$G$25</f>
        <v>45</v>
      </c>
      <c r="W34" s="141">
        <f>[30]Janeiro!$G$26</f>
        <v>44</v>
      </c>
      <c r="X34" s="141">
        <f>[30]Janeiro!$G$27</f>
        <v>46</v>
      </c>
      <c r="Y34" s="141">
        <f>[30]Janeiro!$G$28</f>
        <v>53</v>
      </c>
      <c r="Z34" s="141">
        <f>[30]Janeiro!$G$29</f>
        <v>43</v>
      </c>
      <c r="AA34" s="141">
        <f>[30]Janeiro!$G$30</f>
        <v>46</v>
      </c>
      <c r="AB34" s="141">
        <f>[30]Janeiro!$G$31</f>
        <v>63</v>
      </c>
      <c r="AC34" s="141">
        <f>[30]Janeiro!$G$32</f>
        <v>52</v>
      </c>
      <c r="AD34" s="141">
        <f>[30]Janeiro!$G$33</f>
        <v>48</v>
      </c>
      <c r="AE34" s="141">
        <f>[30]Janeiro!$G$34</f>
        <v>47</v>
      </c>
      <c r="AF34" s="141">
        <f>[30]Janeiro!$G$35</f>
        <v>58</v>
      </c>
      <c r="AG34" s="146">
        <f t="shared" si="3"/>
        <v>30</v>
      </c>
      <c r="AH34" s="145">
        <f t="shared" si="4"/>
        <v>48.838709677419352</v>
      </c>
      <c r="AK34" s="18" t="s">
        <v>35</v>
      </c>
    </row>
    <row r="35" spans="1:39" x14ac:dyDescent="0.2">
      <c r="A35" s="50" t="s">
        <v>159</v>
      </c>
      <c r="B35" s="141">
        <f>[31]Janeiro!$G$5</f>
        <v>42</v>
      </c>
      <c r="C35" s="141">
        <f>[31]Janeiro!$G$6</f>
        <v>76</v>
      </c>
      <c r="D35" s="141">
        <f>[31]Janeiro!$G$7</f>
        <v>64</v>
      </c>
      <c r="E35" s="141">
        <f>[31]Janeiro!$G$8</f>
        <v>73</v>
      </c>
      <c r="F35" s="141">
        <f>[31]Janeiro!$G$9</f>
        <v>48</v>
      </c>
      <c r="G35" s="141">
        <f>[31]Janeiro!$G$10</f>
        <v>54</v>
      </c>
      <c r="H35" s="141">
        <f>[31]Janeiro!$G$11</f>
        <v>50</v>
      </c>
      <c r="I35" s="141">
        <f>[31]Janeiro!$G$12</f>
        <v>45</v>
      </c>
      <c r="J35" s="141">
        <f>[31]Janeiro!$G$13</f>
        <v>47</v>
      </c>
      <c r="K35" s="141">
        <f>[31]Janeiro!$G$14</f>
        <v>45</v>
      </c>
      <c r="L35" s="141">
        <f>[31]Janeiro!$G$15</f>
        <v>51</v>
      </c>
      <c r="M35" s="141">
        <f>[31]Janeiro!$G$16</f>
        <v>54</v>
      </c>
      <c r="N35" s="141">
        <f>[31]Janeiro!$G$17</f>
        <v>62</v>
      </c>
      <c r="O35" s="141">
        <f>[31]Janeiro!$G$18</f>
        <v>58</v>
      </c>
      <c r="P35" s="141">
        <f>[31]Janeiro!$G$19</f>
        <v>50</v>
      </c>
      <c r="Q35" s="141">
        <f>[31]Janeiro!$G$20</f>
        <v>46</v>
      </c>
      <c r="R35" s="141">
        <f>[31]Janeiro!$G$21</f>
        <v>49</v>
      </c>
      <c r="S35" s="141">
        <f>[31]Janeiro!$G$22</f>
        <v>38</v>
      </c>
      <c r="T35" s="141">
        <f>[31]Janeiro!$G$23</f>
        <v>44</v>
      </c>
      <c r="U35" s="141">
        <f>[31]Janeiro!$G$24</f>
        <v>46</v>
      </c>
      <c r="V35" s="141">
        <f>[31]Janeiro!$G$25</f>
        <v>46</v>
      </c>
      <c r="W35" s="141">
        <f>[31]Janeiro!$G$26</f>
        <v>59</v>
      </c>
      <c r="X35" s="141">
        <f>[31]Janeiro!$G$27</f>
        <v>67</v>
      </c>
      <c r="Y35" s="141">
        <f>[31]Janeiro!$G$28</f>
        <v>53</v>
      </c>
      <c r="Z35" s="141">
        <f>[31]Janeiro!$G$29</f>
        <v>52</v>
      </c>
      <c r="AA35" s="141">
        <f>[31]Janeiro!$G$30</f>
        <v>37</v>
      </c>
      <c r="AB35" s="141">
        <f>[31]Janeiro!$G$31</f>
        <v>39</v>
      </c>
      <c r="AC35" s="141">
        <f>[31]Janeiro!$G$32</f>
        <v>46</v>
      </c>
      <c r="AD35" s="141">
        <f>[31]Janeiro!$G$33</f>
        <v>55</v>
      </c>
      <c r="AE35" s="141">
        <f>[31]Janeiro!$G$34</f>
        <v>69</v>
      </c>
      <c r="AF35" s="141">
        <f>[31]Janeiro!$G$35</f>
        <v>79</v>
      </c>
      <c r="AG35" s="146">
        <f t="shared" si="3"/>
        <v>37</v>
      </c>
      <c r="AH35" s="145">
        <f t="shared" si="4"/>
        <v>53.032258064516128</v>
      </c>
    </row>
    <row r="36" spans="1:39" hidden="1" x14ac:dyDescent="0.2">
      <c r="A36" s="109" t="s">
        <v>130</v>
      </c>
      <c r="B36" s="141" t="str">
        <f>[32]Janeiro!$G$5</f>
        <v>*</v>
      </c>
      <c r="C36" s="141" t="str">
        <f>[32]Janeiro!$G$6</f>
        <v>*</v>
      </c>
      <c r="D36" s="141" t="str">
        <f>[32]Janeiro!$G$7</f>
        <v>*</v>
      </c>
      <c r="E36" s="141" t="str">
        <f>[32]Janeiro!$G$8</f>
        <v>*</v>
      </c>
      <c r="F36" s="141" t="str">
        <f>[32]Janeiro!$G$9</f>
        <v>*</v>
      </c>
      <c r="G36" s="141" t="str">
        <f>[32]Janeiro!$G$10</f>
        <v>*</v>
      </c>
      <c r="H36" s="141" t="str">
        <f>[32]Janeiro!$G$11</f>
        <v>*</v>
      </c>
      <c r="I36" s="141" t="str">
        <f>[32]Janeiro!$G$12</f>
        <v>*</v>
      </c>
      <c r="J36" s="141" t="str">
        <f>[32]Janeiro!$G$13</f>
        <v>*</v>
      </c>
      <c r="K36" s="141" t="str">
        <f>[32]Janeiro!$G$14</f>
        <v>*</v>
      </c>
      <c r="L36" s="141" t="str">
        <f>[32]Janeiro!$G$15</f>
        <v>*</v>
      </c>
      <c r="M36" s="141" t="str">
        <f>[32]Janeiro!$G$16</f>
        <v>*</v>
      </c>
      <c r="N36" s="141" t="str">
        <f>[32]Janeiro!$G$17</f>
        <v>*</v>
      </c>
      <c r="O36" s="141" t="str">
        <f>[32]Janeiro!$G$18</f>
        <v>*</v>
      </c>
      <c r="P36" s="141" t="str">
        <f>[32]Janeiro!$G$19</f>
        <v>*</v>
      </c>
      <c r="Q36" s="141" t="str">
        <f>[32]Janeiro!$G$20</f>
        <v>*</v>
      </c>
      <c r="R36" s="141" t="str">
        <f>[32]Janeiro!$G$21</f>
        <v>*</v>
      </c>
      <c r="S36" s="141" t="str">
        <f>[32]Janeiro!$G$22</f>
        <v>*</v>
      </c>
      <c r="T36" s="141" t="str">
        <f>[32]Janeiro!$G$23</f>
        <v>*</v>
      </c>
      <c r="U36" s="141" t="str">
        <f>[32]Janeiro!$G$24</f>
        <v>*</v>
      </c>
      <c r="V36" s="141" t="str">
        <f>[32]Janeiro!$G$25</f>
        <v>*</v>
      </c>
      <c r="W36" s="141" t="str">
        <f>[32]Janeiro!$G$26</f>
        <v>*</v>
      </c>
      <c r="X36" s="141" t="str">
        <f>[32]Janeiro!$G$27</f>
        <v>*</v>
      </c>
      <c r="Y36" s="141" t="str">
        <f>[32]Janeiro!$G$28</f>
        <v>*</v>
      </c>
      <c r="Z36" s="141" t="str">
        <f>[32]Janeiro!$G$29</f>
        <v>*</v>
      </c>
      <c r="AA36" s="141" t="str">
        <f>[32]Janeiro!$G$30</f>
        <v>*</v>
      </c>
      <c r="AB36" s="141" t="str">
        <f>[32]Janeiro!$G$31</f>
        <v>*</v>
      </c>
      <c r="AC36" s="141" t="str">
        <f>[32]Janeiro!$G$32</f>
        <v>*</v>
      </c>
      <c r="AD36" s="141" t="str">
        <f>[32]Janeiro!$G$33</f>
        <v>*</v>
      </c>
      <c r="AE36" s="141" t="str">
        <f>[32]Janeiro!$G$34</f>
        <v>*</v>
      </c>
      <c r="AF36" s="141" t="str">
        <f>[32]Janeiro!$G$35</f>
        <v>*</v>
      </c>
      <c r="AG36" s="146">
        <f t="shared" si="3"/>
        <v>0</v>
      </c>
      <c r="AH36" s="145" t="e">
        <f t="shared" si="4"/>
        <v>#DIV/0!</v>
      </c>
    </row>
    <row r="37" spans="1:39" x14ac:dyDescent="0.2">
      <c r="A37" s="50" t="s">
        <v>14</v>
      </c>
      <c r="B37" s="141">
        <f>[33]Janeiro!$G$5</f>
        <v>49</v>
      </c>
      <c r="C37" s="141">
        <f>[33]Janeiro!$G$6</f>
        <v>50</v>
      </c>
      <c r="D37" s="141">
        <f>[33]Janeiro!$G$7</f>
        <v>57</v>
      </c>
      <c r="E37" s="141">
        <f>[33]Janeiro!$G$8</f>
        <v>62</v>
      </c>
      <c r="F37" s="141">
        <f>[33]Janeiro!$G$9</f>
        <v>62</v>
      </c>
      <c r="G37" s="141">
        <f>[33]Janeiro!$G$10</f>
        <v>66</v>
      </c>
      <c r="H37" s="141">
        <f>[33]Janeiro!$G$11</f>
        <v>62</v>
      </c>
      <c r="I37" s="141">
        <f>[33]Janeiro!$G$12</f>
        <v>66</v>
      </c>
      <c r="J37" s="141">
        <f>[33]Janeiro!$G$13</f>
        <v>53</v>
      </c>
      <c r="K37" s="141">
        <f>[33]Janeiro!$G$14</f>
        <v>53</v>
      </c>
      <c r="L37" s="141">
        <f>[33]Janeiro!$G$15</f>
        <v>59</v>
      </c>
      <c r="M37" s="141">
        <f>[33]Janeiro!$G$16</f>
        <v>48</v>
      </c>
      <c r="N37" s="141">
        <f>[33]Janeiro!$G$17</f>
        <v>49</v>
      </c>
      <c r="O37" s="141">
        <f>[33]Janeiro!$G$18</f>
        <v>43</v>
      </c>
      <c r="P37" s="141">
        <f>[33]Janeiro!$G$19</f>
        <v>43</v>
      </c>
      <c r="Q37" s="141">
        <f>[33]Janeiro!$G$20</f>
        <v>48</v>
      </c>
      <c r="R37" s="141">
        <f>[33]Janeiro!$G$21</f>
        <v>46</v>
      </c>
      <c r="S37" s="141">
        <f>[33]Janeiro!$G$22</f>
        <v>44</v>
      </c>
      <c r="T37" s="141">
        <f>[33]Janeiro!$G$23</f>
        <v>49</v>
      </c>
      <c r="U37" s="141">
        <f>[33]Janeiro!$G$24</f>
        <v>51</v>
      </c>
      <c r="V37" s="141">
        <f>[33]Janeiro!$G$25</f>
        <v>65</v>
      </c>
      <c r="W37" s="141">
        <f>[33]Janeiro!$G$26</f>
        <v>56</v>
      </c>
      <c r="X37" s="141">
        <f>[33]Janeiro!$G$27</f>
        <v>48</v>
      </c>
      <c r="Y37" s="141">
        <f>[33]Janeiro!$G$28</f>
        <v>49</v>
      </c>
      <c r="Z37" s="141">
        <f>[33]Janeiro!$G$29</f>
        <v>49</v>
      </c>
      <c r="AA37" s="141">
        <f>[33]Janeiro!$G$30</f>
        <v>37</v>
      </c>
      <c r="AB37" s="141">
        <f>[33]Janeiro!$G$31</f>
        <v>48</v>
      </c>
      <c r="AC37" s="141">
        <f>[33]Janeiro!$G$32</f>
        <v>43</v>
      </c>
      <c r="AD37" s="141">
        <f>[33]Janeiro!$G$33</f>
        <v>44</v>
      </c>
      <c r="AE37" s="141">
        <f>[33]Janeiro!$G$34</f>
        <v>54</v>
      </c>
      <c r="AF37" s="141">
        <f>[33]Janeiro!$G$35</f>
        <v>48</v>
      </c>
      <c r="AG37" s="146">
        <f t="shared" si="3"/>
        <v>37</v>
      </c>
      <c r="AH37" s="145">
        <f t="shared" si="4"/>
        <v>51.645161290322584</v>
      </c>
    </row>
    <row r="38" spans="1:39" hidden="1" x14ac:dyDescent="0.2">
      <c r="A38" s="109" t="s">
        <v>160</v>
      </c>
      <c r="B38" s="141" t="str">
        <f>[34]Janeiro!$G$5</f>
        <v>*</v>
      </c>
      <c r="C38" s="141" t="str">
        <f>[34]Janeiro!$G$6</f>
        <v>*</v>
      </c>
      <c r="D38" s="141" t="str">
        <f>[34]Janeiro!$G$7</f>
        <v>*</v>
      </c>
      <c r="E38" s="141" t="str">
        <f>[34]Janeiro!$G$8</f>
        <v>*</v>
      </c>
      <c r="F38" s="141" t="str">
        <f>[34]Janeiro!$G$9</f>
        <v>*</v>
      </c>
      <c r="G38" s="141" t="str">
        <f>[34]Janeiro!$G$10</f>
        <v>*</v>
      </c>
      <c r="H38" s="141" t="str">
        <f>[34]Janeiro!$G$11</f>
        <v>*</v>
      </c>
      <c r="I38" s="141" t="str">
        <f>[34]Janeiro!$G$12</f>
        <v>*</v>
      </c>
      <c r="J38" s="141" t="str">
        <f>[34]Janeiro!$G$13</f>
        <v>*</v>
      </c>
      <c r="K38" s="141" t="str">
        <f>[34]Janeiro!$G$14</f>
        <v>*</v>
      </c>
      <c r="L38" s="141" t="str">
        <f>[34]Janeiro!$G$15</f>
        <v>*</v>
      </c>
      <c r="M38" s="141" t="str">
        <f>[34]Janeiro!$G$16</f>
        <v>*</v>
      </c>
      <c r="N38" s="141" t="str">
        <f>[34]Janeiro!$G$17</f>
        <v>*</v>
      </c>
      <c r="O38" s="141" t="str">
        <f>[34]Janeiro!$G$18</f>
        <v>*</v>
      </c>
      <c r="P38" s="141" t="str">
        <f>[34]Janeiro!$G$19</f>
        <v>*</v>
      </c>
      <c r="Q38" s="141" t="str">
        <f>[34]Janeiro!$G$20</f>
        <v>*</v>
      </c>
      <c r="R38" s="141" t="str">
        <f>[34]Janeiro!$G$21</f>
        <v>*</v>
      </c>
      <c r="S38" s="141" t="str">
        <f>[34]Janeiro!$G$22</f>
        <v>*</v>
      </c>
      <c r="T38" s="141" t="str">
        <f>[34]Janeiro!$G$23</f>
        <v>*</v>
      </c>
      <c r="U38" s="141" t="str">
        <f>[34]Janeiro!$G$24</f>
        <v>*</v>
      </c>
      <c r="V38" s="141" t="str">
        <f>[34]Janeiro!$G$25</f>
        <v>*</v>
      </c>
      <c r="W38" s="141" t="str">
        <f>[34]Janeiro!$G$26</f>
        <v>*</v>
      </c>
      <c r="X38" s="141" t="str">
        <f>[34]Janeiro!$G$27</f>
        <v>*</v>
      </c>
      <c r="Y38" s="141" t="str">
        <f>[34]Janeiro!$G$28</f>
        <v>*</v>
      </c>
      <c r="Z38" s="141" t="str">
        <f>[34]Janeiro!$G$29</f>
        <v>*</v>
      </c>
      <c r="AA38" s="141" t="str">
        <f>[34]Janeiro!$G$30</f>
        <v>*</v>
      </c>
      <c r="AB38" s="141" t="str">
        <f>[34]Janeiro!$G$31</f>
        <v>*</v>
      </c>
      <c r="AC38" s="141" t="str">
        <f>[34]Janeiro!$G$32</f>
        <v>*</v>
      </c>
      <c r="AD38" s="141" t="str">
        <f>[34]Janeiro!$G$33</f>
        <v>*</v>
      </c>
      <c r="AE38" s="141" t="str">
        <f>[34]Janeiro!$G$34</f>
        <v>*</v>
      </c>
      <c r="AF38" s="141" t="str">
        <f>[34]Janeiro!$G$35</f>
        <v>*</v>
      </c>
      <c r="AG38" s="146">
        <f t="shared" si="3"/>
        <v>0</v>
      </c>
      <c r="AH38" s="145" t="e">
        <f t="shared" si="4"/>
        <v>#DIV/0!</v>
      </c>
      <c r="AJ38" s="18" t="s">
        <v>35</v>
      </c>
      <c r="AK38" s="18" t="s">
        <v>35</v>
      </c>
    </row>
    <row r="39" spans="1:39" x14ac:dyDescent="0.2">
      <c r="A39" s="50" t="s">
        <v>15</v>
      </c>
      <c r="B39" s="141">
        <f>[35]Janeiro!$G$5</f>
        <v>39</v>
      </c>
      <c r="C39" s="141">
        <f>[35]Janeiro!$G$6</f>
        <v>58</v>
      </c>
      <c r="D39" s="141">
        <f>[35]Janeiro!$G$7</f>
        <v>56</v>
      </c>
      <c r="E39" s="141">
        <f>[35]Janeiro!$G$8</f>
        <v>50</v>
      </c>
      <c r="F39" s="141">
        <f>[35]Janeiro!$G$9</f>
        <v>30</v>
      </c>
      <c r="G39" s="141">
        <f>[35]Janeiro!$G$10</f>
        <v>40</v>
      </c>
      <c r="H39" s="141">
        <f>[35]Janeiro!$G$11</f>
        <v>53</v>
      </c>
      <c r="I39" s="141">
        <f>[35]Janeiro!$G$12</f>
        <v>49</v>
      </c>
      <c r="J39" s="141">
        <f>[35]Janeiro!$G$13</f>
        <v>44</v>
      </c>
      <c r="K39" s="141">
        <f>[35]Janeiro!$G$14</f>
        <v>41</v>
      </c>
      <c r="L39" s="141">
        <f>[35]Janeiro!$G$15</f>
        <v>48</v>
      </c>
      <c r="M39" s="141">
        <f>[35]Janeiro!$G$16</f>
        <v>49</v>
      </c>
      <c r="N39" s="141">
        <f>[35]Janeiro!$G$17</f>
        <v>59</v>
      </c>
      <c r="O39" s="141">
        <f>[35]Janeiro!$G$18</f>
        <v>64</v>
      </c>
      <c r="P39" s="141">
        <f>[35]Janeiro!$G$19</f>
        <v>52</v>
      </c>
      <c r="Q39" s="141">
        <f>[35]Janeiro!$G$20</f>
        <v>45</v>
      </c>
      <c r="R39" s="141">
        <f>[35]Janeiro!$G$21</f>
        <v>55</v>
      </c>
      <c r="S39" s="141">
        <f>[35]Janeiro!$G$22</f>
        <v>50</v>
      </c>
      <c r="T39" s="141">
        <f>[35]Janeiro!$G$23</f>
        <v>48</v>
      </c>
      <c r="U39" s="141">
        <f>[35]Janeiro!$G$24</f>
        <v>47</v>
      </c>
      <c r="V39" s="141">
        <f>[35]Janeiro!$G$25</f>
        <v>47</v>
      </c>
      <c r="W39" s="141">
        <f>[35]Janeiro!$G$26</f>
        <v>62</v>
      </c>
      <c r="X39" s="141">
        <f>[35]Janeiro!$G$27</f>
        <v>64</v>
      </c>
      <c r="Y39" s="141">
        <f>[35]Janeiro!$G$28</f>
        <v>46</v>
      </c>
      <c r="Z39" s="141">
        <f>[35]Janeiro!$G$29</f>
        <v>42</v>
      </c>
      <c r="AA39" s="141">
        <f>[35]Janeiro!$G$30</f>
        <v>34</v>
      </c>
      <c r="AB39" s="141">
        <f>[35]Janeiro!$G$31</f>
        <v>30</v>
      </c>
      <c r="AC39" s="141">
        <f>[35]Janeiro!$G$32</f>
        <v>36</v>
      </c>
      <c r="AD39" s="141">
        <f>[35]Janeiro!$G$33</f>
        <v>60</v>
      </c>
      <c r="AE39" s="141">
        <f>[35]Janeiro!$G$34</f>
        <v>57</v>
      </c>
      <c r="AF39" s="141">
        <f>[35]Janeiro!$G$35</f>
        <v>80</v>
      </c>
      <c r="AG39" s="146">
        <f t="shared" si="3"/>
        <v>30</v>
      </c>
      <c r="AH39" s="145">
        <f t="shared" si="4"/>
        <v>49.516129032258064</v>
      </c>
      <c r="AI39" s="115" t="s">
        <v>35</v>
      </c>
      <c r="AK39" s="18" t="s">
        <v>35</v>
      </c>
      <c r="AL39" s="18" t="s">
        <v>35</v>
      </c>
      <c r="AM39" s="18" t="s">
        <v>35</v>
      </c>
    </row>
    <row r="40" spans="1:39" hidden="1" x14ac:dyDescent="0.2">
      <c r="A40" s="109" t="s">
        <v>16</v>
      </c>
      <c r="B40" s="141" t="str">
        <f>[36]Janeiro!$G$5</f>
        <v>*</v>
      </c>
      <c r="C40" s="141" t="str">
        <f>[36]Janeiro!$G$6</f>
        <v>*</v>
      </c>
      <c r="D40" s="141" t="str">
        <f>[36]Janeiro!$G$7</f>
        <v>*</v>
      </c>
      <c r="E40" s="141" t="str">
        <f>[36]Janeiro!$G$8</f>
        <v>*</v>
      </c>
      <c r="F40" s="141" t="str">
        <f>[36]Janeiro!$G$9</f>
        <v>*</v>
      </c>
      <c r="G40" s="141" t="str">
        <f>[36]Janeiro!$G$10</f>
        <v>*</v>
      </c>
      <c r="H40" s="141" t="str">
        <f>[36]Janeiro!$G$11</f>
        <v>*</v>
      </c>
      <c r="I40" s="141" t="str">
        <f>[36]Janeiro!$G$12</f>
        <v>*</v>
      </c>
      <c r="J40" s="141" t="str">
        <f>[36]Janeiro!$G$13</f>
        <v>*</v>
      </c>
      <c r="K40" s="141" t="str">
        <f>[36]Janeiro!$G$14</f>
        <v>*</v>
      </c>
      <c r="L40" s="141" t="str">
        <f>[36]Janeiro!$G$15</f>
        <v>*</v>
      </c>
      <c r="M40" s="141" t="str">
        <f>[36]Janeiro!$G$16</f>
        <v>*</v>
      </c>
      <c r="N40" s="141" t="str">
        <f>[36]Janeiro!$G$17</f>
        <v>*</v>
      </c>
      <c r="O40" s="141" t="str">
        <f>[36]Janeiro!$G$18</f>
        <v>*</v>
      </c>
      <c r="P40" s="141" t="str">
        <f>[36]Janeiro!$G$19</f>
        <v>*</v>
      </c>
      <c r="Q40" s="141" t="str">
        <f>[36]Janeiro!$G$20</f>
        <v>*</v>
      </c>
      <c r="R40" s="141" t="str">
        <f>[36]Janeiro!$G$21</f>
        <v>*</v>
      </c>
      <c r="S40" s="141" t="str">
        <f>[36]Janeiro!$G$22</f>
        <v>*</v>
      </c>
      <c r="T40" s="141" t="str">
        <f>[36]Janeiro!$G$23</f>
        <v>*</v>
      </c>
      <c r="U40" s="141" t="str">
        <f>[36]Janeiro!$G$24</f>
        <v>*</v>
      </c>
      <c r="V40" s="141" t="str">
        <f>[36]Janeiro!$G$25</f>
        <v>*</v>
      </c>
      <c r="W40" s="141" t="str">
        <f>[36]Janeiro!$G$26</f>
        <v>*</v>
      </c>
      <c r="X40" s="141" t="str">
        <f>[36]Janeiro!$G$27</f>
        <v>*</v>
      </c>
      <c r="Y40" s="141" t="str">
        <f>[36]Janeiro!$G$28</f>
        <v>*</v>
      </c>
      <c r="Z40" s="141" t="str">
        <f>[36]Janeiro!$G$29</f>
        <v>*</v>
      </c>
      <c r="AA40" s="141" t="str">
        <f>[36]Janeiro!$G$30</f>
        <v>*</v>
      </c>
      <c r="AB40" s="141" t="str">
        <f>[36]Janeiro!$G$31</f>
        <v>*</v>
      </c>
      <c r="AC40" s="141" t="str">
        <f>[36]Janeiro!$G$32</f>
        <v>*</v>
      </c>
      <c r="AD40" s="141" t="str">
        <f>[36]Janeiro!$G$33</f>
        <v>*</v>
      </c>
      <c r="AE40" s="141" t="str">
        <f>[36]Janeiro!$G$34</f>
        <v>*</v>
      </c>
      <c r="AF40" s="141" t="str">
        <f>[36]Janeiro!$G$35</f>
        <v>*</v>
      </c>
      <c r="AG40" s="146">
        <f t="shared" si="3"/>
        <v>0</v>
      </c>
      <c r="AH40" s="145" t="e">
        <f t="shared" si="4"/>
        <v>#DIV/0!</v>
      </c>
      <c r="AL40" s="18" t="s">
        <v>35</v>
      </c>
    </row>
    <row r="41" spans="1:39" x14ac:dyDescent="0.2">
      <c r="A41" s="50" t="s">
        <v>161</v>
      </c>
      <c r="B41" s="141">
        <f>[37]Janeiro!$G$5</f>
        <v>51</v>
      </c>
      <c r="C41" s="141">
        <f>[37]Janeiro!$G$6</f>
        <v>55</v>
      </c>
      <c r="D41" s="141">
        <f>[37]Janeiro!$G$7</f>
        <v>61</v>
      </c>
      <c r="E41" s="141">
        <f>[37]Janeiro!$G$8</f>
        <v>80</v>
      </c>
      <c r="F41" s="141">
        <f>[37]Janeiro!$G$9</f>
        <v>59</v>
      </c>
      <c r="G41" s="141">
        <f>[37]Janeiro!$G$10</f>
        <v>61</v>
      </c>
      <c r="H41" s="141">
        <f>[37]Janeiro!$G$11</f>
        <v>53</v>
      </c>
      <c r="I41" s="141">
        <f>[37]Janeiro!$G$12</f>
        <v>46</v>
      </c>
      <c r="J41" s="141">
        <f>[37]Janeiro!$G$13</f>
        <v>43</v>
      </c>
      <c r="K41" s="141">
        <f>[37]Janeiro!$G$14</f>
        <v>61</v>
      </c>
      <c r="L41" s="141">
        <f>[37]Janeiro!$G$15</f>
        <v>57</v>
      </c>
      <c r="M41" s="141">
        <f>[37]Janeiro!$G$16</f>
        <v>48</v>
      </c>
      <c r="N41" s="141">
        <f>[37]Janeiro!$G$17</f>
        <v>60</v>
      </c>
      <c r="O41" s="141">
        <f>[37]Janeiro!$G$18</f>
        <v>56</v>
      </c>
      <c r="P41" s="141">
        <f>[37]Janeiro!$E$19</f>
        <v>76.916666666666671</v>
      </c>
      <c r="Q41" s="141">
        <f>[37]Janeiro!$G$20</f>
        <v>46</v>
      </c>
      <c r="R41" s="141">
        <f>[37]Janeiro!$G$21</f>
        <v>54</v>
      </c>
      <c r="S41" s="141">
        <f>[37]Janeiro!$G$22</f>
        <v>42</v>
      </c>
      <c r="T41" s="141">
        <f>[37]Janeiro!$G$23</f>
        <v>41</v>
      </c>
      <c r="U41" s="141">
        <f>[37]Janeiro!$G$24</f>
        <v>46</v>
      </c>
      <c r="V41" s="141">
        <f>[37]Janeiro!$G$25</f>
        <v>53</v>
      </c>
      <c r="W41" s="141">
        <f>[37]Janeiro!$G$26</f>
        <v>64</v>
      </c>
      <c r="X41" s="141">
        <f>[37]Janeiro!$G$27</f>
        <v>56</v>
      </c>
      <c r="Y41" s="141">
        <f>[37]Janeiro!$G$28</f>
        <v>49</v>
      </c>
      <c r="Z41" s="141">
        <f>[37]Janeiro!$G$29</f>
        <v>46</v>
      </c>
      <c r="AA41" s="141">
        <f>[37]Janeiro!$G$30</f>
        <v>38</v>
      </c>
      <c r="AB41" s="141">
        <f>[37]Janeiro!$G$31</f>
        <v>43</v>
      </c>
      <c r="AC41" s="141">
        <f>[37]Janeiro!$G$32</f>
        <v>51</v>
      </c>
      <c r="AD41" s="141">
        <f>[37]Janeiro!$G$33</f>
        <v>54</v>
      </c>
      <c r="AE41" s="141">
        <f>[37]Janeiro!$G$34</f>
        <v>66</v>
      </c>
      <c r="AF41" s="141">
        <f>[37]Janeiro!$G$35</f>
        <v>59</v>
      </c>
      <c r="AG41" s="146">
        <f t="shared" si="3"/>
        <v>38</v>
      </c>
      <c r="AH41" s="145">
        <f t="shared" si="4"/>
        <v>54.061827956989241</v>
      </c>
      <c r="AJ41" s="18" t="s">
        <v>35</v>
      </c>
      <c r="AL41" s="18" t="s">
        <v>35</v>
      </c>
      <c r="AM41" s="115" t="s">
        <v>35</v>
      </c>
    </row>
    <row r="42" spans="1:39" x14ac:dyDescent="0.2">
      <c r="A42" s="50" t="s">
        <v>17</v>
      </c>
      <c r="B42" s="141">
        <f>[38]Janeiro!$G$5</f>
        <v>45</v>
      </c>
      <c r="C42" s="141">
        <f>[38]Janeiro!$G$6</f>
        <v>79</v>
      </c>
      <c r="D42" s="141">
        <f>[38]Janeiro!$G$7</f>
        <v>65</v>
      </c>
      <c r="E42" s="141">
        <f>[38]Janeiro!$G$8</f>
        <v>73</v>
      </c>
      <c r="F42" s="141">
        <f>[38]Janeiro!$G$9</f>
        <v>48</v>
      </c>
      <c r="G42" s="141">
        <f>[38]Janeiro!$G$10</f>
        <v>52</v>
      </c>
      <c r="H42" s="141">
        <f>[38]Janeiro!$G$11</f>
        <v>53</v>
      </c>
      <c r="I42" s="141">
        <f>[38]Janeiro!$G$12</f>
        <v>50</v>
      </c>
      <c r="J42" s="141">
        <f>[38]Janeiro!$G$13</f>
        <v>45</v>
      </c>
      <c r="K42" s="141">
        <f>[38]Janeiro!$G$14</f>
        <v>55</v>
      </c>
      <c r="L42" s="141">
        <f>[38]Janeiro!$G$15</f>
        <v>66</v>
      </c>
      <c r="M42" s="141">
        <f>[38]Janeiro!$G$16</f>
        <v>53</v>
      </c>
      <c r="N42" s="141">
        <f>[38]Janeiro!$G$17</f>
        <v>67</v>
      </c>
      <c r="O42" s="141">
        <f>[38]Janeiro!$G$18</f>
        <v>61</v>
      </c>
      <c r="P42" s="141">
        <f>[38]Janeiro!$G$19</f>
        <v>55</v>
      </c>
      <c r="Q42" s="141">
        <f>[38]Janeiro!$G$20</f>
        <v>46</v>
      </c>
      <c r="R42" s="141">
        <f>[38]Janeiro!$G$21</f>
        <v>46</v>
      </c>
      <c r="S42" s="141">
        <f>[38]Janeiro!$G$22</f>
        <v>46</v>
      </c>
      <c r="T42" s="141">
        <f>[38]Janeiro!$G$23</f>
        <v>52</v>
      </c>
      <c r="U42" s="141">
        <f>[38]Janeiro!$G$24</f>
        <v>46</v>
      </c>
      <c r="V42" s="141">
        <f>[38]Janeiro!$G$25</f>
        <v>62</v>
      </c>
      <c r="W42" s="141">
        <f>[38]Janeiro!$G$26</f>
        <v>56</v>
      </c>
      <c r="X42" s="141">
        <f>[38]Janeiro!$G$27</f>
        <v>69</v>
      </c>
      <c r="Y42" s="141">
        <f>[38]Janeiro!$G$28</f>
        <v>57</v>
      </c>
      <c r="Z42" s="141">
        <f>[38]Janeiro!$G$29</f>
        <v>44</v>
      </c>
      <c r="AA42" s="141">
        <f>[38]Janeiro!$G$30</f>
        <v>34</v>
      </c>
      <c r="AB42" s="141">
        <f>[38]Janeiro!$G$31</f>
        <v>40</v>
      </c>
      <c r="AC42" s="141">
        <f>[38]Janeiro!$G$32</f>
        <v>45</v>
      </c>
      <c r="AD42" s="141">
        <f>[38]Janeiro!$G$33</f>
        <v>57</v>
      </c>
      <c r="AE42" s="141">
        <f>[38]Janeiro!$G$34</f>
        <v>78</v>
      </c>
      <c r="AF42" s="141">
        <f>[38]Janeiro!$G$35</f>
        <v>90</v>
      </c>
      <c r="AG42" s="146">
        <f t="shared" si="3"/>
        <v>34</v>
      </c>
      <c r="AH42" s="145">
        <f t="shared" si="4"/>
        <v>55.967741935483872</v>
      </c>
    </row>
    <row r="43" spans="1:39" x14ac:dyDescent="0.2">
      <c r="A43" s="50" t="s">
        <v>143</v>
      </c>
      <c r="B43" s="141">
        <f>[39]Janeiro!$G$5</f>
        <v>45</v>
      </c>
      <c r="C43" s="141">
        <f>[39]Janeiro!$G$6</f>
        <v>69</v>
      </c>
      <c r="D43" s="141">
        <f>[39]Janeiro!$G$7</f>
        <v>56</v>
      </c>
      <c r="E43" s="141">
        <f>[39]Janeiro!$G$8</f>
        <v>98</v>
      </c>
      <c r="F43" s="141">
        <f>[39]Janeiro!$G$9</f>
        <v>76</v>
      </c>
      <c r="G43" s="141">
        <f>[39]Janeiro!$G$10</f>
        <v>59</v>
      </c>
      <c r="H43" s="141">
        <f>[39]Janeiro!$G$11</f>
        <v>61</v>
      </c>
      <c r="I43" s="141">
        <f>[39]Janeiro!$G$12</f>
        <v>54</v>
      </c>
      <c r="J43" s="141">
        <f>[39]Janeiro!$G$13</f>
        <v>52</v>
      </c>
      <c r="K43" s="141">
        <f>[39]Janeiro!$G$14</f>
        <v>56</v>
      </c>
      <c r="L43" s="141">
        <f>[39]Janeiro!$G$15</f>
        <v>39</v>
      </c>
      <c r="M43" s="141">
        <f>[39]Janeiro!$G$16</f>
        <v>45</v>
      </c>
      <c r="N43" s="141">
        <f>[39]Janeiro!$G$17</f>
        <v>44</v>
      </c>
      <c r="O43" s="141">
        <f>[39]Janeiro!$G$18</f>
        <v>54</v>
      </c>
      <c r="P43" s="141">
        <f>[39]Janeiro!$G$19</f>
        <v>47</v>
      </c>
      <c r="Q43" s="141">
        <f>[39]Janeiro!$G$20</f>
        <v>51</v>
      </c>
      <c r="R43" s="141">
        <f>[39]Janeiro!$G$21</f>
        <v>50</v>
      </c>
      <c r="S43" s="141">
        <f>[39]Janeiro!$G$22</f>
        <v>43</v>
      </c>
      <c r="T43" s="141">
        <f>[39]Janeiro!$G$23</f>
        <v>48</v>
      </c>
      <c r="U43" s="141">
        <f>[39]Janeiro!$G$24</f>
        <v>45</v>
      </c>
      <c r="V43" s="141">
        <f>[39]Janeiro!$G$25</f>
        <v>51</v>
      </c>
      <c r="W43" s="141">
        <f>[39]Janeiro!$G$26</f>
        <v>61</v>
      </c>
      <c r="X43" s="141">
        <f>[39]Janeiro!$G$27</f>
        <v>46</v>
      </c>
      <c r="Y43" s="141">
        <f>[39]Janeiro!$G$28</f>
        <v>47</v>
      </c>
      <c r="Z43" s="141">
        <f>[39]Janeiro!$G$29</f>
        <v>40</v>
      </c>
      <c r="AA43" s="141">
        <f>[39]Janeiro!$G$30</f>
        <v>35</v>
      </c>
      <c r="AB43" s="141">
        <f>[39]Janeiro!$G$31</f>
        <v>45</v>
      </c>
      <c r="AC43" s="141">
        <f>[39]Janeiro!$G$32</f>
        <v>44</v>
      </c>
      <c r="AD43" s="141">
        <f>[39]Janeiro!$G$33</f>
        <v>46</v>
      </c>
      <c r="AE43" s="141">
        <f>[39]Janeiro!$G$34</f>
        <v>65</v>
      </c>
      <c r="AF43" s="141">
        <f>[39]Janeiro!$G$35</f>
        <v>65</v>
      </c>
      <c r="AG43" s="146">
        <f t="shared" si="3"/>
        <v>35</v>
      </c>
      <c r="AH43" s="145">
        <f t="shared" si="4"/>
        <v>52.806451612903224</v>
      </c>
      <c r="AJ43" s="18" t="s">
        <v>35</v>
      </c>
      <c r="AL43" s="18" t="s">
        <v>35</v>
      </c>
      <c r="AM43" s="18" t="s">
        <v>35</v>
      </c>
    </row>
    <row r="44" spans="1:39" x14ac:dyDescent="0.2">
      <c r="A44" s="50" t="s">
        <v>18</v>
      </c>
      <c r="B44" s="141">
        <f>[40]Janeiro!$G$5</f>
        <v>54</v>
      </c>
      <c r="C44" s="141">
        <f>[40]Janeiro!$G$6</f>
        <v>59</v>
      </c>
      <c r="D44" s="141">
        <f>[40]Janeiro!$G$7</f>
        <v>66</v>
      </c>
      <c r="E44" s="141">
        <f>[40]Janeiro!$G$8</f>
        <v>77</v>
      </c>
      <c r="F44" s="141">
        <f>[40]Janeiro!$G$9</f>
        <v>66</v>
      </c>
      <c r="G44" s="141">
        <f>[40]Janeiro!$G$10</f>
        <v>59</v>
      </c>
      <c r="H44" s="141">
        <f>[40]Janeiro!$G$11</f>
        <v>58</v>
      </c>
      <c r="I44" s="141">
        <f>[40]Janeiro!$G$12</f>
        <v>55</v>
      </c>
      <c r="J44" s="141">
        <f>[40]Janeiro!$G$13</f>
        <v>52</v>
      </c>
      <c r="K44" s="141">
        <f>[40]Janeiro!$G$14</f>
        <v>61</v>
      </c>
      <c r="L44" s="141">
        <f>[40]Janeiro!$G$15</f>
        <v>61</v>
      </c>
      <c r="M44" s="141">
        <f>[40]Janeiro!$G$16</f>
        <v>63</v>
      </c>
      <c r="N44" s="141">
        <f>[40]Janeiro!$G$17</f>
        <v>77</v>
      </c>
      <c r="O44" s="141">
        <f>[40]Janeiro!$G$18</f>
        <v>70</v>
      </c>
      <c r="P44" s="141">
        <f>[40]Janeiro!$G$19</f>
        <v>56</v>
      </c>
      <c r="Q44" s="141">
        <f>[40]Janeiro!$G$20</f>
        <v>55</v>
      </c>
      <c r="R44" s="141">
        <f>[40]Janeiro!$G$21</f>
        <v>66</v>
      </c>
      <c r="S44" s="141">
        <f>[40]Janeiro!$G$22</f>
        <v>51</v>
      </c>
      <c r="T44" s="141">
        <f>[40]Janeiro!$G$23</f>
        <v>52</v>
      </c>
      <c r="U44" s="141">
        <f>[40]Janeiro!$G$24</f>
        <v>56</v>
      </c>
      <c r="V44" s="141">
        <f>[40]Janeiro!$G$25</f>
        <v>55</v>
      </c>
      <c r="W44" s="141">
        <f>[40]Janeiro!$G$26</f>
        <v>58</v>
      </c>
      <c r="X44" s="141">
        <f>[40]Janeiro!$G$27</f>
        <v>82</v>
      </c>
      <c r="Y44" s="141">
        <f>[40]Janeiro!$G$28</f>
        <v>59</v>
      </c>
      <c r="Z44" s="141">
        <f>[40]Janeiro!$G$29</f>
        <v>50</v>
      </c>
      <c r="AA44" s="141">
        <f>[40]Janeiro!$G$30</f>
        <v>47</v>
      </c>
      <c r="AB44" s="141">
        <f>[40]Janeiro!$G$31</f>
        <v>53</v>
      </c>
      <c r="AC44" s="141">
        <f>[40]Janeiro!$G$32</f>
        <v>61</v>
      </c>
      <c r="AD44" s="141">
        <f>[40]Janeiro!$G$33</f>
        <v>56</v>
      </c>
      <c r="AE44" s="141">
        <f>[40]Janeiro!$G$34</f>
        <v>64</v>
      </c>
      <c r="AF44" s="141">
        <f>[40]Janeiro!$G$35</f>
        <v>65</v>
      </c>
      <c r="AG44" s="146">
        <f t="shared" si="3"/>
        <v>47</v>
      </c>
      <c r="AH44" s="145">
        <f t="shared" si="4"/>
        <v>60.12903225806452</v>
      </c>
    </row>
    <row r="45" spans="1:39" hidden="1" x14ac:dyDescent="0.2">
      <c r="A45" s="110" t="s">
        <v>148</v>
      </c>
      <c r="B45" s="141" t="str">
        <f>[41]Janeiro!$G$5</f>
        <v>*</v>
      </c>
      <c r="C45" s="141" t="str">
        <f>[41]Janeiro!$G$6</f>
        <v>*</v>
      </c>
      <c r="D45" s="141" t="str">
        <f>[41]Janeiro!$G$7</f>
        <v>*</v>
      </c>
      <c r="E45" s="141" t="str">
        <f>[41]Janeiro!$G$8</f>
        <v>*</v>
      </c>
      <c r="F45" s="141" t="str">
        <f>[41]Janeiro!$G$9</f>
        <v>*</v>
      </c>
      <c r="G45" s="141" t="str">
        <f>[41]Janeiro!$G$10</f>
        <v>*</v>
      </c>
      <c r="H45" s="141" t="str">
        <f>[41]Janeiro!$G$11</f>
        <v>*</v>
      </c>
      <c r="I45" s="141" t="str">
        <f>[41]Janeiro!$G$12</f>
        <v>*</v>
      </c>
      <c r="J45" s="141" t="str">
        <f>[41]Janeiro!$G$13</f>
        <v>*</v>
      </c>
      <c r="K45" s="141" t="str">
        <f>[41]Janeiro!$G$14</f>
        <v>*</v>
      </c>
      <c r="L45" s="141" t="str">
        <f>[41]Janeiro!$G$15</f>
        <v>*</v>
      </c>
      <c r="M45" s="141" t="str">
        <f>[41]Janeiro!$G$16</f>
        <v>*</v>
      </c>
      <c r="N45" s="141" t="str">
        <f>[41]Janeiro!$G$17</f>
        <v>*</v>
      </c>
      <c r="O45" s="141" t="str">
        <f>[41]Janeiro!$G$18</f>
        <v>*</v>
      </c>
      <c r="P45" s="141" t="str">
        <f>[41]Janeiro!$G$19</f>
        <v>*</v>
      </c>
      <c r="Q45" s="141" t="str">
        <f>[41]Janeiro!$G$20</f>
        <v>*</v>
      </c>
      <c r="R45" s="141" t="str">
        <f>[41]Janeiro!$G$21</f>
        <v>*</v>
      </c>
      <c r="S45" s="141" t="str">
        <f>[41]Janeiro!$G$22</f>
        <v>*</v>
      </c>
      <c r="T45" s="141" t="str">
        <f>[41]Janeiro!$G$23</f>
        <v>*</v>
      </c>
      <c r="U45" s="141" t="str">
        <f>[41]Janeiro!$G$24</f>
        <v>*</v>
      </c>
      <c r="V45" s="141" t="str">
        <f>[41]Janeiro!$G$25</f>
        <v>*</v>
      </c>
      <c r="W45" s="141" t="str">
        <f>[41]Janeiro!$G$26</f>
        <v>*</v>
      </c>
      <c r="X45" s="141" t="str">
        <f>[41]Janeiro!$G$27</f>
        <v>*</v>
      </c>
      <c r="Y45" s="141" t="str">
        <f>[41]Janeiro!$G$28</f>
        <v>*</v>
      </c>
      <c r="Z45" s="141" t="str">
        <f>[41]Janeiro!$G$29</f>
        <v>*</v>
      </c>
      <c r="AA45" s="141" t="str">
        <f>[41]Janeiro!$G$30</f>
        <v>*</v>
      </c>
      <c r="AB45" s="141" t="str">
        <f>[41]Janeiro!$G$31</f>
        <v>*</v>
      </c>
      <c r="AC45" s="141" t="str">
        <f>[41]Janeiro!$G$32</f>
        <v>*</v>
      </c>
      <c r="AD45" s="141" t="str">
        <f>[41]Janeiro!$G$33</f>
        <v>*</v>
      </c>
      <c r="AE45" s="141" t="str">
        <f>[41]Janeiro!$G$34</f>
        <v>*</v>
      </c>
      <c r="AF45" s="141" t="str">
        <f>[41]Janeiro!$G$35</f>
        <v>*</v>
      </c>
      <c r="AG45" s="146">
        <f t="shared" si="3"/>
        <v>0</v>
      </c>
      <c r="AH45" s="145" t="e">
        <f t="shared" si="4"/>
        <v>#DIV/0!</v>
      </c>
      <c r="AJ45" s="115" t="s">
        <v>35</v>
      </c>
      <c r="AL45" s="18" t="s">
        <v>35</v>
      </c>
    </row>
    <row r="46" spans="1:39" x14ac:dyDescent="0.2">
      <c r="A46" s="50" t="s">
        <v>19</v>
      </c>
      <c r="B46" s="141">
        <f>[42]Janeiro!$G$5</f>
        <v>40</v>
      </c>
      <c r="C46" s="141">
        <f>[42]Janeiro!$G$6</f>
        <v>62</v>
      </c>
      <c r="D46" s="141">
        <f>[42]Janeiro!$G$7</f>
        <v>61</v>
      </c>
      <c r="E46" s="141">
        <f>[42]Janeiro!$G$8</f>
        <v>45</v>
      </c>
      <c r="F46" s="141">
        <f>[42]Janeiro!$G$9</f>
        <v>32</v>
      </c>
      <c r="G46" s="141">
        <f>[42]Janeiro!$G$10</f>
        <v>33</v>
      </c>
      <c r="H46" s="141">
        <f>[42]Janeiro!$G$11</f>
        <v>38</v>
      </c>
      <c r="I46" s="141">
        <f>[42]Janeiro!$G$12</f>
        <v>43</v>
      </c>
      <c r="J46" s="141">
        <f>[42]Janeiro!$G$13</f>
        <v>57</v>
      </c>
      <c r="K46" s="141">
        <f>[42]Janeiro!$G$14</f>
        <v>56</v>
      </c>
      <c r="L46" s="141">
        <f>[42]Janeiro!$G$15</f>
        <v>48</v>
      </c>
      <c r="M46" s="141">
        <f>[42]Janeiro!$G$16</f>
        <v>40</v>
      </c>
      <c r="N46" s="141">
        <f>[42]Janeiro!$G$17</f>
        <v>43</v>
      </c>
      <c r="O46" s="141">
        <f>[42]Janeiro!$G$18</f>
        <v>59</v>
      </c>
      <c r="P46" s="141">
        <f>[42]Janeiro!$G$19</f>
        <v>51</v>
      </c>
      <c r="Q46" s="141">
        <f>[42]Janeiro!$G$20</f>
        <v>45</v>
      </c>
      <c r="R46" s="141">
        <f>[42]Janeiro!$G$21</f>
        <v>49</v>
      </c>
      <c r="S46" s="141">
        <f>[42]Janeiro!$G$22</f>
        <v>54</v>
      </c>
      <c r="T46" s="141">
        <f>[42]Janeiro!$G$23</f>
        <v>47</v>
      </c>
      <c r="U46" s="141">
        <f>[42]Janeiro!$G$24</f>
        <v>41</v>
      </c>
      <c r="V46" s="141">
        <f>[42]Janeiro!$G$25</f>
        <v>50</v>
      </c>
      <c r="W46" s="141">
        <f>[42]Janeiro!$G$26</f>
        <v>79</v>
      </c>
      <c r="X46" s="141">
        <f>[42]Janeiro!$G$27</f>
        <v>49</v>
      </c>
      <c r="Y46" s="141">
        <f>[42]Janeiro!$G$28</f>
        <v>32</v>
      </c>
      <c r="Z46" s="141">
        <f>[42]Janeiro!$G$29</f>
        <v>34</v>
      </c>
      <c r="AA46" s="141">
        <f>[42]Janeiro!$G$30</f>
        <v>33</v>
      </c>
      <c r="AB46" s="141">
        <f>[42]Janeiro!$G$31</f>
        <v>33</v>
      </c>
      <c r="AC46" s="141">
        <f>[42]Janeiro!$G$32</f>
        <v>40</v>
      </c>
      <c r="AD46" s="141">
        <f>[42]Janeiro!$G$33</f>
        <v>42</v>
      </c>
      <c r="AE46" s="141">
        <f>[42]Janeiro!$G$34</f>
        <v>53</v>
      </c>
      <c r="AF46" s="141">
        <f>[42]Janeiro!$G$35</f>
        <v>84</v>
      </c>
      <c r="AG46" s="146">
        <f t="shared" si="3"/>
        <v>32</v>
      </c>
      <c r="AH46" s="145">
        <f t="shared" si="4"/>
        <v>47.516129032258064</v>
      </c>
      <c r="AI46" s="115" t="s">
        <v>35</v>
      </c>
      <c r="AJ46" s="18" t="s">
        <v>35</v>
      </c>
      <c r="AK46" s="18" t="s">
        <v>35</v>
      </c>
      <c r="AL46" s="115" t="s">
        <v>35</v>
      </c>
    </row>
    <row r="47" spans="1:39" x14ac:dyDescent="0.2">
      <c r="A47" s="50" t="s">
        <v>23</v>
      </c>
      <c r="B47" s="141">
        <f>[43]Janeiro!$G$5</f>
        <v>51</v>
      </c>
      <c r="C47" s="141">
        <f>[43]Janeiro!$G$6</f>
        <v>51</v>
      </c>
      <c r="D47" s="141">
        <f>[43]Janeiro!$G$7</f>
        <v>68</v>
      </c>
      <c r="E47" s="141">
        <f>[43]Janeiro!$G$8</f>
        <v>82</v>
      </c>
      <c r="F47" s="141">
        <f>[43]Janeiro!$G$9</f>
        <v>48</v>
      </c>
      <c r="G47" s="141">
        <f>[43]Janeiro!$G$10</f>
        <v>55</v>
      </c>
      <c r="H47" s="141">
        <f>[43]Janeiro!$G$11</f>
        <v>53</v>
      </c>
      <c r="I47" s="141">
        <f>[43]Janeiro!$G$12</f>
        <v>43</v>
      </c>
      <c r="J47" s="141">
        <f>[43]Janeiro!$G$13</f>
        <v>38</v>
      </c>
      <c r="K47" s="141">
        <f>[43]Janeiro!$G$14</f>
        <v>46</v>
      </c>
      <c r="L47" s="141">
        <f>[43]Janeiro!$G$15</f>
        <v>55</v>
      </c>
      <c r="M47" s="141">
        <f>[43]Janeiro!$G$16</f>
        <v>56</v>
      </c>
      <c r="N47" s="141">
        <f>[43]Janeiro!$G$17</f>
        <v>72</v>
      </c>
      <c r="O47" s="141">
        <f>[43]Janeiro!$G$18</f>
        <v>71</v>
      </c>
      <c r="P47" s="141">
        <f>[43]Janeiro!$G$19</f>
        <v>49</v>
      </c>
      <c r="Q47" s="141">
        <f>[43]Janeiro!$G$20</f>
        <v>43</v>
      </c>
      <c r="R47" s="141">
        <f>[43]Janeiro!$G$21</f>
        <v>51</v>
      </c>
      <c r="S47" s="141">
        <f>[43]Janeiro!$G$22</f>
        <v>33</v>
      </c>
      <c r="T47" s="141">
        <f>[43]Janeiro!$G$23</f>
        <v>48</v>
      </c>
      <c r="U47" s="141">
        <f>[43]Janeiro!$G$24</f>
        <v>52</v>
      </c>
      <c r="V47" s="141">
        <f>[43]Janeiro!$G$25</f>
        <v>51</v>
      </c>
      <c r="W47" s="141">
        <f>[43]Janeiro!$G$26</f>
        <v>55</v>
      </c>
      <c r="X47" s="141">
        <f>[43]Janeiro!$G$27</f>
        <v>72</v>
      </c>
      <c r="Y47" s="141">
        <f>[43]Janeiro!$G$28</f>
        <v>58</v>
      </c>
      <c r="Z47" s="141">
        <f>[43]Janeiro!$G$29</f>
        <v>47</v>
      </c>
      <c r="AA47" s="141">
        <f>[43]Janeiro!$G$30</f>
        <v>47</v>
      </c>
      <c r="AB47" s="141">
        <f>[43]Janeiro!$G$31</f>
        <v>42</v>
      </c>
      <c r="AC47" s="141">
        <f>[43]Janeiro!$G$32</f>
        <v>51</v>
      </c>
      <c r="AD47" s="141">
        <f>[43]Janeiro!$G$33</f>
        <v>55</v>
      </c>
      <c r="AE47" s="141">
        <f>[43]Janeiro!$G$34</f>
        <v>73</v>
      </c>
      <c r="AF47" s="141">
        <f>[43]Janeiro!$G$35</f>
        <v>83</v>
      </c>
      <c r="AG47" s="146">
        <f t="shared" si="3"/>
        <v>33</v>
      </c>
      <c r="AH47" s="145">
        <f t="shared" si="4"/>
        <v>54.806451612903224</v>
      </c>
      <c r="AL47" s="18" t="s">
        <v>35</v>
      </c>
    </row>
    <row r="48" spans="1:39" x14ac:dyDescent="0.2">
      <c r="A48" s="50" t="s">
        <v>34</v>
      </c>
      <c r="B48" s="141">
        <f>[44]Janeiro!$G$5</f>
        <v>46</v>
      </c>
      <c r="C48" s="141">
        <f>[44]Janeiro!$G$6</f>
        <v>50</v>
      </c>
      <c r="D48" s="141">
        <f>[44]Janeiro!$G$7</f>
        <v>60</v>
      </c>
      <c r="E48" s="141">
        <f>[44]Janeiro!$G$8</f>
        <v>62</v>
      </c>
      <c r="F48" s="141">
        <f>[44]Janeiro!$G$9</f>
        <v>64</v>
      </c>
      <c r="G48" s="141">
        <f>[44]Janeiro!$G$10</f>
        <v>52</v>
      </c>
      <c r="H48" s="141">
        <f>[44]Janeiro!$G$11</f>
        <v>46</v>
      </c>
      <c r="I48" s="141">
        <f>[44]Janeiro!$G$12</f>
        <v>47</v>
      </c>
      <c r="J48" s="141">
        <f>[44]Janeiro!$G$13</f>
        <v>39</v>
      </c>
      <c r="K48" s="141">
        <f>[44]Janeiro!$G$14</f>
        <v>49</v>
      </c>
      <c r="L48" s="141">
        <f>[44]Janeiro!$G$15</f>
        <v>53</v>
      </c>
      <c r="M48" s="141">
        <f>[44]Janeiro!$G$16</f>
        <v>64</v>
      </c>
      <c r="N48" s="141">
        <f>[44]Janeiro!$G$17</f>
        <v>72</v>
      </c>
      <c r="O48" s="141">
        <f>[44]Janeiro!$G$18</f>
        <v>68</v>
      </c>
      <c r="P48" s="141">
        <f>[44]Janeiro!$G$19</f>
        <v>52</v>
      </c>
      <c r="Q48" s="141">
        <f>[44]Janeiro!$G$20</f>
        <v>50</v>
      </c>
      <c r="R48" s="141">
        <f>[44]Janeiro!$G$21</f>
        <v>54</v>
      </c>
      <c r="S48" s="141">
        <f>[44]Janeiro!$G$22</f>
        <v>45</v>
      </c>
      <c r="T48" s="141">
        <f>[44]Janeiro!$G$23</f>
        <v>43</v>
      </c>
      <c r="U48" s="141">
        <f>[44]Janeiro!$G$24</f>
        <v>46</v>
      </c>
      <c r="V48" s="141">
        <f>[44]Janeiro!$G$25</f>
        <v>51</v>
      </c>
      <c r="W48" s="141">
        <f>[44]Janeiro!$G$26</f>
        <v>63</v>
      </c>
      <c r="X48" s="141">
        <f>[44]Janeiro!$G$27</f>
        <v>65</v>
      </c>
      <c r="Y48" s="141">
        <f>[44]Janeiro!$G$28</f>
        <v>63</v>
      </c>
      <c r="Z48" s="141">
        <f>[44]Janeiro!$G$29</f>
        <v>67</v>
      </c>
      <c r="AA48" s="141">
        <f>[44]Janeiro!$G$30</f>
        <v>60</v>
      </c>
      <c r="AB48" s="141">
        <f>[44]Janeiro!$G$31</f>
        <v>65</v>
      </c>
      <c r="AC48" s="141">
        <f>[44]Janeiro!$G$32</f>
        <v>57</v>
      </c>
      <c r="AD48" s="141">
        <f>[44]Janeiro!$G$33</f>
        <v>52</v>
      </c>
      <c r="AE48" s="141">
        <f>[44]Janeiro!$G$34</f>
        <v>55</v>
      </c>
      <c r="AF48" s="141">
        <f>[44]Janeiro!$G$35</f>
        <v>61</v>
      </c>
      <c r="AG48" s="146">
        <f t="shared" si="3"/>
        <v>39</v>
      </c>
      <c r="AH48" s="145">
        <f t="shared" si="4"/>
        <v>55.516129032258064</v>
      </c>
      <c r="AI48" s="115" t="s">
        <v>35</v>
      </c>
      <c r="AJ48" s="18" t="s">
        <v>35</v>
      </c>
      <c r="AK48" s="18" t="s">
        <v>35</v>
      </c>
    </row>
    <row r="49" spans="1:40" x14ac:dyDescent="0.2">
      <c r="A49" s="50" t="s">
        <v>20</v>
      </c>
      <c r="B49" s="141">
        <f>[45]Janeiro!$G$5</f>
        <v>39</v>
      </c>
      <c r="C49" s="141">
        <f>[45]Janeiro!$G$6</f>
        <v>51</v>
      </c>
      <c r="D49" s="141">
        <f>[45]Janeiro!$G$7</f>
        <v>45</v>
      </c>
      <c r="E49" s="141">
        <f>[45]Janeiro!$G$8</f>
        <v>67</v>
      </c>
      <c r="F49" s="141">
        <f>[45]Janeiro!$G$9</f>
        <v>70</v>
      </c>
      <c r="G49" s="141">
        <f>[45]Janeiro!$G$10</f>
        <v>51</v>
      </c>
      <c r="H49" s="141">
        <f>[45]Janeiro!$G$11</f>
        <v>51</v>
      </c>
      <c r="I49" s="141">
        <f>[45]Janeiro!$G$12</f>
        <v>49</v>
      </c>
      <c r="J49" s="141">
        <f>[45]Janeiro!$G$13</f>
        <v>47</v>
      </c>
      <c r="K49" s="141">
        <f>[45]Janeiro!$G$14</f>
        <v>43</v>
      </c>
      <c r="L49" s="141">
        <f>[45]Janeiro!$G$15</f>
        <v>40</v>
      </c>
      <c r="M49" s="141">
        <f>[45]Janeiro!$G$16</f>
        <v>42</v>
      </c>
      <c r="N49" s="141">
        <f>[45]Janeiro!$G$17</f>
        <v>44</v>
      </c>
      <c r="O49" s="141">
        <f>[45]Janeiro!$G$18</f>
        <v>41</v>
      </c>
      <c r="P49" s="141">
        <f>[45]Janeiro!$G$19</f>
        <v>39</v>
      </c>
      <c r="Q49" s="141">
        <f>[45]Janeiro!$G$20</f>
        <v>39</v>
      </c>
      <c r="R49" s="141">
        <f>[45]Janeiro!$G$21</f>
        <v>35</v>
      </c>
      <c r="S49" s="141">
        <f>[45]Janeiro!$G$22</f>
        <v>39</v>
      </c>
      <c r="T49" s="141">
        <f>[45]Janeiro!$G$23</f>
        <v>45</v>
      </c>
      <c r="U49" s="141">
        <f>[45]Janeiro!$G$24</f>
        <v>45</v>
      </c>
      <c r="V49" s="141">
        <f>[45]Janeiro!$G$25</f>
        <v>53</v>
      </c>
      <c r="W49" s="141">
        <f>[45]Janeiro!$G$26</f>
        <v>49</v>
      </c>
      <c r="X49" s="141">
        <f>[45]Janeiro!$G$27</f>
        <v>46</v>
      </c>
      <c r="Y49" s="141">
        <f>[45]Janeiro!$G$28</f>
        <v>43</v>
      </c>
      <c r="Z49" s="141">
        <f>[45]Janeiro!$G$29</f>
        <v>38</v>
      </c>
      <c r="AA49" s="141">
        <f>[45]Janeiro!$G$30</f>
        <v>30</v>
      </c>
      <c r="AB49" s="141">
        <f>[45]Janeiro!$G$31</f>
        <v>40</v>
      </c>
      <c r="AC49" s="141">
        <f>[45]Janeiro!$G$32</f>
        <v>44</v>
      </c>
      <c r="AD49" s="141">
        <f>[45]Janeiro!$G$33</f>
        <v>37</v>
      </c>
      <c r="AE49" s="141">
        <f>[45]Janeiro!$G$34</f>
        <v>66</v>
      </c>
      <c r="AF49" s="141">
        <f>[45]Janeiro!$G$35</f>
        <v>48</v>
      </c>
      <c r="AG49" s="146">
        <f t="shared" si="3"/>
        <v>30</v>
      </c>
      <c r="AH49" s="145">
        <f t="shared" si="4"/>
        <v>45.677419354838712</v>
      </c>
      <c r="AJ49" s="18" t="s">
        <v>35</v>
      </c>
    </row>
    <row r="50" spans="1:40" s="117" customFormat="1" ht="17.100000000000001" customHeight="1" x14ac:dyDescent="0.2">
      <c r="A50" s="90" t="s">
        <v>214</v>
      </c>
      <c r="B50" s="142">
        <f t="shared" ref="B50:AE50" si="5">MIN(B5:B49)</f>
        <v>36</v>
      </c>
      <c r="C50" s="142">
        <f t="shared" si="5"/>
        <v>40</v>
      </c>
      <c r="D50" s="142">
        <f t="shared" si="5"/>
        <v>45</v>
      </c>
      <c r="E50" s="142">
        <f t="shared" si="5"/>
        <v>40</v>
      </c>
      <c r="F50" s="142">
        <f t="shared" si="5"/>
        <v>24</v>
      </c>
      <c r="G50" s="142">
        <f t="shared" si="5"/>
        <v>27</v>
      </c>
      <c r="H50" s="142">
        <f t="shared" si="5"/>
        <v>28</v>
      </c>
      <c r="I50" s="142">
        <f t="shared" si="5"/>
        <v>26</v>
      </c>
      <c r="J50" s="142">
        <f t="shared" si="5"/>
        <v>31</v>
      </c>
      <c r="K50" s="142">
        <f t="shared" si="5"/>
        <v>34</v>
      </c>
      <c r="L50" s="142">
        <f t="shared" si="5"/>
        <v>39</v>
      </c>
      <c r="M50" s="142">
        <f t="shared" si="5"/>
        <v>40</v>
      </c>
      <c r="N50" s="142">
        <f t="shared" si="5"/>
        <v>38</v>
      </c>
      <c r="O50" s="142">
        <f t="shared" si="5"/>
        <v>41</v>
      </c>
      <c r="P50" s="142">
        <f t="shared" si="5"/>
        <v>36</v>
      </c>
      <c r="Q50" s="142">
        <f t="shared" si="5"/>
        <v>33</v>
      </c>
      <c r="R50" s="142">
        <f t="shared" si="5"/>
        <v>35</v>
      </c>
      <c r="S50" s="142">
        <f t="shared" si="5"/>
        <v>33</v>
      </c>
      <c r="T50" s="142">
        <f t="shared" si="5"/>
        <v>34</v>
      </c>
      <c r="U50" s="142">
        <f t="shared" si="5"/>
        <v>41</v>
      </c>
      <c r="V50" s="142">
        <f t="shared" si="5"/>
        <v>39</v>
      </c>
      <c r="W50" s="142">
        <f t="shared" si="5"/>
        <v>38</v>
      </c>
      <c r="X50" s="142">
        <f t="shared" si="5"/>
        <v>40</v>
      </c>
      <c r="Y50" s="142">
        <f t="shared" si="5"/>
        <v>32</v>
      </c>
      <c r="Z50" s="142">
        <f t="shared" si="5"/>
        <v>31</v>
      </c>
      <c r="AA50" s="142">
        <f t="shared" si="5"/>
        <v>23</v>
      </c>
      <c r="AB50" s="142">
        <f t="shared" si="5"/>
        <v>23</v>
      </c>
      <c r="AC50" s="142">
        <f t="shared" si="5"/>
        <v>34</v>
      </c>
      <c r="AD50" s="142">
        <f t="shared" si="5"/>
        <v>33</v>
      </c>
      <c r="AE50" s="142">
        <f t="shared" si="5"/>
        <v>45</v>
      </c>
      <c r="AF50" s="142">
        <f t="shared" ref="AF50" si="6">MIN(AF5:AF49)</f>
        <v>48</v>
      </c>
      <c r="AG50" s="146">
        <v>23</v>
      </c>
      <c r="AH50" s="143"/>
      <c r="AL50" s="117" t="s">
        <v>35</v>
      </c>
      <c r="AM50" s="117" t="s">
        <v>35</v>
      </c>
      <c r="AN50" s="117" t="s">
        <v>35</v>
      </c>
    </row>
    <row r="51" spans="1:40" x14ac:dyDescent="0.2">
      <c r="A51" s="127" t="s">
        <v>226</v>
      </c>
      <c r="B51" s="40"/>
      <c r="C51" s="40"/>
      <c r="D51" s="40"/>
      <c r="E51" s="40"/>
      <c r="F51" s="40"/>
      <c r="G51" s="40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47"/>
      <c r="AE51" s="53" t="s">
        <v>35</v>
      </c>
      <c r="AF51" s="53"/>
      <c r="AG51" s="44"/>
      <c r="AH51" s="46"/>
    </row>
    <row r="52" spans="1:40" x14ac:dyDescent="0.2">
      <c r="A52" s="126" t="s">
        <v>227</v>
      </c>
      <c r="B52" s="41"/>
      <c r="C52" s="41"/>
      <c r="D52" s="41"/>
      <c r="E52" s="41"/>
      <c r="F52" s="41"/>
      <c r="G52" s="41"/>
      <c r="H52" s="41"/>
      <c r="I52" s="41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55"/>
      <c r="U52" s="155"/>
      <c r="V52" s="155"/>
      <c r="W52" s="155"/>
      <c r="X52" s="155"/>
      <c r="Y52" s="78"/>
      <c r="Z52" s="78"/>
      <c r="AA52" s="78"/>
      <c r="AB52" s="78"/>
      <c r="AC52" s="78"/>
      <c r="AD52" s="78"/>
      <c r="AE52" s="78"/>
      <c r="AF52" s="92"/>
      <c r="AG52" s="44"/>
      <c r="AH52" s="43"/>
      <c r="AJ52" s="115" t="s">
        <v>35</v>
      </c>
      <c r="AL52" s="18" t="s">
        <v>35</v>
      </c>
    </row>
    <row r="53" spans="1:40" x14ac:dyDescent="0.2">
      <c r="A53" s="42"/>
      <c r="B53" s="78"/>
      <c r="C53" s="78"/>
      <c r="D53" s="78"/>
      <c r="E53" s="78"/>
      <c r="F53" s="78"/>
      <c r="G53" s="78"/>
      <c r="H53" s="78"/>
      <c r="I53" s="78"/>
      <c r="J53" s="79"/>
      <c r="K53" s="79"/>
      <c r="L53" s="79"/>
      <c r="M53" s="79"/>
      <c r="N53" s="79"/>
      <c r="O53" s="79"/>
      <c r="P53" s="79"/>
      <c r="Q53" s="78"/>
      <c r="R53" s="78"/>
      <c r="S53" s="78"/>
      <c r="T53" s="156"/>
      <c r="U53" s="156"/>
      <c r="V53" s="156"/>
      <c r="W53" s="156"/>
      <c r="X53" s="156"/>
      <c r="Y53" s="78"/>
      <c r="Z53" s="78"/>
      <c r="AA53" s="78"/>
      <c r="AB53" s="78"/>
      <c r="AC53" s="78"/>
      <c r="AD53" s="47"/>
      <c r="AE53" s="47"/>
      <c r="AF53" s="47"/>
      <c r="AG53" s="44"/>
      <c r="AH53" s="43"/>
    </row>
    <row r="54" spans="1:40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47"/>
      <c r="AE54" s="47"/>
      <c r="AF54" s="47"/>
      <c r="AG54" s="44"/>
      <c r="AH54" s="80"/>
    </row>
    <row r="55" spans="1:40" x14ac:dyDescent="0.2">
      <c r="A55" s="42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47"/>
      <c r="AF55" s="47"/>
      <c r="AG55" s="44"/>
      <c r="AH55" s="46"/>
      <c r="AL55" s="18" t="s">
        <v>35</v>
      </c>
    </row>
    <row r="56" spans="1:40" x14ac:dyDescent="0.2">
      <c r="A56" s="42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48"/>
      <c r="AF56" s="48"/>
      <c r="AG56" s="44"/>
      <c r="AH56" s="46"/>
    </row>
    <row r="57" spans="1:40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6"/>
      <c r="AH57" s="81"/>
    </row>
    <row r="58" spans="1:40" x14ac:dyDescent="0.2">
      <c r="AG58" s="114"/>
    </row>
    <row r="63" spans="1:40" x14ac:dyDescent="0.2">
      <c r="P63" s="113" t="s">
        <v>35</v>
      </c>
      <c r="AE63" s="113" t="s">
        <v>35</v>
      </c>
      <c r="AI63" s="18" t="s">
        <v>35</v>
      </c>
    </row>
    <row r="64" spans="1:40" x14ac:dyDescent="0.2">
      <c r="T64" s="113" t="s">
        <v>35</v>
      </c>
      <c r="Z64" s="113" t="s">
        <v>35</v>
      </c>
    </row>
    <row r="65" spans="7:39" x14ac:dyDescent="0.2">
      <c r="AM65" s="115" t="s">
        <v>35</v>
      </c>
    </row>
    <row r="66" spans="7:39" x14ac:dyDescent="0.2">
      <c r="N66" s="113" t="s">
        <v>35</v>
      </c>
    </row>
    <row r="67" spans="7:39" x14ac:dyDescent="0.2">
      <c r="G67" s="113" t="s">
        <v>35</v>
      </c>
    </row>
    <row r="69" spans="7:39" x14ac:dyDescent="0.2">
      <c r="J69" s="113" t="s">
        <v>35</v>
      </c>
    </row>
    <row r="71" spans="7:39" x14ac:dyDescent="0.2">
      <c r="AM71" s="115" t="s">
        <v>35</v>
      </c>
    </row>
    <row r="72" spans="7:39" x14ac:dyDescent="0.2">
      <c r="AM72" s="115" t="s">
        <v>35</v>
      </c>
    </row>
    <row r="77" spans="7:39" x14ac:dyDescent="0.2">
      <c r="AM77" s="115" t="s">
        <v>215</v>
      </c>
    </row>
  </sheetData>
  <mergeCells count="36">
    <mergeCell ref="AF3:AF4"/>
    <mergeCell ref="A2:A4"/>
    <mergeCell ref="B3:B4"/>
    <mergeCell ref="A1:AH1"/>
    <mergeCell ref="Z3:Z4"/>
    <mergeCell ref="AE3:AE4"/>
    <mergeCell ref="AA3:AA4"/>
    <mergeCell ref="AB3:AB4"/>
    <mergeCell ref="AC3:AC4"/>
    <mergeCell ref="AD3:AD4"/>
    <mergeCell ref="Y3:Y4"/>
    <mergeCell ref="N3:N4"/>
    <mergeCell ref="O3:O4"/>
    <mergeCell ref="P3:P4"/>
    <mergeCell ref="Q3:Q4"/>
    <mergeCell ref="B2:AH2"/>
    <mergeCell ref="C3:C4"/>
    <mergeCell ref="D3:D4"/>
    <mergeCell ref="E3:E4"/>
    <mergeCell ref="F3:F4"/>
    <mergeCell ref="G3:G4"/>
    <mergeCell ref="H3:H4"/>
    <mergeCell ref="T52:X52"/>
    <mergeCell ref="T53:X53"/>
    <mergeCell ref="R3:R4"/>
    <mergeCell ref="I3:I4"/>
    <mergeCell ref="L3:L4"/>
    <mergeCell ref="X3:X4"/>
    <mergeCell ref="J3:J4"/>
    <mergeCell ref="K3:K4"/>
    <mergeCell ref="S3:S4"/>
    <mergeCell ref="T3:T4"/>
    <mergeCell ref="U3:U4"/>
    <mergeCell ref="V3:V4"/>
    <mergeCell ref="M3:M4"/>
    <mergeCell ref="W3:W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70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7"/>
  <sheetViews>
    <sheetView zoomScale="90" zoomScaleNormal="90" workbookViewId="0">
      <selection activeCell="B5" sqref="B5:AH50"/>
    </sheetView>
  </sheetViews>
  <sheetFormatPr defaultRowHeight="12.75" x14ac:dyDescent="0.2"/>
  <cols>
    <col min="1" max="1" width="19.140625" style="113" bestFit="1" customWidth="1"/>
    <col min="2" max="2" width="5.42578125" style="122" bestFit="1" customWidth="1"/>
    <col min="3" max="3" width="6.42578125" style="122" bestFit="1" customWidth="1"/>
    <col min="4" max="30" width="5.42578125" style="122" bestFit="1" customWidth="1"/>
    <col min="31" max="32" width="5.42578125" style="122" customWidth="1"/>
    <col min="33" max="33" width="7.42578125" style="114" bestFit="1" customWidth="1"/>
    <col min="34" max="16384" width="9.140625" style="18"/>
  </cols>
  <sheetData>
    <row r="1" spans="1:34" ht="20.100000000000001" customHeight="1" x14ac:dyDescent="0.2">
      <c r="A1" s="167" t="s">
        <v>223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45"/>
    </row>
    <row r="2" spans="1:34" s="116" customFormat="1" ht="20.100000000000001" customHeight="1" x14ac:dyDescent="0.2">
      <c r="A2" s="166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2"/>
    </row>
    <row r="3" spans="1:34" s="117" customFormat="1" ht="20.100000000000001" customHeight="1" x14ac:dyDescent="0.2">
      <c r="A3" s="166"/>
      <c r="B3" s="170">
        <v>1</v>
      </c>
      <c r="C3" s="170">
        <f>SUM(B3+1)</f>
        <v>2</v>
      </c>
      <c r="D3" s="170">
        <f t="shared" ref="D3:AD3" si="0">SUM(C3+1)</f>
        <v>3</v>
      </c>
      <c r="E3" s="170">
        <f t="shared" si="0"/>
        <v>4</v>
      </c>
      <c r="F3" s="170">
        <f t="shared" si="0"/>
        <v>5</v>
      </c>
      <c r="G3" s="170">
        <f t="shared" si="0"/>
        <v>6</v>
      </c>
      <c r="H3" s="170">
        <f t="shared" si="0"/>
        <v>7</v>
      </c>
      <c r="I3" s="170">
        <f t="shared" si="0"/>
        <v>8</v>
      </c>
      <c r="J3" s="170">
        <f t="shared" si="0"/>
        <v>9</v>
      </c>
      <c r="K3" s="170">
        <f t="shared" si="0"/>
        <v>10</v>
      </c>
      <c r="L3" s="170">
        <f t="shared" si="0"/>
        <v>11</v>
      </c>
      <c r="M3" s="170">
        <f t="shared" si="0"/>
        <v>12</v>
      </c>
      <c r="N3" s="170">
        <f t="shared" si="0"/>
        <v>13</v>
      </c>
      <c r="O3" s="170">
        <f t="shared" si="0"/>
        <v>14</v>
      </c>
      <c r="P3" s="170">
        <f t="shared" si="0"/>
        <v>15</v>
      </c>
      <c r="Q3" s="170">
        <f t="shared" si="0"/>
        <v>16</v>
      </c>
      <c r="R3" s="170">
        <f t="shared" si="0"/>
        <v>17</v>
      </c>
      <c r="S3" s="170">
        <f t="shared" si="0"/>
        <v>18</v>
      </c>
      <c r="T3" s="170">
        <f t="shared" si="0"/>
        <v>19</v>
      </c>
      <c r="U3" s="170">
        <f t="shared" si="0"/>
        <v>20</v>
      </c>
      <c r="V3" s="170">
        <f t="shared" si="0"/>
        <v>21</v>
      </c>
      <c r="W3" s="170">
        <f t="shared" si="0"/>
        <v>22</v>
      </c>
      <c r="X3" s="170">
        <f t="shared" si="0"/>
        <v>23</v>
      </c>
      <c r="Y3" s="170">
        <f t="shared" si="0"/>
        <v>24</v>
      </c>
      <c r="Z3" s="170">
        <f t="shared" si="0"/>
        <v>25</v>
      </c>
      <c r="AA3" s="170">
        <f t="shared" si="0"/>
        <v>26</v>
      </c>
      <c r="AB3" s="170">
        <f t="shared" si="0"/>
        <v>27</v>
      </c>
      <c r="AC3" s="170">
        <f t="shared" si="0"/>
        <v>28</v>
      </c>
      <c r="AD3" s="170">
        <f t="shared" si="0"/>
        <v>29</v>
      </c>
      <c r="AE3" s="170">
        <v>30</v>
      </c>
      <c r="AF3" s="158">
        <v>31</v>
      </c>
      <c r="AG3" s="38" t="s">
        <v>27</v>
      </c>
      <c r="AH3" s="87" t="s">
        <v>26</v>
      </c>
    </row>
    <row r="4" spans="1:34" s="117" customFormat="1" ht="20.100000000000001" customHeight="1" x14ac:dyDescent="0.2">
      <c r="A4" s="166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59"/>
      <c r="AG4" s="38" t="s">
        <v>25</v>
      </c>
      <c r="AH4" s="52" t="s">
        <v>25</v>
      </c>
    </row>
    <row r="5" spans="1:34" s="117" customFormat="1" x14ac:dyDescent="0.2">
      <c r="A5" s="50" t="s">
        <v>30</v>
      </c>
      <c r="B5" s="139">
        <f>[1]Janeiro!$H$5</f>
        <v>11.16</v>
      </c>
      <c r="C5" s="139">
        <f>[1]Janeiro!$H$6</f>
        <v>12.24</v>
      </c>
      <c r="D5" s="139">
        <f>[1]Janeiro!$H$7</f>
        <v>15.120000000000001</v>
      </c>
      <c r="E5" s="139">
        <f>[1]Janeiro!$H$8</f>
        <v>17.64</v>
      </c>
      <c r="F5" s="139">
        <f>[1]Janeiro!$H$9</f>
        <v>10.44</v>
      </c>
      <c r="G5" s="139">
        <f>[1]Janeiro!$H$10</f>
        <v>9</v>
      </c>
      <c r="H5" s="139">
        <f>[1]Janeiro!$H$11</f>
        <v>10.8</v>
      </c>
      <c r="I5" s="139">
        <f>[1]Janeiro!$H$12</f>
        <v>10.8</v>
      </c>
      <c r="J5" s="139">
        <f>[1]Janeiro!$H$13</f>
        <v>16.920000000000002</v>
      </c>
      <c r="K5" s="139">
        <f>[1]Janeiro!$H$14</f>
        <v>28.08</v>
      </c>
      <c r="L5" s="139">
        <f>[1]Janeiro!$H$15</f>
        <v>14.4</v>
      </c>
      <c r="M5" s="139">
        <f>[1]Janeiro!$H$16</f>
        <v>12.24</v>
      </c>
      <c r="N5" s="139">
        <f>[1]Janeiro!$H$17</f>
        <v>19.079999999999998</v>
      </c>
      <c r="O5" s="139">
        <f>[1]Janeiro!$H$18</f>
        <v>14.04</v>
      </c>
      <c r="P5" s="139">
        <f>[1]Janeiro!$H$19</f>
        <v>11.879999999999999</v>
      </c>
      <c r="Q5" s="139">
        <f>[1]Janeiro!$H$20</f>
        <v>16.559999999999999</v>
      </c>
      <c r="R5" s="139">
        <f>[1]Janeiro!$H$21</f>
        <v>10.8</v>
      </c>
      <c r="S5" s="139">
        <f>[1]Janeiro!$H$22</f>
        <v>8.2799999999999994</v>
      </c>
      <c r="T5" s="139">
        <f>[1]Janeiro!$H$23</f>
        <v>8.64</v>
      </c>
      <c r="U5" s="139">
        <f>[1]Janeiro!$H$24</f>
        <v>19.8</v>
      </c>
      <c r="V5" s="139">
        <f>[1]Janeiro!$H$25</f>
        <v>12.24</v>
      </c>
      <c r="W5" s="139">
        <f>[1]Janeiro!$H$26</f>
        <v>17.64</v>
      </c>
      <c r="X5" s="139">
        <f>[1]Janeiro!$H$27</f>
        <v>10.44</v>
      </c>
      <c r="Y5" s="139">
        <f>[1]Janeiro!$H$28</f>
        <v>7.2</v>
      </c>
      <c r="Z5" s="139">
        <f>[1]Janeiro!$H$29</f>
        <v>11.16</v>
      </c>
      <c r="AA5" s="139">
        <f>[1]Janeiro!$H$30</f>
        <v>7.9200000000000008</v>
      </c>
      <c r="AB5" s="139">
        <f>[1]Janeiro!$H$31</f>
        <v>12.24</v>
      </c>
      <c r="AC5" s="139">
        <f>[1]Janeiro!$H$32</f>
        <v>11.520000000000001</v>
      </c>
      <c r="AD5" s="139">
        <f>[1]Janeiro!$H$33</f>
        <v>18.720000000000002</v>
      </c>
      <c r="AE5" s="139">
        <f>[1]Janeiro!$H$34</f>
        <v>17.28</v>
      </c>
      <c r="AF5" s="139">
        <f>[1]Janeiro!$H$35</f>
        <v>12.6</v>
      </c>
      <c r="AG5" s="146">
        <f t="shared" ref="AG5" si="1">MAX(B5:AF5)</f>
        <v>28.08</v>
      </c>
      <c r="AH5" s="145">
        <f t="shared" ref="AH5" si="2">AVERAGE(B5:AF5)</f>
        <v>13.447741935483874</v>
      </c>
    </row>
    <row r="6" spans="1:34" x14ac:dyDescent="0.2">
      <c r="A6" s="50" t="s">
        <v>0</v>
      </c>
      <c r="B6" s="141">
        <f>[2]Janeiro!$H$5</f>
        <v>7.5600000000000005</v>
      </c>
      <c r="C6" s="141">
        <f>[2]Janeiro!$H$6</f>
        <v>12.24</v>
      </c>
      <c r="D6" s="141">
        <f>[2]Janeiro!$H$7</f>
        <v>5.4</v>
      </c>
      <c r="E6" s="141">
        <f>[2]Janeiro!$H$8</f>
        <v>6.12</v>
      </c>
      <c r="F6" s="141">
        <f>[2]Janeiro!$H$9</f>
        <v>8.64</v>
      </c>
      <c r="G6" s="141">
        <f>[2]Janeiro!$H$10</f>
        <v>15.120000000000001</v>
      </c>
      <c r="H6" s="141">
        <f>[2]Janeiro!$H$11</f>
        <v>18.36</v>
      </c>
      <c r="I6" s="141">
        <f>[2]Janeiro!$H$12</f>
        <v>14.4</v>
      </c>
      <c r="J6" s="141">
        <f>[2]Janeiro!$H$13</f>
        <v>12.24</v>
      </c>
      <c r="K6" s="141">
        <f>[2]Janeiro!$H$14</f>
        <v>14.76</v>
      </c>
      <c r="L6" s="141">
        <f>[2]Janeiro!$H$15</f>
        <v>5.04</v>
      </c>
      <c r="M6" s="141">
        <f>[2]Janeiro!$H$16</f>
        <v>10.44</v>
      </c>
      <c r="N6" s="141">
        <f>[2]Janeiro!$H$17</f>
        <v>10.08</v>
      </c>
      <c r="O6" s="141">
        <f>[2]Janeiro!$H$18</f>
        <v>12.96</v>
      </c>
      <c r="P6" s="141">
        <f>[2]Janeiro!$H$19</f>
        <v>6.12</v>
      </c>
      <c r="Q6" s="141">
        <f>[2]Janeiro!$H$20</f>
        <v>3.9600000000000004</v>
      </c>
      <c r="R6" s="141">
        <f>[2]Janeiro!$H$21</f>
        <v>13.68</v>
      </c>
      <c r="S6" s="141">
        <f>[2]Janeiro!$H$22</f>
        <v>8.2799999999999994</v>
      </c>
      <c r="T6" s="141">
        <f>[2]Janeiro!$H$23</f>
        <v>5.4</v>
      </c>
      <c r="U6" s="141">
        <f>[2]Janeiro!$H$24</f>
        <v>4.32</v>
      </c>
      <c r="V6" s="141">
        <f>[2]Janeiro!$H$25</f>
        <v>11.879999999999999</v>
      </c>
      <c r="W6" s="141">
        <f>[2]Janeiro!$H$26</f>
        <v>8.2799999999999994</v>
      </c>
      <c r="X6" s="141">
        <f>[2]Janeiro!$H$27</f>
        <v>6.12</v>
      </c>
      <c r="Y6" s="141">
        <f>[2]Janeiro!$H$28</f>
        <v>5.7600000000000007</v>
      </c>
      <c r="Z6" s="141">
        <f>[2]Janeiro!$H$29</f>
        <v>8.2799999999999994</v>
      </c>
      <c r="AA6" s="141">
        <f>[2]Janeiro!$H$30</f>
        <v>12.6</v>
      </c>
      <c r="AB6" s="141">
        <f>[2]Janeiro!$H$31</f>
        <v>12.24</v>
      </c>
      <c r="AC6" s="141">
        <f>[2]Janeiro!$H$32</f>
        <v>10.8</v>
      </c>
      <c r="AD6" s="141">
        <f>[2]Janeiro!$H$33</f>
        <v>13.32</v>
      </c>
      <c r="AE6" s="141">
        <f>[2]Janeiro!$H$34</f>
        <v>9</v>
      </c>
      <c r="AF6" s="141">
        <f>[2]Janeiro!$H$35</f>
        <v>7.5600000000000005</v>
      </c>
      <c r="AG6" s="146">
        <f t="shared" ref="AG6:AG49" si="3">MAX(B6:AF6)</f>
        <v>18.36</v>
      </c>
      <c r="AH6" s="145">
        <f t="shared" ref="AH6:AH49" si="4">AVERAGE(B6:AF6)</f>
        <v>9.7083870967741941</v>
      </c>
    </row>
    <row r="7" spans="1:34" x14ac:dyDescent="0.2">
      <c r="A7" s="50" t="s">
        <v>90</v>
      </c>
      <c r="B7" s="141">
        <f>[3]Janeiro!$H$5</f>
        <v>18</v>
      </c>
      <c r="C7" s="141">
        <f>[3]Janeiro!$H$6</f>
        <v>22.68</v>
      </c>
      <c r="D7" s="141">
        <f>[3]Janeiro!$H$7</f>
        <v>16.2</v>
      </c>
      <c r="E7" s="141">
        <f>[3]Janeiro!$H$8</f>
        <v>12.24</v>
      </c>
      <c r="F7" s="141">
        <f>[3]Janeiro!$H$9</f>
        <v>14.76</v>
      </c>
      <c r="G7" s="141">
        <f>[3]Janeiro!$H$10</f>
        <v>16.920000000000002</v>
      </c>
      <c r="H7" s="141">
        <f>[3]Janeiro!$H$11</f>
        <v>21.96</v>
      </c>
      <c r="I7" s="141">
        <f>[3]Janeiro!$H$12</f>
        <v>19.079999999999998</v>
      </c>
      <c r="J7" s="141">
        <f>[3]Janeiro!$H$13</f>
        <v>12.6</v>
      </c>
      <c r="K7" s="141">
        <f>[3]Janeiro!$H$14</f>
        <v>15.120000000000001</v>
      </c>
      <c r="L7" s="141">
        <f>[3]Janeiro!$H$15</f>
        <v>12.96</v>
      </c>
      <c r="M7" s="141">
        <f>[3]Janeiro!$H$16</f>
        <v>23.400000000000002</v>
      </c>
      <c r="N7" s="141">
        <f>[3]Janeiro!$H$17</f>
        <v>19.440000000000001</v>
      </c>
      <c r="O7" s="141">
        <f>[3]Janeiro!$H$18</f>
        <v>21.240000000000002</v>
      </c>
      <c r="P7" s="141">
        <f>[3]Janeiro!$H$19</f>
        <v>13.68</v>
      </c>
      <c r="Q7" s="141">
        <f>[3]Janeiro!$H$20</f>
        <v>15.48</v>
      </c>
      <c r="R7" s="141">
        <f>[3]Janeiro!$H$21</f>
        <v>14.4</v>
      </c>
      <c r="S7" s="141">
        <f>[3]Janeiro!$H$22</f>
        <v>28.08</v>
      </c>
      <c r="T7" s="141">
        <f>[3]Janeiro!$H$23</f>
        <v>18.36</v>
      </c>
      <c r="U7" s="141">
        <f>[3]Janeiro!$H$24</f>
        <v>24.12</v>
      </c>
      <c r="V7" s="141">
        <f>[3]Janeiro!$H$25</f>
        <v>23.040000000000003</v>
      </c>
      <c r="W7" s="141">
        <f>[3]Janeiro!$H$26</f>
        <v>28.44</v>
      </c>
      <c r="X7" s="141">
        <f>[3]Janeiro!$H$27</f>
        <v>12.96</v>
      </c>
      <c r="Y7" s="141">
        <f>[3]Janeiro!$H$28</f>
        <v>12.6</v>
      </c>
      <c r="Z7" s="141">
        <f>[3]Janeiro!$H$29</f>
        <v>12.6</v>
      </c>
      <c r="AA7" s="141">
        <f>[3]Janeiro!$H$30</f>
        <v>13.68</v>
      </c>
      <c r="AB7" s="141">
        <f>[3]Janeiro!$H$31</f>
        <v>20.16</v>
      </c>
      <c r="AC7" s="141">
        <f>[3]Janeiro!$H$32</f>
        <v>12.6</v>
      </c>
      <c r="AD7" s="141">
        <f>[3]Janeiro!$H$33</f>
        <v>15.120000000000001</v>
      </c>
      <c r="AE7" s="141">
        <f>[3]Janeiro!$H$34</f>
        <v>21.6</v>
      </c>
      <c r="AF7" s="141">
        <f>[3]Janeiro!$H$35</f>
        <v>13.68</v>
      </c>
      <c r="AG7" s="146">
        <f t="shared" si="3"/>
        <v>28.44</v>
      </c>
      <c r="AH7" s="145">
        <f t="shared" si="4"/>
        <v>17.651612903225807</v>
      </c>
    </row>
    <row r="8" spans="1:34" x14ac:dyDescent="0.2">
      <c r="A8" s="50" t="s">
        <v>1</v>
      </c>
      <c r="B8" s="141">
        <f>[4]Janeiro!$H$5</f>
        <v>13.68</v>
      </c>
      <c r="C8" s="141">
        <f>[4]Janeiro!$H$6</f>
        <v>14.76</v>
      </c>
      <c r="D8" s="141">
        <f>[4]Janeiro!$H$7</f>
        <v>13.68</v>
      </c>
      <c r="E8" s="141">
        <f>[4]Janeiro!$H$8</f>
        <v>9.7200000000000006</v>
      </c>
      <c r="F8" s="141">
        <f>[4]Janeiro!$H$9</f>
        <v>14.4</v>
      </c>
      <c r="G8" s="141">
        <f>[4]Janeiro!$H$10</f>
        <v>18</v>
      </c>
      <c r="H8" s="141">
        <f>[4]Janeiro!$H$11</f>
        <v>15.48</v>
      </c>
      <c r="I8" s="141">
        <f>[4]Janeiro!$H$12</f>
        <v>12.24</v>
      </c>
      <c r="J8" s="141">
        <f>[4]Janeiro!$H$13</f>
        <v>9</v>
      </c>
      <c r="K8" s="141">
        <f>[4]Janeiro!$H$14</f>
        <v>19.440000000000001</v>
      </c>
      <c r="L8" s="141">
        <f>[4]Janeiro!$H$15</f>
        <v>17.28</v>
      </c>
      <c r="M8" s="141">
        <f>[4]Janeiro!$H$16</f>
        <v>15.120000000000001</v>
      </c>
      <c r="N8" s="141">
        <f>[4]Janeiro!$H$17</f>
        <v>14.4</v>
      </c>
      <c r="O8" s="141">
        <f>[4]Janeiro!$H$18</f>
        <v>12.24</v>
      </c>
      <c r="P8" s="141">
        <f>[4]Janeiro!$H$19</f>
        <v>7.5600000000000005</v>
      </c>
      <c r="Q8" s="141">
        <f>[4]Janeiro!$H$20</f>
        <v>0</v>
      </c>
      <c r="R8" s="141">
        <f>[4]Janeiro!$H$21</f>
        <v>10.44</v>
      </c>
      <c r="S8" s="141">
        <f>[4]Janeiro!$H$22</f>
        <v>5.4</v>
      </c>
      <c r="T8" s="141">
        <f>[4]Janeiro!$H$23</f>
        <v>10.44</v>
      </c>
      <c r="U8" s="141">
        <f>[4]Janeiro!$H$24</f>
        <v>12.6</v>
      </c>
      <c r="V8" s="141">
        <f>[4]Janeiro!$H$25</f>
        <v>14.4</v>
      </c>
      <c r="W8" s="141">
        <f>[4]Janeiro!$H$26</f>
        <v>13.32</v>
      </c>
      <c r="X8" s="141">
        <f>[4]Janeiro!$H$27</f>
        <v>12.96</v>
      </c>
      <c r="Y8" s="141">
        <f>[4]Janeiro!$H$28</f>
        <v>9</v>
      </c>
      <c r="Z8" s="141">
        <f>[4]Janeiro!$H$29</f>
        <v>6.48</v>
      </c>
      <c r="AA8" s="141">
        <f>[4]Janeiro!$H$30</f>
        <v>12.6</v>
      </c>
      <c r="AB8" s="141">
        <f>[4]Janeiro!$H$31</f>
        <v>14.76</v>
      </c>
      <c r="AC8" s="141">
        <f>[4]Janeiro!$H$32</f>
        <v>12.6</v>
      </c>
      <c r="AD8" s="141">
        <f>[4]Janeiro!$H$33</f>
        <v>11.520000000000001</v>
      </c>
      <c r="AE8" s="141">
        <f>[4]Janeiro!$H$34</f>
        <v>14.76</v>
      </c>
      <c r="AF8" s="141">
        <f>[4]Janeiro!$H$35</f>
        <v>8.2799999999999994</v>
      </c>
      <c r="AG8" s="146">
        <f t="shared" si="3"/>
        <v>19.440000000000001</v>
      </c>
      <c r="AH8" s="145">
        <f t="shared" si="4"/>
        <v>12.147096774193548</v>
      </c>
    </row>
    <row r="9" spans="1:34" hidden="1" x14ac:dyDescent="0.2">
      <c r="A9" s="109" t="s">
        <v>153</v>
      </c>
      <c r="B9" s="141" t="str">
        <f>[5]Janeiro!$H$5</f>
        <v>*</v>
      </c>
      <c r="C9" s="141" t="str">
        <f>[5]Janeiro!$H$6</f>
        <v>*</v>
      </c>
      <c r="D9" s="141" t="str">
        <f>[5]Janeiro!$H$7</f>
        <v>*</v>
      </c>
      <c r="E9" s="141" t="str">
        <f>[5]Janeiro!$H$8</f>
        <v>*</v>
      </c>
      <c r="F9" s="141" t="str">
        <f>[5]Janeiro!$H$9</f>
        <v>*</v>
      </c>
      <c r="G9" s="141" t="str">
        <f>[5]Janeiro!$H$10</f>
        <v>*</v>
      </c>
      <c r="H9" s="141" t="str">
        <f>[5]Janeiro!$H$11</f>
        <v>*</v>
      </c>
      <c r="I9" s="141" t="str">
        <f>[5]Janeiro!$H$12</f>
        <v>*</v>
      </c>
      <c r="J9" s="141" t="str">
        <f>[5]Janeiro!$H$13</f>
        <v>*</v>
      </c>
      <c r="K9" s="141" t="str">
        <f>[5]Janeiro!$H$14</f>
        <v>*</v>
      </c>
      <c r="L9" s="141" t="str">
        <f>[5]Janeiro!$H$15</f>
        <v>*</v>
      </c>
      <c r="M9" s="141" t="str">
        <f>[5]Janeiro!$H$16</f>
        <v>*</v>
      </c>
      <c r="N9" s="141" t="str">
        <f>[5]Janeiro!$H$17</f>
        <v>*</v>
      </c>
      <c r="O9" s="141" t="str">
        <f>[5]Janeiro!$H$18</f>
        <v>*</v>
      </c>
      <c r="P9" s="141" t="str">
        <f>[5]Janeiro!$H$19</f>
        <v>*</v>
      </c>
      <c r="Q9" s="141" t="str">
        <f>[5]Janeiro!$H$20</f>
        <v>*</v>
      </c>
      <c r="R9" s="141" t="str">
        <f>[5]Janeiro!$H$21</f>
        <v>*</v>
      </c>
      <c r="S9" s="141" t="str">
        <f>[5]Janeiro!$H$22</f>
        <v>*</v>
      </c>
      <c r="T9" s="141" t="str">
        <f>[5]Janeiro!$H$23</f>
        <v>*</v>
      </c>
      <c r="U9" s="141" t="str">
        <f>[5]Janeiro!$H$24</f>
        <v>*</v>
      </c>
      <c r="V9" s="141" t="str">
        <f>[5]Janeiro!$H$25</f>
        <v>*</v>
      </c>
      <c r="W9" s="141" t="str">
        <f>[5]Janeiro!$H$26</f>
        <v>*</v>
      </c>
      <c r="X9" s="141" t="str">
        <f>[5]Janeiro!$H$27</f>
        <v>*</v>
      </c>
      <c r="Y9" s="141" t="str">
        <f>[5]Janeiro!$H$28</f>
        <v>*</v>
      </c>
      <c r="Z9" s="141" t="str">
        <f>[5]Janeiro!$H$29</f>
        <v>*</v>
      </c>
      <c r="AA9" s="141" t="str">
        <f>[5]Janeiro!$H$30</f>
        <v>*</v>
      </c>
      <c r="AB9" s="141" t="str">
        <f>[5]Janeiro!$H$31</f>
        <v>*</v>
      </c>
      <c r="AC9" s="141" t="str">
        <f>[5]Janeiro!$H$32</f>
        <v>*</v>
      </c>
      <c r="AD9" s="141" t="str">
        <f>[5]Janeiro!$H$33</f>
        <v>*</v>
      </c>
      <c r="AE9" s="141" t="str">
        <f>[5]Janeiro!$H$34</f>
        <v>*</v>
      </c>
      <c r="AF9" s="141" t="str">
        <f>[5]Janeiro!$H$35</f>
        <v>*</v>
      </c>
      <c r="AG9" s="146">
        <f t="shared" si="3"/>
        <v>0</v>
      </c>
      <c r="AH9" s="145" t="e">
        <f t="shared" si="4"/>
        <v>#DIV/0!</v>
      </c>
    </row>
    <row r="10" spans="1:34" x14ac:dyDescent="0.2">
      <c r="A10" s="50" t="s">
        <v>97</v>
      </c>
      <c r="B10" s="141">
        <f>[6]Janeiro!$H$5</f>
        <v>20.16</v>
      </c>
      <c r="C10" s="141">
        <f>[6]Janeiro!$H$6</f>
        <v>25.92</v>
      </c>
      <c r="D10" s="141">
        <f>[6]Janeiro!$H$7</f>
        <v>24.12</v>
      </c>
      <c r="E10" s="141">
        <f>[6]Janeiro!$H$8</f>
        <v>19.8</v>
      </c>
      <c r="F10" s="141">
        <f>[6]Janeiro!$H$9</f>
        <v>14.76</v>
      </c>
      <c r="G10" s="141">
        <f>[6]Janeiro!$H$10</f>
        <v>24.48</v>
      </c>
      <c r="H10" s="141">
        <f>[6]Janeiro!$H$11</f>
        <v>27.36</v>
      </c>
      <c r="I10" s="141">
        <f>[6]Janeiro!$H$12</f>
        <v>22.68</v>
      </c>
      <c r="J10" s="141">
        <f>[6]Janeiro!$H$13</f>
        <v>15.120000000000001</v>
      </c>
      <c r="K10" s="141">
        <f>[6]Janeiro!$H$14</f>
        <v>17.64</v>
      </c>
      <c r="L10" s="141">
        <f>[6]Janeiro!$H$15</f>
        <v>27.720000000000002</v>
      </c>
      <c r="M10" s="141">
        <f>[6]Janeiro!$H$16</f>
        <v>17.64</v>
      </c>
      <c r="N10" s="141">
        <f>[6]Janeiro!$H$17</f>
        <v>19.8</v>
      </c>
      <c r="O10" s="141">
        <f>[6]Janeiro!$H$18</f>
        <v>18.36</v>
      </c>
      <c r="P10" s="141">
        <f>[6]Janeiro!$H$19</f>
        <v>15.840000000000002</v>
      </c>
      <c r="Q10" s="141">
        <f>[6]Janeiro!$H$20</f>
        <v>16.920000000000002</v>
      </c>
      <c r="R10" s="141">
        <f>[6]Janeiro!$H$21</f>
        <v>22.32</v>
      </c>
      <c r="S10" s="141">
        <f>[6]Janeiro!$H$22</f>
        <v>13.68</v>
      </c>
      <c r="T10" s="141">
        <f>[6]Janeiro!$H$23</f>
        <v>22.68</v>
      </c>
      <c r="U10" s="141">
        <f>[6]Janeiro!$H$24</f>
        <v>18</v>
      </c>
      <c r="V10" s="141">
        <f>[6]Janeiro!$H$25</f>
        <v>23.040000000000003</v>
      </c>
      <c r="W10" s="141">
        <f>[6]Janeiro!$H$26</f>
        <v>22.68</v>
      </c>
      <c r="X10" s="141">
        <f>[6]Janeiro!$H$27</f>
        <v>17.64</v>
      </c>
      <c r="Y10" s="141">
        <f>[6]Janeiro!$H$28</f>
        <v>14.76</v>
      </c>
      <c r="Z10" s="141">
        <f>[6]Janeiro!$H$29</f>
        <v>12.24</v>
      </c>
      <c r="AA10" s="141">
        <f>[6]Janeiro!$H$30</f>
        <v>12.6</v>
      </c>
      <c r="AB10" s="141">
        <f>[6]Janeiro!$H$31</f>
        <v>15.48</v>
      </c>
      <c r="AC10" s="141">
        <f>[6]Janeiro!$H$32</f>
        <v>18.36</v>
      </c>
      <c r="AD10" s="141">
        <f>[6]Janeiro!$H$33</f>
        <v>17.64</v>
      </c>
      <c r="AE10" s="141">
        <f>[6]Janeiro!$H$34</f>
        <v>21.240000000000002</v>
      </c>
      <c r="AF10" s="141">
        <f>[6]Janeiro!$H$35</f>
        <v>21.240000000000002</v>
      </c>
      <c r="AG10" s="146">
        <f t="shared" si="3"/>
        <v>27.720000000000002</v>
      </c>
      <c r="AH10" s="145">
        <f t="shared" si="4"/>
        <v>19.416774193548388</v>
      </c>
    </row>
    <row r="11" spans="1:34" x14ac:dyDescent="0.2">
      <c r="A11" s="50" t="s">
        <v>52</v>
      </c>
      <c r="B11" s="141">
        <f>[7]Janeiro!$H$5</f>
        <v>27</v>
      </c>
      <c r="C11" s="141">
        <f>[7]Janeiro!$H$6</f>
        <v>26.64</v>
      </c>
      <c r="D11" s="141">
        <f>[7]Janeiro!$H$7</f>
        <v>16.2</v>
      </c>
      <c r="E11" s="141">
        <f>[7]Janeiro!$H$8</f>
        <v>19.8</v>
      </c>
      <c r="F11" s="141">
        <f>[7]Janeiro!$H$9</f>
        <v>17.64</v>
      </c>
      <c r="G11" s="141">
        <f>[7]Janeiro!$H$10</f>
        <v>20.52</v>
      </c>
      <c r="H11" s="141">
        <f>[7]Janeiro!$H$11</f>
        <v>23.759999999999998</v>
      </c>
      <c r="I11" s="141">
        <f>[7]Janeiro!$H$12</f>
        <v>21.6</v>
      </c>
      <c r="J11" s="141">
        <f>[7]Janeiro!$H$13</f>
        <v>15.840000000000002</v>
      </c>
      <c r="K11" s="141">
        <f>[7]Janeiro!$H$14</f>
        <v>10.08</v>
      </c>
      <c r="L11" s="141">
        <f>[7]Janeiro!$H$15</f>
        <v>19.8</v>
      </c>
      <c r="M11" s="141">
        <f>[7]Janeiro!$H$16</f>
        <v>11.879999999999999</v>
      </c>
      <c r="N11" s="141">
        <f>[7]Janeiro!$H$17</f>
        <v>24.12</v>
      </c>
      <c r="O11" s="141">
        <f>[7]Janeiro!$H$18</f>
        <v>21.96</v>
      </c>
      <c r="P11" s="141">
        <f>[7]Janeiro!$H$19</f>
        <v>13.32</v>
      </c>
      <c r="Q11" s="141">
        <f>[7]Janeiro!$H$20</f>
        <v>16.559999999999999</v>
      </c>
      <c r="R11" s="141">
        <f>[7]Janeiro!$H$21</f>
        <v>14.4</v>
      </c>
      <c r="S11" s="141">
        <f>[7]Janeiro!$H$22</f>
        <v>19.440000000000001</v>
      </c>
      <c r="T11" s="141">
        <f>[7]Janeiro!$H$23</f>
        <v>19.8</v>
      </c>
      <c r="U11" s="141">
        <f>[7]Janeiro!$H$24</f>
        <v>12.24</v>
      </c>
      <c r="V11" s="141">
        <f>[7]Janeiro!$H$25</f>
        <v>25.92</v>
      </c>
      <c r="W11" s="141">
        <f>[7]Janeiro!$H$26</f>
        <v>16.2</v>
      </c>
      <c r="X11" s="141">
        <f>[7]Janeiro!$H$27</f>
        <v>11.879999999999999</v>
      </c>
      <c r="Y11" s="141">
        <f>[7]Janeiro!$H$28</f>
        <v>8.64</v>
      </c>
      <c r="Z11" s="141">
        <f>[7]Janeiro!$H$29</f>
        <v>13.68</v>
      </c>
      <c r="AA11" s="141">
        <f>[7]Janeiro!$H$30</f>
        <v>14.76</v>
      </c>
      <c r="AB11" s="141">
        <f>[7]Janeiro!$H$31</f>
        <v>18.36</v>
      </c>
      <c r="AC11" s="141">
        <f>[7]Janeiro!$H$32</f>
        <v>14.76</v>
      </c>
      <c r="AD11" s="141">
        <f>[7]Janeiro!$H$33</f>
        <v>18</v>
      </c>
      <c r="AE11" s="141">
        <f>[7]Janeiro!$H$34</f>
        <v>23.040000000000003</v>
      </c>
      <c r="AF11" s="141">
        <f>[7]Janeiro!$H$35</f>
        <v>14.4</v>
      </c>
      <c r="AG11" s="146">
        <f t="shared" si="3"/>
        <v>27</v>
      </c>
      <c r="AH11" s="145">
        <f t="shared" si="4"/>
        <v>17.814193548387092</v>
      </c>
    </row>
    <row r="12" spans="1:34" hidden="1" x14ac:dyDescent="0.2">
      <c r="A12" s="110" t="s">
        <v>31</v>
      </c>
      <c r="B12" s="141" t="str">
        <f>[8]Janeiro!$H$5</f>
        <v>*</v>
      </c>
      <c r="C12" s="141" t="str">
        <f>[8]Janeiro!$H$6</f>
        <v>*</v>
      </c>
      <c r="D12" s="141" t="str">
        <f>[8]Janeiro!$H$7</f>
        <v>*</v>
      </c>
      <c r="E12" s="141" t="str">
        <f>[8]Janeiro!$H$8</f>
        <v>*</v>
      </c>
      <c r="F12" s="141" t="str">
        <f>[8]Janeiro!$H$9</f>
        <v>*</v>
      </c>
      <c r="G12" s="141" t="str">
        <f>[8]Janeiro!$H$10</f>
        <v>*</v>
      </c>
      <c r="H12" s="141" t="str">
        <f>[8]Janeiro!$H$11</f>
        <v>*</v>
      </c>
      <c r="I12" s="141" t="str">
        <f>[8]Janeiro!$H$12</f>
        <v>*</v>
      </c>
      <c r="J12" s="141" t="str">
        <f>[8]Janeiro!$H$13</f>
        <v>*</v>
      </c>
      <c r="K12" s="141" t="str">
        <f>[8]Janeiro!$H$14</f>
        <v>*</v>
      </c>
      <c r="L12" s="141" t="str">
        <f>[8]Janeiro!$H$15</f>
        <v>*</v>
      </c>
      <c r="M12" s="141" t="str">
        <f>[8]Janeiro!$H$16</f>
        <v>*</v>
      </c>
      <c r="N12" s="141" t="str">
        <f>[8]Janeiro!$H$17</f>
        <v>*</v>
      </c>
      <c r="O12" s="141" t="str">
        <f>[8]Janeiro!$H$18</f>
        <v>*</v>
      </c>
      <c r="P12" s="141" t="str">
        <f>[8]Janeiro!$H$19</f>
        <v>*</v>
      </c>
      <c r="Q12" s="141" t="str">
        <f>[8]Janeiro!$H$20</f>
        <v>*</v>
      </c>
      <c r="R12" s="141" t="str">
        <f>[8]Janeiro!$H$21</f>
        <v>*</v>
      </c>
      <c r="S12" s="141" t="str">
        <f>[8]Janeiro!$H$22</f>
        <v>*</v>
      </c>
      <c r="T12" s="141" t="str">
        <f>[8]Janeiro!$H$23</f>
        <v>*</v>
      </c>
      <c r="U12" s="141" t="str">
        <f>[8]Janeiro!$H$24</f>
        <v>*</v>
      </c>
      <c r="V12" s="141" t="str">
        <f>[8]Janeiro!$H$25</f>
        <v>*</v>
      </c>
      <c r="W12" s="141" t="str">
        <f>[8]Janeiro!$H$26</f>
        <v>*</v>
      </c>
      <c r="X12" s="141" t="str">
        <f>[8]Janeiro!$H$27</f>
        <v>*</v>
      </c>
      <c r="Y12" s="141" t="str">
        <f>[8]Janeiro!$H$28</f>
        <v>*</v>
      </c>
      <c r="Z12" s="141" t="str">
        <f>[8]Janeiro!$H$29</f>
        <v>*</v>
      </c>
      <c r="AA12" s="141" t="str">
        <f>[8]Janeiro!$H$30</f>
        <v>*</v>
      </c>
      <c r="AB12" s="141" t="str">
        <f>[8]Janeiro!$H$31</f>
        <v>*</v>
      </c>
      <c r="AC12" s="141" t="str">
        <f>[8]Janeiro!$H$32</f>
        <v>*</v>
      </c>
      <c r="AD12" s="141" t="str">
        <f>[8]Janeiro!$H$33</f>
        <v>*</v>
      </c>
      <c r="AE12" s="141" t="str">
        <f>[8]Janeiro!$H$34</f>
        <v>*</v>
      </c>
      <c r="AF12" s="141" t="str">
        <f>[8]Janeiro!$H$35</f>
        <v>*</v>
      </c>
      <c r="AG12" s="146">
        <f t="shared" si="3"/>
        <v>0</v>
      </c>
      <c r="AH12" s="145" t="e">
        <f t="shared" si="4"/>
        <v>#DIV/0!</v>
      </c>
    </row>
    <row r="13" spans="1:34" hidden="1" x14ac:dyDescent="0.2">
      <c r="A13" s="109" t="s">
        <v>100</v>
      </c>
      <c r="B13" s="141" t="str">
        <f>[9]Janeiro!$H$5</f>
        <v>*</v>
      </c>
      <c r="C13" s="141" t="str">
        <f>[9]Janeiro!$H$6</f>
        <v>*</v>
      </c>
      <c r="D13" s="141" t="str">
        <f>[9]Janeiro!$H$7</f>
        <v>*</v>
      </c>
      <c r="E13" s="141" t="str">
        <f>[9]Janeiro!$H$8</f>
        <v>*</v>
      </c>
      <c r="F13" s="141" t="str">
        <f>[9]Janeiro!$H$9</f>
        <v>*</v>
      </c>
      <c r="G13" s="141" t="str">
        <f>[9]Janeiro!$H$10</f>
        <v>*</v>
      </c>
      <c r="H13" s="141" t="str">
        <f>[9]Janeiro!$H$11</f>
        <v>*</v>
      </c>
      <c r="I13" s="141" t="str">
        <f>[9]Janeiro!$H$12</f>
        <v>*</v>
      </c>
      <c r="J13" s="141" t="str">
        <f>[9]Janeiro!$H$13</f>
        <v>*</v>
      </c>
      <c r="K13" s="141" t="str">
        <f>[9]Janeiro!$H$14</f>
        <v>*</v>
      </c>
      <c r="L13" s="141" t="str">
        <f>[9]Janeiro!$H$15</f>
        <v>*</v>
      </c>
      <c r="M13" s="141" t="str">
        <f>[9]Janeiro!$H$16</f>
        <v>*</v>
      </c>
      <c r="N13" s="141" t="str">
        <f>[9]Janeiro!$H$17</f>
        <v>*</v>
      </c>
      <c r="O13" s="141" t="str">
        <f>[9]Janeiro!$H$18</f>
        <v>*</v>
      </c>
      <c r="P13" s="141" t="str">
        <f>[9]Janeiro!$H$19</f>
        <v>*</v>
      </c>
      <c r="Q13" s="141" t="str">
        <f>[9]Janeiro!$H$20</f>
        <v>*</v>
      </c>
      <c r="R13" s="141" t="str">
        <f>[9]Janeiro!$H$21</f>
        <v>*</v>
      </c>
      <c r="S13" s="141" t="str">
        <f>[9]Janeiro!$H$22</f>
        <v>*</v>
      </c>
      <c r="T13" s="141" t="str">
        <f>[9]Janeiro!$H$23</f>
        <v>*</v>
      </c>
      <c r="U13" s="141" t="str">
        <f>[9]Janeiro!$H$24</f>
        <v>*</v>
      </c>
      <c r="V13" s="141" t="str">
        <f>[9]Janeiro!$H$25</f>
        <v>*</v>
      </c>
      <c r="W13" s="141" t="str">
        <f>[9]Janeiro!$H$26</f>
        <v>*</v>
      </c>
      <c r="X13" s="141" t="str">
        <f>[9]Janeiro!$H$27</f>
        <v>*</v>
      </c>
      <c r="Y13" s="141" t="str">
        <f>[9]Janeiro!$H$28</f>
        <v>*</v>
      </c>
      <c r="Z13" s="141" t="str">
        <f>[9]Janeiro!$H$29</f>
        <v>*</v>
      </c>
      <c r="AA13" s="141" t="str">
        <f>[9]Janeiro!$H$30</f>
        <v>*</v>
      </c>
      <c r="AB13" s="141" t="str">
        <f>[9]Janeiro!$H$31</f>
        <v>*</v>
      </c>
      <c r="AC13" s="141" t="str">
        <f>[9]Janeiro!$H$32</f>
        <v>*</v>
      </c>
      <c r="AD13" s="141" t="str">
        <f>[9]Janeiro!$H$33</f>
        <v>*</v>
      </c>
      <c r="AE13" s="141" t="str">
        <f>[9]Janeiro!$H$34</f>
        <v>*</v>
      </c>
      <c r="AF13" s="141" t="str">
        <f>[9]Janeiro!$H$35</f>
        <v>*</v>
      </c>
      <c r="AG13" s="146">
        <f t="shared" si="3"/>
        <v>0</v>
      </c>
      <c r="AH13" s="145" t="e">
        <f t="shared" si="4"/>
        <v>#DIV/0!</v>
      </c>
    </row>
    <row r="14" spans="1:34" hidden="1" x14ac:dyDescent="0.2">
      <c r="A14" s="110" t="s">
        <v>104</v>
      </c>
      <c r="B14" s="141" t="str">
        <f>[10]Janeiro!$H$5</f>
        <v>*</v>
      </c>
      <c r="C14" s="141" t="str">
        <f>[10]Janeiro!$H$6</f>
        <v>*</v>
      </c>
      <c r="D14" s="141" t="str">
        <f>[10]Janeiro!$H$7</f>
        <v>*</v>
      </c>
      <c r="E14" s="141" t="str">
        <f>[10]Janeiro!$H$8</f>
        <v>*</v>
      </c>
      <c r="F14" s="141" t="str">
        <f>[10]Janeiro!$H$9</f>
        <v>*</v>
      </c>
      <c r="G14" s="141" t="str">
        <f>[10]Janeiro!$H$10</f>
        <v>*</v>
      </c>
      <c r="H14" s="141" t="str">
        <f>[10]Janeiro!$H$11</f>
        <v>*</v>
      </c>
      <c r="I14" s="141" t="str">
        <f>[10]Janeiro!$H$12</f>
        <v>*</v>
      </c>
      <c r="J14" s="141" t="str">
        <f>[10]Janeiro!$H$13</f>
        <v>*</v>
      </c>
      <c r="K14" s="141" t="str">
        <f>[10]Janeiro!$H$14</f>
        <v>*</v>
      </c>
      <c r="L14" s="141" t="str">
        <f>[10]Janeiro!$H$15</f>
        <v>*</v>
      </c>
      <c r="M14" s="141" t="str">
        <f>[10]Janeiro!$H$16</f>
        <v>*</v>
      </c>
      <c r="N14" s="141" t="str">
        <f>[10]Janeiro!$H$17</f>
        <v>*</v>
      </c>
      <c r="O14" s="141" t="str">
        <f>[10]Janeiro!$H$18</f>
        <v>*</v>
      </c>
      <c r="P14" s="141" t="str">
        <f>[10]Janeiro!$H$19</f>
        <v>*</v>
      </c>
      <c r="Q14" s="141" t="str">
        <f>[10]Janeiro!$H$20</f>
        <v>*</v>
      </c>
      <c r="R14" s="141" t="str">
        <f>[10]Janeiro!$H$21</f>
        <v>*</v>
      </c>
      <c r="S14" s="141" t="str">
        <f>[10]Janeiro!$H$22</f>
        <v>*</v>
      </c>
      <c r="T14" s="141" t="str">
        <f>[10]Janeiro!$H$23</f>
        <v>*</v>
      </c>
      <c r="U14" s="141" t="str">
        <f>[10]Janeiro!$H$24</f>
        <v>*</v>
      </c>
      <c r="V14" s="141" t="str">
        <f>[10]Janeiro!$H$25</f>
        <v>*</v>
      </c>
      <c r="W14" s="141" t="str">
        <f>[10]Janeiro!$H$26</f>
        <v>*</v>
      </c>
      <c r="X14" s="141" t="str">
        <f>[10]Janeiro!$H$27</f>
        <v>*</v>
      </c>
      <c r="Y14" s="141" t="str">
        <f>[10]Janeiro!$H$28</f>
        <v>*</v>
      </c>
      <c r="Z14" s="141" t="str">
        <f>[10]Janeiro!$H$29</f>
        <v>*</v>
      </c>
      <c r="AA14" s="141" t="str">
        <f>[10]Janeiro!$H$30</f>
        <v>*</v>
      </c>
      <c r="AB14" s="141" t="str">
        <f>[10]Janeiro!$H$31</f>
        <v>*</v>
      </c>
      <c r="AC14" s="141" t="str">
        <f>[10]Janeiro!$H$32</f>
        <v>*</v>
      </c>
      <c r="AD14" s="141" t="str">
        <f>[10]Janeiro!$H$33</f>
        <v>*</v>
      </c>
      <c r="AE14" s="141" t="str">
        <f>[10]Janeiro!$H$34</f>
        <v>*</v>
      </c>
      <c r="AF14" s="141" t="str">
        <f>[10]Janeiro!$H$35</f>
        <v>*</v>
      </c>
      <c r="AG14" s="146">
        <f t="shared" si="3"/>
        <v>0</v>
      </c>
      <c r="AH14" s="145" t="e">
        <f t="shared" si="4"/>
        <v>#DIV/0!</v>
      </c>
    </row>
    <row r="15" spans="1:34" x14ac:dyDescent="0.2">
      <c r="A15" s="50" t="s">
        <v>107</v>
      </c>
      <c r="B15" s="141">
        <f>[11]Janeiro!$H$5</f>
        <v>11.520000000000001</v>
      </c>
      <c r="C15" s="141">
        <f>[11]Janeiro!$H$6</f>
        <v>23.759999999999998</v>
      </c>
      <c r="D15" s="141">
        <f>[11]Janeiro!$H$7</f>
        <v>14.76</v>
      </c>
      <c r="E15" s="141">
        <f>[11]Janeiro!$H$8</f>
        <v>19.8</v>
      </c>
      <c r="F15" s="141">
        <f>[11]Janeiro!$H$9</f>
        <v>19.8</v>
      </c>
      <c r="G15" s="141">
        <f>[11]Janeiro!$H$10</f>
        <v>15.840000000000002</v>
      </c>
      <c r="H15" s="141">
        <f>[11]Janeiro!$H$11</f>
        <v>22.68</v>
      </c>
      <c r="I15" s="141">
        <f>[11]Janeiro!$H$12</f>
        <v>15.48</v>
      </c>
      <c r="J15" s="141">
        <f>[11]Janeiro!$H$13</f>
        <v>18</v>
      </c>
      <c r="K15" s="141">
        <f>[11]Janeiro!$H$14</f>
        <v>11.879999999999999</v>
      </c>
      <c r="L15" s="141">
        <f>[11]Janeiro!$H$15</f>
        <v>22.32</v>
      </c>
      <c r="M15" s="141">
        <f>[11]Janeiro!$H$16</f>
        <v>15.840000000000002</v>
      </c>
      <c r="N15" s="141">
        <f>[11]Janeiro!$H$17</f>
        <v>17.28</v>
      </c>
      <c r="O15" s="141">
        <f>[11]Janeiro!$H$18</f>
        <v>22.68</v>
      </c>
      <c r="P15" s="141">
        <f>[11]Janeiro!$H$19</f>
        <v>21.96</v>
      </c>
      <c r="Q15" s="141">
        <f>[11]Janeiro!$H$20</f>
        <v>9</v>
      </c>
      <c r="R15" s="141">
        <f>[11]Janeiro!$H$21</f>
        <v>13.32</v>
      </c>
      <c r="S15" s="141">
        <f>[11]Janeiro!$H$22</f>
        <v>17.28</v>
      </c>
      <c r="T15" s="141">
        <f>[11]Janeiro!$H$23</f>
        <v>20.16</v>
      </c>
      <c r="U15" s="141">
        <f>[11]Janeiro!$H$24</f>
        <v>14.76</v>
      </c>
      <c r="V15" s="141">
        <f>[11]Janeiro!$H$25</f>
        <v>23.400000000000002</v>
      </c>
      <c r="W15" s="141">
        <f>[11]Janeiro!$H$26</f>
        <v>26.64</v>
      </c>
      <c r="X15" s="141">
        <f>[11]Janeiro!$H$27</f>
        <v>15.48</v>
      </c>
      <c r="Y15" s="141">
        <f>[11]Janeiro!$H$28</f>
        <v>15.840000000000002</v>
      </c>
      <c r="Z15" s="141">
        <f>[11]Janeiro!$H$29</f>
        <v>14.4</v>
      </c>
      <c r="AA15" s="141">
        <f>[11]Janeiro!$H$30</f>
        <v>17.28</v>
      </c>
      <c r="AB15" s="141">
        <f>[11]Janeiro!$H$31</f>
        <v>18.36</v>
      </c>
      <c r="AC15" s="141">
        <f>[11]Janeiro!$H$32</f>
        <v>19.440000000000001</v>
      </c>
      <c r="AD15" s="141">
        <f>[11]Janeiro!$H$33</f>
        <v>15.48</v>
      </c>
      <c r="AE15" s="141">
        <f>[11]Janeiro!$H$34</f>
        <v>18</v>
      </c>
      <c r="AF15" s="141">
        <f>[11]Janeiro!$H$35</f>
        <v>12.6</v>
      </c>
      <c r="AG15" s="146">
        <f t="shared" si="3"/>
        <v>26.64</v>
      </c>
      <c r="AH15" s="145">
        <f t="shared" si="4"/>
        <v>17.581935483870964</v>
      </c>
    </row>
    <row r="16" spans="1:34" x14ac:dyDescent="0.2">
      <c r="A16" s="50" t="s">
        <v>154</v>
      </c>
      <c r="B16" s="141">
        <f>[12]Janeiro!$H$5</f>
        <v>21.240000000000002</v>
      </c>
      <c r="C16" s="141">
        <f>[12]Janeiro!$H$6</f>
        <v>19.8</v>
      </c>
      <c r="D16" s="141">
        <f>[12]Janeiro!$H$7</f>
        <v>18.720000000000002</v>
      </c>
      <c r="E16" s="141">
        <f>[12]Janeiro!$H$8</f>
        <v>20.16</v>
      </c>
      <c r="F16" s="141">
        <f>[12]Janeiro!$H$9</f>
        <v>13.68</v>
      </c>
      <c r="G16" s="141">
        <f>[12]Janeiro!$H$10</f>
        <v>18.720000000000002</v>
      </c>
      <c r="H16" s="141">
        <f>[12]Janeiro!$H$11</f>
        <v>19.440000000000001</v>
      </c>
      <c r="I16" s="141">
        <f>[12]Janeiro!$H$12</f>
        <v>17.28</v>
      </c>
      <c r="J16" s="141">
        <f>[12]Janeiro!$H$13</f>
        <v>12.96</v>
      </c>
      <c r="K16" s="141">
        <f>[12]Janeiro!$H$14</f>
        <v>18.36</v>
      </c>
      <c r="L16" s="141">
        <f>[12]Janeiro!$H$15</f>
        <v>16.920000000000002</v>
      </c>
      <c r="M16" s="141">
        <f>[12]Janeiro!$H$16</f>
        <v>18.36</v>
      </c>
      <c r="N16" s="141">
        <f>[12]Janeiro!$H$17</f>
        <v>16.2</v>
      </c>
      <c r="O16" s="141">
        <f>[12]Janeiro!$H$18</f>
        <v>19.079999999999998</v>
      </c>
      <c r="P16" s="141">
        <f>[12]Janeiro!$H$19</f>
        <v>15.48</v>
      </c>
      <c r="Q16" s="141">
        <f>[12]Janeiro!$H$20</f>
        <v>17.64</v>
      </c>
      <c r="R16" s="141">
        <f>[12]Janeiro!$H$21</f>
        <v>15.48</v>
      </c>
      <c r="S16" s="141">
        <f>[12]Janeiro!$H$22</f>
        <v>12.96</v>
      </c>
      <c r="T16" s="141">
        <f>[12]Janeiro!$H$23</f>
        <v>16.2</v>
      </c>
      <c r="U16" s="141">
        <f>[12]Janeiro!$H$24</f>
        <v>19.8</v>
      </c>
      <c r="V16" s="141">
        <f>[12]Janeiro!$H$25</f>
        <v>18.36</v>
      </c>
      <c r="W16" s="141">
        <f>[12]Janeiro!$H$26</f>
        <v>18.720000000000002</v>
      </c>
      <c r="X16" s="141">
        <f>[12]Janeiro!$H$27</f>
        <v>14.76</v>
      </c>
      <c r="Y16" s="141">
        <f>[12]Janeiro!$H$28</f>
        <v>13.32</v>
      </c>
      <c r="Z16" s="141">
        <f>[12]Janeiro!$H$29</f>
        <v>15.120000000000001</v>
      </c>
      <c r="AA16" s="141">
        <f>[12]Janeiro!$H$30</f>
        <v>14.04</v>
      </c>
      <c r="AB16" s="141">
        <f>[12]Janeiro!$H$31</f>
        <v>12.6</v>
      </c>
      <c r="AC16" s="141">
        <f>[12]Janeiro!$H$32</f>
        <v>17.64</v>
      </c>
      <c r="AD16" s="141">
        <f>[12]Janeiro!$H$33</f>
        <v>18</v>
      </c>
      <c r="AE16" s="141">
        <f>[12]Janeiro!$H$34</f>
        <v>22.68</v>
      </c>
      <c r="AF16" s="141">
        <f>[12]Janeiro!$H$35</f>
        <v>22.68</v>
      </c>
      <c r="AG16" s="146">
        <f t="shared" si="3"/>
        <v>22.68</v>
      </c>
      <c r="AH16" s="145">
        <f t="shared" si="4"/>
        <v>17.303225806451611</v>
      </c>
    </row>
    <row r="17" spans="1:38" x14ac:dyDescent="0.2">
      <c r="A17" s="50" t="s">
        <v>2</v>
      </c>
      <c r="B17" s="141">
        <f>[13]Janeiro!$H$5</f>
        <v>15.840000000000002</v>
      </c>
      <c r="C17" s="141">
        <f>[13]Janeiro!$H$6</f>
        <v>27</v>
      </c>
      <c r="D17" s="141">
        <f>[13]Janeiro!$H$7</f>
        <v>17.64</v>
      </c>
      <c r="E17" s="141">
        <f>[13]Janeiro!$H$8</f>
        <v>15.840000000000002</v>
      </c>
      <c r="F17" s="141">
        <f>[13]Janeiro!$H$9</f>
        <v>15.840000000000002</v>
      </c>
      <c r="G17" s="141">
        <f>[13]Janeiro!$H$10</f>
        <v>23.759999999999998</v>
      </c>
      <c r="H17" s="141">
        <f>[13]Janeiro!$H$11</f>
        <v>23.040000000000003</v>
      </c>
      <c r="I17" s="141">
        <f>[13]Janeiro!$H$12</f>
        <v>21.240000000000002</v>
      </c>
      <c r="J17" s="141">
        <f>[13]Janeiro!$H$13</f>
        <v>17.64</v>
      </c>
      <c r="K17" s="141">
        <f>[13]Janeiro!$H$14</f>
        <v>17.64</v>
      </c>
      <c r="L17" s="141">
        <f>[13]Janeiro!$H$15</f>
        <v>16.559999999999999</v>
      </c>
      <c r="M17" s="141">
        <f>[13]Janeiro!$H$16</f>
        <v>18</v>
      </c>
      <c r="N17" s="141">
        <f>[13]Janeiro!$H$17</f>
        <v>15.840000000000002</v>
      </c>
      <c r="O17" s="141">
        <f>[13]Janeiro!$H$18</f>
        <v>15.840000000000002</v>
      </c>
      <c r="P17" s="141">
        <f>[13]Janeiro!$H$19</f>
        <v>13.32</v>
      </c>
      <c r="Q17" s="141">
        <f>[13]Janeiro!$H$20</f>
        <v>15.48</v>
      </c>
      <c r="R17" s="141">
        <f>[13]Janeiro!$H$21</f>
        <v>27.720000000000002</v>
      </c>
      <c r="S17" s="141">
        <f>[13]Janeiro!$H$22</f>
        <v>20.16</v>
      </c>
      <c r="T17" s="141">
        <f>[13]Janeiro!$H$23</f>
        <v>17.64</v>
      </c>
      <c r="U17" s="141">
        <f>[13]Janeiro!$H$24</f>
        <v>17.28</v>
      </c>
      <c r="V17" s="141">
        <f>[13]Janeiro!$H$25</f>
        <v>17.64</v>
      </c>
      <c r="W17" s="141">
        <f>[13]Janeiro!$H$26</f>
        <v>20.52</v>
      </c>
      <c r="X17" s="141">
        <f>[13]Janeiro!$H$27</f>
        <v>14.04</v>
      </c>
      <c r="Y17" s="141">
        <f>[13]Janeiro!$H$28</f>
        <v>14.76</v>
      </c>
      <c r="Z17" s="141">
        <f>[13]Janeiro!$H$29</f>
        <v>10.8</v>
      </c>
      <c r="AA17" s="141">
        <f>[13]Janeiro!$H$30</f>
        <v>12.24</v>
      </c>
      <c r="AB17" s="141">
        <f>[13]Janeiro!$H$31</f>
        <v>17.28</v>
      </c>
      <c r="AC17" s="141">
        <f>[13]Janeiro!$H$32</f>
        <v>14.4</v>
      </c>
      <c r="AD17" s="141">
        <f>[13]Janeiro!$H$33</f>
        <v>13.32</v>
      </c>
      <c r="AE17" s="141">
        <f>[13]Janeiro!$H$34</f>
        <v>18.36</v>
      </c>
      <c r="AF17" s="141">
        <f>[13]Janeiro!$H$35</f>
        <v>14.76</v>
      </c>
      <c r="AG17" s="146">
        <f t="shared" si="3"/>
        <v>27.720000000000002</v>
      </c>
      <c r="AH17" s="145">
        <f t="shared" si="4"/>
        <v>17.465806451612902</v>
      </c>
      <c r="AJ17" s="115" t="s">
        <v>35</v>
      </c>
    </row>
    <row r="18" spans="1:38" hidden="1" x14ac:dyDescent="0.2">
      <c r="A18" s="50" t="s">
        <v>3</v>
      </c>
      <c r="B18" s="141" t="str">
        <f>[14]Janeiro!$H$5</f>
        <v>*</v>
      </c>
      <c r="C18" s="141" t="str">
        <f>[14]Janeiro!$H$6</f>
        <v>*</v>
      </c>
      <c r="D18" s="141" t="str">
        <f>[14]Janeiro!$H$7</f>
        <v>*</v>
      </c>
      <c r="E18" s="141" t="str">
        <f>[14]Janeiro!$H$8</f>
        <v>*</v>
      </c>
      <c r="F18" s="141" t="str">
        <f>[14]Janeiro!$H$9</f>
        <v>*</v>
      </c>
      <c r="G18" s="141" t="str">
        <f>[14]Janeiro!$H$10</f>
        <v>*</v>
      </c>
      <c r="H18" s="141" t="str">
        <f>[14]Janeiro!$H$11</f>
        <v>*</v>
      </c>
      <c r="I18" s="141" t="str">
        <f>[14]Janeiro!$H$12</f>
        <v>*</v>
      </c>
      <c r="J18" s="141" t="str">
        <f>[14]Janeiro!$H$13</f>
        <v>*</v>
      </c>
      <c r="K18" s="141" t="str">
        <f>[14]Janeiro!$H$14</f>
        <v>*</v>
      </c>
      <c r="L18" s="141" t="str">
        <f>[14]Janeiro!$H$15</f>
        <v>*</v>
      </c>
      <c r="M18" s="141" t="str">
        <f>[14]Janeiro!$H$16</f>
        <v>*</v>
      </c>
      <c r="N18" s="141" t="str">
        <f>[14]Janeiro!$H$17</f>
        <v>*</v>
      </c>
      <c r="O18" s="141" t="str">
        <f>[14]Janeiro!$H$18</f>
        <v>*</v>
      </c>
      <c r="P18" s="141" t="str">
        <f>[14]Janeiro!$H$19</f>
        <v>*</v>
      </c>
      <c r="Q18" s="141" t="str">
        <f>[14]Janeiro!$H$20</f>
        <v>*</v>
      </c>
      <c r="R18" s="141" t="str">
        <f>[14]Janeiro!$H$21</f>
        <v>*</v>
      </c>
      <c r="S18" s="141" t="str">
        <f>[14]Janeiro!$H$22</f>
        <v>*</v>
      </c>
      <c r="T18" s="141" t="str">
        <f>[14]Janeiro!$H$23</f>
        <v>*</v>
      </c>
      <c r="U18" s="141" t="str">
        <f>[14]Janeiro!$H$24</f>
        <v>*</v>
      </c>
      <c r="V18" s="141" t="str">
        <f>[14]Janeiro!$H$25</f>
        <v>*</v>
      </c>
      <c r="W18" s="141" t="str">
        <f>[14]Janeiro!$H$26</f>
        <v>*</v>
      </c>
      <c r="X18" s="141" t="str">
        <f>[14]Janeiro!$H$27</f>
        <v>*</v>
      </c>
      <c r="Y18" s="141" t="str">
        <f>[14]Janeiro!$H$28</f>
        <v>*</v>
      </c>
      <c r="Z18" s="141" t="str">
        <f>[14]Janeiro!$H$29</f>
        <v>*</v>
      </c>
      <c r="AA18" s="141" t="str">
        <f>[14]Janeiro!$H$30</f>
        <v>*</v>
      </c>
      <c r="AB18" s="141" t="str">
        <f>[14]Janeiro!$H$31</f>
        <v>*</v>
      </c>
      <c r="AC18" s="141" t="str">
        <f>[14]Janeiro!$H$32</f>
        <v>*</v>
      </c>
      <c r="AD18" s="141" t="str">
        <f>[14]Janeiro!$H$33</f>
        <v>*</v>
      </c>
      <c r="AE18" s="141" t="str">
        <f>[14]Janeiro!$H$34</f>
        <v>*</v>
      </c>
      <c r="AF18" s="141" t="str">
        <f>[14]Janeiro!$H$35</f>
        <v>*</v>
      </c>
      <c r="AG18" s="146">
        <f t="shared" si="3"/>
        <v>0</v>
      </c>
      <c r="AH18" s="145" t="e">
        <f t="shared" si="4"/>
        <v>#DIV/0!</v>
      </c>
      <c r="AI18" s="115" t="s">
        <v>35</v>
      </c>
      <c r="AJ18" s="115" t="s">
        <v>35</v>
      </c>
    </row>
    <row r="19" spans="1:38" x14ac:dyDescent="0.2">
      <c r="A19" s="50" t="s">
        <v>4</v>
      </c>
      <c r="B19" s="141">
        <f>[15]Janeiro!$H$5</f>
        <v>15.48</v>
      </c>
      <c r="C19" s="141">
        <f>[15]Janeiro!$H$6</f>
        <v>6.84</v>
      </c>
      <c r="D19" s="141">
        <f>[15]Janeiro!$H$7</f>
        <v>20.88</v>
      </c>
      <c r="E19" s="141">
        <f>[15]Janeiro!$H$8</f>
        <v>19.8</v>
      </c>
      <c r="F19" s="141">
        <f>[15]Janeiro!$H$9</f>
        <v>12.96</v>
      </c>
      <c r="G19" s="141">
        <f>[15]Janeiro!$H$10</f>
        <v>15.48</v>
      </c>
      <c r="H19" s="141">
        <f>[15]Janeiro!$H$11</f>
        <v>15.840000000000002</v>
      </c>
      <c r="I19" s="141">
        <f>[15]Janeiro!$H$12</f>
        <v>14.04</v>
      </c>
      <c r="J19" s="141">
        <f>[15]Janeiro!$H$13</f>
        <v>21.6</v>
      </c>
      <c r="K19" s="141">
        <f>[15]Janeiro!$H$14</f>
        <v>19.440000000000001</v>
      </c>
      <c r="L19" s="141">
        <f>[15]Janeiro!$H$15</f>
        <v>17.28</v>
      </c>
      <c r="M19" s="141">
        <f>[15]Janeiro!$H$16</f>
        <v>18.720000000000002</v>
      </c>
      <c r="N19" s="141">
        <f>[15]Janeiro!$H$17</f>
        <v>21.6</v>
      </c>
      <c r="O19" s="141">
        <f>[15]Janeiro!$H$18</f>
        <v>26.64</v>
      </c>
      <c r="P19" s="141">
        <f>[15]Janeiro!$H$19</f>
        <v>11.520000000000001</v>
      </c>
      <c r="Q19" s="141">
        <f>[15]Janeiro!$H$20</f>
        <v>16.559999999999999</v>
      </c>
      <c r="R19" s="141">
        <f>[15]Janeiro!$H$21</f>
        <v>18.720000000000002</v>
      </c>
      <c r="S19" s="141">
        <f>[15]Janeiro!$H$22</f>
        <v>23.040000000000003</v>
      </c>
      <c r="T19" s="141">
        <f>[15]Janeiro!$H$23</f>
        <v>11.16</v>
      </c>
      <c r="U19" s="141">
        <f>[15]Janeiro!$H$24</f>
        <v>14.76</v>
      </c>
      <c r="V19" s="141">
        <f>[15]Janeiro!$H$25</f>
        <v>17.64</v>
      </c>
      <c r="W19" s="141">
        <f>[15]Janeiro!$H$26</f>
        <v>15.840000000000002</v>
      </c>
      <c r="X19" s="141">
        <f>[15]Janeiro!$H$27</f>
        <v>13.68</v>
      </c>
      <c r="Y19" s="141">
        <f>[15]Janeiro!$H$28</f>
        <v>14.76</v>
      </c>
      <c r="Z19" s="141">
        <f>[15]Janeiro!$H$29</f>
        <v>14.04</v>
      </c>
      <c r="AA19" s="141">
        <f>[15]Janeiro!$H$30</f>
        <v>12.6</v>
      </c>
      <c r="AB19" s="141">
        <f>[15]Janeiro!$H$31</f>
        <v>19.079999999999998</v>
      </c>
      <c r="AC19" s="141">
        <f>[15]Janeiro!$H$32</f>
        <v>23.400000000000002</v>
      </c>
      <c r="AD19" s="141">
        <f>[15]Janeiro!$H$33</f>
        <v>12.96</v>
      </c>
      <c r="AE19" s="141">
        <f>[15]Janeiro!$H$34</f>
        <v>16.2</v>
      </c>
      <c r="AF19" s="141">
        <f>[15]Janeiro!$H$35</f>
        <v>20.52</v>
      </c>
      <c r="AG19" s="146">
        <f t="shared" si="3"/>
        <v>26.64</v>
      </c>
      <c r="AH19" s="145">
        <f t="shared" si="4"/>
        <v>16.873548387096776</v>
      </c>
      <c r="AJ19" s="18" t="s">
        <v>35</v>
      </c>
    </row>
    <row r="20" spans="1:38" x14ac:dyDescent="0.2">
      <c r="A20" s="50" t="s">
        <v>5</v>
      </c>
      <c r="B20" s="141">
        <f>[16]Janeiro!$H$5</f>
        <v>11.879999999999999</v>
      </c>
      <c r="C20" s="141">
        <f>[16]Janeiro!$H$6</f>
        <v>11.16</v>
      </c>
      <c r="D20" s="141">
        <f>[16]Janeiro!$H$7</f>
        <v>13.68</v>
      </c>
      <c r="E20" s="141">
        <f>[16]Janeiro!$H$8</f>
        <v>13.68</v>
      </c>
      <c r="F20" s="141">
        <f>[16]Janeiro!$H$9</f>
        <v>14.04</v>
      </c>
      <c r="G20" s="141">
        <f>[16]Janeiro!$H$10</f>
        <v>13.68</v>
      </c>
      <c r="H20" s="141">
        <f>[16]Janeiro!$H$11</f>
        <v>12.96</v>
      </c>
      <c r="I20" s="141">
        <f>[16]Janeiro!$H$12</f>
        <v>16.920000000000002</v>
      </c>
      <c r="J20" s="141">
        <f>[16]Janeiro!$H$13</f>
        <v>23.400000000000002</v>
      </c>
      <c r="K20" s="141">
        <f>[16]Janeiro!$H$14</f>
        <v>11.16</v>
      </c>
      <c r="L20" s="141">
        <f>[16]Janeiro!$H$15</f>
        <v>12.24</v>
      </c>
      <c r="M20" s="141">
        <f>[16]Janeiro!$H$16</f>
        <v>12.6</v>
      </c>
      <c r="N20" s="141">
        <f>[16]Janeiro!$H$17</f>
        <v>14.04</v>
      </c>
      <c r="O20" s="141">
        <f>[16]Janeiro!$H$18</f>
        <v>12.24</v>
      </c>
      <c r="P20" s="141">
        <f>[16]Janeiro!$H$19</f>
        <v>4.6800000000000006</v>
      </c>
      <c r="Q20" s="141">
        <f>[16]Janeiro!$H$20</f>
        <v>14.04</v>
      </c>
      <c r="R20" s="141">
        <f>[16]Janeiro!$H$21</f>
        <v>20.88</v>
      </c>
      <c r="S20" s="141">
        <f>[16]Janeiro!$H$22</f>
        <v>9.3600000000000012</v>
      </c>
      <c r="T20" s="141">
        <f>[16]Janeiro!$H$23</f>
        <v>6.48</v>
      </c>
      <c r="U20" s="141">
        <f>[16]Janeiro!$H$24</f>
        <v>9.7200000000000006</v>
      </c>
      <c r="V20" s="141">
        <f>[16]Janeiro!$H$25</f>
        <v>11.879999999999999</v>
      </c>
      <c r="W20" s="141">
        <f>[16]Janeiro!$H$26</f>
        <v>15.840000000000002</v>
      </c>
      <c r="X20" s="141">
        <f>[16]Janeiro!$H$27</f>
        <v>29.16</v>
      </c>
      <c r="Y20" s="141">
        <f>[16]Janeiro!$H$28</f>
        <v>12.6</v>
      </c>
      <c r="Z20" s="141">
        <f>[16]Janeiro!$H$29</f>
        <v>9.7200000000000006</v>
      </c>
      <c r="AA20" s="141">
        <f>[16]Janeiro!$H$30</f>
        <v>9.7200000000000006</v>
      </c>
      <c r="AB20" s="141">
        <f>[16]Janeiro!$H$31</f>
        <v>7.5600000000000005</v>
      </c>
      <c r="AC20" s="141">
        <f>[16]Janeiro!$H$32</f>
        <v>8.64</v>
      </c>
      <c r="AD20" s="141">
        <f>[16]Janeiro!$H$33</f>
        <v>9.3600000000000012</v>
      </c>
      <c r="AE20" s="141">
        <f>[16]Janeiro!$H$34</f>
        <v>17.64</v>
      </c>
      <c r="AF20" s="141">
        <f>[16]Janeiro!$H$35</f>
        <v>14.76</v>
      </c>
      <c r="AG20" s="146">
        <f t="shared" si="3"/>
        <v>29.16</v>
      </c>
      <c r="AH20" s="145">
        <f t="shared" si="4"/>
        <v>13.087741935483873</v>
      </c>
      <c r="AI20" s="115" t="s">
        <v>35</v>
      </c>
      <c r="AK20" s="18" t="s">
        <v>35</v>
      </c>
    </row>
    <row r="21" spans="1:38" x14ac:dyDescent="0.2">
      <c r="A21" s="50" t="s">
        <v>33</v>
      </c>
      <c r="B21" s="141">
        <f>[17]Janeiro!$H$5</f>
        <v>27.720000000000002</v>
      </c>
      <c r="C21" s="141">
        <f>[17]Janeiro!$H$6</f>
        <v>20.16</v>
      </c>
      <c r="D21" s="141">
        <f>[17]Janeiro!$H$7</f>
        <v>26.28</v>
      </c>
      <c r="E21" s="141">
        <f>[17]Janeiro!$H$8</f>
        <v>25.92</v>
      </c>
      <c r="F21" s="141">
        <f>[17]Janeiro!$H$9</f>
        <v>16.559999999999999</v>
      </c>
      <c r="G21" s="141">
        <f>[17]Janeiro!$H$10</f>
        <v>21.240000000000002</v>
      </c>
      <c r="H21" s="141">
        <f>[17]Janeiro!$H$11</f>
        <v>25.2</v>
      </c>
      <c r="I21" s="141">
        <f>[17]Janeiro!$H$12</f>
        <v>20.88</v>
      </c>
      <c r="J21" s="141">
        <f>[17]Janeiro!$H$13</f>
        <v>16.559999999999999</v>
      </c>
      <c r="K21" s="141">
        <f>[17]Janeiro!$H$14</f>
        <v>19.079999999999998</v>
      </c>
      <c r="L21" s="141">
        <f>[17]Janeiro!$H$15</f>
        <v>26.28</v>
      </c>
      <c r="M21" s="141">
        <f>[17]Janeiro!$H$16</f>
        <v>23.040000000000003</v>
      </c>
      <c r="N21" s="141">
        <f>[17]Janeiro!$H$17</f>
        <v>23.759999999999998</v>
      </c>
      <c r="O21" s="141">
        <f>[17]Janeiro!$H$18</f>
        <v>28.8</v>
      </c>
      <c r="P21" s="141">
        <f>[17]Janeiro!$H$19</f>
        <v>21.240000000000002</v>
      </c>
      <c r="Q21" s="141">
        <f>[17]Janeiro!$H$20</f>
        <v>18.36</v>
      </c>
      <c r="R21" s="141">
        <f>[17]Janeiro!$H$21</f>
        <v>18.720000000000002</v>
      </c>
      <c r="S21" s="141">
        <f>[17]Janeiro!$H$22</f>
        <v>17.28</v>
      </c>
      <c r="T21" s="141">
        <f>[17]Janeiro!$H$23</f>
        <v>15.840000000000002</v>
      </c>
      <c r="U21" s="141">
        <f>[17]Janeiro!$H$24</f>
        <v>18.720000000000002</v>
      </c>
      <c r="V21" s="141">
        <f>[17]Janeiro!$H$25</f>
        <v>22.68</v>
      </c>
      <c r="W21" s="141">
        <f>[17]Janeiro!$H$26</f>
        <v>19.440000000000001</v>
      </c>
      <c r="X21" s="141">
        <f>[17]Janeiro!$H$27</f>
        <v>21.240000000000002</v>
      </c>
      <c r="Y21" s="141">
        <f>[17]Janeiro!$H$28</f>
        <v>19.440000000000001</v>
      </c>
      <c r="Z21" s="141">
        <f>[17]Janeiro!$H$29</f>
        <v>14.4</v>
      </c>
      <c r="AA21" s="141">
        <f>[17]Janeiro!$H$30</f>
        <v>19.440000000000001</v>
      </c>
      <c r="AB21" s="141">
        <f>[17]Janeiro!$H$31</f>
        <v>21.240000000000002</v>
      </c>
      <c r="AC21" s="141">
        <f>[17]Janeiro!$H$32</f>
        <v>28.08</v>
      </c>
      <c r="AD21" s="141">
        <f>[17]Janeiro!$H$33</f>
        <v>14.4</v>
      </c>
      <c r="AE21" s="141">
        <f>[17]Janeiro!$H$34</f>
        <v>21.96</v>
      </c>
      <c r="AF21" s="141">
        <f>[17]Janeiro!$H$35</f>
        <v>26.28</v>
      </c>
      <c r="AG21" s="146">
        <f t="shared" si="3"/>
        <v>28.8</v>
      </c>
      <c r="AH21" s="145">
        <f t="shared" si="4"/>
        <v>21.298064516129035</v>
      </c>
    </row>
    <row r="22" spans="1:38" x14ac:dyDescent="0.2">
      <c r="A22" s="50" t="s">
        <v>6</v>
      </c>
      <c r="B22" s="141">
        <f>[18]Janeiro!$H$5</f>
        <v>12.6</v>
      </c>
      <c r="C22" s="141">
        <f>[18]Janeiro!$H$6</f>
        <v>18</v>
      </c>
      <c r="D22" s="141">
        <f>[18]Janeiro!$H$7</f>
        <v>15.120000000000001</v>
      </c>
      <c r="E22" s="141">
        <f>[18]Janeiro!$H$8</f>
        <v>18</v>
      </c>
      <c r="F22" s="141">
        <f>[18]Janeiro!$H$9</f>
        <v>7.5600000000000005</v>
      </c>
      <c r="G22" s="141">
        <f>[18]Janeiro!$H$10</f>
        <v>11.879999999999999</v>
      </c>
      <c r="H22" s="141">
        <f>[18]Janeiro!$H$11</f>
        <v>12.96</v>
      </c>
      <c r="I22" s="141">
        <f>[18]Janeiro!$H$12</f>
        <v>10.08</v>
      </c>
      <c r="J22" s="141">
        <f>[18]Janeiro!$H$13</f>
        <v>10.44</v>
      </c>
      <c r="K22" s="141">
        <f>[18]Janeiro!$H$14</f>
        <v>11.520000000000001</v>
      </c>
      <c r="L22" s="141">
        <f>[18]Janeiro!$H$15</f>
        <v>12.96</v>
      </c>
      <c r="M22" s="141">
        <f>[18]Janeiro!$H$16</f>
        <v>17.64</v>
      </c>
      <c r="N22" s="141">
        <f>[18]Janeiro!$H$17</f>
        <v>13.32</v>
      </c>
      <c r="O22" s="141">
        <f>[18]Janeiro!$H$18</f>
        <v>9.7200000000000006</v>
      </c>
      <c r="P22" s="141">
        <f>[18]Janeiro!$H$19</f>
        <v>9.7200000000000006</v>
      </c>
      <c r="Q22" s="141">
        <f>[18]Janeiro!$H$20</f>
        <v>14.76</v>
      </c>
      <c r="R22" s="141">
        <f>[18]Janeiro!$H$21</f>
        <v>10.44</v>
      </c>
      <c r="S22" s="141">
        <f>[18]Janeiro!$H$22</f>
        <v>9.3600000000000012</v>
      </c>
      <c r="T22" s="141">
        <f>[18]Janeiro!$H$23</f>
        <v>9.7200000000000006</v>
      </c>
      <c r="U22" s="141">
        <f>[18]Janeiro!$H$24</f>
        <v>15.120000000000001</v>
      </c>
      <c r="V22" s="141">
        <f>[18]Janeiro!$H$25</f>
        <v>20.88</v>
      </c>
      <c r="W22" s="141">
        <f>[18]Janeiro!$H$26</f>
        <v>18</v>
      </c>
      <c r="X22" s="141">
        <f>[18]Janeiro!$H$27</f>
        <v>18.36</v>
      </c>
      <c r="Y22" s="141">
        <f>[18]Janeiro!$H$28</f>
        <v>14.04</v>
      </c>
      <c r="Z22" s="141">
        <f>[18]Janeiro!$H$29</f>
        <v>14.04</v>
      </c>
      <c r="AA22" s="141">
        <f>[18]Janeiro!$H$30</f>
        <v>11.520000000000001</v>
      </c>
      <c r="AB22" s="141">
        <f>[18]Janeiro!$H$31</f>
        <v>10.44</v>
      </c>
      <c r="AC22" s="141">
        <f>[18]Janeiro!$H$32</f>
        <v>11.879999999999999</v>
      </c>
      <c r="AD22" s="141">
        <f>[18]Janeiro!$H$33</f>
        <v>11.16</v>
      </c>
      <c r="AE22" s="141">
        <f>[18]Janeiro!$H$34</f>
        <v>12.6</v>
      </c>
      <c r="AF22" s="141">
        <f>[18]Janeiro!$H$35</f>
        <v>18</v>
      </c>
      <c r="AG22" s="146">
        <f t="shared" si="3"/>
        <v>20.88</v>
      </c>
      <c r="AH22" s="145">
        <f t="shared" si="4"/>
        <v>13.285161290322584</v>
      </c>
    </row>
    <row r="23" spans="1:38" x14ac:dyDescent="0.2">
      <c r="A23" s="50" t="s">
        <v>7</v>
      </c>
      <c r="B23" s="141">
        <f>[19]Janeiro!$H$5</f>
        <v>14.04</v>
      </c>
      <c r="C23" s="141">
        <f>[19]Janeiro!$H$6</f>
        <v>20.16</v>
      </c>
      <c r="D23" s="141">
        <f>[19]Janeiro!$H$7</f>
        <v>12.6</v>
      </c>
      <c r="E23" s="141">
        <f>[19]Janeiro!$H$8</f>
        <v>18.720000000000002</v>
      </c>
      <c r="F23" s="141">
        <f>[19]Janeiro!$H$9</f>
        <v>16.2</v>
      </c>
      <c r="G23" s="141">
        <f>[19]Janeiro!$H$10</f>
        <v>18.720000000000002</v>
      </c>
      <c r="H23" s="141">
        <f>[19]Janeiro!$H$11</f>
        <v>20.16</v>
      </c>
      <c r="I23" s="141">
        <f>[19]Janeiro!$H$12</f>
        <v>18</v>
      </c>
      <c r="J23" s="141">
        <f>[19]Janeiro!$H$13</f>
        <v>16.920000000000002</v>
      </c>
      <c r="K23" s="141">
        <f>[19]Janeiro!$H$14</f>
        <v>15.48</v>
      </c>
      <c r="L23" s="141">
        <f>[19]Janeiro!$H$15</f>
        <v>15.120000000000001</v>
      </c>
      <c r="M23" s="141">
        <f>[19]Janeiro!$H$16</f>
        <v>12.6</v>
      </c>
      <c r="N23" s="141">
        <f>[19]Janeiro!$H$17</f>
        <v>18</v>
      </c>
      <c r="O23" s="141">
        <f>[19]Janeiro!$H$18</f>
        <v>21.6</v>
      </c>
      <c r="P23" s="141">
        <f>[19]Janeiro!$H$19</f>
        <v>11.879999999999999</v>
      </c>
      <c r="Q23" s="141">
        <f>[19]Janeiro!$H$20</f>
        <v>7.9200000000000008</v>
      </c>
      <c r="R23" s="141">
        <f>[19]Janeiro!$H$21</f>
        <v>10.08</v>
      </c>
      <c r="S23" s="141">
        <f>[19]Janeiro!$H$22</f>
        <v>15.840000000000002</v>
      </c>
      <c r="T23" s="141">
        <f>[19]Janeiro!$H$23</f>
        <v>13.32</v>
      </c>
      <c r="U23" s="141">
        <f>[19]Janeiro!$H$24</f>
        <v>19.440000000000001</v>
      </c>
      <c r="V23" s="141">
        <f>[19]Janeiro!$H$25</f>
        <v>18</v>
      </c>
      <c r="W23" s="141">
        <f>[19]Janeiro!$H$26</f>
        <v>20.88</v>
      </c>
      <c r="X23" s="141">
        <f>[19]Janeiro!$H$27</f>
        <v>15.840000000000002</v>
      </c>
      <c r="Y23" s="141">
        <f>[19]Janeiro!$H$28</f>
        <v>14.4</v>
      </c>
      <c r="Z23" s="141">
        <f>[19]Janeiro!$H$29</f>
        <v>10.08</v>
      </c>
      <c r="AA23" s="141">
        <f>[19]Janeiro!$H$30</f>
        <v>14.76</v>
      </c>
      <c r="AB23" s="141">
        <f>[19]Janeiro!$H$31</f>
        <v>15.120000000000001</v>
      </c>
      <c r="AC23" s="141">
        <f>[19]Janeiro!$H$32</f>
        <v>13.68</v>
      </c>
      <c r="AD23" s="141">
        <f>[19]Janeiro!$H$33</f>
        <v>19.8</v>
      </c>
      <c r="AE23" s="141">
        <f>[19]Janeiro!$H$34</f>
        <v>16.559999999999999</v>
      </c>
      <c r="AF23" s="141">
        <f>[19]Janeiro!$H$35</f>
        <v>11.879999999999999</v>
      </c>
      <c r="AG23" s="146">
        <f t="shared" si="3"/>
        <v>21.6</v>
      </c>
      <c r="AH23" s="145">
        <f t="shared" si="4"/>
        <v>15.735483870967739</v>
      </c>
    </row>
    <row r="24" spans="1:38" hidden="1" x14ac:dyDescent="0.2">
      <c r="A24" s="50" t="s">
        <v>155</v>
      </c>
      <c r="B24" s="141" t="str">
        <f>[20]Janeiro!$H$5</f>
        <v>*</v>
      </c>
      <c r="C24" s="141" t="str">
        <f>[20]Janeiro!$H$6</f>
        <v>*</v>
      </c>
      <c r="D24" s="141" t="str">
        <f>[20]Janeiro!$H$7</f>
        <v>*</v>
      </c>
      <c r="E24" s="141" t="str">
        <f>[20]Janeiro!$H$8</f>
        <v>*</v>
      </c>
      <c r="F24" s="141" t="str">
        <f>[20]Janeiro!$H$9</f>
        <v>*</v>
      </c>
      <c r="G24" s="141" t="str">
        <f>[20]Janeiro!$H$10</f>
        <v>*</v>
      </c>
      <c r="H24" s="141" t="str">
        <f>[20]Janeiro!$H$11</f>
        <v>*</v>
      </c>
      <c r="I24" s="141" t="str">
        <f>[20]Janeiro!$H$12</f>
        <v>*</v>
      </c>
      <c r="J24" s="141" t="str">
        <f>[20]Janeiro!$H$13</f>
        <v>*</v>
      </c>
      <c r="K24" s="141" t="str">
        <f>[20]Janeiro!$H$14</f>
        <v>*</v>
      </c>
      <c r="L24" s="141" t="str">
        <f>[20]Janeiro!$H$15</f>
        <v>*</v>
      </c>
      <c r="M24" s="141" t="str">
        <f>[20]Janeiro!$H$16</f>
        <v>*</v>
      </c>
      <c r="N24" s="141" t="str">
        <f>[20]Janeiro!$H$17</f>
        <v>*</v>
      </c>
      <c r="O24" s="141" t="str">
        <f>[20]Janeiro!$H$18</f>
        <v>*</v>
      </c>
      <c r="P24" s="141" t="str">
        <f>[20]Janeiro!$H$19</f>
        <v>*</v>
      </c>
      <c r="Q24" s="141" t="str">
        <f>[20]Janeiro!$H$20</f>
        <v>*</v>
      </c>
      <c r="R24" s="141" t="str">
        <f>[20]Janeiro!$H$21</f>
        <v>*</v>
      </c>
      <c r="S24" s="141" t="str">
        <f>[20]Janeiro!$H$22</f>
        <v>*</v>
      </c>
      <c r="T24" s="141" t="str">
        <f>[20]Janeiro!$H$23</f>
        <v>*</v>
      </c>
      <c r="U24" s="141" t="str">
        <f>[20]Janeiro!$H$24</f>
        <v>*</v>
      </c>
      <c r="V24" s="141" t="str">
        <f>[20]Janeiro!$H$25</f>
        <v>*</v>
      </c>
      <c r="W24" s="141" t="str">
        <f>[20]Janeiro!$H$25</f>
        <v>*</v>
      </c>
      <c r="X24" s="141" t="str">
        <f>[20]Janeiro!$H$27</f>
        <v>*</v>
      </c>
      <c r="Y24" s="141" t="str">
        <f>[20]Janeiro!$H$28</f>
        <v>*</v>
      </c>
      <c r="Z24" s="141" t="str">
        <f>[20]Janeiro!$H$29</f>
        <v>*</v>
      </c>
      <c r="AA24" s="141" t="str">
        <f>[20]Janeiro!$H$30</f>
        <v>*</v>
      </c>
      <c r="AB24" s="141" t="str">
        <f>[20]Janeiro!$H$31</f>
        <v>*</v>
      </c>
      <c r="AC24" s="141" t="str">
        <f>[20]Janeiro!$H$32</f>
        <v>*</v>
      </c>
      <c r="AD24" s="141" t="str">
        <f>[20]Janeiro!$H$33</f>
        <v>*</v>
      </c>
      <c r="AE24" s="141" t="str">
        <f>[20]Janeiro!$H$34</f>
        <v>*</v>
      </c>
      <c r="AF24" s="141" t="str">
        <f>[20]Janeiro!$H$35</f>
        <v>*</v>
      </c>
      <c r="AG24" s="146">
        <f t="shared" si="3"/>
        <v>0</v>
      </c>
      <c r="AH24" s="145" t="e">
        <f t="shared" si="4"/>
        <v>#DIV/0!</v>
      </c>
      <c r="AK24" s="18" t="s">
        <v>35</v>
      </c>
      <c r="AL24" s="18" t="s">
        <v>35</v>
      </c>
    </row>
    <row r="25" spans="1:38" hidden="1" x14ac:dyDescent="0.2">
      <c r="A25" s="50" t="s">
        <v>156</v>
      </c>
      <c r="B25" s="141" t="str">
        <f>[21]Janeiro!$H$5</f>
        <v>*</v>
      </c>
      <c r="C25" s="141" t="str">
        <f>[21]Janeiro!$H$6</f>
        <v>*</v>
      </c>
      <c r="D25" s="141" t="str">
        <f>[21]Janeiro!$H$7</f>
        <v>*</v>
      </c>
      <c r="E25" s="141" t="str">
        <f>[21]Janeiro!$H$8</f>
        <v>*</v>
      </c>
      <c r="F25" s="141" t="str">
        <f>[21]Janeiro!$H$9</f>
        <v>*</v>
      </c>
      <c r="G25" s="141" t="str">
        <f>[21]Janeiro!$H$10</f>
        <v>*</v>
      </c>
      <c r="H25" s="141" t="str">
        <f>[21]Janeiro!$H$11</f>
        <v>*</v>
      </c>
      <c r="I25" s="141" t="str">
        <f>[21]Janeiro!$H$12</f>
        <v>*</v>
      </c>
      <c r="J25" s="141" t="str">
        <f>[21]Janeiro!$H$13</f>
        <v>*</v>
      </c>
      <c r="K25" s="141" t="str">
        <f>[21]Janeiro!$H$14</f>
        <v>*</v>
      </c>
      <c r="L25" s="141" t="str">
        <f>[21]Janeiro!$H$15</f>
        <v>*</v>
      </c>
      <c r="M25" s="141" t="str">
        <f>[21]Janeiro!$H$16</f>
        <v>*</v>
      </c>
      <c r="N25" s="141" t="str">
        <f>[21]Janeiro!$H$17</f>
        <v>*</v>
      </c>
      <c r="O25" s="141" t="str">
        <f>[21]Janeiro!$H$18</f>
        <v>*</v>
      </c>
      <c r="P25" s="141" t="str">
        <f>[21]Janeiro!$H$19</f>
        <v>*</v>
      </c>
      <c r="Q25" s="141" t="str">
        <f>[21]Janeiro!$H$20</f>
        <v>*</v>
      </c>
      <c r="R25" s="141" t="str">
        <f>[21]Janeiro!$H$21</f>
        <v>*</v>
      </c>
      <c r="S25" s="141" t="str">
        <f>[21]Janeiro!$H$22</f>
        <v>*</v>
      </c>
      <c r="T25" s="141" t="str">
        <f>[21]Janeiro!$H$23</f>
        <v>*</v>
      </c>
      <c r="U25" s="141" t="str">
        <f>[21]Janeiro!$H$24</f>
        <v>*</v>
      </c>
      <c r="V25" s="141" t="str">
        <f>[21]Janeiro!$H$25</f>
        <v>*</v>
      </c>
      <c r="W25" s="141" t="str">
        <f>[21]Janeiro!$H$26</f>
        <v>*</v>
      </c>
      <c r="X25" s="141" t="str">
        <f>[21]Janeiro!$H$27</f>
        <v>*</v>
      </c>
      <c r="Y25" s="141" t="str">
        <f>[21]Janeiro!$H$28</f>
        <v>*</v>
      </c>
      <c r="Z25" s="141" t="str">
        <f>[21]Janeiro!$H$29</f>
        <v>*</v>
      </c>
      <c r="AA25" s="141" t="str">
        <f>[21]Janeiro!$H$30</f>
        <v>*</v>
      </c>
      <c r="AB25" s="141" t="str">
        <f>[21]Janeiro!$H$31</f>
        <v>*</v>
      </c>
      <c r="AC25" s="141" t="str">
        <f>[21]Janeiro!$H$32</f>
        <v>*</v>
      </c>
      <c r="AD25" s="141" t="str">
        <f>[21]Janeiro!$H$33</f>
        <v>*</v>
      </c>
      <c r="AE25" s="141" t="str">
        <f>[21]Janeiro!$H$34</f>
        <v>*</v>
      </c>
      <c r="AF25" s="141" t="str">
        <f>[21]Janeiro!$H$35</f>
        <v>*</v>
      </c>
      <c r="AG25" s="146">
        <f t="shared" si="3"/>
        <v>0</v>
      </c>
      <c r="AH25" s="145" t="e">
        <f t="shared" si="4"/>
        <v>#DIV/0!</v>
      </c>
      <c r="AI25" s="115" t="s">
        <v>35</v>
      </c>
    </row>
    <row r="26" spans="1:38" x14ac:dyDescent="0.2">
      <c r="A26" s="50" t="s">
        <v>157</v>
      </c>
      <c r="B26" s="141">
        <f>[22]Janeiro!$H$5</f>
        <v>14.04</v>
      </c>
      <c r="C26" s="141">
        <f>[22]Janeiro!$H$6</f>
        <v>19.440000000000001</v>
      </c>
      <c r="D26" s="141">
        <f>[22]Janeiro!$H$7</f>
        <v>20.88</v>
      </c>
      <c r="E26" s="141">
        <f>[22]Janeiro!$H$8</f>
        <v>14.76</v>
      </c>
      <c r="F26" s="141">
        <f>[22]Janeiro!$H$9</f>
        <v>13.68</v>
      </c>
      <c r="G26" s="141">
        <f>[22]Janeiro!$H$10</f>
        <v>13.32</v>
      </c>
      <c r="H26" s="141">
        <f>[22]Janeiro!$H$11</f>
        <v>16.2</v>
      </c>
      <c r="I26" s="141">
        <f>[22]Janeiro!$H$12</f>
        <v>14.76</v>
      </c>
      <c r="J26" s="141">
        <f>[22]Janeiro!$H$13</f>
        <v>11.879999999999999</v>
      </c>
      <c r="K26" s="141">
        <f>[22]Janeiro!$H$14</f>
        <v>28.44</v>
      </c>
      <c r="L26" s="141">
        <f>[22]Janeiro!$H$15</f>
        <v>16.559999999999999</v>
      </c>
      <c r="M26" s="141">
        <f>[22]Janeiro!$H$16</f>
        <v>15.48</v>
      </c>
      <c r="N26" s="141">
        <f>[22]Janeiro!$H$17</f>
        <v>23.040000000000003</v>
      </c>
      <c r="O26" s="141">
        <f>[22]Janeiro!$H$18</f>
        <v>20.88</v>
      </c>
      <c r="P26" s="141">
        <f>[22]Janeiro!$H$19</f>
        <v>15.840000000000002</v>
      </c>
      <c r="Q26" s="141">
        <f>[22]Janeiro!$H$20</f>
        <v>9</v>
      </c>
      <c r="R26" s="141">
        <f>[22]Janeiro!$H$21</f>
        <v>10.08</v>
      </c>
      <c r="S26" s="141">
        <f>[22]Janeiro!$H$22</f>
        <v>14.76</v>
      </c>
      <c r="T26" s="141">
        <f>[22]Janeiro!$H$23</f>
        <v>17.28</v>
      </c>
      <c r="U26" s="141">
        <f>[22]Janeiro!$H$24</f>
        <v>16.2</v>
      </c>
      <c r="V26" s="141">
        <f>[22]Janeiro!$H$25</f>
        <v>19.440000000000001</v>
      </c>
      <c r="W26" s="141">
        <f>[22]Janeiro!$H$26</f>
        <v>19.440000000000001</v>
      </c>
      <c r="X26" s="141">
        <f>[22]Janeiro!$H$27</f>
        <v>13.32</v>
      </c>
      <c r="Y26" s="141">
        <f>[22]Janeiro!$H$28</f>
        <v>16.920000000000002</v>
      </c>
      <c r="Z26" s="141">
        <f>[22]Janeiro!$H$29</f>
        <v>11.16</v>
      </c>
      <c r="AA26" s="141">
        <f>[22]Janeiro!$H$30</f>
        <v>12.24</v>
      </c>
      <c r="AB26" s="141">
        <f>[22]Janeiro!$H$31</f>
        <v>11.879999999999999</v>
      </c>
      <c r="AC26" s="141">
        <f>[22]Janeiro!$H$32</f>
        <v>12.96</v>
      </c>
      <c r="AD26" s="141">
        <f>[22]Janeiro!$H$33</f>
        <v>20.16</v>
      </c>
      <c r="AE26" s="141">
        <f>[22]Janeiro!$H$34</f>
        <v>16.920000000000002</v>
      </c>
      <c r="AF26" s="141">
        <f>[22]Janeiro!$H$35</f>
        <v>17.64</v>
      </c>
      <c r="AG26" s="146">
        <f t="shared" si="3"/>
        <v>28.44</v>
      </c>
      <c r="AH26" s="145">
        <f t="shared" si="4"/>
        <v>16.083870967741934</v>
      </c>
      <c r="AI26" s="18" t="s">
        <v>35</v>
      </c>
      <c r="AJ26" s="18" t="s">
        <v>35</v>
      </c>
      <c r="AK26" s="18" t="s">
        <v>35</v>
      </c>
      <c r="AL26" s="18" t="s">
        <v>35</v>
      </c>
    </row>
    <row r="27" spans="1:38" x14ac:dyDescent="0.2">
      <c r="A27" s="50" t="s">
        <v>8</v>
      </c>
      <c r="B27" s="141">
        <f>[23]Janeiro!$H$5</f>
        <v>10.44</v>
      </c>
      <c r="C27" s="141">
        <f>[23]Janeiro!$H$6</f>
        <v>17.28</v>
      </c>
      <c r="D27" s="141">
        <f>[23]Janeiro!$H$7</f>
        <v>18.720000000000002</v>
      </c>
      <c r="E27" s="141">
        <f>[23]Janeiro!$H$8</f>
        <v>20.52</v>
      </c>
      <c r="F27" s="141">
        <f>[23]Janeiro!$H$9</f>
        <v>23.040000000000003</v>
      </c>
      <c r="G27" s="141">
        <f>[23]Janeiro!$H$10</f>
        <v>16.920000000000002</v>
      </c>
      <c r="H27" s="141">
        <f>[23]Janeiro!$H$11</f>
        <v>14.04</v>
      </c>
      <c r="I27" s="141">
        <f>[23]Janeiro!$H$12</f>
        <v>15.48</v>
      </c>
      <c r="J27" s="141">
        <f>[23]Janeiro!$H$13</f>
        <v>12.6</v>
      </c>
      <c r="K27" s="141">
        <f>[23]Janeiro!$H$14</f>
        <v>22.32</v>
      </c>
      <c r="L27" s="141">
        <f>[23]Janeiro!$H$15</f>
        <v>6.84</v>
      </c>
      <c r="M27" s="141">
        <f>[23]Janeiro!$H$16</f>
        <v>10.44</v>
      </c>
      <c r="N27" s="141">
        <f>[23]Janeiro!$H$17</f>
        <v>20.52</v>
      </c>
      <c r="O27" s="141">
        <f>[23]Janeiro!$H$18</f>
        <v>24.12</v>
      </c>
      <c r="P27" s="141">
        <f>[23]Janeiro!$H$19</f>
        <v>11.879999999999999</v>
      </c>
      <c r="Q27" s="141">
        <f>[23]Janeiro!$H$20</f>
        <v>6.84</v>
      </c>
      <c r="R27" s="141">
        <f>[23]Janeiro!$H$21</f>
        <v>10.8</v>
      </c>
      <c r="S27" s="141">
        <f>[23]Janeiro!$H$22</f>
        <v>24.840000000000003</v>
      </c>
      <c r="T27" s="141">
        <f>[23]Janeiro!$H$23</f>
        <v>13.32</v>
      </c>
      <c r="U27" s="141">
        <f>[23]Janeiro!$H$24</f>
        <v>14.76</v>
      </c>
      <c r="V27" s="141">
        <f>[23]Janeiro!$H$25</f>
        <v>15.840000000000002</v>
      </c>
      <c r="W27" s="141">
        <f>[23]Janeiro!$H$26</f>
        <v>14.04</v>
      </c>
      <c r="X27" s="141">
        <f>[23]Janeiro!$H$27</f>
        <v>8.2799999999999994</v>
      </c>
      <c r="Y27" s="141">
        <f>[23]Janeiro!$H$28</f>
        <v>9.3600000000000012</v>
      </c>
      <c r="Z27" s="141">
        <f>[23]Janeiro!$H$29</f>
        <v>11.879999999999999</v>
      </c>
      <c r="AA27" s="141">
        <f>[23]Janeiro!$H$30</f>
        <v>14.4</v>
      </c>
      <c r="AB27" s="141">
        <f>[23]Janeiro!$H$31</f>
        <v>13.68</v>
      </c>
      <c r="AC27" s="141">
        <f>[23]Janeiro!$H$32</f>
        <v>12.24</v>
      </c>
      <c r="AD27" s="141">
        <f>[23]Janeiro!$H$33</f>
        <v>30.240000000000002</v>
      </c>
      <c r="AE27" s="141">
        <f>[23]Janeiro!$H$34</f>
        <v>15.120000000000001</v>
      </c>
      <c r="AF27" s="141">
        <f>[23]Janeiro!$H$35</f>
        <v>11.16</v>
      </c>
      <c r="AG27" s="146">
        <f t="shared" si="3"/>
        <v>30.240000000000002</v>
      </c>
      <c r="AH27" s="145">
        <f t="shared" si="4"/>
        <v>15.224516129032258</v>
      </c>
      <c r="AK27" s="18" t="s">
        <v>35</v>
      </c>
    </row>
    <row r="28" spans="1:38" hidden="1" x14ac:dyDescent="0.2">
      <c r="A28" s="50" t="s">
        <v>9</v>
      </c>
      <c r="B28" s="141" t="str">
        <f>[24]Janeiro!$H$5</f>
        <v>*</v>
      </c>
      <c r="C28" s="141" t="str">
        <f>[24]Janeiro!$H$6</f>
        <v>*</v>
      </c>
      <c r="D28" s="141" t="str">
        <f>[24]Janeiro!$H$7</f>
        <v>*</v>
      </c>
      <c r="E28" s="141" t="str">
        <f>[24]Janeiro!$H$8</f>
        <v>*</v>
      </c>
      <c r="F28" s="141" t="str">
        <f>[24]Janeiro!$H$9</f>
        <v>*</v>
      </c>
      <c r="G28" s="141" t="str">
        <f>[24]Janeiro!$H$10</f>
        <v>*</v>
      </c>
      <c r="H28" s="141" t="str">
        <f>[24]Janeiro!$H$11</f>
        <v>*</v>
      </c>
      <c r="I28" s="141" t="str">
        <f>[24]Janeiro!$H$12</f>
        <v>*</v>
      </c>
      <c r="J28" s="141" t="str">
        <f>[24]Janeiro!$H$13</f>
        <v>*</v>
      </c>
      <c r="K28" s="141" t="str">
        <f>[24]Janeiro!$H$14</f>
        <v>*</v>
      </c>
      <c r="L28" s="141" t="str">
        <f>[24]Janeiro!$H$15</f>
        <v>*</v>
      </c>
      <c r="M28" s="141" t="str">
        <f>[24]Janeiro!$H$16</f>
        <v>*</v>
      </c>
      <c r="N28" s="141" t="str">
        <f>[24]Janeiro!$H$17</f>
        <v>*</v>
      </c>
      <c r="O28" s="141" t="str">
        <f>[24]Janeiro!$H$18</f>
        <v>*</v>
      </c>
      <c r="P28" s="141" t="str">
        <f>[24]Janeiro!$H$19</f>
        <v>*</v>
      </c>
      <c r="Q28" s="141" t="str">
        <f>[24]Janeiro!$H$20</f>
        <v>*</v>
      </c>
      <c r="R28" s="141" t="str">
        <f>[24]Janeiro!$H$21</f>
        <v>*</v>
      </c>
      <c r="S28" s="141" t="str">
        <f>[24]Janeiro!$H$22</f>
        <v>*</v>
      </c>
      <c r="T28" s="141" t="str">
        <f>[24]Janeiro!$H$23</f>
        <v>*</v>
      </c>
      <c r="U28" s="141" t="str">
        <f>[24]Janeiro!$H$24</f>
        <v>*</v>
      </c>
      <c r="V28" s="141" t="str">
        <f>[24]Janeiro!$H$25</f>
        <v>*</v>
      </c>
      <c r="W28" s="141" t="str">
        <f>[24]Janeiro!$H$26</f>
        <v>*</v>
      </c>
      <c r="X28" s="141" t="str">
        <f>[24]Janeiro!$H$27</f>
        <v>*</v>
      </c>
      <c r="Y28" s="141" t="str">
        <f>[24]Janeiro!$H$28</f>
        <v>*</v>
      </c>
      <c r="Z28" s="141" t="str">
        <f>[24]Janeiro!$H$29</f>
        <v>*</v>
      </c>
      <c r="AA28" s="141" t="str">
        <f>[24]Janeiro!$H$30</f>
        <v>*</v>
      </c>
      <c r="AB28" s="141" t="str">
        <f>[24]Janeiro!$H$31</f>
        <v>*</v>
      </c>
      <c r="AC28" s="141" t="str">
        <f>[24]Janeiro!$H$32</f>
        <v>*</v>
      </c>
      <c r="AD28" s="141" t="str">
        <f>[24]Janeiro!$H$33</f>
        <v>*</v>
      </c>
      <c r="AE28" s="141" t="str">
        <f>[24]Janeiro!$H$34</f>
        <v>*</v>
      </c>
      <c r="AF28" s="141" t="str">
        <f>[24]Janeiro!$H$35</f>
        <v>*</v>
      </c>
      <c r="AG28" s="146">
        <f t="shared" si="3"/>
        <v>0</v>
      </c>
      <c r="AH28" s="145" t="e">
        <f t="shared" si="4"/>
        <v>#DIV/0!</v>
      </c>
      <c r="AK28" s="18" t="s">
        <v>35</v>
      </c>
    </row>
    <row r="29" spans="1:38" x14ac:dyDescent="0.2">
      <c r="A29" s="50" t="s">
        <v>32</v>
      </c>
      <c r="B29" s="141">
        <f>[25]Janeiro!$H$5</f>
        <v>11.879999999999999</v>
      </c>
      <c r="C29" s="141">
        <f>[25]Janeiro!$H$6</f>
        <v>11.520000000000001</v>
      </c>
      <c r="D29" s="141">
        <f>[25]Janeiro!$H$7</f>
        <v>18.36</v>
      </c>
      <c r="E29" s="141">
        <f>[25]Janeiro!$H$8</f>
        <v>9.3600000000000012</v>
      </c>
      <c r="F29" s="141">
        <f>[25]Janeiro!$H$9</f>
        <v>10.08</v>
      </c>
      <c r="G29" s="141">
        <f>[25]Janeiro!$H$10</f>
        <v>11.879999999999999</v>
      </c>
      <c r="H29" s="141">
        <f>[25]Janeiro!$H$11</f>
        <v>10.44</v>
      </c>
      <c r="I29" s="141">
        <f>[25]Janeiro!$H$12</f>
        <v>10.8</v>
      </c>
      <c r="J29" s="141">
        <f>[25]Janeiro!$H$13</f>
        <v>8.2799999999999994</v>
      </c>
      <c r="K29" s="141">
        <f>[25]Janeiro!$H$14</f>
        <v>15.840000000000002</v>
      </c>
      <c r="L29" s="141">
        <f>[25]Janeiro!$H$15</f>
        <v>14.4</v>
      </c>
      <c r="M29" s="141">
        <f>[25]Janeiro!$H$16</f>
        <v>12.96</v>
      </c>
      <c r="N29" s="141">
        <f>[25]Janeiro!$H$17</f>
        <v>12.6</v>
      </c>
      <c r="O29" s="141">
        <f>[25]Janeiro!$H$18</f>
        <v>10.8</v>
      </c>
      <c r="P29" s="141">
        <f>[25]Janeiro!$H$19</f>
        <v>8.64</v>
      </c>
      <c r="Q29" s="141" t="str">
        <f>[25]Janeiro!$H$20</f>
        <v>*</v>
      </c>
      <c r="R29" s="141" t="str">
        <f>[25]Janeiro!$H$21</f>
        <v>*</v>
      </c>
      <c r="S29" s="141" t="str">
        <f>[25]Janeiro!$H$22</f>
        <v>*</v>
      </c>
      <c r="T29" s="141" t="str">
        <f>[25]Janeiro!$H$23</f>
        <v>*</v>
      </c>
      <c r="U29" s="141" t="str">
        <f>[25]Janeiro!$H$24</f>
        <v>*</v>
      </c>
      <c r="V29" s="141" t="str">
        <f>[25]Janeiro!$H$25</f>
        <v>*</v>
      </c>
      <c r="W29" s="141" t="str">
        <f>[25]Janeiro!$H$26</f>
        <v>*</v>
      </c>
      <c r="X29" s="141" t="str">
        <f>[25]Janeiro!$H$27</f>
        <v>*</v>
      </c>
      <c r="Y29" s="141" t="str">
        <f>[25]Janeiro!$H$28</f>
        <v>*</v>
      </c>
      <c r="Z29" s="141" t="str">
        <f>[25]Janeiro!$H$29</f>
        <v>*</v>
      </c>
      <c r="AA29" s="141" t="str">
        <f>[25]Janeiro!$H$30</f>
        <v>*</v>
      </c>
      <c r="AB29" s="141" t="str">
        <f>[25]Janeiro!$H$31</f>
        <v>*</v>
      </c>
      <c r="AC29" s="141" t="str">
        <f>[25]Janeiro!$H$32</f>
        <v>*</v>
      </c>
      <c r="AD29" s="141" t="str">
        <f>[25]Janeiro!$H$33</f>
        <v>*</v>
      </c>
      <c r="AE29" s="141" t="str">
        <f>[25]Janeiro!$H$34</f>
        <v>*</v>
      </c>
      <c r="AF29" s="141" t="str">
        <f>[25]Janeiro!$H$35</f>
        <v>*</v>
      </c>
      <c r="AG29" s="146">
        <f t="shared" si="3"/>
        <v>18.36</v>
      </c>
      <c r="AH29" s="145">
        <f t="shared" si="4"/>
        <v>11.856000000000002</v>
      </c>
      <c r="AJ29" s="18" t="s">
        <v>35</v>
      </c>
    </row>
    <row r="30" spans="1:38" hidden="1" x14ac:dyDescent="0.2">
      <c r="A30" s="50" t="s">
        <v>10</v>
      </c>
      <c r="B30" s="141" t="str">
        <f>[26]Janeiro!$H$5</f>
        <v>*</v>
      </c>
      <c r="C30" s="141" t="str">
        <f>[26]Janeiro!$H$6</f>
        <v>*</v>
      </c>
      <c r="D30" s="141" t="str">
        <f>[26]Janeiro!$H$7</f>
        <v>*</v>
      </c>
      <c r="E30" s="141" t="str">
        <f>[26]Janeiro!$H$8</f>
        <v>*</v>
      </c>
      <c r="F30" s="141" t="str">
        <f>[26]Janeiro!$H$9</f>
        <v>*</v>
      </c>
      <c r="G30" s="141" t="str">
        <f>[26]Janeiro!$H$10</f>
        <v>*</v>
      </c>
      <c r="H30" s="141" t="str">
        <f>[26]Janeiro!$H$11</f>
        <v>*</v>
      </c>
      <c r="I30" s="141" t="str">
        <f>[26]Janeiro!$H$12</f>
        <v>*</v>
      </c>
      <c r="J30" s="141" t="str">
        <f>[26]Janeiro!$H$13</f>
        <v>*</v>
      </c>
      <c r="K30" s="141" t="str">
        <f>[26]Janeiro!$H$14</f>
        <v>*</v>
      </c>
      <c r="L30" s="141" t="str">
        <f>[26]Janeiro!$H$15</f>
        <v>*</v>
      </c>
      <c r="M30" s="141" t="str">
        <f>[26]Janeiro!$H$16</f>
        <v>*</v>
      </c>
      <c r="N30" s="141" t="str">
        <f>[26]Janeiro!$H$17</f>
        <v>*</v>
      </c>
      <c r="O30" s="141" t="str">
        <f>[26]Janeiro!$H$18</f>
        <v>*</v>
      </c>
      <c r="P30" s="141" t="str">
        <f>[26]Janeiro!$H$19</f>
        <v>*</v>
      </c>
      <c r="Q30" s="141" t="str">
        <f>[26]Janeiro!$H$20</f>
        <v>*</v>
      </c>
      <c r="R30" s="141" t="str">
        <f>[26]Janeiro!$H$21</f>
        <v>*</v>
      </c>
      <c r="S30" s="141" t="str">
        <f>[26]Janeiro!$H$22</f>
        <v>*</v>
      </c>
      <c r="T30" s="141" t="str">
        <f>[26]Janeiro!$H$23</f>
        <v>*</v>
      </c>
      <c r="U30" s="141" t="str">
        <f>[26]Janeiro!$H$24</f>
        <v>*</v>
      </c>
      <c r="V30" s="141" t="str">
        <f>[26]Janeiro!$H$25</f>
        <v>*</v>
      </c>
      <c r="W30" s="141" t="str">
        <f>[26]Janeiro!$H$26</f>
        <v>*</v>
      </c>
      <c r="X30" s="141" t="str">
        <f>[26]Janeiro!$H$27</f>
        <v>*</v>
      </c>
      <c r="Y30" s="141" t="str">
        <f>[26]Janeiro!$H$28</f>
        <v>*</v>
      </c>
      <c r="Z30" s="141" t="str">
        <f>[26]Janeiro!$H$29</f>
        <v>*</v>
      </c>
      <c r="AA30" s="141" t="str">
        <f>[26]Janeiro!$H$30</f>
        <v>*</v>
      </c>
      <c r="AB30" s="141" t="str">
        <f>[26]Janeiro!$H$31</f>
        <v>*</v>
      </c>
      <c r="AC30" s="141" t="str">
        <f>[26]Janeiro!$H$32</f>
        <v>*</v>
      </c>
      <c r="AD30" s="141" t="str">
        <f>[26]Janeiro!$H$33</f>
        <v>*</v>
      </c>
      <c r="AE30" s="141" t="str">
        <f>[26]Janeiro!$H$34</f>
        <v>*</v>
      </c>
      <c r="AF30" s="141" t="str">
        <f>[26]Janeiro!$H$35</f>
        <v>*</v>
      </c>
      <c r="AG30" s="146">
        <f t="shared" si="3"/>
        <v>0</v>
      </c>
      <c r="AH30" s="145" t="e">
        <f t="shared" si="4"/>
        <v>#DIV/0!</v>
      </c>
      <c r="AL30" s="18" t="s">
        <v>35</v>
      </c>
    </row>
    <row r="31" spans="1:38" hidden="1" x14ac:dyDescent="0.2">
      <c r="A31" s="50" t="s">
        <v>158</v>
      </c>
      <c r="B31" s="141" t="str">
        <f>[27]Janeiro!$H$5</f>
        <v>*</v>
      </c>
      <c r="C31" s="141" t="str">
        <f>[27]Janeiro!$H$6</f>
        <v>*</v>
      </c>
      <c r="D31" s="141" t="str">
        <f>[27]Janeiro!$H$7</f>
        <v>*</v>
      </c>
      <c r="E31" s="141" t="str">
        <f>[27]Janeiro!$H$8</f>
        <v>*</v>
      </c>
      <c r="F31" s="141" t="str">
        <f>[27]Janeiro!$H$9</f>
        <v>*</v>
      </c>
      <c r="G31" s="141" t="str">
        <f>[27]Janeiro!$H$10</f>
        <v>*</v>
      </c>
      <c r="H31" s="141" t="str">
        <f>[27]Janeiro!$H$11</f>
        <v>*</v>
      </c>
      <c r="I31" s="141" t="str">
        <f>[27]Janeiro!$H$12</f>
        <v>*</v>
      </c>
      <c r="J31" s="141" t="str">
        <f>[27]Janeiro!$H$13</f>
        <v>*</v>
      </c>
      <c r="K31" s="141" t="str">
        <f>[27]Janeiro!$H$14</f>
        <v>*</v>
      </c>
      <c r="L31" s="141" t="str">
        <f>[27]Janeiro!$H$15</f>
        <v>*</v>
      </c>
      <c r="M31" s="141" t="str">
        <f>[27]Janeiro!$H$16</f>
        <v>*</v>
      </c>
      <c r="N31" s="141" t="str">
        <f>[27]Janeiro!$H$17</f>
        <v>*</v>
      </c>
      <c r="O31" s="141" t="str">
        <f>[27]Janeiro!$H$18</f>
        <v>*</v>
      </c>
      <c r="P31" s="141" t="str">
        <f>[27]Janeiro!$H$19</f>
        <v>*</v>
      </c>
      <c r="Q31" s="141" t="str">
        <f>[27]Janeiro!$H$20</f>
        <v>*</v>
      </c>
      <c r="R31" s="141" t="str">
        <f>[27]Janeiro!$H$21</f>
        <v>*</v>
      </c>
      <c r="S31" s="141" t="str">
        <f>[27]Janeiro!$H$22</f>
        <v>*</v>
      </c>
      <c r="T31" s="141" t="str">
        <f>[27]Janeiro!$H$23</f>
        <v>*</v>
      </c>
      <c r="U31" s="141" t="str">
        <f>[27]Janeiro!$H$24</f>
        <v>*</v>
      </c>
      <c r="V31" s="141" t="str">
        <f>[27]Janeiro!$H$25</f>
        <v>*</v>
      </c>
      <c r="W31" s="141" t="str">
        <f>[27]Janeiro!$H$26</f>
        <v>*</v>
      </c>
      <c r="X31" s="141" t="str">
        <f>[27]Janeiro!$H$27</f>
        <v>*</v>
      </c>
      <c r="Y31" s="141" t="str">
        <f>[27]Janeiro!$H$28</f>
        <v>*</v>
      </c>
      <c r="Z31" s="141" t="str">
        <f>[27]Janeiro!$H$29</f>
        <v>*</v>
      </c>
      <c r="AA31" s="141" t="str">
        <f>[27]Janeiro!$H$30</f>
        <v>*</v>
      </c>
      <c r="AB31" s="141" t="str">
        <f>[27]Janeiro!$H$31</f>
        <v>*</v>
      </c>
      <c r="AC31" s="141" t="str">
        <f>[27]Janeiro!$H$32</f>
        <v>*</v>
      </c>
      <c r="AD31" s="141" t="str">
        <f>[27]Janeiro!$H$33</f>
        <v>*</v>
      </c>
      <c r="AE31" s="141" t="str">
        <f>[27]Janeiro!$H$34</f>
        <v>*</v>
      </c>
      <c r="AF31" s="141" t="str">
        <f>[27]Janeiro!$H$35</f>
        <v>*</v>
      </c>
      <c r="AG31" s="146">
        <f t="shared" si="3"/>
        <v>0</v>
      </c>
      <c r="AH31" s="145" t="e">
        <f t="shared" si="4"/>
        <v>#DIV/0!</v>
      </c>
      <c r="AI31" s="115" t="s">
        <v>35</v>
      </c>
      <c r="AK31" s="18" t="s">
        <v>35</v>
      </c>
    </row>
    <row r="32" spans="1:38" hidden="1" x14ac:dyDescent="0.2">
      <c r="A32" s="50" t="s">
        <v>11</v>
      </c>
      <c r="B32" s="141" t="str">
        <f>[28]Janeiro!$H$5</f>
        <v>*</v>
      </c>
      <c r="C32" s="141" t="str">
        <f>[28]Janeiro!$H$6</f>
        <v>*</v>
      </c>
      <c r="D32" s="141" t="str">
        <f>[28]Janeiro!$H$7</f>
        <v>*</v>
      </c>
      <c r="E32" s="141" t="str">
        <f>[28]Janeiro!$H$8</f>
        <v>*</v>
      </c>
      <c r="F32" s="141" t="str">
        <f>[28]Janeiro!$H$9</f>
        <v>*</v>
      </c>
      <c r="G32" s="141" t="str">
        <f>[28]Janeiro!$H$10</f>
        <v>*</v>
      </c>
      <c r="H32" s="141" t="str">
        <f>[28]Janeiro!$H$11</f>
        <v>*</v>
      </c>
      <c r="I32" s="141" t="str">
        <f>[28]Janeiro!$H$12</f>
        <v>*</v>
      </c>
      <c r="J32" s="141" t="str">
        <f>[28]Janeiro!$H$13</f>
        <v>*</v>
      </c>
      <c r="K32" s="141" t="str">
        <f>[28]Janeiro!$H$14</f>
        <v>*</v>
      </c>
      <c r="L32" s="141" t="str">
        <f>[28]Janeiro!$H$15</f>
        <v>*</v>
      </c>
      <c r="M32" s="141" t="str">
        <f>[28]Janeiro!$H$16</f>
        <v>*</v>
      </c>
      <c r="N32" s="141" t="str">
        <f>[28]Janeiro!$H$17</f>
        <v>*</v>
      </c>
      <c r="O32" s="141" t="str">
        <f>[28]Janeiro!$H$18</f>
        <v>*</v>
      </c>
      <c r="P32" s="141" t="str">
        <f>[28]Janeiro!$H$19</f>
        <v>*</v>
      </c>
      <c r="Q32" s="141" t="str">
        <f>[28]Janeiro!$H$20</f>
        <v>*</v>
      </c>
      <c r="R32" s="141" t="str">
        <f>[28]Janeiro!$H$21</f>
        <v>*</v>
      </c>
      <c r="S32" s="141" t="str">
        <f>[28]Janeiro!$H$22</f>
        <v>*</v>
      </c>
      <c r="T32" s="141" t="str">
        <f>[28]Janeiro!$H$23</f>
        <v>*</v>
      </c>
      <c r="U32" s="141" t="str">
        <f>[28]Janeiro!$H$24</f>
        <v>*</v>
      </c>
      <c r="V32" s="141" t="str">
        <f>[28]Janeiro!$H$25</f>
        <v>*</v>
      </c>
      <c r="W32" s="141" t="str">
        <f>[28]Janeiro!$H$26</f>
        <v>*</v>
      </c>
      <c r="X32" s="141" t="str">
        <f>[28]Janeiro!$H$27</f>
        <v>*</v>
      </c>
      <c r="Y32" s="141" t="str">
        <f>[28]Janeiro!$H$28</f>
        <v>*</v>
      </c>
      <c r="Z32" s="141" t="str">
        <f>[28]Janeiro!$H$29</f>
        <v>*</v>
      </c>
      <c r="AA32" s="141" t="str">
        <f>[28]Janeiro!$H$30</f>
        <v>*</v>
      </c>
      <c r="AB32" s="141" t="str">
        <f>[28]Janeiro!$H$31</f>
        <v>*</v>
      </c>
      <c r="AC32" s="141" t="str">
        <f>[28]Janeiro!$H$32</f>
        <v>*</v>
      </c>
      <c r="AD32" s="141" t="str">
        <f>[28]Janeiro!$H$33</f>
        <v>*</v>
      </c>
      <c r="AE32" s="141" t="str">
        <f>[28]Janeiro!$H$34</f>
        <v>*</v>
      </c>
      <c r="AF32" s="141" t="str">
        <f>[28]Janeiro!$H$35</f>
        <v>*</v>
      </c>
      <c r="AG32" s="146">
        <f t="shared" si="3"/>
        <v>0</v>
      </c>
      <c r="AH32" s="145" t="e">
        <f t="shared" si="4"/>
        <v>#DIV/0!</v>
      </c>
      <c r="AK32" s="18" t="s">
        <v>35</v>
      </c>
      <c r="AL32" s="18" t="s">
        <v>35</v>
      </c>
    </row>
    <row r="33" spans="1:38" s="117" customFormat="1" x14ac:dyDescent="0.2">
      <c r="A33" s="50" t="s">
        <v>12</v>
      </c>
      <c r="B33" s="141">
        <f>[29]Janeiro!$H$5</f>
        <v>11.879999999999999</v>
      </c>
      <c r="C33" s="141">
        <f>[29]Janeiro!$H$6</f>
        <v>10.44</v>
      </c>
      <c r="D33" s="141">
        <f>[29]Janeiro!$H$7</f>
        <v>7.9200000000000008</v>
      </c>
      <c r="E33" s="141">
        <f>[29]Janeiro!$H$8</f>
        <v>7.5600000000000005</v>
      </c>
      <c r="F33" s="141">
        <f>[29]Janeiro!$H$9</f>
        <v>12.24</v>
      </c>
      <c r="G33" s="141">
        <f>[29]Janeiro!$H$10</f>
        <v>10.08</v>
      </c>
      <c r="H33" s="141">
        <f>[29]Janeiro!$H$11</f>
        <v>6.84</v>
      </c>
      <c r="I33" s="141">
        <f>[29]Janeiro!$H$12</f>
        <v>5.7600000000000007</v>
      </c>
      <c r="J33" s="141">
        <f>[29]Janeiro!$H$13</f>
        <v>5.7600000000000007</v>
      </c>
      <c r="K33" s="141">
        <f>[29]Janeiro!$H$14</f>
        <v>10.08</v>
      </c>
      <c r="L33" s="141">
        <f>[29]Janeiro!$H$15</f>
        <v>11.520000000000001</v>
      </c>
      <c r="M33" s="141">
        <f>[29]Janeiro!$H$16</f>
        <v>8.2799999999999994</v>
      </c>
      <c r="N33" s="141">
        <f>[29]Janeiro!$H$17</f>
        <v>9</v>
      </c>
      <c r="O33" s="141">
        <f>[29]Janeiro!$H$18</f>
        <v>8.64</v>
      </c>
      <c r="P33" s="141">
        <f>[29]Janeiro!$H$19</f>
        <v>7.5600000000000005</v>
      </c>
      <c r="Q33" s="141">
        <f>[29]Janeiro!$H$20</f>
        <v>4.32</v>
      </c>
      <c r="R33" s="141">
        <f>[29]Janeiro!$H$21</f>
        <v>6.84</v>
      </c>
      <c r="S33" s="141">
        <f>[29]Janeiro!$H$22</f>
        <v>3.9600000000000004</v>
      </c>
      <c r="T33" s="141">
        <f>[29]Janeiro!$H$23</f>
        <v>13.68</v>
      </c>
      <c r="U33" s="141">
        <f>[29]Janeiro!$H$24</f>
        <v>10.8</v>
      </c>
      <c r="V33" s="141">
        <f>[29]Janeiro!$H$25</f>
        <v>15.48</v>
      </c>
      <c r="W33" s="141">
        <f>[29]Janeiro!$H$26</f>
        <v>9.3600000000000012</v>
      </c>
      <c r="X33" s="141">
        <f>[29]Janeiro!$H$27</f>
        <v>14.4</v>
      </c>
      <c r="Y33" s="141">
        <f>[29]Janeiro!$H$28</f>
        <v>8.2799999999999994</v>
      </c>
      <c r="Z33" s="141">
        <f>[29]Janeiro!$H$29</f>
        <v>6.84</v>
      </c>
      <c r="AA33" s="141">
        <f>[29]Janeiro!$H$30</f>
        <v>7.9200000000000008</v>
      </c>
      <c r="AB33" s="141">
        <f>[29]Janeiro!$H$31</f>
        <v>10.44</v>
      </c>
      <c r="AC33" s="141">
        <f>[29]Janeiro!$H$32</f>
        <v>12.24</v>
      </c>
      <c r="AD33" s="141">
        <f>[29]Janeiro!$H$33</f>
        <v>10.8</v>
      </c>
      <c r="AE33" s="141">
        <f>[29]Janeiro!$H$34</f>
        <v>12.24</v>
      </c>
      <c r="AF33" s="141">
        <f>[29]Janeiro!$H$35</f>
        <v>10.08</v>
      </c>
      <c r="AG33" s="146">
        <f t="shared" si="3"/>
        <v>15.48</v>
      </c>
      <c r="AH33" s="145">
        <f t="shared" si="4"/>
        <v>9.3948387096774191</v>
      </c>
      <c r="AK33" s="117" t="s">
        <v>35</v>
      </c>
      <c r="AL33" s="117" t="s">
        <v>35</v>
      </c>
    </row>
    <row r="34" spans="1:38" x14ac:dyDescent="0.2">
      <c r="A34" s="50" t="s">
        <v>13</v>
      </c>
      <c r="B34" s="141">
        <f>[30]Janeiro!$H$5</f>
        <v>20.52</v>
      </c>
      <c r="C34" s="141">
        <f>[30]Janeiro!$H$6</f>
        <v>19.440000000000001</v>
      </c>
      <c r="D34" s="141">
        <f>[30]Janeiro!$H$7</f>
        <v>25.92</v>
      </c>
      <c r="E34" s="141">
        <f>[30]Janeiro!$H$8</f>
        <v>18.36</v>
      </c>
      <c r="F34" s="141">
        <f>[30]Janeiro!$H$9</f>
        <v>19.079999999999998</v>
      </c>
      <c r="G34" s="141">
        <f>[30]Janeiro!$H$10</f>
        <v>16.920000000000002</v>
      </c>
      <c r="H34" s="141">
        <f>[30]Janeiro!$H$11</f>
        <v>10.8</v>
      </c>
      <c r="I34" s="141">
        <f>[30]Janeiro!$H$12</f>
        <v>12.6</v>
      </c>
      <c r="J34" s="141">
        <f>[30]Janeiro!$H$13</f>
        <v>14.76</v>
      </c>
      <c r="K34" s="141">
        <f>[30]Janeiro!$H$14</f>
        <v>13.68</v>
      </c>
      <c r="L34" s="141">
        <f>[30]Janeiro!$H$15</f>
        <v>14.76</v>
      </c>
      <c r="M34" s="141">
        <f>[30]Janeiro!$H$16</f>
        <v>24.48</v>
      </c>
      <c r="N34" s="141">
        <f>[30]Janeiro!$H$17</f>
        <v>23.400000000000002</v>
      </c>
      <c r="O34" s="141">
        <f>[30]Janeiro!$H$18</f>
        <v>19.079999999999998</v>
      </c>
      <c r="P34" s="141">
        <f>[30]Janeiro!$H$19</f>
        <v>9</v>
      </c>
      <c r="Q34" s="141">
        <f>[30]Janeiro!$H$20</f>
        <v>15.120000000000001</v>
      </c>
      <c r="R34" s="141">
        <f>[30]Janeiro!$H$21</f>
        <v>19.8</v>
      </c>
      <c r="S34" s="141">
        <f>[30]Janeiro!$H$22</f>
        <v>16.2</v>
      </c>
      <c r="T34" s="141">
        <f>[30]Janeiro!$H$23</f>
        <v>13.32</v>
      </c>
      <c r="U34" s="141">
        <f>[30]Janeiro!$H$24</f>
        <v>19.079999999999998</v>
      </c>
      <c r="V34" s="141">
        <f>[30]Janeiro!$H$25</f>
        <v>19.8</v>
      </c>
      <c r="W34" s="141">
        <f>[30]Janeiro!$H$26</f>
        <v>22.32</v>
      </c>
      <c r="X34" s="141">
        <f>[30]Janeiro!$H$27</f>
        <v>34.200000000000003</v>
      </c>
      <c r="Y34" s="141">
        <f>[30]Janeiro!$H$28</f>
        <v>16.559999999999999</v>
      </c>
      <c r="Z34" s="141">
        <f>[30]Janeiro!$H$29</f>
        <v>11.16</v>
      </c>
      <c r="AA34" s="141">
        <f>[30]Janeiro!$H$30</f>
        <v>14.4</v>
      </c>
      <c r="AB34" s="141">
        <f>[30]Janeiro!$H$31</f>
        <v>12.6</v>
      </c>
      <c r="AC34" s="141">
        <f>[30]Janeiro!$H$32</f>
        <v>19.440000000000001</v>
      </c>
      <c r="AD34" s="141">
        <f>[30]Janeiro!$H$33</f>
        <v>17.64</v>
      </c>
      <c r="AE34" s="141">
        <f>[30]Janeiro!$H$34</f>
        <v>25.92</v>
      </c>
      <c r="AF34" s="141">
        <f>[30]Janeiro!$H$35</f>
        <v>17.64</v>
      </c>
      <c r="AG34" s="146">
        <f t="shared" si="3"/>
        <v>34.200000000000003</v>
      </c>
      <c r="AH34" s="145">
        <f t="shared" si="4"/>
        <v>17.999999999999996</v>
      </c>
      <c r="AK34" s="18" t="s">
        <v>35</v>
      </c>
      <c r="AL34" s="115" t="s">
        <v>35</v>
      </c>
    </row>
    <row r="35" spans="1:38" x14ac:dyDescent="0.2">
      <c r="A35" s="50" t="s">
        <v>159</v>
      </c>
      <c r="B35" s="141">
        <f>[31]Janeiro!$H$5</f>
        <v>32.4</v>
      </c>
      <c r="C35" s="141">
        <f>[31]Janeiro!$H$6</f>
        <v>15.840000000000002</v>
      </c>
      <c r="D35" s="141">
        <f>[31]Janeiro!$H$7</f>
        <v>16.559999999999999</v>
      </c>
      <c r="E35" s="141">
        <f>[31]Janeiro!$H$8</f>
        <v>11.520000000000001</v>
      </c>
      <c r="F35" s="141">
        <f>[31]Janeiro!$H$9</f>
        <v>12.6</v>
      </c>
      <c r="G35" s="141">
        <f>[31]Janeiro!$H$10</f>
        <v>15.840000000000002</v>
      </c>
      <c r="H35" s="141">
        <f>[31]Janeiro!$H$11</f>
        <v>18</v>
      </c>
      <c r="I35" s="141">
        <f>[31]Janeiro!$H$12</f>
        <v>10.44</v>
      </c>
      <c r="J35" s="141">
        <f>[31]Janeiro!$H$13</f>
        <v>8.64</v>
      </c>
      <c r="K35" s="141">
        <f>[31]Janeiro!$H$14</f>
        <v>14.76</v>
      </c>
      <c r="L35" s="141">
        <f>[31]Janeiro!$H$15</f>
        <v>18.720000000000002</v>
      </c>
      <c r="M35" s="141">
        <f>[31]Janeiro!$H$16</f>
        <v>10.44</v>
      </c>
      <c r="N35" s="141">
        <f>[31]Janeiro!$H$17</f>
        <v>21.240000000000002</v>
      </c>
      <c r="O35" s="141">
        <f>[31]Janeiro!$H$18</f>
        <v>14.04</v>
      </c>
      <c r="P35" s="141">
        <f>[31]Janeiro!$H$19</f>
        <v>7.5600000000000005</v>
      </c>
      <c r="Q35" s="141">
        <f>[31]Janeiro!$H$20</f>
        <v>12.24</v>
      </c>
      <c r="R35" s="141">
        <f>[31]Janeiro!$H$21</f>
        <v>12.6</v>
      </c>
      <c r="S35" s="141">
        <f>[31]Janeiro!$H$22</f>
        <v>11.16</v>
      </c>
      <c r="T35" s="141">
        <f>[31]Janeiro!$H$23</f>
        <v>11.520000000000001</v>
      </c>
      <c r="U35" s="141">
        <f>[31]Janeiro!$H$24</f>
        <v>14.4</v>
      </c>
      <c r="V35" s="141">
        <f>[31]Janeiro!$H$25</f>
        <v>13.68</v>
      </c>
      <c r="W35" s="141">
        <f>[31]Janeiro!$H$26</f>
        <v>19.440000000000001</v>
      </c>
      <c r="X35" s="141">
        <f>[31]Janeiro!$H$27</f>
        <v>8.64</v>
      </c>
      <c r="Y35" s="141">
        <f>[31]Janeiro!$H$28</f>
        <v>10.08</v>
      </c>
      <c r="Z35" s="141">
        <f>[31]Janeiro!$H$29</f>
        <v>10.8</v>
      </c>
      <c r="AA35" s="141">
        <f>[31]Janeiro!$H$30</f>
        <v>10.08</v>
      </c>
      <c r="AB35" s="141">
        <f>[31]Janeiro!$H$31</f>
        <v>14.76</v>
      </c>
      <c r="AC35" s="141">
        <f>[31]Janeiro!$H$32</f>
        <v>12.6</v>
      </c>
      <c r="AD35" s="141">
        <f>[31]Janeiro!$H$33</f>
        <v>25.92</v>
      </c>
      <c r="AE35" s="141">
        <f>[31]Janeiro!$H$34</f>
        <v>10.44</v>
      </c>
      <c r="AF35" s="141">
        <f>[31]Janeiro!$H$35</f>
        <v>10.08</v>
      </c>
      <c r="AG35" s="146">
        <f t="shared" si="3"/>
        <v>32.4</v>
      </c>
      <c r="AH35" s="145">
        <f t="shared" si="4"/>
        <v>14.09806451612903</v>
      </c>
      <c r="AK35" s="18" t="s">
        <v>35</v>
      </c>
    </row>
    <row r="36" spans="1:38" hidden="1" x14ac:dyDescent="0.2">
      <c r="A36" s="50" t="s">
        <v>130</v>
      </c>
      <c r="B36" s="141" t="str">
        <f>[32]Janeiro!$H$5</f>
        <v>*</v>
      </c>
      <c r="C36" s="141" t="str">
        <f>[32]Janeiro!$H$6</f>
        <v>*</v>
      </c>
      <c r="D36" s="141" t="str">
        <f>[32]Janeiro!$H$7</f>
        <v>*</v>
      </c>
      <c r="E36" s="141" t="str">
        <f>[32]Janeiro!$H$8</f>
        <v>*</v>
      </c>
      <c r="F36" s="141" t="str">
        <f>[32]Janeiro!$H$9</f>
        <v>*</v>
      </c>
      <c r="G36" s="141" t="str">
        <f>[32]Janeiro!$H$10</f>
        <v>*</v>
      </c>
      <c r="H36" s="141" t="str">
        <f>[32]Janeiro!$H$11</f>
        <v>*</v>
      </c>
      <c r="I36" s="141" t="str">
        <f>[32]Janeiro!$H$12</f>
        <v>*</v>
      </c>
      <c r="J36" s="141" t="str">
        <f>[32]Janeiro!$H$13</f>
        <v>*</v>
      </c>
      <c r="K36" s="141" t="str">
        <f>[32]Janeiro!$H$14</f>
        <v>*</v>
      </c>
      <c r="L36" s="141" t="str">
        <f>[32]Janeiro!$H$15</f>
        <v>*</v>
      </c>
      <c r="M36" s="141" t="str">
        <f>[32]Janeiro!$H$16</f>
        <v>*</v>
      </c>
      <c r="N36" s="141" t="str">
        <f>[32]Janeiro!$H$17</f>
        <v>*</v>
      </c>
      <c r="O36" s="141" t="str">
        <f>[32]Janeiro!$H$18</f>
        <v>*</v>
      </c>
      <c r="P36" s="141" t="str">
        <f>[32]Janeiro!$H$19</f>
        <v>*</v>
      </c>
      <c r="Q36" s="141" t="str">
        <f>[32]Janeiro!$H$20</f>
        <v>*</v>
      </c>
      <c r="R36" s="141" t="str">
        <f>[32]Janeiro!$H$21</f>
        <v>*</v>
      </c>
      <c r="S36" s="141" t="str">
        <f>[32]Janeiro!$H$22</f>
        <v>*</v>
      </c>
      <c r="T36" s="141" t="str">
        <f>[32]Janeiro!$H$23</f>
        <v>*</v>
      </c>
      <c r="U36" s="141" t="str">
        <f>[32]Janeiro!$H$24</f>
        <v>*</v>
      </c>
      <c r="V36" s="141" t="str">
        <f>[32]Janeiro!$H$25</f>
        <v>*</v>
      </c>
      <c r="W36" s="141" t="str">
        <f>[32]Janeiro!$H$26</f>
        <v>*</v>
      </c>
      <c r="X36" s="141" t="str">
        <f>[32]Janeiro!$H$27</f>
        <v>*</v>
      </c>
      <c r="Y36" s="141" t="str">
        <f>[32]Janeiro!$H$28</f>
        <v>*</v>
      </c>
      <c r="Z36" s="141" t="str">
        <f>[32]Janeiro!$H$29</f>
        <v>*</v>
      </c>
      <c r="AA36" s="141" t="str">
        <f>[32]Janeiro!$H$30</f>
        <v>*</v>
      </c>
      <c r="AB36" s="141" t="str">
        <f>[32]Janeiro!$H$31</f>
        <v>*</v>
      </c>
      <c r="AC36" s="141" t="str">
        <f>[32]Janeiro!$H$32</f>
        <v>*</v>
      </c>
      <c r="AD36" s="141" t="str">
        <f>[32]Janeiro!$H$33</f>
        <v>*</v>
      </c>
      <c r="AE36" s="141" t="str">
        <f>[32]Janeiro!$H$34</f>
        <v>*</v>
      </c>
      <c r="AF36" s="141" t="str">
        <f>[32]Janeiro!$H$35</f>
        <v>*</v>
      </c>
      <c r="AG36" s="146">
        <f t="shared" si="3"/>
        <v>0</v>
      </c>
      <c r="AH36" s="145" t="e">
        <f t="shared" si="4"/>
        <v>#DIV/0!</v>
      </c>
      <c r="AK36" s="18" t="s">
        <v>35</v>
      </c>
    </row>
    <row r="37" spans="1:38" x14ac:dyDescent="0.2">
      <c r="A37" s="50" t="s">
        <v>14</v>
      </c>
      <c r="B37" s="141">
        <f>[33]Janeiro!$H$5</f>
        <v>0</v>
      </c>
      <c r="C37" s="141">
        <f>[33]Janeiro!$H$6</f>
        <v>10.44</v>
      </c>
      <c r="D37" s="141">
        <f>[33]Janeiro!$H$7</f>
        <v>0.72000000000000008</v>
      </c>
      <c r="E37" s="141">
        <f>[33]Janeiro!$H$8</f>
        <v>8.64</v>
      </c>
      <c r="F37" s="141">
        <f>[33]Janeiro!$H$9</f>
        <v>0</v>
      </c>
      <c r="G37" s="141">
        <f>[33]Janeiro!$H$10</f>
        <v>0</v>
      </c>
      <c r="H37" s="141">
        <f>[33]Janeiro!$H$11</f>
        <v>0.72000000000000008</v>
      </c>
      <c r="I37" s="141">
        <f>[33]Janeiro!$H$12</f>
        <v>0</v>
      </c>
      <c r="J37" s="141">
        <f>[33]Janeiro!$H$13</f>
        <v>0.72000000000000008</v>
      </c>
      <c r="K37" s="141">
        <f>[33]Janeiro!$H$14</f>
        <v>0</v>
      </c>
      <c r="L37" s="141">
        <f>[33]Janeiro!$H$15</f>
        <v>0</v>
      </c>
      <c r="M37" s="141">
        <f>[33]Janeiro!$H$16</f>
        <v>0</v>
      </c>
      <c r="N37" s="141">
        <f>[33]Janeiro!$H$17</f>
        <v>14.04</v>
      </c>
      <c r="O37" s="141">
        <f>[33]Janeiro!$H$18</f>
        <v>2.8800000000000003</v>
      </c>
      <c r="P37" s="141">
        <f>[33]Janeiro!$H$19</f>
        <v>0.36000000000000004</v>
      </c>
      <c r="Q37" s="141">
        <f>[33]Janeiro!$H$20</f>
        <v>7.9200000000000008</v>
      </c>
      <c r="R37" s="141">
        <f>[33]Janeiro!$H$21</f>
        <v>15.120000000000001</v>
      </c>
      <c r="S37" s="141">
        <f>[33]Janeiro!$H$22</f>
        <v>0.36000000000000004</v>
      </c>
      <c r="T37" s="141">
        <f>[33]Janeiro!$H$23</f>
        <v>0.36000000000000004</v>
      </c>
      <c r="U37" s="141">
        <f>[33]Janeiro!$H$24</f>
        <v>0.36000000000000004</v>
      </c>
      <c r="V37" s="141">
        <f>[33]Janeiro!$H$25</f>
        <v>0</v>
      </c>
      <c r="W37" s="141">
        <f>[33]Janeiro!$H$26</f>
        <v>5.04</v>
      </c>
      <c r="X37" s="141">
        <f>[33]Janeiro!$H$27</f>
        <v>2.52</v>
      </c>
      <c r="Y37" s="141">
        <f>[33]Janeiro!$H$28</f>
        <v>0</v>
      </c>
      <c r="Z37" s="141">
        <f>[33]Janeiro!$H$29</f>
        <v>0</v>
      </c>
      <c r="AA37" s="141">
        <f>[33]Janeiro!$H$30</f>
        <v>0</v>
      </c>
      <c r="AB37" s="141">
        <f>[33]Janeiro!$H$31</f>
        <v>7.9200000000000008</v>
      </c>
      <c r="AC37" s="141">
        <f>[33]Janeiro!$H$32</f>
        <v>6.84</v>
      </c>
      <c r="AD37" s="141">
        <f>[33]Janeiro!$H$33</f>
        <v>14.76</v>
      </c>
      <c r="AE37" s="141">
        <f>[33]Janeiro!$H$34</f>
        <v>0</v>
      </c>
      <c r="AF37" s="141">
        <f>[33]Janeiro!$H$35</f>
        <v>0</v>
      </c>
      <c r="AG37" s="146">
        <f t="shared" si="3"/>
        <v>15.120000000000001</v>
      </c>
      <c r="AH37" s="145">
        <f t="shared" si="4"/>
        <v>3.2167741935483876</v>
      </c>
      <c r="AK37" s="18" t="s">
        <v>35</v>
      </c>
    </row>
    <row r="38" spans="1:38" hidden="1" x14ac:dyDescent="0.2">
      <c r="A38" s="50" t="s">
        <v>160</v>
      </c>
      <c r="B38" s="141" t="str">
        <f>[34]Janeiro!$H$5</f>
        <v>*</v>
      </c>
      <c r="C38" s="141" t="str">
        <f>[34]Janeiro!$H$6</f>
        <v>*</v>
      </c>
      <c r="D38" s="141" t="str">
        <f>[34]Janeiro!$H$7</f>
        <v>*</v>
      </c>
      <c r="E38" s="141" t="str">
        <f>[34]Janeiro!$H$8</f>
        <v>*</v>
      </c>
      <c r="F38" s="141" t="str">
        <f>[34]Janeiro!$H$9</f>
        <v>*</v>
      </c>
      <c r="G38" s="141" t="str">
        <f>[34]Janeiro!$H$10</f>
        <v>*</v>
      </c>
      <c r="H38" s="141" t="str">
        <f>[34]Janeiro!$H$11</f>
        <v>*</v>
      </c>
      <c r="I38" s="141" t="str">
        <f>[34]Janeiro!$H$12</f>
        <v>*</v>
      </c>
      <c r="J38" s="141" t="str">
        <f>[34]Janeiro!$H$13</f>
        <v>*</v>
      </c>
      <c r="K38" s="141" t="str">
        <f>[34]Janeiro!$H$14</f>
        <v>*</v>
      </c>
      <c r="L38" s="141" t="str">
        <f>[34]Janeiro!$H$15</f>
        <v>*</v>
      </c>
      <c r="M38" s="141" t="str">
        <f>[34]Janeiro!$H$16</f>
        <v>*</v>
      </c>
      <c r="N38" s="141" t="str">
        <f>[34]Janeiro!$H$17</f>
        <v>*</v>
      </c>
      <c r="O38" s="141" t="str">
        <f>[34]Janeiro!$H$18</f>
        <v>*</v>
      </c>
      <c r="P38" s="141" t="str">
        <f>[34]Janeiro!$H$19</f>
        <v>*</v>
      </c>
      <c r="Q38" s="141" t="str">
        <f>[34]Janeiro!$H$20</f>
        <v>*</v>
      </c>
      <c r="R38" s="141" t="str">
        <f>[34]Janeiro!$H$21</f>
        <v>*</v>
      </c>
      <c r="S38" s="141" t="str">
        <f>[34]Janeiro!$H$22</f>
        <v>*</v>
      </c>
      <c r="T38" s="141" t="str">
        <f>[34]Janeiro!$H$23</f>
        <v>*</v>
      </c>
      <c r="U38" s="141" t="str">
        <f>[34]Janeiro!$H$24</f>
        <v>*</v>
      </c>
      <c r="V38" s="141" t="str">
        <f>[34]Janeiro!$H$25</f>
        <v>*</v>
      </c>
      <c r="W38" s="141" t="str">
        <f>[34]Janeiro!$H$26</f>
        <v>*</v>
      </c>
      <c r="X38" s="141" t="str">
        <f>[34]Janeiro!$H$27</f>
        <v>*</v>
      </c>
      <c r="Y38" s="141" t="str">
        <f>[34]Janeiro!$H$28</f>
        <v>*</v>
      </c>
      <c r="Z38" s="141" t="str">
        <f>[34]Janeiro!$H$29</f>
        <v>*</v>
      </c>
      <c r="AA38" s="141" t="str">
        <f>[34]Janeiro!$H$30</f>
        <v>*</v>
      </c>
      <c r="AB38" s="141" t="str">
        <f>[34]Janeiro!$H$31</f>
        <v>*</v>
      </c>
      <c r="AC38" s="141" t="str">
        <f>[34]Janeiro!$H$32</f>
        <v>*</v>
      </c>
      <c r="AD38" s="141" t="str">
        <f>[34]Janeiro!$H$33</f>
        <v>*</v>
      </c>
      <c r="AE38" s="141" t="str">
        <f>[34]Janeiro!$H$34</f>
        <v>*</v>
      </c>
      <c r="AF38" s="141" t="str">
        <f>[34]Janeiro!$H$35</f>
        <v>*</v>
      </c>
      <c r="AG38" s="146">
        <f t="shared" si="3"/>
        <v>0</v>
      </c>
      <c r="AH38" s="145" t="e">
        <f t="shared" si="4"/>
        <v>#DIV/0!</v>
      </c>
    </row>
    <row r="39" spans="1:38" x14ac:dyDescent="0.2">
      <c r="A39" s="50" t="s">
        <v>15</v>
      </c>
      <c r="B39" s="141">
        <f>[35]Janeiro!$H$5</f>
        <v>10.8</v>
      </c>
      <c r="C39" s="141">
        <f>[35]Janeiro!$H$6</f>
        <v>13.32</v>
      </c>
      <c r="D39" s="141">
        <f>[35]Janeiro!$H$7</f>
        <v>13.32</v>
      </c>
      <c r="E39" s="141">
        <f>[35]Janeiro!$H$8</f>
        <v>17.28</v>
      </c>
      <c r="F39" s="141">
        <f>[35]Janeiro!$H$9</f>
        <v>16.2</v>
      </c>
      <c r="G39" s="141">
        <f>[35]Janeiro!$H$10</f>
        <v>13.32</v>
      </c>
      <c r="H39" s="141">
        <f>[35]Janeiro!$H$11</f>
        <v>15.840000000000002</v>
      </c>
      <c r="I39" s="141">
        <f>[35]Janeiro!$H$12</f>
        <v>17.28</v>
      </c>
      <c r="J39" s="141">
        <f>[35]Janeiro!$H$13</f>
        <v>17.28</v>
      </c>
      <c r="K39" s="141">
        <f>[35]Janeiro!$H$14</f>
        <v>13.68</v>
      </c>
      <c r="L39" s="141">
        <f>[35]Janeiro!$H$15</f>
        <v>13.68</v>
      </c>
      <c r="M39" s="141">
        <f>[35]Janeiro!$H$16</f>
        <v>11.16</v>
      </c>
      <c r="N39" s="141">
        <f>[35]Janeiro!$H$17</f>
        <v>16.920000000000002</v>
      </c>
      <c r="O39" s="141">
        <f>[35]Janeiro!$H$18</f>
        <v>17.64</v>
      </c>
      <c r="P39" s="141">
        <f>[35]Janeiro!$H$19</f>
        <v>10.8</v>
      </c>
      <c r="Q39" s="141">
        <f>[35]Janeiro!$H$20</f>
        <v>18</v>
      </c>
      <c r="R39" s="141">
        <f>[35]Janeiro!$H$21</f>
        <v>12.24</v>
      </c>
      <c r="S39" s="141">
        <f>[35]Janeiro!$H$22</f>
        <v>16.2</v>
      </c>
      <c r="T39" s="141">
        <f>[35]Janeiro!$H$23</f>
        <v>23.040000000000003</v>
      </c>
      <c r="U39" s="141">
        <f>[35]Janeiro!$H$24</f>
        <v>15.840000000000002</v>
      </c>
      <c r="V39" s="141">
        <f>[35]Janeiro!$H$25</f>
        <v>16.920000000000002</v>
      </c>
      <c r="W39" s="141">
        <f>[35]Janeiro!$H$26</f>
        <v>19.8</v>
      </c>
      <c r="X39" s="141">
        <f>[35]Janeiro!$H$27</f>
        <v>10.8</v>
      </c>
      <c r="Y39" s="141">
        <f>[35]Janeiro!$H$28</f>
        <v>14.4</v>
      </c>
      <c r="Z39" s="141">
        <f>[35]Janeiro!$H$29</f>
        <v>18</v>
      </c>
      <c r="AA39" s="141">
        <f>[35]Janeiro!$H$30</f>
        <v>14.76</v>
      </c>
      <c r="AB39" s="141">
        <f>[35]Janeiro!$H$31</f>
        <v>15.120000000000001</v>
      </c>
      <c r="AC39" s="141">
        <f>[35]Janeiro!$H$32</f>
        <v>12.96</v>
      </c>
      <c r="AD39" s="141">
        <f>[35]Janeiro!$H$33</f>
        <v>25.56</v>
      </c>
      <c r="AE39" s="141">
        <f>[35]Janeiro!$H$34</f>
        <v>15.840000000000002</v>
      </c>
      <c r="AF39" s="141">
        <f>[35]Janeiro!$H$35</f>
        <v>12.24</v>
      </c>
      <c r="AG39" s="146">
        <f t="shared" si="3"/>
        <v>25.56</v>
      </c>
      <c r="AH39" s="145">
        <f t="shared" si="4"/>
        <v>15.491612903225807</v>
      </c>
      <c r="AI39" s="115" t="s">
        <v>35</v>
      </c>
      <c r="AK39" s="18" t="s">
        <v>35</v>
      </c>
    </row>
    <row r="40" spans="1:38" hidden="1" x14ac:dyDescent="0.2">
      <c r="A40" s="109" t="s">
        <v>16</v>
      </c>
      <c r="B40" s="141" t="str">
        <f>[36]Janeiro!$H$5</f>
        <v>*</v>
      </c>
      <c r="C40" s="141" t="str">
        <f>[36]Janeiro!$H$6</f>
        <v>*</v>
      </c>
      <c r="D40" s="141" t="str">
        <f>[36]Janeiro!$H$7</f>
        <v>*</v>
      </c>
      <c r="E40" s="141" t="str">
        <f>[36]Janeiro!$H$8</f>
        <v>*</v>
      </c>
      <c r="F40" s="141" t="str">
        <f>[36]Janeiro!$H$9</f>
        <v>*</v>
      </c>
      <c r="G40" s="141" t="str">
        <f>[36]Janeiro!$H$10</f>
        <v>*</v>
      </c>
      <c r="H40" s="141" t="str">
        <f>[36]Janeiro!$H$11</f>
        <v>*</v>
      </c>
      <c r="I40" s="141" t="str">
        <f>[36]Janeiro!$H$12</f>
        <v>*</v>
      </c>
      <c r="J40" s="141" t="str">
        <f>[36]Janeiro!$H$13</f>
        <v>*</v>
      </c>
      <c r="K40" s="141" t="str">
        <f>[36]Janeiro!$H$14</f>
        <v>*</v>
      </c>
      <c r="L40" s="141" t="str">
        <f>[36]Janeiro!$H$15</f>
        <v>*</v>
      </c>
      <c r="M40" s="141" t="str">
        <f>[36]Janeiro!$H$16</f>
        <v>*</v>
      </c>
      <c r="N40" s="141" t="str">
        <f>[36]Janeiro!$H$17</f>
        <v>*</v>
      </c>
      <c r="O40" s="141" t="str">
        <f>[36]Janeiro!$H$18</f>
        <v>*</v>
      </c>
      <c r="P40" s="141" t="str">
        <f>[36]Janeiro!$H$19</f>
        <v>*</v>
      </c>
      <c r="Q40" s="141" t="str">
        <f>[36]Janeiro!$H$20</f>
        <v>*</v>
      </c>
      <c r="R40" s="141" t="str">
        <f>[36]Janeiro!$H$21</f>
        <v>*</v>
      </c>
      <c r="S40" s="141" t="str">
        <f>[36]Janeiro!$H$22</f>
        <v>*</v>
      </c>
      <c r="T40" s="141" t="str">
        <f>[36]Janeiro!$H$23</f>
        <v>*</v>
      </c>
      <c r="U40" s="141" t="str">
        <f>[36]Janeiro!$H$24</f>
        <v>*</v>
      </c>
      <c r="V40" s="141" t="str">
        <f>[36]Janeiro!$H$25</f>
        <v>*</v>
      </c>
      <c r="W40" s="141" t="str">
        <f>[36]Janeiro!$H$26</f>
        <v>*</v>
      </c>
      <c r="X40" s="141" t="str">
        <f>[36]Janeiro!$H$27</f>
        <v>*</v>
      </c>
      <c r="Y40" s="141" t="str">
        <f>[36]Janeiro!$H$28</f>
        <v>*</v>
      </c>
      <c r="Z40" s="141" t="str">
        <f>[36]Janeiro!$H$29</f>
        <v>*</v>
      </c>
      <c r="AA40" s="141" t="str">
        <f>[36]Janeiro!$H$30</f>
        <v>*</v>
      </c>
      <c r="AB40" s="141" t="str">
        <f>[36]Janeiro!$H$31</f>
        <v>*</v>
      </c>
      <c r="AC40" s="141" t="str">
        <f>[36]Janeiro!$H$32</f>
        <v>*</v>
      </c>
      <c r="AD40" s="141" t="str">
        <f>[36]Janeiro!$H$33</f>
        <v>*</v>
      </c>
      <c r="AE40" s="141" t="str">
        <f>[36]Janeiro!$H$34</f>
        <v>*</v>
      </c>
      <c r="AF40" s="141" t="str">
        <f>[36]Janeiro!$H$35</f>
        <v>*</v>
      </c>
      <c r="AG40" s="146">
        <f t="shared" si="3"/>
        <v>0</v>
      </c>
      <c r="AH40" s="145" t="e">
        <f t="shared" si="4"/>
        <v>#DIV/0!</v>
      </c>
      <c r="AK40" s="18" t="s">
        <v>35</v>
      </c>
    </row>
    <row r="41" spans="1:38" x14ac:dyDescent="0.2">
      <c r="A41" s="50" t="s">
        <v>161</v>
      </c>
      <c r="B41" s="141">
        <f>[37]Janeiro!$H$5</f>
        <v>13.68</v>
      </c>
      <c r="C41" s="141">
        <f>[37]Janeiro!$H$6</f>
        <v>19.440000000000001</v>
      </c>
      <c r="D41" s="141">
        <f>[37]Janeiro!$H$7</f>
        <v>15.840000000000002</v>
      </c>
      <c r="E41" s="141">
        <f>[37]Janeiro!$H$8</f>
        <v>27.720000000000002</v>
      </c>
      <c r="F41" s="141">
        <f>[37]Janeiro!$H$9</f>
        <v>16.559999999999999</v>
      </c>
      <c r="G41" s="141">
        <f>[37]Janeiro!$H$10</f>
        <v>15.840000000000002</v>
      </c>
      <c r="H41" s="141">
        <f>[37]Janeiro!$H$11</f>
        <v>18</v>
      </c>
      <c r="I41" s="141">
        <f>[37]Janeiro!$H$12</f>
        <v>15.48</v>
      </c>
      <c r="J41" s="141">
        <f>[37]Janeiro!$H$13</f>
        <v>16.2</v>
      </c>
      <c r="K41" s="141">
        <f>[37]Janeiro!$H$14</f>
        <v>15.840000000000002</v>
      </c>
      <c r="L41" s="141">
        <f>[37]Janeiro!$H$15</f>
        <v>14.04</v>
      </c>
      <c r="M41" s="141">
        <f>[37]Janeiro!$H$16</f>
        <v>17.28</v>
      </c>
      <c r="N41" s="141">
        <f>[37]Janeiro!$H$17</f>
        <v>21.6</v>
      </c>
      <c r="O41" s="141">
        <f>[37]Janeiro!$H$18</f>
        <v>20.16</v>
      </c>
      <c r="P41" s="141">
        <f>[37]Janeiro!$H$19</f>
        <v>17.64</v>
      </c>
      <c r="Q41" s="141">
        <f>[37]Janeiro!$H$20</f>
        <v>17.64</v>
      </c>
      <c r="R41" s="141">
        <f>[37]Janeiro!$H$21</f>
        <v>11.16</v>
      </c>
      <c r="S41" s="141">
        <f>[37]Janeiro!$H$22</f>
        <v>15.840000000000002</v>
      </c>
      <c r="T41" s="141">
        <f>[37]Janeiro!$H$23</f>
        <v>20.16</v>
      </c>
      <c r="U41" s="141">
        <f>[37]Janeiro!$H$24</f>
        <v>19.8</v>
      </c>
      <c r="V41" s="141">
        <f>[37]Janeiro!$H$25</f>
        <v>15.48</v>
      </c>
      <c r="W41" s="141">
        <f>[37]Janeiro!$H$26</f>
        <v>18</v>
      </c>
      <c r="X41" s="141">
        <f>[37]Janeiro!$H$27</f>
        <v>14.4</v>
      </c>
      <c r="Y41" s="141">
        <f>[37]Janeiro!$H$28</f>
        <v>14.4</v>
      </c>
      <c r="Z41" s="141">
        <f>[37]Janeiro!$H$29</f>
        <v>13.32</v>
      </c>
      <c r="AA41" s="141">
        <f>[37]Janeiro!$H$30</f>
        <v>12.96</v>
      </c>
      <c r="AB41" s="141">
        <f>[37]Janeiro!$H$31</f>
        <v>16.559999999999999</v>
      </c>
      <c r="AC41" s="141">
        <f>[37]Janeiro!$H$32</f>
        <v>16.920000000000002</v>
      </c>
      <c r="AD41" s="141">
        <f>[37]Janeiro!$H$33</f>
        <v>21.240000000000002</v>
      </c>
      <c r="AE41" s="141">
        <f>[37]Janeiro!$H$34</f>
        <v>21.96</v>
      </c>
      <c r="AF41" s="141">
        <f>[37]Janeiro!$H$35</f>
        <v>20.16</v>
      </c>
      <c r="AG41" s="146">
        <f t="shared" si="3"/>
        <v>27.720000000000002</v>
      </c>
      <c r="AH41" s="145">
        <f t="shared" si="4"/>
        <v>17.268387096774191</v>
      </c>
      <c r="AK41" s="18" t="s">
        <v>35</v>
      </c>
      <c r="AL41" s="115" t="s">
        <v>35</v>
      </c>
    </row>
    <row r="42" spans="1:38" x14ac:dyDescent="0.2">
      <c r="A42" s="50" t="s">
        <v>17</v>
      </c>
      <c r="B42" s="141">
        <f>[38]Janeiro!$H$5</f>
        <v>14.4</v>
      </c>
      <c r="C42" s="141">
        <f>[38]Janeiro!$H$6</f>
        <v>14.4</v>
      </c>
      <c r="D42" s="141">
        <f>[38]Janeiro!$H$7</f>
        <v>18.720000000000002</v>
      </c>
      <c r="E42" s="141">
        <f>[38]Janeiro!$H$8</f>
        <v>10.08</v>
      </c>
      <c r="F42" s="141">
        <f>[38]Janeiro!$H$9</f>
        <v>9.7200000000000006</v>
      </c>
      <c r="G42" s="141">
        <f>[38]Janeiro!$H$10</f>
        <v>11.879999999999999</v>
      </c>
      <c r="H42" s="141">
        <f>[38]Janeiro!$H$11</f>
        <v>13.32</v>
      </c>
      <c r="I42" s="141">
        <f>[38]Janeiro!$H$12</f>
        <v>8.64</v>
      </c>
      <c r="J42" s="141">
        <f>[38]Janeiro!$H$13</f>
        <v>7.5600000000000005</v>
      </c>
      <c r="K42" s="141">
        <f>[38]Janeiro!$H$14</f>
        <v>21.240000000000002</v>
      </c>
      <c r="L42" s="141">
        <f>[38]Janeiro!$H$15</f>
        <v>15.120000000000001</v>
      </c>
      <c r="M42" s="141">
        <f>[38]Janeiro!$H$16</f>
        <v>12.6</v>
      </c>
      <c r="N42" s="141">
        <f>[38]Janeiro!$H$17</f>
        <v>22.68</v>
      </c>
      <c r="O42" s="141">
        <f>[38]Janeiro!$H$18</f>
        <v>21.6</v>
      </c>
      <c r="P42" s="141">
        <f>[38]Janeiro!$H$19</f>
        <v>11.879999999999999</v>
      </c>
      <c r="Q42" s="141">
        <f>[38]Janeiro!$H$20</f>
        <v>10.44</v>
      </c>
      <c r="R42" s="141">
        <f>[38]Janeiro!$H$21</f>
        <v>14.76</v>
      </c>
      <c r="S42" s="141">
        <f>[38]Janeiro!$H$22</f>
        <v>10.8</v>
      </c>
      <c r="T42" s="141">
        <f>[38]Janeiro!$H$23</f>
        <v>18.720000000000002</v>
      </c>
      <c r="U42" s="141">
        <f>[38]Janeiro!$H$24</f>
        <v>13.68</v>
      </c>
      <c r="V42" s="141">
        <f>[38]Janeiro!$H$25</f>
        <v>28.44</v>
      </c>
      <c r="W42" s="141">
        <f>[38]Janeiro!$H$26</f>
        <v>21.6</v>
      </c>
      <c r="X42" s="141">
        <f>[38]Janeiro!$H$27</f>
        <v>14.4</v>
      </c>
      <c r="Y42" s="141">
        <f>[38]Janeiro!$H$28</f>
        <v>12.96</v>
      </c>
      <c r="Z42" s="141">
        <f>[38]Janeiro!$H$29</f>
        <v>8.2799999999999994</v>
      </c>
      <c r="AA42" s="141">
        <f>[38]Janeiro!$H$30</f>
        <v>8.64</v>
      </c>
      <c r="AB42" s="141">
        <f>[38]Janeiro!$H$31</f>
        <v>12.6</v>
      </c>
      <c r="AC42" s="141">
        <f>[38]Janeiro!$H$32</f>
        <v>10.8</v>
      </c>
      <c r="AD42" s="141">
        <f>[38]Janeiro!$H$33</f>
        <v>13.68</v>
      </c>
      <c r="AE42" s="141">
        <f>[38]Janeiro!$H$34</f>
        <v>16.559999999999999</v>
      </c>
      <c r="AF42" s="141">
        <f>[38]Janeiro!$H$35</f>
        <v>10.08</v>
      </c>
      <c r="AG42" s="146">
        <f t="shared" si="3"/>
        <v>28.44</v>
      </c>
      <c r="AH42" s="145">
        <f t="shared" si="4"/>
        <v>14.202580645161289</v>
      </c>
      <c r="AK42" s="18" t="s">
        <v>35</v>
      </c>
      <c r="AL42" s="115" t="s">
        <v>35</v>
      </c>
    </row>
    <row r="43" spans="1:38" x14ac:dyDescent="0.2">
      <c r="A43" s="50" t="s">
        <v>143</v>
      </c>
      <c r="B43" s="141">
        <f>[39]Janeiro!$H$5</f>
        <v>20.16</v>
      </c>
      <c r="C43" s="141">
        <f>[39]Janeiro!$H$6</f>
        <v>18.720000000000002</v>
      </c>
      <c r="D43" s="141">
        <f>[39]Janeiro!$H$7</f>
        <v>15.120000000000001</v>
      </c>
      <c r="E43" s="141">
        <f>[39]Janeiro!$H$8</f>
        <v>14.4</v>
      </c>
      <c r="F43" s="141">
        <f>[39]Janeiro!$H$9</f>
        <v>19.079999999999998</v>
      </c>
      <c r="G43" s="141">
        <f>[39]Janeiro!$H$10</f>
        <v>26.28</v>
      </c>
      <c r="H43" s="141">
        <f>[39]Janeiro!$H$11</f>
        <v>25.92</v>
      </c>
      <c r="I43" s="141">
        <f>[39]Janeiro!$H$12</f>
        <v>26.28</v>
      </c>
      <c r="J43" s="141">
        <f>[39]Janeiro!$H$13</f>
        <v>15.48</v>
      </c>
      <c r="K43" s="141">
        <f>[39]Janeiro!$H$14</f>
        <v>12.24</v>
      </c>
      <c r="L43" s="141">
        <f>[39]Janeiro!$H$15</f>
        <v>21.240000000000002</v>
      </c>
      <c r="M43" s="141">
        <f>[39]Janeiro!$H$16</f>
        <v>15.840000000000002</v>
      </c>
      <c r="N43" s="141">
        <f>[39]Janeiro!$H$17</f>
        <v>24.840000000000003</v>
      </c>
      <c r="O43" s="141">
        <f>[39]Janeiro!$H$18</f>
        <v>20.52</v>
      </c>
      <c r="P43" s="141">
        <f>[39]Janeiro!$H$19</f>
        <v>15.840000000000002</v>
      </c>
      <c r="Q43" s="141">
        <f>[39]Janeiro!$H$20</f>
        <v>13.32</v>
      </c>
      <c r="R43" s="141">
        <f>[39]Janeiro!$H$21</f>
        <v>20.88</v>
      </c>
      <c r="S43" s="141">
        <f>[39]Janeiro!$H$22</f>
        <v>30.240000000000002</v>
      </c>
      <c r="T43" s="141">
        <f>[39]Janeiro!$H$23</f>
        <v>15.120000000000001</v>
      </c>
      <c r="U43" s="141">
        <f>[39]Janeiro!$H$24</f>
        <v>27</v>
      </c>
      <c r="V43" s="141">
        <f>[39]Janeiro!$H$25</f>
        <v>28.44</v>
      </c>
      <c r="W43" s="141">
        <f>[39]Janeiro!$H$26</f>
        <v>18.720000000000002</v>
      </c>
      <c r="X43" s="141">
        <f>[39]Janeiro!$H$27</f>
        <v>16.559999999999999</v>
      </c>
      <c r="Y43" s="141">
        <f>[39]Janeiro!$H$28</f>
        <v>11.520000000000001</v>
      </c>
      <c r="Z43" s="141">
        <f>[39]Janeiro!$H$29</f>
        <v>28.08</v>
      </c>
      <c r="AA43" s="141">
        <f>[39]Janeiro!$H$30</f>
        <v>20.52</v>
      </c>
      <c r="AB43" s="141">
        <f>[39]Janeiro!$H$31</f>
        <v>22.32</v>
      </c>
      <c r="AC43" s="141">
        <f>[39]Janeiro!$H$32</f>
        <v>18.36</v>
      </c>
      <c r="AD43" s="141">
        <f>[39]Janeiro!$H$33</f>
        <v>16.2</v>
      </c>
      <c r="AE43" s="141">
        <f>[39]Janeiro!$H$34</f>
        <v>24.48</v>
      </c>
      <c r="AF43" s="141">
        <f>[39]Janeiro!$H$35</f>
        <v>19.079999999999998</v>
      </c>
      <c r="AG43" s="146">
        <f t="shared" si="3"/>
        <v>30.240000000000002</v>
      </c>
      <c r="AH43" s="145">
        <f t="shared" si="4"/>
        <v>20.090322580645168</v>
      </c>
      <c r="AK43" s="115" t="s">
        <v>35</v>
      </c>
      <c r="AL43" s="115" t="s">
        <v>35</v>
      </c>
    </row>
    <row r="44" spans="1:38" x14ac:dyDescent="0.2">
      <c r="A44" s="50" t="s">
        <v>18</v>
      </c>
      <c r="B44" s="141">
        <f>[40]Janeiro!$H$5</f>
        <v>16.559999999999999</v>
      </c>
      <c r="C44" s="141">
        <f>[40]Janeiro!$H$6</f>
        <v>21.96</v>
      </c>
      <c r="D44" s="141">
        <f>[40]Janeiro!$H$7</f>
        <v>16.559999999999999</v>
      </c>
      <c r="E44" s="141">
        <f>[40]Janeiro!$H$8</f>
        <v>23.400000000000002</v>
      </c>
      <c r="F44" s="141">
        <f>[40]Janeiro!$H$9</f>
        <v>15.120000000000001</v>
      </c>
      <c r="G44" s="141">
        <f>[40]Janeiro!$H$10</f>
        <v>10.08</v>
      </c>
      <c r="H44" s="141">
        <f>[40]Janeiro!$H$11</f>
        <v>7.9200000000000008</v>
      </c>
      <c r="I44" s="141">
        <f>[40]Janeiro!$H$12</f>
        <v>13.32</v>
      </c>
      <c r="J44" s="141">
        <f>[40]Janeiro!$H$13</f>
        <v>18</v>
      </c>
      <c r="K44" s="141">
        <f>[40]Janeiro!$H$14</f>
        <v>20.16</v>
      </c>
      <c r="L44" s="141">
        <f>[40]Janeiro!$H$15</f>
        <v>18</v>
      </c>
      <c r="M44" s="141">
        <f>[40]Janeiro!$H$16</f>
        <v>26.28</v>
      </c>
      <c r="N44" s="141">
        <f>[40]Janeiro!$H$17</f>
        <v>19.440000000000001</v>
      </c>
      <c r="O44" s="141">
        <f>[40]Janeiro!$H$18</f>
        <v>23.040000000000003</v>
      </c>
      <c r="P44" s="141">
        <f>[40]Janeiro!$H$19</f>
        <v>15.120000000000001</v>
      </c>
      <c r="Q44" s="141">
        <f>[40]Janeiro!$H$20</f>
        <v>11.879999999999999</v>
      </c>
      <c r="R44" s="141">
        <f>[40]Janeiro!$H$21</f>
        <v>12.6</v>
      </c>
      <c r="S44" s="141">
        <f>[40]Janeiro!$H$22</f>
        <v>9.3600000000000012</v>
      </c>
      <c r="T44" s="141">
        <f>[40]Janeiro!$H$23</f>
        <v>12.6</v>
      </c>
      <c r="U44" s="141">
        <f>[40]Janeiro!$H$24</f>
        <v>16.920000000000002</v>
      </c>
      <c r="V44" s="141">
        <f>[40]Janeiro!$H$25</f>
        <v>23.400000000000002</v>
      </c>
      <c r="W44" s="141">
        <f>[40]Janeiro!$H$26</f>
        <v>27.36</v>
      </c>
      <c r="X44" s="141">
        <f>[40]Janeiro!$H$27</f>
        <v>16.559999999999999</v>
      </c>
      <c r="Y44" s="141">
        <f>[40]Janeiro!$H$28</f>
        <v>14.76</v>
      </c>
      <c r="Z44" s="141">
        <f>[40]Janeiro!$H$29</f>
        <v>8.64</v>
      </c>
      <c r="AA44" s="141">
        <f>[40]Janeiro!$H$30</f>
        <v>10.08</v>
      </c>
      <c r="AB44" s="141">
        <f>[40]Janeiro!$H$31</f>
        <v>14.04</v>
      </c>
      <c r="AC44" s="141">
        <f>[40]Janeiro!$H$32</f>
        <v>16.920000000000002</v>
      </c>
      <c r="AD44" s="141">
        <f>[40]Janeiro!$H$33</f>
        <v>15.120000000000001</v>
      </c>
      <c r="AE44" s="141">
        <f>[40]Janeiro!$H$34</f>
        <v>14.4</v>
      </c>
      <c r="AF44" s="141">
        <f>[40]Janeiro!$H$35</f>
        <v>27.36</v>
      </c>
      <c r="AG44" s="146">
        <f t="shared" si="3"/>
        <v>27.36</v>
      </c>
      <c r="AH44" s="145">
        <f t="shared" si="4"/>
        <v>16.676129032258064</v>
      </c>
      <c r="AJ44" s="18" t="s">
        <v>35</v>
      </c>
      <c r="AK44" s="18" t="s">
        <v>35</v>
      </c>
      <c r="AL44" s="115" t="s">
        <v>35</v>
      </c>
    </row>
    <row r="45" spans="1:38" hidden="1" x14ac:dyDescent="0.2">
      <c r="A45" s="110" t="s">
        <v>148</v>
      </c>
      <c r="B45" s="141" t="str">
        <f>[41]Janeiro!$H$5</f>
        <v>*</v>
      </c>
      <c r="C45" s="141" t="str">
        <f>[41]Janeiro!$H$6</f>
        <v>*</v>
      </c>
      <c r="D45" s="141" t="str">
        <f>[41]Janeiro!$H$7</f>
        <v>*</v>
      </c>
      <c r="E45" s="141" t="str">
        <f>[41]Janeiro!$H$8</f>
        <v>*</v>
      </c>
      <c r="F45" s="141" t="str">
        <f>[41]Janeiro!$H$9</f>
        <v>*</v>
      </c>
      <c r="G45" s="141" t="str">
        <f>[41]Janeiro!$H$10</f>
        <v>*</v>
      </c>
      <c r="H45" s="141" t="str">
        <f>[41]Janeiro!$H$11</f>
        <v>*</v>
      </c>
      <c r="I45" s="141" t="str">
        <f>[41]Janeiro!$H$12</f>
        <v>*</v>
      </c>
      <c r="J45" s="141" t="str">
        <f>[41]Janeiro!$H$13</f>
        <v>*</v>
      </c>
      <c r="K45" s="141" t="str">
        <f>[41]Janeiro!$H$14</f>
        <v>*</v>
      </c>
      <c r="L45" s="141" t="str">
        <f>[41]Janeiro!$H$15</f>
        <v>*</v>
      </c>
      <c r="M45" s="141" t="str">
        <f>[41]Janeiro!$H$16</f>
        <v>*</v>
      </c>
      <c r="N45" s="141" t="str">
        <f>[41]Janeiro!$H$17</f>
        <v>*</v>
      </c>
      <c r="O45" s="141" t="str">
        <f>[41]Janeiro!$H$18</f>
        <v>*</v>
      </c>
      <c r="P45" s="141" t="str">
        <f>[41]Janeiro!$H$19</f>
        <v>*</v>
      </c>
      <c r="Q45" s="141" t="str">
        <f>[41]Janeiro!$H$20</f>
        <v>*</v>
      </c>
      <c r="R45" s="141" t="str">
        <f>[41]Janeiro!$H$21</f>
        <v>*</v>
      </c>
      <c r="S45" s="141" t="str">
        <f>[41]Janeiro!$H$22</f>
        <v>*</v>
      </c>
      <c r="T45" s="141" t="str">
        <f>[41]Janeiro!$H$23</f>
        <v>*</v>
      </c>
      <c r="U45" s="141" t="str">
        <f>[41]Janeiro!$H$24</f>
        <v>*</v>
      </c>
      <c r="V45" s="141" t="str">
        <f>[41]Janeiro!$H$25</f>
        <v>*</v>
      </c>
      <c r="W45" s="141" t="str">
        <f>[41]Janeiro!$H$26</f>
        <v>*</v>
      </c>
      <c r="X45" s="141" t="str">
        <f>[41]Janeiro!$H$27</f>
        <v>*</v>
      </c>
      <c r="Y45" s="141" t="str">
        <f>[41]Janeiro!$H$28</f>
        <v>*</v>
      </c>
      <c r="Z45" s="141" t="str">
        <f>[41]Janeiro!$H$29</f>
        <v>*</v>
      </c>
      <c r="AA45" s="141" t="str">
        <f>[41]Janeiro!$H$30</f>
        <v>*</v>
      </c>
      <c r="AB45" s="141" t="str">
        <f>[41]Janeiro!$H$31</f>
        <v>*</v>
      </c>
      <c r="AC45" s="141" t="str">
        <f>[41]Janeiro!$H$32</f>
        <v>*</v>
      </c>
      <c r="AD45" s="141" t="str">
        <f>[41]Janeiro!$H$33</f>
        <v>*</v>
      </c>
      <c r="AE45" s="141" t="str">
        <f>[41]Janeiro!$H$34</f>
        <v>*</v>
      </c>
      <c r="AF45" s="141" t="str">
        <f>[41]Janeiro!$H$35</f>
        <v>*</v>
      </c>
      <c r="AG45" s="146">
        <f t="shared" si="3"/>
        <v>0</v>
      </c>
      <c r="AH45" s="145" t="e">
        <f t="shared" si="4"/>
        <v>#DIV/0!</v>
      </c>
    </row>
    <row r="46" spans="1:38" x14ac:dyDescent="0.2">
      <c r="A46" s="50" t="s">
        <v>19</v>
      </c>
      <c r="B46" s="141">
        <f>[42]Janeiro!$H$5</f>
        <v>5.7600000000000007</v>
      </c>
      <c r="C46" s="141">
        <f>[42]Janeiro!$H$6</f>
        <v>2.52</v>
      </c>
      <c r="D46" s="141">
        <f>[42]Janeiro!$H$7</f>
        <v>3.24</v>
      </c>
      <c r="E46" s="141">
        <f>[42]Janeiro!$H$8</f>
        <v>6.12</v>
      </c>
      <c r="F46" s="141">
        <f>[42]Janeiro!$H$9</f>
        <v>1.08</v>
      </c>
      <c r="G46" s="141">
        <f>[42]Janeiro!$H$10</f>
        <v>2.8800000000000003</v>
      </c>
      <c r="H46" s="141">
        <f>[42]Janeiro!$H$11</f>
        <v>4.6800000000000006</v>
      </c>
      <c r="I46" s="141">
        <f>[42]Janeiro!$H$12</f>
        <v>3.6</v>
      </c>
      <c r="J46" s="141">
        <f>[42]Janeiro!$H$13</f>
        <v>9</v>
      </c>
      <c r="K46" s="141">
        <f>[42]Janeiro!$H$14</f>
        <v>5.7600000000000007</v>
      </c>
      <c r="L46" s="141">
        <f>[42]Janeiro!$H$15</f>
        <v>6.48</v>
      </c>
      <c r="M46" s="141">
        <f>[42]Janeiro!$H$16</f>
        <v>5.04</v>
      </c>
      <c r="N46" s="141">
        <f>[42]Janeiro!$H$17</f>
        <v>10.08</v>
      </c>
      <c r="O46" s="141">
        <f>[42]Janeiro!$H$18</f>
        <v>15.840000000000002</v>
      </c>
      <c r="P46" s="141">
        <f>[42]Janeiro!$H$19</f>
        <v>4.32</v>
      </c>
      <c r="Q46" s="141">
        <f>[42]Janeiro!$H$20</f>
        <v>0</v>
      </c>
      <c r="R46" s="141">
        <f>[42]Janeiro!$H$21</f>
        <v>5.7600000000000007</v>
      </c>
      <c r="S46" s="141">
        <f>[42]Janeiro!$H$22</f>
        <v>2.52</v>
      </c>
      <c r="T46" s="141">
        <f>[42]Janeiro!$H$23</f>
        <v>0</v>
      </c>
      <c r="U46" s="141">
        <f>[42]Janeiro!$H$24</f>
        <v>4.6800000000000006</v>
      </c>
      <c r="V46" s="141">
        <f>[42]Janeiro!$H$25</f>
        <v>2.16</v>
      </c>
      <c r="W46" s="141">
        <f>[42]Janeiro!$H$26</f>
        <v>4.6800000000000006</v>
      </c>
      <c r="X46" s="141">
        <f>[42]Janeiro!$H$27</f>
        <v>0</v>
      </c>
      <c r="Y46" s="141">
        <f>[42]Janeiro!$H$28</f>
        <v>0</v>
      </c>
      <c r="Z46" s="141">
        <f>[42]Janeiro!$H$29</f>
        <v>2.8800000000000003</v>
      </c>
      <c r="AA46" s="141">
        <f>[42]Janeiro!$H$30</f>
        <v>5.4</v>
      </c>
      <c r="AB46" s="141">
        <f>[42]Janeiro!$H$31</f>
        <v>4.6800000000000006</v>
      </c>
      <c r="AC46" s="141">
        <f>[42]Janeiro!$H$32</f>
        <v>3.24</v>
      </c>
      <c r="AD46" s="141">
        <f>[42]Janeiro!$H$33</f>
        <v>4.6800000000000006</v>
      </c>
      <c r="AE46" s="141">
        <f>[42]Janeiro!$H$34</f>
        <v>2.52</v>
      </c>
      <c r="AF46" s="141">
        <f>[42]Janeiro!$H$35</f>
        <v>3.9600000000000004</v>
      </c>
      <c r="AG46" s="146">
        <f t="shared" si="3"/>
        <v>15.840000000000002</v>
      </c>
      <c r="AH46" s="145">
        <f t="shared" si="4"/>
        <v>4.3083870967741946</v>
      </c>
      <c r="AI46" s="115" t="s">
        <v>35</v>
      </c>
    </row>
    <row r="47" spans="1:38" x14ac:dyDescent="0.2">
      <c r="A47" s="50" t="s">
        <v>23</v>
      </c>
      <c r="B47" s="141">
        <f>[43]Janeiro!$H$5</f>
        <v>13.32</v>
      </c>
      <c r="C47" s="141">
        <f>[43]Janeiro!$H$6</f>
        <v>15.120000000000001</v>
      </c>
      <c r="D47" s="141">
        <f>[43]Janeiro!$H$7</f>
        <v>14.04</v>
      </c>
      <c r="E47" s="141">
        <f>[43]Janeiro!$H$8</f>
        <v>16.2</v>
      </c>
      <c r="F47" s="141">
        <f>[43]Janeiro!$H$9</f>
        <v>20.52</v>
      </c>
      <c r="G47" s="141">
        <f>[43]Janeiro!$H$10</f>
        <v>14.76</v>
      </c>
      <c r="H47" s="141">
        <f>[43]Janeiro!$H$11</f>
        <v>16.920000000000002</v>
      </c>
      <c r="I47" s="141">
        <f>[43]Janeiro!$H$12</f>
        <v>11.520000000000001</v>
      </c>
      <c r="J47" s="141">
        <f>[43]Janeiro!$H$13</f>
        <v>9</v>
      </c>
      <c r="K47" s="141">
        <f>[43]Janeiro!$H$14</f>
        <v>10.8</v>
      </c>
      <c r="L47" s="141">
        <f>[43]Janeiro!$H$15</f>
        <v>15.48</v>
      </c>
      <c r="M47" s="141">
        <f>[43]Janeiro!$H$16</f>
        <v>13.32</v>
      </c>
      <c r="N47" s="141">
        <f>[43]Janeiro!$H$17</f>
        <v>18</v>
      </c>
      <c r="O47" s="141">
        <f>[43]Janeiro!$H$18</f>
        <v>13.68</v>
      </c>
      <c r="P47" s="141">
        <f>[43]Janeiro!$H$19</f>
        <v>8.2799999999999994</v>
      </c>
      <c r="Q47" s="141">
        <f>[43]Janeiro!$H$20</f>
        <v>13.68</v>
      </c>
      <c r="R47" s="141">
        <f>[43]Janeiro!$H$21</f>
        <v>17.28</v>
      </c>
      <c r="S47" s="141">
        <f>[43]Janeiro!$H$22</f>
        <v>8.64</v>
      </c>
      <c r="T47" s="141">
        <f>[43]Janeiro!$H$23</f>
        <v>17.64</v>
      </c>
      <c r="U47" s="141">
        <f>[43]Janeiro!$H$24</f>
        <v>14.4</v>
      </c>
      <c r="V47" s="141">
        <f>[43]Janeiro!$H$25</f>
        <v>14.04</v>
      </c>
      <c r="W47" s="141">
        <f>[43]Janeiro!$H$26</f>
        <v>17.64</v>
      </c>
      <c r="X47" s="141">
        <f>[43]Janeiro!$H$27</f>
        <v>10.08</v>
      </c>
      <c r="Y47" s="141">
        <f>[43]Janeiro!$H$28</f>
        <v>11.879999999999999</v>
      </c>
      <c r="Z47" s="141">
        <f>[43]Janeiro!$H$29</f>
        <v>11.520000000000001</v>
      </c>
      <c r="AA47" s="141">
        <f>[43]Janeiro!$H$30</f>
        <v>11.520000000000001</v>
      </c>
      <c r="AB47" s="141">
        <f>[43]Janeiro!$H$31</f>
        <v>11.879999999999999</v>
      </c>
      <c r="AC47" s="141">
        <f>[43]Janeiro!$H$32</f>
        <v>11.16</v>
      </c>
      <c r="AD47" s="141">
        <f>[43]Janeiro!$H$33</f>
        <v>12.24</v>
      </c>
      <c r="AE47" s="141">
        <f>[43]Janeiro!$H$34</f>
        <v>15.840000000000002</v>
      </c>
      <c r="AF47" s="141">
        <f>[43]Janeiro!$H$35</f>
        <v>10.8</v>
      </c>
      <c r="AG47" s="146">
        <f t="shared" si="3"/>
        <v>20.52</v>
      </c>
      <c r="AH47" s="145">
        <f t="shared" si="4"/>
        <v>13.587096774193546</v>
      </c>
    </row>
    <row r="48" spans="1:38" x14ac:dyDescent="0.2">
      <c r="A48" s="50" t="s">
        <v>34</v>
      </c>
      <c r="B48" s="141">
        <f>[44]Janeiro!$H$5</f>
        <v>21.6</v>
      </c>
      <c r="C48" s="141">
        <f>[44]Janeiro!$H$6</f>
        <v>24.840000000000003</v>
      </c>
      <c r="D48" s="141">
        <f>[44]Janeiro!$H$7</f>
        <v>21.240000000000002</v>
      </c>
      <c r="E48" s="141">
        <f>[44]Janeiro!$H$8</f>
        <v>25.56</v>
      </c>
      <c r="F48" s="141">
        <f>[44]Janeiro!$H$9</f>
        <v>14.76</v>
      </c>
      <c r="G48" s="141">
        <f>[44]Janeiro!$H$10</f>
        <v>14.04</v>
      </c>
      <c r="H48" s="141">
        <f>[44]Janeiro!$H$11</f>
        <v>18.720000000000002</v>
      </c>
      <c r="I48" s="141">
        <f>[44]Janeiro!$H$12</f>
        <v>19.079999999999998</v>
      </c>
      <c r="J48" s="141">
        <f>[44]Janeiro!$H$13</f>
        <v>16.559999999999999</v>
      </c>
      <c r="K48" s="141">
        <f>[44]Janeiro!$H$14</f>
        <v>20.88</v>
      </c>
      <c r="L48" s="141">
        <f>[44]Janeiro!$H$15</f>
        <v>25.92</v>
      </c>
      <c r="M48" s="141">
        <f>[44]Janeiro!$H$16</f>
        <v>33.480000000000004</v>
      </c>
      <c r="N48" s="141">
        <f>[44]Janeiro!$H$17</f>
        <v>27.36</v>
      </c>
      <c r="O48" s="141">
        <f>[44]Janeiro!$H$18</f>
        <v>20.52</v>
      </c>
      <c r="P48" s="141">
        <f>[44]Janeiro!$H$19</f>
        <v>16.2</v>
      </c>
      <c r="Q48" s="141">
        <f>[44]Janeiro!$H$20</f>
        <v>15.120000000000001</v>
      </c>
      <c r="R48" s="141">
        <f>[44]Janeiro!$H$21</f>
        <v>24.48</v>
      </c>
      <c r="S48" s="141">
        <f>[44]Janeiro!$H$22</f>
        <v>21.6</v>
      </c>
      <c r="T48" s="141">
        <f>[44]Janeiro!$H$23</f>
        <v>25.2</v>
      </c>
      <c r="U48" s="141">
        <f>[44]Janeiro!$H$24</f>
        <v>20.16</v>
      </c>
      <c r="V48" s="141">
        <f>[44]Janeiro!$H$25</f>
        <v>24.48</v>
      </c>
      <c r="W48" s="141">
        <f>[44]Janeiro!$H$26</f>
        <v>20.52</v>
      </c>
      <c r="X48" s="141">
        <f>[44]Janeiro!$H$27</f>
        <v>24.48</v>
      </c>
      <c r="Y48" s="141">
        <f>[44]Janeiro!$H$28</f>
        <v>17.64</v>
      </c>
      <c r="Z48" s="141">
        <f>[44]Janeiro!$H$29</f>
        <v>11.879999999999999</v>
      </c>
      <c r="AA48" s="141">
        <f>[44]Janeiro!$H$30</f>
        <v>14.04</v>
      </c>
      <c r="AB48" s="141">
        <f>[44]Janeiro!$H$31</f>
        <v>29.880000000000003</v>
      </c>
      <c r="AC48" s="141">
        <f>[44]Janeiro!$H$32</f>
        <v>21.240000000000002</v>
      </c>
      <c r="AD48" s="141">
        <f>[44]Janeiro!$H$33</f>
        <v>19.8</v>
      </c>
      <c r="AE48" s="141">
        <f>[44]Janeiro!$H$34</f>
        <v>27</v>
      </c>
      <c r="AF48" s="141">
        <f>[44]Janeiro!$H$35</f>
        <v>23.400000000000002</v>
      </c>
      <c r="AG48" s="146">
        <f t="shared" si="3"/>
        <v>33.480000000000004</v>
      </c>
      <c r="AH48" s="145">
        <f t="shared" si="4"/>
        <v>21.344516129032261</v>
      </c>
      <c r="AI48" s="115" t="s">
        <v>35</v>
      </c>
    </row>
    <row r="49" spans="1:38" x14ac:dyDescent="0.2">
      <c r="A49" s="50" t="s">
        <v>20</v>
      </c>
      <c r="B49" s="141">
        <f>[45]Janeiro!$H$5</f>
        <v>11.879999999999999</v>
      </c>
      <c r="C49" s="141">
        <f>[45]Janeiro!$H$6</f>
        <v>12.96</v>
      </c>
      <c r="D49" s="141">
        <f>[45]Janeiro!$H$7</f>
        <v>13.68</v>
      </c>
      <c r="E49" s="141">
        <f>[45]Janeiro!$H$8</f>
        <v>14.76</v>
      </c>
      <c r="F49" s="141">
        <f>[45]Janeiro!$H$9</f>
        <v>9</v>
      </c>
      <c r="G49" s="141">
        <f>[45]Janeiro!$H$10</f>
        <v>7.5600000000000005</v>
      </c>
      <c r="H49" s="141">
        <f>[45]Janeiro!$H$11</f>
        <v>8.64</v>
      </c>
      <c r="I49" s="141">
        <f>[45]Janeiro!$H$12</f>
        <v>9</v>
      </c>
      <c r="J49" s="141">
        <f>[45]Janeiro!$H$13</f>
        <v>7.9200000000000008</v>
      </c>
      <c r="K49" s="141">
        <f>[45]Janeiro!$H$14</f>
        <v>7.5600000000000005</v>
      </c>
      <c r="L49" s="141">
        <f>[45]Janeiro!$H$15</f>
        <v>10.8</v>
      </c>
      <c r="M49" s="141">
        <f>[45]Janeiro!$H$16</f>
        <v>12.24</v>
      </c>
      <c r="N49" s="141">
        <f>[45]Janeiro!$H$17</f>
        <v>20.88</v>
      </c>
      <c r="O49" s="141">
        <f>[45]Janeiro!$H$18</f>
        <v>12.96</v>
      </c>
      <c r="P49" s="141">
        <f>[45]Janeiro!$H$19</f>
        <v>10.08</v>
      </c>
      <c r="Q49" s="141">
        <f>[45]Janeiro!$H$20</f>
        <v>12.6</v>
      </c>
      <c r="R49" s="141">
        <f>[45]Janeiro!$H$21</f>
        <v>10.8</v>
      </c>
      <c r="S49" s="141">
        <f>[45]Janeiro!$H$22</f>
        <v>15.120000000000001</v>
      </c>
      <c r="T49" s="141">
        <f>[45]Janeiro!$H$23</f>
        <v>9.3600000000000012</v>
      </c>
      <c r="U49" s="141">
        <f>[45]Janeiro!$H$24</f>
        <v>13.68</v>
      </c>
      <c r="V49" s="141">
        <f>[45]Janeiro!$H$25</f>
        <v>10.08</v>
      </c>
      <c r="W49" s="141">
        <f>[45]Janeiro!$H$26</f>
        <v>12.24</v>
      </c>
      <c r="X49" s="141">
        <f>[45]Janeiro!$H$27</f>
        <v>8.64</v>
      </c>
      <c r="Y49" s="141">
        <f>[45]Janeiro!$H$28</f>
        <v>9.3600000000000012</v>
      </c>
      <c r="Z49" s="141">
        <f>[45]Janeiro!$H$29</f>
        <v>9.3600000000000012</v>
      </c>
      <c r="AA49" s="141">
        <f>[45]Janeiro!$H$30</f>
        <v>7.5600000000000005</v>
      </c>
      <c r="AB49" s="141">
        <f>[45]Janeiro!$H$31</f>
        <v>11.16</v>
      </c>
      <c r="AC49" s="141">
        <f>[45]Janeiro!$H$32</f>
        <v>18.36</v>
      </c>
      <c r="AD49" s="141">
        <f>[45]Janeiro!$H$33</f>
        <v>14.4</v>
      </c>
      <c r="AE49" s="141">
        <f>[45]Janeiro!$H$34</f>
        <v>14.04</v>
      </c>
      <c r="AF49" s="141">
        <f>[45]Janeiro!$H$35</f>
        <v>21.240000000000002</v>
      </c>
      <c r="AG49" s="146">
        <f t="shared" si="3"/>
        <v>21.240000000000002</v>
      </c>
      <c r="AH49" s="145">
        <f t="shared" si="4"/>
        <v>11.868387096774198</v>
      </c>
    </row>
    <row r="50" spans="1:38" s="117" customFormat="1" ht="17.100000000000001" customHeight="1" x14ac:dyDescent="0.2">
      <c r="A50" s="51" t="s">
        <v>24</v>
      </c>
      <c r="B50" s="142">
        <f t="shared" ref="B50:AG50" si="5">MAX(B5:B49)</f>
        <v>32.4</v>
      </c>
      <c r="C50" s="142">
        <f t="shared" si="5"/>
        <v>27</v>
      </c>
      <c r="D50" s="142">
        <f t="shared" si="5"/>
        <v>26.28</v>
      </c>
      <c r="E50" s="142">
        <f t="shared" si="5"/>
        <v>27.720000000000002</v>
      </c>
      <c r="F50" s="142">
        <f t="shared" si="5"/>
        <v>23.040000000000003</v>
      </c>
      <c r="G50" s="142">
        <f t="shared" si="5"/>
        <v>26.28</v>
      </c>
      <c r="H50" s="142">
        <f t="shared" si="5"/>
        <v>27.36</v>
      </c>
      <c r="I50" s="142">
        <f t="shared" si="5"/>
        <v>26.28</v>
      </c>
      <c r="J50" s="142">
        <f t="shared" si="5"/>
        <v>23.400000000000002</v>
      </c>
      <c r="K50" s="142">
        <f t="shared" si="5"/>
        <v>28.44</v>
      </c>
      <c r="L50" s="142">
        <f t="shared" si="5"/>
        <v>27.720000000000002</v>
      </c>
      <c r="M50" s="142">
        <f t="shared" si="5"/>
        <v>33.480000000000004</v>
      </c>
      <c r="N50" s="142">
        <f t="shared" si="5"/>
        <v>27.36</v>
      </c>
      <c r="O50" s="142">
        <f t="shared" si="5"/>
        <v>28.8</v>
      </c>
      <c r="P50" s="142">
        <f t="shared" si="5"/>
        <v>21.96</v>
      </c>
      <c r="Q50" s="142">
        <f t="shared" si="5"/>
        <v>18.36</v>
      </c>
      <c r="R50" s="142">
        <f t="shared" si="5"/>
        <v>27.720000000000002</v>
      </c>
      <c r="S50" s="142">
        <f t="shared" si="5"/>
        <v>30.240000000000002</v>
      </c>
      <c r="T50" s="142">
        <f t="shared" si="5"/>
        <v>25.2</v>
      </c>
      <c r="U50" s="142">
        <f t="shared" si="5"/>
        <v>27</v>
      </c>
      <c r="V50" s="142">
        <f t="shared" si="5"/>
        <v>28.44</v>
      </c>
      <c r="W50" s="142">
        <f t="shared" si="5"/>
        <v>28.44</v>
      </c>
      <c r="X50" s="142">
        <f t="shared" si="5"/>
        <v>34.200000000000003</v>
      </c>
      <c r="Y50" s="142">
        <f t="shared" si="5"/>
        <v>19.440000000000001</v>
      </c>
      <c r="Z50" s="142">
        <f t="shared" si="5"/>
        <v>28.08</v>
      </c>
      <c r="AA50" s="142">
        <f t="shared" si="5"/>
        <v>20.52</v>
      </c>
      <c r="AB50" s="142">
        <f t="shared" si="5"/>
        <v>29.880000000000003</v>
      </c>
      <c r="AC50" s="142">
        <f t="shared" si="5"/>
        <v>28.08</v>
      </c>
      <c r="AD50" s="142">
        <f t="shared" si="5"/>
        <v>30.240000000000002</v>
      </c>
      <c r="AE50" s="142">
        <f t="shared" si="5"/>
        <v>27</v>
      </c>
      <c r="AF50" s="142">
        <f t="shared" ref="AF50" si="6">MAX(AF5:AF49)</f>
        <v>27.36</v>
      </c>
      <c r="AG50" s="146">
        <f t="shared" si="5"/>
        <v>34.200000000000003</v>
      </c>
      <c r="AH50" s="143"/>
      <c r="AK50" s="117" t="s">
        <v>35</v>
      </c>
      <c r="AL50" s="117" t="s">
        <v>35</v>
      </c>
    </row>
    <row r="51" spans="1:38" x14ac:dyDescent="0.2">
      <c r="A51" s="127" t="s">
        <v>226</v>
      </c>
      <c r="B51" s="40"/>
      <c r="C51" s="40"/>
      <c r="D51" s="40"/>
      <c r="E51" s="40"/>
      <c r="F51" s="40"/>
      <c r="G51" s="40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47"/>
      <c r="AE51" s="53" t="s">
        <v>35</v>
      </c>
      <c r="AF51" s="53"/>
      <c r="AG51" s="44"/>
      <c r="AH51" s="46"/>
      <c r="AK51" s="18" t="s">
        <v>35</v>
      </c>
    </row>
    <row r="52" spans="1:38" x14ac:dyDescent="0.2">
      <c r="A52" s="126" t="s">
        <v>227</v>
      </c>
      <c r="B52" s="41"/>
      <c r="C52" s="41"/>
      <c r="D52" s="41"/>
      <c r="E52" s="41"/>
      <c r="F52" s="41"/>
      <c r="G52" s="41"/>
      <c r="H52" s="41"/>
      <c r="I52" s="41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55"/>
      <c r="U52" s="155"/>
      <c r="V52" s="155"/>
      <c r="W52" s="155"/>
      <c r="X52" s="155"/>
      <c r="Y52" s="78"/>
      <c r="Z52" s="78"/>
      <c r="AA52" s="78"/>
      <c r="AB52" s="78"/>
      <c r="AC52" s="78"/>
      <c r="AD52" s="78"/>
      <c r="AE52" s="78"/>
      <c r="AF52" s="92"/>
      <c r="AG52" s="44"/>
      <c r="AH52" s="43"/>
      <c r="AJ52" s="18" t="s">
        <v>35</v>
      </c>
      <c r="AK52" s="18" t="s">
        <v>35</v>
      </c>
      <c r="AL52" s="18" t="s">
        <v>35</v>
      </c>
    </row>
    <row r="53" spans="1:38" x14ac:dyDescent="0.2">
      <c r="A53" s="42"/>
      <c r="B53" s="78"/>
      <c r="C53" s="78"/>
      <c r="D53" s="78"/>
      <c r="E53" s="78"/>
      <c r="F53" s="78"/>
      <c r="G53" s="78"/>
      <c r="H53" s="78"/>
      <c r="I53" s="78"/>
      <c r="J53" s="79"/>
      <c r="K53" s="79"/>
      <c r="L53" s="79"/>
      <c r="M53" s="79"/>
      <c r="N53" s="79"/>
      <c r="O53" s="79"/>
      <c r="P53" s="79"/>
      <c r="Q53" s="78"/>
      <c r="R53" s="78"/>
      <c r="S53" s="78"/>
      <c r="T53" s="156"/>
      <c r="U53" s="156"/>
      <c r="V53" s="156"/>
      <c r="W53" s="156"/>
      <c r="X53" s="156"/>
      <c r="Y53" s="78"/>
      <c r="Z53" s="78"/>
      <c r="AA53" s="78"/>
      <c r="AB53" s="78"/>
      <c r="AC53" s="78"/>
      <c r="AD53" s="47"/>
      <c r="AE53" s="47"/>
      <c r="AF53" s="47"/>
      <c r="AG53" s="44"/>
      <c r="AH53" s="43"/>
    </row>
    <row r="54" spans="1:38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47"/>
      <c r="AE54" s="47"/>
      <c r="AF54" s="47"/>
      <c r="AG54" s="44"/>
      <c r="AH54" s="80"/>
      <c r="AL54" s="18" t="s">
        <v>35</v>
      </c>
    </row>
    <row r="55" spans="1:38" x14ac:dyDescent="0.2">
      <c r="A55" s="42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47"/>
      <c r="AF55" s="47"/>
      <c r="AG55" s="44"/>
      <c r="AH55" s="46"/>
    </row>
    <row r="56" spans="1:38" x14ac:dyDescent="0.2">
      <c r="A56" s="42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48"/>
      <c r="AF56" s="48"/>
      <c r="AG56" s="44"/>
      <c r="AH56" s="46"/>
      <c r="AK56" s="18" t="s">
        <v>35</v>
      </c>
    </row>
    <row r="57" spans="1:38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6"/>
      <c r="AH57" s="81"/>
    </row>
    <row r="58" spans="1:38" x14ac:dyDescent="0.2"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H58" s="119"/>
      <c r="AK58" s="18" t="s">
        <v>35</v>
      </c>
    </row>
    <row r="60" spans="1:38" x14ac:dyDescent="0.2">
      <c r="AA60" s="122" t="s">
        <v>35</v>
      </c>
      <c r="AH60" s="18" t="s">
        <v>35</v>
      </c>
      <c r="AK60" s="18" t="s">
        <v>35</v>
      </c>
    </row>
    <row r="61" spans="1:38" x14ac:dyDescent="0.2">
      <c r="U61" s="122" t="s">
        <v>35</v>
      </c>
    </row>
    <row r="62" spans="1:38" x14ac:dyDescent="0.2">
      <c r="J62" s="122" t="s">
        <v>35</v>
      </c>
      <c r="N62" s="122" t="s">
        <v>35</v>
      </c>
      <c r="S62" s="122" t="s">
        <v>35</v>
      </c>
      <c r="V62" s="122" t="s">
        <v>35</v>
      </c>
    </row>
    <row r="63" spans="1:38" x14ac:dyDescent="0.2">
      <c r="G63" s="122" t="s">
        <v>35</v>
      </c>
      <c r="H63" s="122" t="s">
        <v>215</v>
      </c>
      <c r="P63" s="122" t="s">
        <v>35</v>
      </c>
      <c r="S63" s="122" t="s">
        <v>35</v>
      </c>
      <c r="U63" s="122" t="s">
        <v>35</v>
      </c>
      <c r="V63" s="122" t="s">
        <v>35</v>
      </c>
      <c r="AC63" s="122" t="s">
        <v>35</v>
      </c>
    </row>
    <row r="64" spans="1:38" x14ac:dyDescent="0.2">
      <c r="T64" s="122" t="s">
        <v>35</v>
      </c>
      <c r="W64" s="122" t="s">
        <v>35</v>
      </c>
      <c r="AA64" s="122" t="s">
        <v>35</v>
      </c>
      <c r="AE64" s="122" t="s">
        <v>35</v>
      </c>
    </row>
    <row r="65" spans="7:38" x14ac:dyDescent="0.2">
      <c r="W65" s="122" t="s">
        <v>35</v>
      </c>
      <c r="Z65" s="122" t="s">
        <v>35</v>
      </c>
    </row>
    <row r="66" spans="7:38" x14ac:dyDescent="0.2">
      <c r="P66" s="122" t="s">
        <v>35</v>
      </c>
      <c r="Q66" s="122" t="s">
        <v>35</v>
      </c>
      <c r="AA66" s="122" t="s">
        <v>35</v>
      </c>
      <c r="AE66" s="122" t="s">
        <v>35</v>
      </c>
    </row>
    <row r="68" spans="7:38" x14ac:dyDescent="0.2">
      <c r="K68" s="122" t="s">
        <v>35</v>
      </c>
      <c r="M68" s="122" t="s">
        <v>35</v>
      </c>
    </row>
    <row r="69" spans="7:38" x14ac:dyDescent="0.2">
      <c r="G69" s="122" t="s">
        <v>35</v>
      </c>
      <c r="AL69" s="115" t="s">
        <v>35</v>
      </c>
    </row>
    <row r="70" spans="7:38" x14ac:dyDescent="0.2">
      <c r="M70" s="122" t="s">
        <v>35</v>
      </c>
      <c r="AL70" s="115" t="s">
        <v>35</v>
      </c>
    </row>
    <row r="72" spans="7:38" x14ac:dyDescent="0.2">
      <c r="R72" s="122" t="s">
        <v>35</v>
      </c>
    </row>
    <row r="77" spans="7:38" x14ac:dyDescent="0.2">
      <c r="AL77" s="115" t="s">
        <v>35</v>
      </c>
    </row>
  </sheetData>
  <mergeCells count="36">
    <mergeCell ref="AF3:AF4"/>
    <mergeCell ref="B2:AH2"/>
    <mergeCell ref="A1:AG1"/>
    <mergeCell ref="A2:A4"/>
    <mergeCell ref="B3:B4"/>
    <mergeCell ref="C3:C4"/>
    <mergeCell ref="D3:D4"/>
    <mergeCell ref="E3:E4"/>
    <mergeCell ref="F3:F4"/>
    <mergeCell ref="G3:G4"/>
    <mergeCell ref="I3:I4"/>
    <mergeCell ref="J3:J4"/>
    <mergeCell ref="K3:K4"/>
    <mergeCell ref="H3:H4"/>
    <mergeCell ref="L3:L4"/>
    <mergeCell ref="O3:O4"/>
    <mergeCell ref="P3:P4"/>
    <mergeCell ref="M3:M4"/>
    <mergeCell ref="V3:V4"/>
    <mergeCell ref="U3:U4"/>
    <mergeCell ref="Q3:Q4"/>
    <mergeCell ref="R3:R4"/>
    <mergeCell ref="S3:S4"/>
    <mergeCell ref="T3:T4"/>
    <mergeCell ref="N3:N4"/>
    <mergeCell ref="T52:X52"/>
    <mergeCell ref="T53:X53"/>
    <mergeCell ref="W3:W4"/>
    <mergeCell ref="AE3:AE4"/>
    <mergeCell ref="X3:X4"/>
    <mergeCell ref="AB3:AB4"/>
    <mergeCell ref="AC3:AC4"/>
    <mergeCell ref="AD3:AD4"/>
    <mergeCell ref="Y3:Y4"/>
    <mergeCell ref="Z3:Z4"/>
    <mergeCell ref="AA3:AA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70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workbookViewId="0">
      <selection activeCell="AG52" sqref="AG52"/>
    </sheetView>
  </sheetViews>
  <sheetFormatPr defaultRowHeight="12.75" x14ac:dyDescent="0.2"/>
  <cols>
    <col min="1" max="1" width="23.7109375" style="1" customWidth="1"/>
    <col min="2" max="4" width="3.5703125" style="1" bestFit="1" customWidth="1"/>
    <col min="5" max="5" width="3.42578125" style="1" bestFit="1" customWidth="1"/>
    <col min="6" max="10" width="3.5703125" style="1" bestFit="1" customWidth="1"/>
    <col min="11" max="11" width="3.42578125" style="1" bestFit="1" customWidth="1"/>
    <col min="12" max="20" width="3.5703125" style="1" bestFit="1" customWidth="1"/>
    <col min="21" max="25" width="3.42578125" style="1" bestFit="1" customWidth="1"/>
    <col min="26" max="30" width="3.5703125" style="1" bestFit="1" customWidth="1"/>
    <col min="31" max="32" width="3.5703125" style="1" customWidth="1"/>
    <col min="33" max="33" width="18.140625" style="4" bestFit="1" customWidth="1"/>
  </cols>
  <sheetData>
    <row r="1" spans="1:38" ht="20.100000000000001" customHeight="1" thickBot="1" x14ac:dyDescent="0.25">
      <c r="A1" s="163" t="s">
        <v>22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5"/>
    </row>
    <row r="2" spans="1:38" s="2" customFormat="1" ht="16.5" customHeight="1" x14ac:dyDescent="0.2">
      <c r="A2" s="189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93"/>
    </row>
    <row r="3" spans="1:38" s="3" customFormat="1" ht="12" customHeight="1" x14ac:dyDescent="0.2">
      <c r="A3" s="190"/>
      <c r="B3" s="191">
        <v>1</v>
      </c>
      <c r="C3" s="185">
        <f>SUM(B3+1)</f>
        <v>2</v>
      </c>
      <c r="D3" s="185">
        <f t="shared" ref="D3:AD3" si="0">SUM(C3+1)</f>
        <v>3</v>
      </c>
      <c r="E3" s="185">
        <f t="shared" si="0"/>
        <v>4</v>
      </c>
      <c r="F3" s="185">
        <f t="shared" si="0"/>
        <v>5</v>
      </c>
      <c r="G3" s="185">
        <f t="shared" si="0"/>
        <v>6</v>
      </c>
      <c r="H3" s="185">
        <f t="shared" si="0"/>
        <v>7</v>
      </c>
      <c r="I3" s="185">
        <f t="shared" si="0"/>
        <v>8</v>
      </c>
      <c r="J3" s="185">
        <f t="shared" si="0"/>
        <v>9</v>
      </c>
      <c r="K3" s="185">
        <f t="shared" si="0"/>
        <v>10</v>
      </c>
      <c r="L3" s="185">
        <f t="shared" si="0"/>
        <v>11</v>
      </c>
      <c r="M3" s="185">
        <f t="shared" si="0"/>
        <v>12</v>
      </c>
      <c r="N3" s="185">
        <f t="shared" si="0"/>
        <v>13</v>
      </c>
      <c r="O3" s="185">
        <f t="shared" si="0"/>
        <v>14</v>
      </c>
      <c r="P3" s="185">
        <f t="shared" si="0"/>
        <v>15</v>
      </c>
      <c r="Q3" s="185">
        <f t="shared" si="0"/>
        <v>16</v>
      </c>
      <c r="R3" s="185">
        <f t="shared" si="0"/>
        <v>17</v>
      </c>
      <c r="S3" s="185">
        <f t="shared" si="0"/>
        <v>18</v>
      </c>
      <c r="T3" s="185">
        <f t="shared" si="0"/>
        <v>19</v>
      </c>
      <c r="U3" s="185">
        <f t="shared" si="0"/>
        <v>20</v>
      </c>
      <c r="V3" s="185">
        <f t="shared" si="0"/>
        <v>21</v>
      </c>
      <c r="W3" s="185">
        <f t="shared" si="0"/>
        <v>22</v>
      </c>
      <c r="X3" s="185">
        <f t="shared" si="0"/>
        <v>23</v>
      </c>
      <c r="Y3" s="185">
        <f t="shared" si="0"/>
        <v>24</v>
      </c>
      <c r="Z3" s="185">
        <f t="shared" si="0"/>
        <v>25</v>
      </c>
      <c r="AA3" s="185">
        <f t="shared" si="0"/>
        <v>26</v>
      </c>
      <c r="AB3" s="185">
        <f t="shared" si="0"/>
        <v>27</v>
      </c>
      <c r="AC3" s="185">
        <f t="shared" si="0"/>
        <v>28</v>
      </c>
      <c r="AD3" s="185">
        <f t="shared" si="0"/>
        <v>29</v>
      </c>
      <c r="AE3" s="194">
        <v>30</v>
      </c>
      <c r="AF3" s="196">
        <v>31</v>
      </c>
      <c r="AG3" s="96" t="s">
        <v>208</v>
      </c>
    </row>
    <row r="4" spans="1:38" s="3" customFormat="1" ht="13.5" customHeight="1" x14ac:dyDescent="0.2">
      <c r="A4" s="190"/>
      <c r="B4" s="192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95"/>
      <c r="AF4" s="159"/>
      <c r="AG4" s="97" t="s">
        <v>25</v>
      </c>
    </row>
    <row r="5" spans="1:38" s="3" customFormat="1" x14ac:dyDescent="0.2">
      <c r="A5" s="50" t="s">
        <v>30</v>
      </c>
      <c r="B5" s="103" t="str">
        <f>[1]Janeiro!$I$5</f>
        <v>*</v>
      </c>
      <c r="C5" s="103" t="str">
        <f>[1]Janeiro!$I$6</f>
        <v>*</v>
      </c>
      <c r="D5" s="103" t="str">
        <f>[1]Janeiro!$I$7</f>
        <v>*</v>
      </c>
      <c r="E5" s="103" t="str">
        <f>[1]Janeiro!$I$8</f>
        <v>*</v>
      </c>
      <c r="F5" s="103" t="str">
        <f>[1]Janeiro!$I$9</f>
        <v>*</v>
      </c>
      <c r="G5" s="103" t="str">
        <f>[1]Janeiro!$I$10</f>
        <v>*</v>
      </c>
      <c r="H5" s="103" t="str">
        <f>[1]Janeiro!$I$11</f>
        <v>*</v>
      </c>
      <c r="I5" s="103" t="str">
        <f>[1]Janeiro!$I$12</f>
        <v>*</v>
      </c>
      <c r="J5" s="103" t="str">
        <f>[1]Janeiro!$I$13</f>
        <v>*</v>
      </c>
      <c r="K5" s="103" t="str">
        <f>[1]Janeiro!$I$14</f>
        <v>*</v>
      </c>
      <c r="L5" s="103" t="str">
        <f>[1]Janeiro!$I$15</f>
        <v>*</v>
      </c>
      <c r="M5" s="103" t="str">
        <f>[1]Janeiro!$I$16</f>
        <v>*</v>
      </c>
      <c r="N5" s="103" t="str">
        <f>[1]Janeiro!$I$17</f>
        <v>*</v>
      </c>
      <c r="O5" s="103" t="str">
        <f>[1]Janeiro!$I$18</f>
        <v>*</v>
      </c>
      <c r="P5" s="103" t="str">
        <f>[1]Janeiro!$I$19</f>
        <v>*</v>
      </c>
      <c r="Q5" s="103" t="str">
        <f>[1]Janeiro!$I$20</f>
        <v>*</v>
      </c>
      <c r="R5" s="103" t="str">
        <f>[1]Janeiro!$I$21</f>
        <v>*</v>
      </c>
      <c r="S5" s="103" t="str">
        <f>[1]Janeiro!$I$22</f>
        <v>*</v>
      </c>
      <c r="T5" s="103" t="str">
        <f>[1]Janeiro!$I$23</f>
        <v>*</v>
      </c>
      <c r="U5" s="103" t="str">
        <f>[1]Janeiro!$I$24</f>
        <v>*</v>
      </c>
      <c r="V5" s="103" t="str">
        <f>[1]Janeiro!$I$25</f>
        <v>*</v>
      </c>
      <c r="W5" s="103" t="str">
        <f>[1]Janeiro!$I$26</f>
        <v>*</v>
      </c>
      <c r="X5" s="103" t="str">
        <f>[1]Janeiro!$I$27</f>
        <v>*</v>
      </c>
      <c r="Y5" s="103" t="str">
        <f>[1]Janeiro!$I$28</f>
        <v>*</v>
      </c>
      <c r="Z5" s="103" t="str">
        <f>[1]Janeiro!$I$29</f>
        <v>*</v>
      </c>
      <c r="AA5" s="103" t="str">
        <f>[1]Janeiro!$I$30</f>
        <v>*</v>
      </c>
      <c r="AB5" s="103" t="str">
        <f>[1]Janeiro!$I$31</f>
        <v>*</v>
      </c>
      <c r="AC5" s="103" t="str">
        <f>[1]Janeiro!$I$32</f>
        <v>*</v>
      </c>
      <c r="AD5" s="103" t="str">
        <f>[1]Janeiro!$I$33</f>
        <v>*</v>
      </c>
      <c r="AE5" s="103" t="str">
        <f>[1]Janeiro!$I$34</f>
        <v>*</v>
      </c>
      <c r="AF5" s="103" t="str">
        <f>[1]Janeiro!$I$35</f>
        <v>*</v>
      </c>
      <c r="AG5" s="104" t="str">
        <f>[1]Janeiro!$I$36</f>
        <v>*</v>
      </c>
    </row>
    <row r="6" spans="1:38" x14ac:dyDescent="0.2">
      <c r="A6" s="50" t="s">
        <v>0</v>
      </c>
      <c r="B6" s="7" t="str">
        <f>[2]Janeiro!$I$5</f>
        <v>*</v>
      </c>
      <c r="C6" s="7" t="str">
        <f>[2]Janeiro!$I$6</f>
        <v>*</v>
      </c>
      <c r="D6" s="7" t="str">
        <f>[2]Janeiro!$I$7</f>
        <v>*</v>
      </c>
      <c r="E6" s="7" t="str">
        <f>[2]Janeiro!$I$8</f>
        <v>*</v>
      </c>
      <c r="F6" s="7" t="str">
        <f>[2]Janeiro!$I$9</f>
        <v>*</v>
      </c>
      <c r="G6" s="7" t="str">
        <f>[2]Janeiro!$I$10</f>
        <v>*</v>
      </c>
      <c r="H6" s="7" t="str">
        <f>[2]Janeiro!$I$11</f>
        <v>*</v>
      </c>
      <c r="I6" s="7" t="str">
        <f>[2]Janeiro!$I$12</f>
        <v>*</v>
      </c>
      <c r="J6" s="7" t="str">
        <f>[2]Janeiro!$I$13</f>
        <v>*</v>
      </c>
      <c r="K6" s="7" t="str">
        <f>[2]Janeiro!$I$14</f>
        <v>*</v>
      </c>
      <c r="L6" s="7" t="str">
        <f>[2]Janeiro!$I$15</f>
        <v>*</v>
      </c>
      <c r="M6" s="7" t="str">
        <f>[2]Janeiro!$I$16</f>
        <v>*</v>
      </c>
      <c r="N6" s="7" t="str">
        <f>[2]Janeiro!$I$17</f>
        <v>*</v>
      </c>
      <c r="O6" s="7" t="str">
        <f>[2]Janeiro!$I$18</f>
        <v>*</v>
      </c>
      <c r="P6" s="7" t="str">
        <f>[2]Janeiro!$I$19</f>
        <v>*</v>
      </c>
      <c r="Q6" s="7" t="str">
        <f>[2]Janeiro!$I$20</f>
        <v>*</v>
      </c>
      <c r="R6" s="7" t="str">
        <f>[2]Janeiro!$I$21</f>
        <v>*</v>
      </c>
      <c r="S6" s="7" t="str">
        <f>[2]Janeiro!$I$22</f>
        <v>*</v>
      </c>
      <c r="T6" s="102" t="str">
        <f>[2]Janeiro!$I$23</f>
        <v>*</v>
      </c>
      <c r="U6" s="102" t="str">
        <f>[2]Janeiro!$I$24</f>
        <v>*</v>
      </c>
      <c r="V6" s="102" t="str">
        <f>[2]Janeiro!$I$25</f>
        <v>*</v>
      </c>
      <c r="W6" s="102" t="str">
        <f>[2]Janeiro!$I$26</f>
        <v>*</v>
      </c>
      <c r="X6" s="102" t="str">
        <f>[2]Janeiro!$I$27</f>
        <v>*</v>
      </c>
      <c r="Y6" s="102" t="str">
        <f>[2]Janeiro!$I$28</f>
        <v>*</v>
      </c>
      <c r="Z6" s="102" t="str">
        <f>[2]Janeiro!$I$29</f>
        <v>*</v>
      </c>
      <c r="AA6" s="102" t="str">
        <f>[2]Janeiro!$I$30</f>
        <v>*</v>
      </c>
      <c r="AB6" s="102" t="str">
        <f>[2]Janeiro!$I$31</f>
        <v>*</v>
      </c>
      <c r="AC6" s="102" t="str">
        <f>[2]Janeiro!$I$32</f>
        <v>*</v>
      </c>
      <c r="AD6" s="102" t="str">
        <f>[2]Janeiro!$I$33</f>
        <v>*</v>
      </c>
      <c r="AE6" s="102" t="str">
        <f>[2]Janeiro!$I$34</f>
        <v>*</v>
      </c>
      <c r="AF6" s="102" t="str">
        <f>[2]Janeiro!$I$35</f>
        <v>*</v>
      </c>
      <c r="AG6" s="100" t="str">
        <f>[2]Janeiro!$I$36</f>
        <v>*</v>
      </c>
    </row>
    <row r="7" spans="1:38" x14ac:dyDescent="0.2">
      <c r="A7" s="50" t="s">
        <v>90</v>
      </c>
      <c r="B7" s="102" t="str">
        <f>[3]Janeiro!$I$5</f>
        <v>*</v>
      </c>
      <c r="C7" s="102" t="str">
        <f>[3]Janeiro!$I$6</f>
        <v>*</v>
      </c>
      <c r="D7" s="102" t="str">
        <f>[3]Janeiro!$I$7</f>
        <v>*</v>
      </c>
      <c r="E7" s="102" t="str">
        <f>[3]Janeiro!$I$8</f>
        <v>*</v>
      </c>
      <c r="F7" s="102" t="str">
        <f>[3]Janeiro!$I$9</f>
        <v>*</v>
      </c>
      <c r="G7" s="102" t="str">
        <f>[3]Janeiro!$I$10</f>
        <v>*</v>
      </c>
      <c r="H7" s="102" t="str">
        <f>[3]Janeiro!$I$11</f>
        <v>*</v>
      </c>
      <c r="I7" s="102" t="str">
        <f>[3]Janeiro!$I$12</f>
        <v>*</v>
      </c>
      <c r="J7" s="102" t="str">
        <f>[3]Janeiro!$I$13</f>
        <v>*</v>
      </c>
      <c r="K7" s="102" t="str">
        <f>[3]Janeiro!$I$14</f>
        <v>*</v>
      </c>
      <c r="L7" s="102" t="str">
        <f>[3]Janeiro!$I$15</f>
        <v>*</v>
      </c>
      <c r="M7" s="102" t="str">
        <f>[3]Janeiro!$I$16</f>
        <v>*</v>
      </c>
      <c r="N7" s="102" t="str">
        <f>[3]Janeiro!$I$17</f>
        <v>*</v>
      </c>
      <c r="O7" s="102" t="str">
        <f>[3]Janeiro!$I$18</f>
        <v>*</v>
      </c>
      <c r="P7" s="102" t="str">
        <f>[3]Janeiro!$I$19</f>
        <v>*</v>
      </c>
      <c r="Q7" s="102" t="str">
        <f>[3]Janeiro!$I$20</f>
        <v>*</v>
      </c>
      <c r="R7" s="102" t="str">
        <f>[3]Janeiro!$I$21</f>
        <v>*</v>
      </c>
      <c r="S7" s="102" t="str">
        <f>[3]Janeiro!$I$22</f>
        <v>*</v>
      </c>
      <c r="T7" s="102" t="str">
        <f>[3]Janeiro!$I$23</f>
        <v>*</v>
      </c>
      <c r="U7" s="102" t="str">
        <f>[3]Janeiro!$I$24</f>
        <v>*</v>
      </c>
      <c r="V7" s="102" t="str">
        <f>[3]Janeiro!$I$25</f>
        <v>*</v>
      </c>
      <c r="W7" s="102" t="str">
        <f>[3]Janeiro!$I$26</f>
        <v>*</v>
      </c>
      <c r="X7" s="102" t="str">
        <f>[3]Janeiro!$I$27</f>
        <v>*</v>
      </c>
      <c r="Y7" s="102" t="str">
        <f>[3]Janeiro!$I$28</f>
        <v>*</v>
      </c>
      <c r="Z7" s="102" t="str">
        <f>[3]Janeiro!$I$29</f>
        <v>*</v>
      </c>
      <c r="AA7" s="102" t="str">
        <f>[3]Janeiro!$I$30</f>
        <v>*</v>
      </c>
      <c r="AB7" s="102" t="str">
        <f>[3]Janeiro!$I$31</f>
        <v>*</v>
      </c>
      <c r="AC7" s="102" t="str">
        <f>[3]Janeiro!$I$32</f>
        <v>*</v>
      </c>
      <c r="AD7" s="102" t="str">
        <f>[3]Janeiro!$I$33</f>
        <v>*</v>
      </c>
      <c r="AE7" s="102" t="str">
        <f>[3]Janeiro!$I$34</f>
        <v>*</v>
      </c>
      <c r="AF7" s="102" t="str">
        <f>[3]Janeiro!$I$35</f>
        <v>*</v>
      </c>
      <c r="AG7" s="100" t="str">
        <f>[3]Janeiro!$I$36</f>
        <v>*</v>
      </c>
    </row>
    <row r="8" spans="1:38" x14ac:dyDescent="0.2">
      <c r="A8" s="50" t="s">
        <v>1</v>
      </c>
      <c r="B8" s="7" t="str">
        <f>[4]Janeiro!$I$5</f>
        <v>*</v>
      </c>
      <c r="C8" s="7" t="str">
        <f>[4]Janeiro!$I$6</f>
        <v>*</v>
      </c>
      <c r="D8" s="7" t="str">
        <f>[4]Janeiro!$I$7</f>
        <v>*</v>
      </c>
      <c r="E8" s="7" t="str">
        <f>[4]Janeiro!$I$8</f>
        <v>*</v>
      </c>
      <c r="F8" s="7" t="str">
        <f>[4]Janeiro!$I$9</f>
        <v>*</v>
      </c>
      <c r="G8" s="7" t="str">
        <f>[4]Janeiro!$I$10</f>
        <v>*</v>
      </c>
      <c r="H8" s="7" t="str">
        <f>[4]Janeiro!$I$11</f>
        <v>*</v>
      </c>
      <c r="I8" s="7" t="str">
        <f>[4]Janeiro!$I$12</f>
        <v>*</v>
      </c>
      <c r="J8" s="7" t="str">
        <f>[4]Janeiro!$I$13</f>
        <v>*</v>
      </c>
      <c r="K8" s="7" t="str">
        <f>[4]Janeiro!$I$14</f>
        <v>*</v>
      </c>
      <c r="L8" s="7" t="str">
        <f>[4]Janeiro!$I$15</f>
        <v>*</v>
      </c>
      <c r="M8" s="7" t="str">
        <f>[4]Janeiro!$I$16</f>
        <v>*</v>
      </c>
      <c r="N8" s="7" t="str">
        <f>[4]Janeiro!$I$17</f>
        <v>*</v>
      </c>
      <c r="O8" s="7" t="str">
        <f>[4]Janeiro!$I$18</f>
        <v>*</v>
      </c>
      <c r="P8" s="7" t="str">
        <f>[4]Janeiro!$I$19</f>
        <v>*</v>
      </c>
      <c r="Q8" s="7" t="str">
        <f>[4]Janeiro!$I$20</f>
        <v>*</v>
      </c>
      <c r="R8" s="7" t="str">
        <f>[4]Janeiro!$I$21</f>
        <v>*</v>
      </c>
      <c r="S8" s="7" t="str">
        <f>[4]Janeiro!$I$22</f>
        <v>*</v>
      </c>
      <c r="T8" s="102" t="str">
        <f>[4]Janeiro!$I$23</f>
        <v>*</v>
      </c>
      <c r="U8" s="102" t="str">
        <f>[4]Janeiro!$I$24</f>
        <v>*</v>
      </c>
      <c r="V8" s="102" t="str">
        <f>[4]Janeiro!$I$25</f>
        <v>*</v>
      </c>
      <c r="W8" s="102" t="str">
        <f>[4]Janeiro!$I$26</f>
        <v>*</v>
      </c>
      <c r="X8" s="102" t="str">
        <f>[4]Janeiro!$I$27</f>
        <v>*</v>
      </c>
      <c r="Y8" s="102" t="str">
        <f>[4]Janeiro!$I$28</f>
        <v>*</v>
      </c>
      <c r="Z8" s="102" t="str">
        <f>[4]Janeiro!$I$29</f>
        <v>*</v>
      </c>
      <c r="AA8" s="102" t="str">
        <f>[4]Janeiro!$I$30</f>
        <v>*</v>
      </c>
      <c r="AB8" s="102" t="str">
        <f>[4]Janeiro!$I$31</f>
        <v>*</v>
      </c>
      <c r="AC8" s="102" t="str">
        <f>[4]Janeiro!$I$32</f>
        <v>*</v>
      </c>
      <c r="AD8" s="102" t="str">
        <f>[4]Janeiro!$I$33</f>
        <v>*</v>
      </c>
      <c r="AE8" s="102" t="str">
        <f>[4]Janeiro!$I$34</f>
        <v>*</v>
      </c>
      <c r="AF8" s="102" t="str">
        <f>[4]Janeiro!$I$35</f>
        <v>*</v>
      </c>
      <c r="AG8" s="100" t="str">
        <f>[4]Janeiro!$I$36</f>
        <v>*</v>
      </c>
    </row>
    <row r="9" spans="1:38" x14ac:dyDescent="0.2">
      <c r="A9" s="109" t="s">
        <v>153</v>
      </c>
      <c r="B9" s="7" t="str">
        <f>[5]Janeiro!$I$5</f>
        <v>*</v>
      </c>
      <c r="C9" s="7" t="str">
        <f>[5]Janeiro!$I$6</f>
        <v>*</v>
      </c>
      <c r="D9" s="7" t="str">
        <f>[5]Janeiro!$I$7</f>
        <v>*</v>
      </c>
      <c r="E9" s="7" t="str">
        <f>[5]Janeiro!$I$8</f>
        <v>*</v>
      </c>
      <c r="F9" s="7" t="str">
        <f>[5]Janeiro!$I$9</f>
        <v>*</v>
      </c>
      <c r="G9" s="7" t="str">
        <f>[5]Janeiro!$I$10</f>
        <v>*</v>
      </c>
      <c r="H9" s="7" t="str">
        <f>[5]Janeiro!$I$11</f>
        <v>*</v>
      </c>
      <c r="I9" s="7" t="str">
        <f>[5]Janeiro!$I$12</f>
        <v>*</v>
      </c>
      <c r="J9" s="7" t="str">
        <f>[5]Janeiro!$I$13</f>
        <v>*</v>
      </c>
      <c r="K9" s="7" t="str">
        <f>[5]Janeiro!$I$14</f>
        <v>*</v>
      </c>
      <c r="L9" s="7" t="str">
        <f>[5]Janeiro!$I$15</f>
        <v>*</v>
      </c>
      <c r="M9" s="7" t="str">
        <f>[5]Janeiro!$I$16</f>
        <v>*</v>
      </c>
      <c r="N9" s="7" t="str">
        <f>[5]Janeiro!$I$17</f>
        <v>*</v>
      </c>
      <c r="O9" s="7" t="str">
        <f>[5]Janeiro!$I$18</f>
        <v>*</v>
      </c>
      <c r="P9" s="7" t="str">
        <f>[5]Janeiro!$I$19</f>
        <v>*</v>
      </c>
      <c r="Q9" s="7" t="str">
        <f>[5]Janeiro!$I$20</f>
        <v>*</v>
      </c>
      <c r="R9" s="7" t="str">
        <f>[5]Janeiro!$I$21</f>
        <v>*</v>
      </c>
      <c r="S9" s="7" t="str">
        <f>[5]Janeiro!$I$22</f>
        <v>*</v>
      </c>
      <c r="T9" s="102" t="str">
        <f>[5]Janeiro!$I$23</f>
        <v>*</v>
      </c>
      <c r="U9" s="102" t="str">
        <f>[5]Janeiro!$I$24</f>
        <v>*</v>
      </c>
      <c r="V9" s="102" t="str">
        <f>[5]Janeiro!$I$25</f>
        <v>*</v>
      </c>
      <c r="W9" s="102" t="str">
        <f>[5]Janeiro!$I$26</f>
        <v>*</v>
      </c>
      <c r="X9" s="102" t="str">
        <f>[5]Janeiro!$I$27</f>
        <v>*</v>
      </c>
      <c r="Y9" s="102" t="str">
        <f>[5]Janeiro!$I$28</f>
        <v>*</v>
      </c>
      <c r="Z9" s="102" t="str">
        <f>[5]Janeiro!$I$29</f>
        <v>*</v>
      </c>
      <c r="AA9" s="102" t="str">
        <f>[5]Janeiro!$I$30</f>
        <v>*</v>
      </c>
      <c r="AB9" s="102" t="str">
        <f>[5]Janeiro!$I$31</f>
        <v>*</v>
      </c>
      <c r="AC9" s="102" t="str">
        <f>[5]Janeiro!$I$32</f>
        <v>*</v>
      </c>
      <c r="AD9" s="102" t="str">
        <f>[5]Janeiro!$I$33</f>
        <v>*</v>
      </c>
      <c r="AE9" s="102" t="str">
        <f>[5]Janeiro!$I$34</f>
        <v>*</v>
      </c>
      <c r="AF9" s="102" t="str">
        <f>[5]Janeiro!$I$35</f>
        <v>*</v>
      </c>
      <c r="AG9" s="107" t="str">
        <f>[5]Janeiro!$I$36</f>
        <v>*</v>
      </c>
    </row>
    <row r="10" spans="1:38" x14ac:dyDescent="0.2">
      <c r="A10" s="50" t="s">
        <v>97</v>
      </c>
      <c r="B10" s="7" t="str">
        <f>[6]Janeiro!$I$5</f>
        <v>*</v>
      </c>
      <c r="C10" s="7" t="str">
        <f>[6]Janeiro!$I$6</f>
        <v>*</v>
      </c>
      <c r="D10" s="7" t="str">
        <f>[6]Janeiro!$I$7</f>
        <v>*</v>
      </c>
      <c r="E10" s="7" t="str">
        <f>[6]Janeiro!$I$8</f>
        <v>*</v>
      </c>
      <c r="F10" s="7" t="str">
        <f>[6]Janeiro!$I$9</f>
        <v>*</v>
      </c>
      <c r="G10" s="7" t="str">
        <f>[6]Janeiro!$I$10</f>
        <v>*</v>
      </c>
      <c r="H10" s="7" t="str">
        <f>[6]Janeiro!$I$11</f>
        <v>*</v>
      </c>
      <c r="I10" s="7" t="str">
        <f>[6]Janeiro!$I$12</f>
        <v>*</v>
      </c>
      <c r="J10" s="7" t="str">
        <f>[6]Janeiro!$I$13</f>
        <v>*</v>
      </c>
      <c r="K10" s="7" t="str">
        <f>[6]Janeiro!$I$14</f>
        <v>*</v>
      </c>
      <c r="L10" s="7" t="str">
        <f>[6]Janeiro!$I$15</f>
        <v>*</v>
      </c>
      <c r="M10" s="7" t="str">
        <f>[6]Janeiro!$I$16</f>
        <v>*</v>
      </c>
      <c r="N10" s="7" t="str">
        <f>[6]Janeiro!$I$17</f>
        <v>*</v>
      </c>
      <c r="O10" s="7" t="str">
        <f>[6]Janeiro!$I$18</f>
        <v>*</v>
      </c>
      <c r="P10" s="7" t="str">
        <f>[6]Janeiro!$I$19</f>
        <v>*</v>
      </c>
      <c r="Q10" s="7" t="str">
        <f>[6]Janeiro!$I$20</f>
        <v>*</v>
      </c>
      <c r="R10" s="7" t="str">
        <f>[6]Janeiro!$I$21</f>
        <v>*</v>
      </c>
      <c r="S10" s="7" t="str">
        <f>[6]Janeiro!$I$22</f>
        <v>*</v>
      </c>
      <c r="T10" s="102" t="str">
        <f>[6]Janeiro!$I$23</f>
        <v>*</v>
      </c>
      <c r="U10" s="102" t="str">
        <f>[6]Janeiro!$I$24</f>
        <v>*</v>
      </c>
      <c r="V10" s="102" t="str">
        <f>[6]Janeiro!$I$25</f>
        <v>*</v>
      </c>
      <c r="W10" s="102" t="str">
        <f>[6]Janeiro!$I$26</f>
        <v>*</v>
      </c>
      <c r="X10" s="102" t="str">
        <f>[6]Janeiro!$I$27</f>
        <v>*</v>
      </c>
      <c r="Y10" s="102" t="str">
        <f>[6]Janeiro!$I$28</f>
        <v>*</v>
      </c>
      <c r="Z10" s="102" t="str">
        <f>[6]Janeiro!$I$29</f>
        <v>*</v>
      </c>
      <c r="AA10" s="102" t="str">
        <f>[6]Janeiro!$I$30</f>
        <v>*</v>
      </c>
      <c r="AB10" s="102" t="str">
        <f>[6]Janeiro!$I$31</f>
        <v>*</v>
      </c>
      <c r="AC10" s="102" t="str">
        <f>[6]Janeiro!$I$32</f>
        <v>*</v>
      </c>
      <c r="AD10" s="102" t="str">
        <f>[6]Janeiro!$I$33</f>
        <v>*</v>
      </c>
      <c r="AE10" s="102" t="str">
        <f>[6]Janeiro!$I$34</f>
        <v>*</v>
      </c>
      <c r="AF10" s="102" t="str">
        <f>[6]Janeiro!$I$35</f>
        <v>*</v>
      </c>
      <c r="AG10" s="107" t="str">
        <f>[6]Janeiro!$I$36</f>
        <v>*</v>
      </c>
    </row>
    <row r="11" spans="1:38" x14ac:dyDescent="0.2">
      <c r="A11" s="50" t="s">
        <v>52</v>
      </c>
      <c r="B11" s="7" t="str">
        <f>[7]Janeiro!$I$5</f>
        <v>*</v>
      </c>
      <c r="C11" s="7" t="str">
        <f>[7]Janeiro!$I$6</f>
        <v>*</v>
      </c>
      <c r="D11" s="7" t="str">
        <f>[7]Janeiro!$I$7</f>
        <v>*</v>
      </c>
      <c r="E11" s="7" t="str">
        <f>[7]Janeiro!$I$8</f>
        <v>*</v>
      </c>
      <c r="F11" s="7" t="str">
        <f>[7]Janeiro!$I$9</f>
        <v>*</v>
      </c>
      <c r="G11" s="7" t="str">
        <f>[7]Janeiro!$I$10</f>
        <v>*</v>
      </c>
      <c r="H11" s="7" t="str">
        <f>[7]Janeiro!$I$11</f>
        <v>*</v>
      </c>
      <c r="I11" s="7" t="str">
        <f>[7]Janeiro!$I$12</f>
        <v>*</v>
      </c>
      <c r="J11" s="7" t="str">
        <f>[7]Janeiro!$I$13</f>
        <v>*</v>
      </c>
      <c r="K11" s="7" t="str">
        <f>[7]Janeiro!$I$14</f>
        <v>*</v>
      </c>
      <c r="L11" s="7" t="str">
        <f>[7]Janeiro!$I$15</f>
        <v>*</v>
      </c>
      <c r="M11" s="7" t="str">
        <f>[7]Janeiro!$I$16</f>
        <v>*</v>
      </c>
      <c r="N11" s="7" t="str">
        <f>[7]Janeiro!$I$17</f>
        <v>*</v>
      </c>
      <c r="O11" s="7" t="str">
        <f>[7]Janeiro!$I$18</f>
        <v>*</v>
      </c>
      <c r="P11" s="7" t="str">
        <f>[7]Janeiro!$I$19</f>
        <v>*</v>
      </c>
      <c r="Q11" s="7" t="str">
        <f>[7]Janeiro!$I$20</f>
        <v>*</v>
      </c>
      <c r="R11" s="7" t="str">
        <f>[7]Janeiro!$I$21</f>
        <v>*</v>
      </c>
      <c r="S11" s="7" t="str">
        <f>[7]Janeiro!$I$22</f>
        <v>*</v>
      </c>
      <c r="T11" s="102" t="str">
        <f>[7]Janeiro!$I$23</f>
        <v>*</v>
      </c>
      <c r="U11" s="102" t="str">
        <f>[7]Janeiro!$I$24</f>
        <v>*</v>
      </c>
      <c r="V11" s="102" t="str">
        <f>[7]Janeiro!$I$25</f>
        <v>*</v>
      </c>
      <c r="W11" s="102" t="str">
        <f>[7]Janeiro!$I$26</f>
        <v>*</v>
      </c>
      <c r="X11" s="102" t="str">
        <f>[7]Janeiro!$I$27</f>
        <v>*</v>
      </c>
      <c r="Y11" s="102" t="str">
        <f>[7]Janeiro!$I$28</f>
        <v>*</v>
      </c>
      <c r="Z11" s="102" t="str">
        <f>[7]Janeiro!$I$29</f>
        <v>*</v>
      </c>
      <c r="AA11" s="102" t="str">
        <f>[7]Janeiro!$I$30</f>
        <v>*</v>
      </c>
      <c r="AB11" s="102" t="str">
        <f>[7]Janeiro!$I$31</f>
        <v>*</v>
      </c>
      <c r="AC11" s="102" t="str">
        <f>[7]Janeiro!$I$32</f>
        <v>*</v>
      </c>
      <c r="AD11" s="102" t="str">
        <f>[7]Janeiro!$I$33</f>
        <v>*</v>
      </c>
      <c r="AE11" s="102" t="str">
        <f>[7]Janeiro!$I$34</f>
        <v>*</v>
      </c>
      <c r="AF11" s="102" t="str">
        <f>[7]Janeiro!$I$35</f>
        <v>*</v>
      </c>
      <c r="AG11" s="100" t="str">
        <f>[7]Janeiro!$I$36</f>
        <v>*</v>
      </c>
    </row>
    <row r="12" spans="1:38" x14ac:dyDescent="0.2">
      <c r="A12" s="110" t="s">
        <v>31</v>
      </c>
      <c r="B12" s="105" t="str">
        <f>[8]Janeiro!$I$5</f>
        <v>*</v>
      </c>
      <c r="C12" s="105" t="str">
        <f>[8]Janeiro!$I$6</f>
        <v>*</v>
      </c>
      <c r="D12" s="105" t="str">
        <f>[8]Janeiro!$I$7</f>
        <v>*</v>
      </c>
      <c r="E12" s="105" t="str">
        <f>[8]Janeiro!$I$8</f>
        <v>*</v>
      </c>
      <c r="F12" s="105" t="str">
        <f>[8]Janeiro!$I$9</f>
        <v>*</v>
      </c>
      <c r="G12" s="105" t="str">
        <f>[8]Janeiro!$I$10</f>
        <v>*</v>
      </c>
      <c r="H12" s="105" t="str">
        <f>[8]Janeiro!$I$11</f>
        <v>*</v>
      </c>
      <c r="I12" s="105" t="str">
        <f>[8]Janeiro!$I$12</f>
        <v>*</v>
      </c>
      <c r="J12" s="105" t="str">
        <f>[8]Janeiro!$I$13</f>
        <v>*</v>
      </c>
      <c r="K12" s="105" t="str">
        <f>[8]Janeiro!$I$14</f>
        <v>*</v>
      </c>
      <c r="L12" s="105" t="str">
        <f>[8]Janeiro!$I$15</f>
        <v>*</v>
      </c>
      <c r="M12" s="105" t="str">
        <f>[8]Janeiro!$I$16</f>
        <v>*</v>
      </c>
      <c r="N12" s="105" t="str">
        <f>[8]Janeiro!$I$17</f>
        <v>*</v>
      </c>
      <c r="O12" s="105" t="str">
        <f>[8]Janeiro!$I$18</f>
        <v>*</v>
      </c>
      <c r="P12" s="105" t="str">
        <f>[8]Janeiro!$I$19</f>
        <v>*</v>
      </c>
      <c r="Q12" s="105" t="str">
        <f>[8]Janeiro!$I$20</f>
        <v>*</v>
      </c>
      <c r="R12" s="105" t="str">
        <f>[8]Janeiro!$I$21</f>
        <v>*</v>
      </c>
      <c r="S12" s="105" t="str">
        <f>[8]Janeiro!$I$22</f>
        <v>*</v>
      </c>
      <c r="T12" s="102" t="str">
        <f>[8]Janeiro!$I$23</f>
        <v>*</v>
      </c>
      <c r="U12" s="102" t="str">
        <f>[8]Janeiro!$I$24</f>
        <v>*</v>
      </c>
      <c r="V12" s="102" t="str">
        <f>[8]Janeiro!$I$25</f>
        <v>*</v>
      </c>
      <c r="W12" s="102" t="str">
        <f>[8]Janeiro!$I$26</f>
        <v>*</v>
      </c>
      <c r="X12" s="102" t="str">
        <f>[8]Janeiro!$I$27</f>
        <v>*</v>
      </c>
      <c r="Y12" s="102" t="str">
        <f>[8]Janeiro!$I$28</f>
        <v>*</v>
      </c>
      <c r="Z12" s="102" t="str">
        <f>[8]Janeiro!$I$29</f>
        <v>*</v>
      </c>
      <c r="AA12" s="102" t="str">
        <f>[8]Janeiro!$I$30</f>
        <v>*</v>
      </c>
      <c r="AB12" s="102" t="str">
        <f>[8]Janeiro!$I$31</f>
        <v>*</v>
      </c>
      <c r="AC12" s="102" t="str">
        <f>[8]Janeiro!$I$32</f>
        <v>*</v>
      </c>
      <c r="AD12" s="102" t="str">
        <f>[8]Janeiro!$I$33</f>
        <v>*</v>
      </c>
      <c r="AE12" s="102" t="str">
        <f>[8]Janeiro!$I$34</f>
        <v>*</v>
      </c>
      <c r="AF12" s="102" t="str">
        <f>[8]Janeiro!$I$35</f>
        <v>*</v>
      </c>
      <c r="AG12" s="100" t="str">
        <f>[8]Janeiro!$I$36</f>
        <v>*</v>
      </c>
      <c r="AJ12" t="s">
        <v>35</v>
      </c>
    </row>
    <row r="13" spans="1:38" x14ac:dyDescent="0.2">
      <c r="A13" s="109" t="s">
        <v>100</v>
      </c>
      <c r="B13" s="7" t="str">
        <f>[9]Janeiro!$I$5</f>
        <v>*</v>
      </c>
      <c r="C13" s="7" t="str">
        <f>[9]Janeiro!$I$6</f>
        <v>*</v>
      </c>
      <c r="D13" s="7" t="str">
        <f>[9]Janeiro!$I$7</f>
        <v>*</v>
      </c>
      <c r="E13" s="7" t="str">
        <f>[9]Janeiro!$I$8</f>
        <v>*</v>
      </c>
      <c r="F13" s="7" t="str">
        <f>[9]Janeiro!$I$9</f>
        <v>*</v>
      </c>
      <c r="G13" s="7" t="str">
        <f>[9]Janeiro!$I$10</f>
        <v>*</v>
      </c>
      <c r="H13" s="7" t="str">
        <f>[9]Janeiro!$I$11</f>
        <v>*</v>
      </c>
      <c r="I13" s="7" t="str">
        <f>[9]Janeiro!$I$12</f>
        <v>*</v>
      </c>
      <c r="J13" s="7" t="str">
        <f>[9]Janeiro!$I$13</f>
        <v>*</v>
      </c>
      <c r="K13" s="7" t="str">
        <f>[9]Janeiro!$I$14</f>
        <v>*</v>
      </c>
      <c r="L13" s="7" t="str">
        <f>[9]Janeiro!$I$15</f>
        <v>*</v>
      </c>
      <c r="M13" s="7" t="str">
        <f>[9]Janeiro!$I$16</f>
        <v>*</v>
      </c>
      <c r="N13" s="7" t="str">
        <f>[9]Janeiro!$I$17</f>
        <v>*</v>
      </c>
      <c r="O13" s="7" t="str">
        <f>[9]Janeiro!$I$18</f>
        <v>*</v>
      </c>
      <c r="P13" s="7" t="str">
        <f>[9]Janeiro!$I$19</f>
        <v>*</v>
      </c>
      <c r="Q13" s="7" t="str">
        <f>[9]Janeiro!$I$20</f>
        <v>*</v>
      </c>
      <c r="R13" s="7" t="str">
        <f>[9]Janeiro!$I$21</f>
        <v>*</v>
      </c>
      <c r="S13" s="7" t="str">
        <f>[9]Janeiro!$I$22</f>
        <v>*</v>
      </c>
      <c r="T13" s="7" t="str">
        <f>[9]Janeiro!$I$23</f>
        <v>*</v>
      </c>
      <c r="U13" s="7" t="str">
        <f>[9]Janeiro!$I$24</f>
        <v>*</v>
      </c>
      <c r="V13" s="7" t="str">
        <f>[9]Janeiro!$I$25</f>
        <v>*</v>
      </c>
      <c r="W13" s="7" t="str">
        <f>[9]Janeiro!$I$26</f>
        <v>*</v>
      </c>
      <c r="X13" s="7" t="str">
        <f>[9]Janeiro!$I$27</f>
        <v>*</v>
      </c>
      <c r="Y13" s="7" t="str">
        <f>[9]Janeiro!$I$28</f>
        <v>*</v>
      </c>
      <c r="Z13" s="7" t="str">
        <f>[9]Janeiro!$I$29</f>
        <v>*</v>
      </c>
      <c r="AA13" s="7" t="str">
        <f>[9]Janeiro!$I$30</f>
        <v>*</v>
      </c>
      <c r="AB13" s="7" t="str">
        <f>[9]Janeiro!$I$31</f>
        <v>*</v>
      </c>
      <c r="AC13" s="7" t="str">
        <f>[9]Janeiro!$I$32</f>
        <v>*</v>
      </c>
      <c r="AD13" s="7" t="str">
        <f>[9]Janeiro!$I$33</f>
        <v>*</v>
      </c>
      <c r="AE13" s="7" t="str">
        <f>[9]Janeiro!$I$34</f>
        <v>*</v>
      </c>
      <c r="AF13" s="7" t="str">
        <f>[9]Janeiro!$I$35</f>
        <v>*</v>
      </c>
      <c r="AG13" s="107" t="str">
        <f>[9]Janeiro!$I$36</f>
        <v>N</v>
      </c>
      <c r="AL13" t="s">
        <v>35</v>
      </c>
    </row>
    <row r="14" spans="1:38" x14ac:dyDescent="0.2">
      <c r="A14" s="110" t="s">
        <v>104</v>
      </c>
      <c r="B14" s="105" t="str">
        <f>[10]Janeiro!$I$5</f>
        <v>*</v>
      </c>
      <c r="C14" s="105" t="str">
        <f>[10]Janeiro!$I$6</f>
        <v>*</v>
      </c>
      <c r="D14" s="105" t="str">
        <f>[10]Janeiro!$I$7</f>
        <v>*</v>
      </c>
      <c r="E14" s="105" t="str">
        <f>[10]Janeiro!$I$8</f>
        <v>*</v>
      </c>
      <c r="F14" s="105" t="str">
        <f>[10]Janeiro!$I$9</f>
        <v>*</v>
      </c>
      <c r="G14" s="105" t="str">
        <f>[10]Janeiro!$I$10</f>
        <v>*</v>
      </c>
      <c r="H14" s="105" t="str">
        <f>[10]Janeiro!$I$11</f>
        <v>*</v>
      </c>
      <c r="I14" s="105" t="str">
        <f>[10]Janeiro!$I$12</f>
        <v>*</v>
      </c>
      <c r="J14" s="105" t="str">
        <f>[10]Janeiro!$I$13</f>
        <v>*</v>
      </c>
      <c r="K14" s="105" t="str">
        <f>[10]Janeiro!$I$14</f>
        <v>*</v>
      </c>
      <c r="L14" s="105" t="str">
        <f>[10]Janeiro!$I$15</f>
        <v>*</v>
      </c>
      <c r="M14" s="105" t="str">
        <f>[10]Janeiro!$I$16</f>
        <v>*</v>
      </c>
      <c r="N14" s="105" t="str">
        <f>[10]Janeiro!$I$17</f>
        <v>*</v>
      </c>
      <c r="O14" s="105" t="str">
        <f>[10]Janeiro!$I$18</f>
        <v>*</v>
      </c>
      <c r="P14" s="105" t="str">
        <f>[10]Janeiro!$I$19</f>
        <v>*</v>
      </c>
      <c r="Q14" s="105" t="str">
        <f>[10]Janeiro!$I$20</f>
        <v>*</v>
      </c>
      <c r="R14" s="105" t="str">
        <f>[10]Janeiro!$I$21</f>
        <v>*</v>
      </c>
      <c r="S14" s="105" t="str">
        <f>[10]Janeiro!$I$22</f>
        <v>*</v>
      </c>
      <c r="T14" s="102" t="str">
        <f>[10]Janeiro!$I$23</f>
        <v>*</v>
      </c>
      <c r="U14" s="102" t="str">
        <f>[10]Janeiro!$I$24</f>
        <v>*</v>
      </c>
      <c r="V14" s="102" t="str">
        <f>[10]Janeiro!$I$25</f>
        <v>*</v>
      </c>
      <c r="W14" s="102" t="str">
        <f>[10]Janeiro!$I$26</f>
        <v>*</v>
      </c>
      <c r="X14" s="102" t="str">
        <f>[10]Janeiro!$I$27</f>
        <v>*</v>
      </c>
      <c r="Y14" s="102" t="str">
        <f>[10]Janeiro!$I$28</f>
        <v>*</v>
      </c>
      <c r="Z14" s="102" t="str">
        <f>[10]Janeiro!$I$29</f>
        <v>*</v>
      </c>
      <c r="AA14" s="102" t="str">
        <f>[10]Janeiro!$I$30</f>
        <v>*</v>
      </c>
      <c r="AB14" s="102" t="str">
        <f>[10]Janeiro!$I$31</f>
        <v>*</v>
      </c>
      <c r="AC14" s="102" t="str">
        <f>[10]Janeiro!$I$32</f>
        <v>*</v>
      </c>
      <c r="AD14" s="102" t="str">
        <f>[10]Janeiro!$I$33</f>
        <v>*</v>
      </c>
      <c r="AE14" s="102" t="str">
        <f>[10]Janeiro!$I$34</f>
        <v>*</v>
      </c>
      <c r="AF14" s="102" t="str">
        <f>[10]Janeiro!$I$35</f>
        <v>*</v>
      </c>
      <c r="AG14" s="107" t="str">
        <f>[10]Janeiro!$I$36</f>
        <v>*</v>
      </c>
    </row>
    <row r="15" spans="1:38" x14ac:dyDescent="0.2">
      <c r="A15" s="50" t="s">
        <v>107</v>
      </c>
      <c r="B15" s="105" t="str">
        <f>[11]Janeiro!$I$5</f>
        <v>*</v>
      </c>
      <c r="C15" s="105" t="str">
        <f>[11]Janeiro!$I$6</f>
        <v>*</v>
      </c>
      <c r="D15" s="105" t="str">
        <f>[11]Janeiro!$I$7</f>
        <v>*</v>
      </c>
      <c r="E15" s="105" t="str">
        <f>[11]Janeiro!$I$8</f>
        <v>*</v>
      </c>
      <c r="F15" s="105" t="str">
        <f>[11]Janeiro!$I$9</f>
        <v>*</v>
      </c>
      <c r="G15" s="105" t="str">
        <f>[11]Janeiro!$I$10</f>
        <v>*</v>
      </c>
      <c r="H15" s="105" t="str">
        <f>[11]Janeiro!$I$11</f>
        <v>*</v>
      </c>
      <c r="I15" s="105" t="str">
        <f>[11]Janeiro!$I$12</f>
        <v>*</v>
      </c>
      <c r="J15" s="105" t="str">
        <f>[11]Janeiro!$I$13</f>
        <v>*</v>
      </c>
      <c r="K15" s="105" t="str">
        <f>[11]Janeiro!$I$14</f>
        <v>*</v>
      </c>
      <c r="L15" s="105" t="str">
        <f>[11]Janeiro!$I$15</f>
        <v>*</v>
      </c>
      <c r="M15" s="105" t="str">
        <f>[11]Janeiro!$I$16</f>
        <v>*</v>
      </c>
      <c r="N15" s="105" t="str">
        <f>[11]Janeiro!$I$17</f>
        <v>*</v>
      </c>
      <c r="O15" s="105" t="str">
        <f>[11]Janeiro!$I$18</f>
        <v>*</v>
      </c>
      <c r="P15" s="105" t="str">
        <f>[11]Janeiro!$I$19</f>
        <v>*</v>
      </c>
      <c r="Q15" s="105" t="str">
        <f>[11]Janeiro!$I$20</f>
        <v>*</v>
      </c>
      <c r="R15" s="105" t="str">
        <f>[11]Janeiro!$I$21</f>
        <v>*</v>
      </c>
      <c r="S15" s="105" t="str">
        <f>[11]Janeiro!$I$22</f>
        <v>*</v>
      </c>
      <c r="T15" s="102" t="str">
        <f>[11]Janeiro!$I$23</f>
        <v>*</v>
      </c>
      <c r="U15" s="102" t="str">
        <f>[11]Janeiro!$I$24</f>
        <v>*</v>
      </c>
      <c r="V15" s="105" t="str">
        <f>[11]Janeiro!$I$25</f>
        <v>*</v>
      </c>
      <c r="W15" s="102" t="str">
        <f>[11]Janeiro!$I$26</f>
        <v>*</v>
      </c>
      <c r="X15" s="102" t="str">
        <f>[11]Janeiro!$I$27</f>
        <v>*</v>
      </c>
      <c r="Y15" s="102" t="str">
        <f>[11]Janeiro!$I$28</f>
        <v>*</v>
      </c>
      <c r="Z15" s="102" t="str">
        <f>[11]Janeiro!$I$29</f>
        <v>*</v>
      </c>
      <c r="AA15" s="102" t="str">
        <f>[11]Janeiro!$I$30</f>
        <v>*</v>
      </c>
      <c r="AB15" s="102" t="str">
        <f>[11]Janeiro!$I$31</f>
        <v>*</v>
      </c>
      <c r="AC15" s="102" t="str">
        <f>[11]Janeiro!$I$32</f>
        <v>*</v>
      </c>
      <c r="AD15" s="102" t="str">
        <f>[11]Janeiro!$I$33</f>
        <v>*</v>
      </c>
      <c r="AE15" s="102" t="str">
        <f>[11]Janeiro!$I$34</f>
        <v>*</v>
      </c>
      <c r="AF15" s="102" t="str">
        <f>[11]Janeiro!$I$35</f>
        <v>*</v>
      </c>
      <c r="AG15" s="107" t="str">
        <f>[11]Janeiro!$I$36</f>
        <v>*</v>
      </c>
    </row>
    <row r="16" spans="1:38" x14ac:dyDescent="0.2">
      <c r="A16" s="111" t="s">
        <v>154</v>
      </c>
      <c r="B16" s="105" t="str">
        <f>[12]Janeiro!$I$5</f>
        <v>*</v>
      </c>
      <c r="C16" s="105" t="str">
        <f>[12]Janeiro!$I$6</f>
        <v>*</v>
      </c>
      <c r="D16" s="105" t="str">
        <f>[12]Janeiro!$I$7</f>
        <v>*</v>
      </c>
      <c r="E16" s="105" t="str">
        <f>[12]Janeiro!$I$8</f>
        <v>*</v>
      </c>
      <c r="F16" s="105" t="str">
        <f>[12]Janeiro!$I$9</f>
        <v>*</v>
      </c>
      <c r="G16" s="105" t="str">
        <f>[12]Janeiro!$I$10</f>
        <v>*</v>
      </c>
      <c r="H16" s="105" t="str">
        <f>[12]Janeiro!$I$11</f>
        <v>*</v>
      </c>
      <c r="I16" s="105" t="str">
        <f>[12]Janeiro!$I$12</f>
        <v>*</v>
      </c>
      <c r="J16" s="105" t="str">
        <f>[12]Janeiro!$I$13</f>
        <v>*</v>
      </c>
      <c r="K16" s="105" t="str">
        <f>[12]Janeiro!$I$14</f>
        <v>*</v>
      </c>
      <c r="L16" s="105" t="str">
        <f>[12]Janeiro!$I$15</f>
        <v>*</v>
      </c>
      <c r="M16" s="105" t="str">
        <f>[12]Janeiro!$I$16</f>
        <v>*</v>
      </c>
      <c r="N16" s="105" t="str">
        <f>[12]Janeiro!$I$17</f>
        <v>*</v>
      </c>
      <c r="O16" s="105" t="str">
        <f>[12]Janeiro!$I$18</f>
        <v>*</v>
      </c>
      <c r="P16" s="105" t="str">
        <f>[12]Janeiro!$I$19</f>
        <v>*</v>
      </c>
      <c r="Q16" s="105" t="str">
        <f>[12]Janeiro!$I$20</f>
        <v>*</v>
      </c>
      <c r="R16" s="105" t="str">
        <f>[12]Janeiro!$I$21</f>
        <v>*</v>
      </c>
      <c r="S16" s="105" t="str">
        <f>[12]Janeiro!$I$22</f>
        <v>*</v>
      </c>
      <c r="T16" s="102" t="str">
        <f>[12]Janeiro!$I$23</f>
        <v>*</v>
      </c>
      <c r="U16" s="102" t="str">
        <f>[12]Janeiro!$I$24</f>
        <v>*</v>
      </c>
      <c r="V16" s="102" t="str">
        <f>[12]Janeiro!$I$25</f>
        <v>*</v>
      </c>
      <c r="W16" s="102" t="str">
        <f>[12]Janeiro!$I$26</f>
        <v>*</v>
      </c>
      <c r="X16" s="102" t="str">
        <f>[12]Janeiro!$I$27</f>
        <v>*</v>
      </c>
      <c r="Y16" s="102" t="str">
        <f>[12]Janeiro!$I$28</f>
        <v>*</v>
      </c>
      <c r="Z16" s="102" t="str">
        <f>[12]Janeiro!$I$29</f>
        <v>*</v>
      </c>
      <c r="AA16" s="102" t="str">
        <f>[12]Janeiro!$I$30</f>
        <v>*</v>
      </c>
      <c r="AB16" s="102" t="str">
        <f>[12]Janeiro!$I$31</f>
        <v>*</v>
      </c>
      <c r="AC16" s="102" t="str">
        <f>[12]Janeiro!$I$32</f>
        <v>*</v>
      </c>
      <c r="AD16" s="102" t="str">
        <f>[12]Janeiro!$I$33</f>
        <v>*</v>
      </c>
      <c r="AE16" s="102" t="str">
        <f>[12]Janeiro!$I$34</f>
        <v>*</v>
      </c>
      <c r="AF16" s="102" t="str">
        <f>[12]Janeiro!$I$35</f>
        <v>*</v>
      </c>
      <c r="AG16" s="107" t="str">
        <f>[12]Janeiro!$I$36</f>
        <v>*</v>
      </c>
      <c r="AJ16" t="s">
        <v>35</v>
      </c>
    </row>
    <row r="17" spans="1:40" x14ac:dyDescent="0.2">
      <c r="A17" s="50" t="s">
        <v>2</v>
      </c>
      <c r="B17" s="105" t="str">
        <f>[13]Janeiro!$I$5</f>
        <v>*</v>
      </c>
      <c r="C17" s="105" t="str">
        <f>[13]Janeiro!$I$6</f>
        <v>*</v>
      </c>
      <c r="D17" s="105" t="str">
        <f>[13]Janeiro!$I$7</f>
        <v>*</v>
      </c>
      <c r="E17" s="105" t="str">
        <f>[13]Janeiro!$I$8</f>
        <v>*</v>
      </c>
      <c r="F17" s="105" t="str">
        <f>[13]Janeiro!$I$9</f>
        <v>*</v>
      </c>
      <c r="G17" s="105" t="str">
        <f>[13]Janeiro!$I$10</f>
        <v>*</v>
      </c>
      <c r="H17" s="105" t="str">
        <f>[13]Janeiro!$I$11</f>
        <v>*</v>
      </c>
      <c r="I17" s="105" t="str">
        <f>[13]Janeiro!$I$12</f>
        <v>*</v>
      </c>
      <c r="J17" s="105" t="str">
        <f>[13]Janeiro!$I$13</f>
        <v>*</v>
      </c>
      <c r="K17" s="105" t="str">
        <f>[13]Janeiro!$I$14</f>
        <v>*</v>
      </c>
      <c r="L17" s="105" t="str">
        <f>[13]Janeiro!$I$15</f>
        <v>*</v>
      </c>
      <c r="M17" s="105" t="str">
        <f>[13]Janeiro!$I$16</f>
        <v>*</v>
      </c>
      <c r="N17" s="105" t="str">
        <f>[13]Janeiro!$I$17</f>
        <v>*</v>
      </c>
      <c r="O17" s="105" t="str">
        <f>[13]Janeiro!$I$18</f>
        <v>*</v>
      </c>
      <c r="P17" s="105" t="str">
        <f>[13]Janeiro!$I$19</f>
        <v>*</v>
      </c>
      <c r="Q17" s="105" t="str">
        <f>[13]Janeiro!$I$20</f>
        <v>*</v>
      </c>
      <c r="R17" s="105" t="str">
        <f>[13]Janeiro!$I$21</f>
        <v>*</v>
      </c>
      <c r="S17" s="105" t="str">
        <f>[13]Janeiro!$I$22</f>
        <v>*</v>
      </c>
      <c r="T17" s="102" t="str">
        <f>[13]Janeiro!$I$23</f>
        <v>*</v>
      </c>
      <c r="U17" s="102" t="str">
        <f>[13]Janeiro!$I$24</f>
        <v>*</v>
      </c>
      <c r="V17" s="105" t="str">
        <f>[13]Janeiro!$I$25</f>
        <v>*</v>
      </c>
      <c r="W17" s="102" t="str">
        <f>[13]Janeiro!$I$26</f>
        <v>*</v>
      </c>
      <c r="X17" s="102" t="str">
        <f>[13]Janeiro!$I$27</f>
        <v>*</v>
      </c>
      <c r="Y17" s="102" t="str">
        <f>[13]Janeiro!$I$28</f>
        <v>*</v>
      </c>
      <c r="Z17" s="102" t="str">
        <f>[13]Janeiro!$I$29</f>
        <v>*</v>
      </c>
      <c r="AA17" s="102" t="str">
        <f>[13]Janeiro!$I$30</f>
        <v>*</v>
      </c>
      <c r="AB17" s="102" t="str">
        <f>[13]Janeiro!$I$31</f>
        <v>*</v>
      </c>
      <c r="AC17" s="102" t="str">
        <f>[13]Janeiro!$I$32</f>
        <v>*</v>
      </c>
      <c r="AD17" s="102" t="str">
        <f>[13]Janeiro!$I$33</f>
        <v>*</v>
      </c>
      <c r="AE17" s="102" t="str">
        <f>[13]Janeiro!$I$34</f>
        <v>*</v>
      </c>
      <c r="AF17" s="102" t="str">
        <f>[13]Janeiro!$I$35</f>
        <v>*</v>
      </c>
      <c r="AG17" s="100" t="str">
        <f>[13]Janeiro!$I$36</f>
        <v>*</v>
      </c>
      <c r="AI17" s="8" t="s">
        <v>35</v>
      </c>
      <c r="AJ17" t="s">
        <v>35</v>
      </c>
    </row>
    <row r="18" spans="1:40" x14ac:dyDescent="0.2">
      <c r="A18" s="109" t="s">
        <v>3</v>
      </c>
      <c r="B18" s="105" t="str">
        <f>[14]Janeiro!$I$5</f>
        <v>*</v>
      </c>
      <c r="C18" s="105" t="str">
        <f>[14]Janeiro!$I$6</f>
        <v>*</v>
      </c>
      <c r="D18" s="105" t="str">
        <f>[14]Janeiro!$I$7</f>
        <v>*</v>
      </c>
      <c r="E18" s="105" t="str">
        <f>[14]Janeiro!$I$8</f>
        <v>*</v>
      </c>
      <c r="F18" s="105" t="str">
        <f>[14]Janeiro!$I$9</f>
        <v>*</v>
      </c>
      <c r="G18" s="105" t="str">
        <f>[14]Janeiro!$I$10</f>
        <v>*</v>
      </c>
      <c r="H18" s="105" t="str">
        <f>[14]Janeiro!$I$11</f>
        <v>*</v>
      </c>
      <c r="I18" s="105" t="str">
        <f>[14]Janeiro!$I$12</f>
        <v>*</v>
      </c>
      <c r="J18" s="105" t="str">
        <f>[14]Janeiro!$I$13</f>
        <v>*</v>
      </c>
      <c r="K18" s="105" t="str">
        <f>[14]Janeiro!$I$14</f>
        <v>*</v>
      </c>
      <c r="L18" s="105" t="str">
        <f>[14]Janeiro!$I$15</f>
        <v>*</v>
      </c>
      <c r="M18" s="105" t="str">
        <f>[14]Janeiro!$I$16</f>
        <v>*</v>
      </c>
      <c r="N18" s="105" t="str">
        <f>[14]Janeiro!$I$17</f>
        <v>*</v>
      </c>
      <c r="O18" s="105" t="str">
        <f>[14]Janeiro!$I$18</f>
        <v>*</v>
      </c>
      <c r="P18" s="105" t="str">
        <f>[14]Janeiro!$I$19</f>
        <v>*</v>
      </c>
      <c r="Q18" s="105" t="str">
        <f>[14]Janeiro!$I$20</f>
        <v>*</v>
      </c>
      <c r="R18" s="105" t="str">
        <f>[14]Janeiro!$I$21</f>
        <v>*</v>
      </c>
      <c r="S18" s="105" t="str">
        <f>[14]Janeiro!$I$22</f>
        <v>*</v>
      </c>
      <c r="T18" s="102" t="str">
        <f>[14]Janeiro!$I$23</f>
        <v>*</v>
      </c>
      <c r="U18" s="102" t="str">
        <f>[14]Janeiro!$I$24</f>
        <v>*</v>
      </c>
      <c r="V18" s="102" t="str">
        <f>[14]Janeiro!$I$25</f>
        <v>*</v>
      </c>
      <c r="W18" s="102" t="str">
        <f>[14]Janeiro!$I$26</f>
        <v>*</v>
      </c>
      <c r="X18" s="102" t="str">
        <f>[14]Janeiro!$I$27</f>
        <v>*</v>
      </c>
      <c r="Y18" s="102" t="str">
        <f>[14]Janeiro!$I$28</f>
        <v>*</v>
      </c>
      <c r="Z18" s="102" t="str">
        <f>[14]Janeiro!$I$29</f>
        <v>*</v>
      </c>
      <c r="AA18" s="102" t="str">
        <f>[14]Janeiro!$I$30</f>
        <v>*</v>
      </c>
      <c r="AB18" s="102" t="str">
        <f>[14]Janeiro!$I$31</f>
        <v>*</v>
      </c>
      <c r="AC18" s="102" t="str">
        <f>[14]Janeiro!$I$32</f>
        <v>*</v>
      </c>
      <c r="AD18" s="102" t="str">
        <f>[14]Janeiro!$I$33</f>
        <v>*</v>
      </c>
      <c r="AE18" s="102" t="str">
        <f>[14]Janeiro!$I$34</f>
        <v>*</v>
      </c>
      <c r="AF18" s="102" t="str">
        <f>[14]Janeiro!$I$35</f>
        <v>*</v>
      </c>
      <c r="AG18" s="100" t="str">
        <f>[14]Janeiro!$I$36</f>
        <v>*</v>
      </c>
      <c r="AH18" s="8" t="s">
        <v>35</v>
      </c>
      <c r="AI18" s="8" t="s">
        <v>35</v>
      </c>
      <c r="AJ18" t="s">
        <v>35</v>
      </c>
    </row>
    <row r="19" spans="1:40" x14ac:dyDescent="0.2">
      <c r="A19" s="111" t="s">
        <v>4</v>
      </c>
      <c r="B19" s="105" t="str">
        <f>[15]Janeiro!$I$5</f>
        <v>*</v>
      </c>
      <c r="C19" s="105" t="str">
        <f>[15]Janeiro!$I$6</f>
        <v>*</v>
      </c>
      <c r="D19" s="105" t="str">
        <f>[15]Janeiro!$I$7</f>
        <v>*</v>
      </c>
      <c r="E19" s="105" t="str">
        <f>[15]Janeiro!$I$8</f>
        <v>*</v>
      </c>
      <c r="F19" s="105" t="str">
        <f>[15]Janeiro!$I$9</f>
        <v>*</v>
      </c>
      <c r="G19" s="105" t="str">
        <f>[15]Janeiro!$I$10</f>
        <v>*</v>
      </c>
      <c r="H19" s="105" t="str">
        <f>[15]Janeiro!$I$11</f>
        <v>*</v>
      </c>
      <c r="I19" s="105" t="str">
        <f>[15]Janeiro!$I$12</f>
        <v>*</v>
      </c>
      <c r="J19" s="105" t="str">
        <f>[15]Janeiro!$I$13</f>
        <v>*</v>
      </c>
      <c r="K19" s="105" t="str">
        <f>[15]Janeiro!$I$14</f>
        <v>*</v>
      </c>
      <c r="L19" s="105" t="str">
        <f>[15]Janeiro!$I$15</f>
        <v>*</v>
      </c>
      <c r="M19" s="105" t="str">
        <f>[15]Janeiro!$I$16</f>
        <v>*</v>
      </c>
      <c r="N19" s="105" t="str">
        <f>[15]Janeiro!$I$17</f>
        <v>*</v>
      </c>
      <c r="O19" s="105" t="str">
        <f>[15]Janeiro!$I$18</f>
        <v>*</v>
      </c>
      <c r="P19" s="105" t="str">
        <f>[15]Janeiro!$I$19</f>
        <v>*</v>
      </c>
      <c r="Q19" s="105" t="str">
        <f>[15]Janeiro!$I$20</f>
        <v>*</v>
      </c>
      <c r="R19" s="105" t="str">
        <f>[15]Janeiro!$I$21</f>
        <v>*</v>
      </c>
      <c r="S19" s="105" t="str">
        <f>[15]Janeiro!$I$22</f>
        <v>*</v>
      </c>
      <c r="T19" s="102" t="str">
        <f>[15]Janeiro!$I$23</f>
        <v>*</v>
      </c>
      <c r="U19" s="102" t="str">
        <f>[15]Janeiro!$I$24</f>
        <v>*</v>
      </c>
      <c r="V19" s="102" t="str">
        <f>[15]Janeiro!$I$25</f>
        <v>*</v>
      </c>
      <c r="W19" s="102" t="str">
        <f>[15]Janeiro!$I$26</f>
        <v>*</v>
      </c>
      <c r="X19" s="102" t="str">
        <f>[15]Janeiro!$I$27</f>
        <v>*</v>
      </c>
      <c r="Y19" s="102" t="str">
        <f>[15]Janeiro!$I$28</f>
        <v>*</v>
      </c>
      <c r="Z19" s="102" t="str">
        <f>[15]Janeiro!$I$29</f>
        <v>*</v>
      </c>
      <c r="AA19" s="102" t="str">
        <f>[15]Janeiro!$I$30</f>
        <v>*</v>
      </c>
      <c r="AB19" s="102" t="str">
        <f>[15]Janeiro!$I$31</f>
        <v>*</v>
      </c>
      <c r="AC19" s="102" t="str">
        <f>[15]Janeiro!$I$32</f>
        <v>*</v>
      </c>
      <c r="AD19" s="102" t="str">
        <f>[15]Janeiro!$I$33</f>
        <v>*</v>
      </c>
      <c r="AE19" s="102" t="str">
        <f>[15]Janeiro!$I$34</f>
        <v>*</v>
      </c>
      <c r="AF19" s="102" t="str">
        <f>[15]Janeiro!$I$35</f>
        <v>*</v>
      </c>
      <c r="AG19" s="100" t="str">
        <f>[15]Janeiro!$I$36</f>
        <v>*</v>
      </c>
      <c r="AJ19" t="s">
        <v>35</v>
      </c>
    </row>
    <row r="20" spans="1:40" x14ac:dyDescent="0.2">
      <c r="A20" s="111" t="s">
        <v>5</v>
      </c>
      <c r="B20" s="102" t="str">
        <f>[16]Janeiro!$I$5</f>
        <v>*</v>
      </c>
      <c r="C20" s="102" t="str">
        <f>[16]Janeiro!$I$6</f>
        <v>*</v>
      </c>
      <c r="D20" s="102" t="str">
        <f>[16]Janeiro!$I$7</f>
        <v>*</v>
      </c>
      <c r="E20" s="102" t="str">
        <f>[16]Janeiro!$I$8</f>
        <v>*</v>
      </c>
      <c r="F20" s="102" t="str">
        <f>[16]Janeiro!$I$9</f>
        <v>*</v>
      </c>
      <c r="G20" s="102" t="str">
        <f>[16]Janeiro!$I$10</f>
        <v>*</v>
      </c>
      <c r="H20" s="102" t="str">
        <f>[16]Janeiro!$I$11</f>
        <v>*</v>
      </c>
      <c r="I20" s="102" t="str">
        <f>[16]Janeiro!$I$12</f>
        <v>*</v>
      </c>
      <c r="J20" s="102" t="str">
        <f>[16]Janeiro!$I$13</f>
        <v>*</v>
      </c>
      <c r="K20" s="102" t="str">
        <f>[16]Janeiro!$I$14</f>
        <v>*</v>
      </c>
      <c r="L20" s="102" t="str">
        <f>[16]Janeiro!$I$15</f>
        <v>*</v>
      </c>
      <c r="M20" s="102" t="str">
        <f>[16]Janeiro!$I$16</f>
        <v>*</v>
      </c>
      <c r="N20" s="102" t="str">
        <f>[16]Janeiro!$I$17</f>
        <v>*</v>
      </c>
      <c r="O20" s="102" t="str">
        <f>[16]Janeiro!$I$18</f>
        <v>*</v>
      </c>
      <c r="P20" s="102" t="str">
        <f>[16]Janeiro!$I$19</f>
        <v>*</v>
      </c>
      <c r="Q20" s="102" t="str">
        <f>[16]Janeiro!$I$20</f>
        <v>*</v>
      </c>
      <c r="R20" s="102" t="str">
        <f>[16]Janeiro!$I$21</f>
        <v>*</v>
      </c>
      <c r="S20" s="102" t="str">
        <f>[16]Janeiro!$I$22</f>
        <v>*</v>
      </c>
      <c r="T20" s="102" t="str">
        <f>[16]Janeiro!$I$23</f>
        <v>*</v>
      </c>
      <c r="U20" s="102" t="str">
        <f>[16]Janeiro!$I$24</f>
        <v>*</v>
      </c>
      <c r="V20" s="102" t="str">
        <f>[16]Janeiro!$I$25</f>
        <v>*</v>
      </c>
      <c r="W20" s="102" t="str">
        <f>[16]Janeiro!$I$26</f>
        <v>*</v>
      </c>
      <c r="X20" s="102" t="str">
        <f>[16]Janeiro!$I$27</f>
        <v>*</v>
      </c>
      <c r="Y20" s="102" t="str">
        <f>[16]Janeiro!$I$28</f>
        <v>*</v>
      </c>
      <c r="Z20" s="102" t="str">
        <f>[16]Janeiro!$I$29</f>
        <v>*</v>
      </c>
      <c r="AA20" s="102" t="str">
        <f>[16]Janeiro!$I$30</f>
        <v>*</v>
      </c>
      <c r="AB20" s="102" t="str">
        <f>[16]Janeiro!$I$31</f>
        <v>*</v>
      </c>
      <c r="AC20" s="102" t="str">
        <f>[16]Janeiro!$I$32</f>
        <v>*</v>
      </c>
      <c r="AD20" s="102" t="str">
        <f>[16]Janeiro!$I$33</f>
        <v>*</v>
      </c>
      <c r="AE20" s="102" t="str">
        <f>[16]Janeiro!$I$34</f>
        <v>*</v>
      </c>
      <c r="AF20" s="102" t="str">
        <f>[16]Janeiro!$I$35</f>
        <v>*</v>
      </c>
      <c r="AG20" s="100" t="str">
        <f>[16]Janeiro!$I$36</f>
        <v>*</v>
      </c>
      <c r="AH20" s="8" t="s">
        <v>35</v>
      </c>
      <c r="AJ20" t="s">
        <v>35</v>
      </c>
      <c r="AK20" t="s">
        <v>35</v>
      </c>
      <c r="AL20" t="s">
        <v>35</v>
      </c>
    </row>
    <row r="21" spans="1:40" x14ac:dyDescent="0.2">
      <c r="A21" s="50" t="s">
        <v>33</v>
      </c>
      <c r="B21" s="102" t="str">
        <f>[17]Janeiro!$I$5</f>
        <v>*</v>
      </c>
      <c r="C21" s="102" t="str">
        <f>[17]Janeiro!$I$6</f>
        <v>*</v>
      </c>
      <c r="D21" s="102" t="str">
        <f>[17]Janeiro!$I$7</f>
        <v>*</v>
      </c>
      <c r="E21" s="102" t="str">
        <f>[17]Janeiro!$I$8</f>
        <v>*</v>
      </c>
      <c r="F21" s="102" t="str">
        <f>[17]Janeiro!$I$9</f>
        <v>*</v>
      </c>
      <c r="G21" s="102" t="str">
        <f>[17]Janeiro!$I$10</f>
        <v>*</v>
      </c>
      <c r="H21" s="102" t="str">
        <f>[17]Janeiro!$I$11</f>
        <v>*</v>
      </c>
      <c r="I21" s="102" t="str">
        <f>[17]Janeiro!$I$12</f>
        <v>*</v>
      </c>
      <c r="J21" s="102" t="str">
        <f>[17]Janeiro!$I$13</f>
        <v>*</v>
      </c>
      <c r="K21" s="102" t="str">
        <f>[17]Janeiro!$I$14</f>
        <v>*</v>
      </c>
      <c r="L21" s="102" t="str">
        <f>[17]Janeiro!$I$15</f>
        <v>*</v>
      </c>
      <c r="M21" s="102" t="str">
        <f>[17]Janeiro!$I$16</f>
        <v>*</v>
      </c>
      <c r="N21" s="102" t="str">
        <f>[17]Janeiro!$I$17</f>
        <v>*</v>
      </c>
      <c r="O21" s="102" t="str">
        <f>[17]Janeiro!$I$18</f>
        <v>*</v>
      </c>
      <c r="P21" s="102" t="str">
        <f>[17]Janeiro!$I$19</f>
        <v>*</v>
      </c>
      <c r="Q21" s="102" t="str">
        <f>[17]Janeiro!$I$20</f>
        <v>*</v>
      </c>
      <c r="R21" s="102" t="str">
        <f>[17]Janeiro!$I$21</f>
        <v>*</v>
      </c>
      <c r="S21" s="102" t="str">
        <f>[17]Janeiro!$I$22</f>
        <v>*</v>
      </c>
      <c r="T21" s="102" t="str">
        <f>[17]Janeiro!$I$23</f>
        <v>*</v>
      </c>
      <c r="U21" s="102" t="str">
        <f>[17]Janeiro!$I$24</f>
        <v>*</v>
      </c>
      <c r="V21" s="102" t="str">
        <f>[17]Janeiro!$I$25</f>
        <v>*</v>
      </c>
      <c r="W21" s="102" t="str">
        <f>[17]Janeiro!$I$26</f>
        <v>*</v>
      </c>
      <c r="X21" s="102" t="str">
        <f>[17]Janeiro!$I$27</f>
        <v>*</v>
      </c>
      <c r="Y21" s="102" t="str">
        <f>[17]Janeiro!$I$28</f>
        <v>*</v>
      </c>
      <c r="Z21" s="102" t="str">
        <f>[17]Janeiro!$I$29</f>
        <v>*</v>
      </c>
      <c r="AA21" s="102" t="str">
        <f>[17]Janeiro!$I$30</f>
        <v>*</v>
      </c>
      <c r="AB21" s="102" t="str">
        <f>[17]Janeiro!$I$31</f>
        <v>*</v>
      </c>
      <c r="AC21" s="102" t="str">
        <f>[17]Janeiro!$I$32</f>
        <v>*</v>
      </c>
      <c r="AD21" s="102" t="str">
        <f>[17]Janeiro!$I$33</f>
        <v>*</v>
      </c>
      <c r="AE21" s="102" t="str">
        <f>[17]Janeiro!$I$34</f>
        <v>*</v>
      </c>
      <c r="AF21" s="102" t="str">
        <f>[17]Janeiro!$I$35</f>
        <v>*</v>
      </c>
      <c r="AG21" s="100" t="str">
        <f>[17]Janeiro!$I$36</f>
        <v>*</v>
      </c>
      <c r="AK21" t="s">
        <v>35</v>
      </c>
    </row>
    <row r="22" spans="1:40" x14ac:dyDescent="0.2">
      <c r="A22" s="111" t="s">
        <v>6</v>
      </c>
      <c r="B22" s="102" t="str">
        <f>[18]Janeiro!$I$5</f>
        <v>*</v>
      </c>
      <c r="C22" s="102" t="str">
        <f>[18]Janeiro!$I$6</f>
        <v>*</v>
      </c>
      <c r="D22" s="102" t="str">
        <f>[18]Janeiro!$I$7</f>
        <v>*</v>
      </c>
      <c r="E22" s="102" t="str">
        <f>[18]Janeiro!$I$8</f>
        <v>*</v>
      </c>
      <c r="F22" s="102" t="str">
        <f>[18]Janeiro!$I$9</f>
        <v>*</v>
      </c>
      <c r="G22" s="102" t="str">
        <f>[18]Janeiro!$I$10</f>
        <v>*</v>
      </c>
      <c r="H22" s="102" t="str">
        <f>[18]Janeiro!$I$11</f>
        <v>*</v>
      </c>
      <c r="I22" s="102" t="str">
        <f>[18]Janeiro!$I$12</f>
        <v>*</v>
      </c>
      <c r="J22" s="102" t="str">
        <f>[18]Janeiro!$I$13</f>
        <v>*</v>
      </c>
      <c r="K22" s="102" t="str">
        <f>[18]Janeiro!$I$14</f>
        <v>*</v>
      </c>
      <c r="L22" s="102" t="str">
        <f>[18]Janeiro!$I$15</f>
        <v>*</v>
      </c>
      <c r="M22" s="102" t="str">
        <f>[18]Janeiro!$I$16</f>
        <v>*</v>
      </c>
      <c r="N22" s="102" t="str">
        <f>[18]Janeiro!$I$17</f>
        <v>*</v>
      </c>
      <c r="O22" s="102" t="str">
        <f>[18]Janeiro!$I$18</f>
        <v>*</v>
      </c>
      <c r="P22" s="102" t="str">
        <f>[18]Janeiro!$I$19</f>
        <v>*</v>
      </c>
      <c r="Q22" s="102" t="str">
        <f>[18]Janeiro!$I$20</f>
        <v>*</v>
      </c>
      <c r="R22" s="102" t="str">
        <f>[18]Janeiro!$I$21</f>
        <v>*</v>
      </c>
      <c r="S22" s="102" t="str">
        <f>[18]Janeiro!$I$22</f>
        <v>*</v>
      </c>
      <c r="T22" s="102" t="str">
        <f>[18]Janeiro!$I$23</f>
        <v>*</v>
      </c>
      <c r="U22" s="102" t="str">
        <f>[18]Janeiro!$I$24</f>
        <v>*</v>
      </c>
      <c r="V22" s="102" t="str">
        <f>[18]Janeiro!$I$25</f>
        <v>*</v>
      </c>
      <c r="W22" s="102" t="str">
        <f>[18]Janeiro!$I$26</f>
        <v>*</v>
      </c>
      <c r="X22" s="102" t="str">
        <f>[18]Janeiro!$I$27</f>
        <v>*</v>
      </c>
      <c r="Y22" s="102" t="str">
        <f>[18]Janeiro!$I$28</f>
        <v>*</v>
      </c>
      <c r="Z22" s="102" t="str">
        <f>[18]Janeiro!$I$29</f>
        <v>*</v>
      </c>
      <c r="AA22" s="102" t="str">
        <f>[18]Janeiro!$I$30</f>
        <v>*</v>
      </c>
      <c r="AB22" s="102" t="str">
        <f>[18]Janeiro!$I$31</f>
        <v>*</v>
      </c>
      <c r="AC22" s="102" t="str">
        <f>[18]Janeiro!$I$32</f>
        <v>*</v>
      </c>
      <c r="AD22" s="102" t="str">
        <f>[18]Janeiro!$I$33</f>
        <v>*</v>
      </c>
      <c r="AE22" s="102" t="str">
        <f>[18]Janeiro!$I$34</f>
        <v>*</v>
      </c>
      <c r="AF22" s="102" t="str">
        <f>[18]Janeiro!$I$35</f>
        <v>*</v>
      </c>
      <c r="AG22" s="100" t="str">
        <f>[18]Janeiro!$I$36</f>
        <v>*</v>
      </c>
      <c r="AK22" t="s">
        <v>35</v>
      </c>
    </row>
    <row r="23" spans="1:40" x14ac:dyDescent="0.2">
      <c r="A23" s="50" t="s">
        <v>7</v>
      </c>
      <c r="B23" s="105" t="str">
        <f>[19]Janeiro!$I$5</f>
        <v>*</v>
      </c>
      <c r="C23" s="105" t="str">
        <f>[19]Janeiro!$I$6</f>
        <v>*</v>
      </c>
      <c r="D23" s="105" t="str">
        <f>[19]Janeiro!$I$7</f>
        <v>*</v>
      </c>
      <c r="E23" s="105" t="str">
        <f>[19]Janeiro!$I$8</f>
        <v>*</v>
      </c>
      <c r="F23" s="105" t="str">
        <f>[19]Janeiro!$I$9</f>
        <v>*</v>
      </c>
      <c r="G23" s="105" t="str">
        <f>[19]Janeiro!$I$10</f>
        <v>*</v>
      </c>
      <c r="H23" s="105" t="str">
        <f>[19]Janeiro!$I$11</f>
        <v>*</v>
      </c>
      <c r="I23" s="105" t="str">
        <f>[19]Janeiro!$I$12</f>
        <v>*</v>
      </c>
      <c r="J23" s="105" t="str">
        <f>[19]Janeiro!$I$13</f>
        <v>*</v>
      </c>
      <c r="K23" s="105" t="str">
        <f>[19]Janeiro!$I$14</f>
        <v>*</v>
      </c>
      <c r="L23" s="105" t="str">
        <f>[19]Janeiro!$I$15</f>
        <v>*</v>
      </c>
      <c r="M23" s="105" t="str">
        <f>[19]Janeiro!$I$16</f>
        <v>*</v>
      </c>
      <c r="N23" s="105" t="str">
        <f>[19]Janeiro!$I$17</f>
        <v>*</v>
      </c>
      <c r="O23" s="105" t="str">
        <f>[19]Janeiro!$I$18</f>
        <v>*</v>
      </c>
      <c r="P23" s="105" t="str">
        <f>[19]Janeiro!$I$19</f>
        <v>*</v>
      </c>
      <c r="Q23" s="105" t="str">
        <f>[19]Janeiro!$I$20</f>
        <v>*</v>
      </c>
      <c r="R23" s="105" t="str">
        <f>[19]Janeiro!$I$21</f>
        <v>*</v>
      </c>
      <c r="S23" s="105" t="str">
        <f>[19]Janeiro!$I$22</f>
        <v>*</v>
      </c>
      <c r="T23" s="102" t="str">
        <f>[19]Janeiro!$I$23</f>
        <v>*</v>
      </c>
      <c r="U23" s="102" t="str">
        <f>[19]Janeiro!$I$24</f>
        <v>*</v>
      </c>
      <c r="V23" s="102" t="str">
        <f>[19]Janeiro!$I$25</f>
        <v>*</v>
      </c>
      <c r="W23" s="102" t="str">
        <f>[19]Janeiro!$I$26</f>
        <v>*</v>
      </c>
      <c r="X23" s="102" t="str">
        <f>[19]Janeiro!$I$27</f>
        <v>*</v>
      </c>
      <c r="Y23" s="102" t="str">
        <f>[19]Janeiro!$I$28</f>
        <v>*</v>
      </c>
      <c r="Z23" s="102" t="str">
        <f>[19]Janeiro!$I$29</f>
        <v>*</v>
      </c>
      <c r="AA23" s="102" t="str">
        <f>[19]Janeiro!$I$30</f>
        <v>*</v>
      </c>
      <c r="AB23" s="102" t="str">
        <f>[19]Janeiro!$I$31</f>
        <v>*</v>
      </c>
      <c r="AC23" s="102" t="str">
        <f>[19]Janeiro!$I$32</f>
        <v>*</v>
      </c>
      <c r="AD23" s="102" t="str">
        <f>[19]Janeiro!$I$33</f>
        <v>*</v>
      </c>
      <c r="AE23" s="102" t="str">
        <f>[19]Janeiro!$I$34</f>
        <v>*</v>
      </c>
      <c r="AF23" s="102" t="str">
        <f>[19]Janeiro!$I$35</f>
        <v>*</v>
      </c>
      <c r="AG23" s="100" t="str">
        <f>[19]Janeiro!$I$36</f>
        <v>*</v>
      </c>
      <c r="AJ23" t="s">
        <v>35</v>
      </c>
      <c r="AK23" t="s">
        <v>35</v>
      </c>
      <c r="AL23" t="s">
        <v>35</v>
      </c>
    </row>
    <row r="24" spans="1:40" x14ac:dyDescent="0.2">
      <c r="A24" s="109" t="s">
        <v>155</v>
      </c>
      <c r="B24" s="105" t="str">
        <f>[20]Janeiro!$I$5</f>
        <v>*</v>
      </c>
      <c r="C24" s="105" t="str">
        <f>[20]Janeiro!$I$6</f>
        <v>*</v>
      </c>
      <c r="D24" s="105" t="str">
        <f>[20]Janeiro!$I$7</f>
        <v>*</v>
      </c>
      <c r="E24" s="105" t="str">
        <f>[20]Janeiro!$I$8</f>
        <v>*</v>
      </c>
      <c r="F24" s="105" t="str">
        <f>[20]Janeiro!$I$9</f>
        <v>*</v>
      </c>
      <c r="G24" s="105" t="str">
        <f>[20]Janeiro!$I$10</f>
        <v>*</v>
      </c>
      <c r="H24" s="105" t="str">
        <f>[20]Janeiro!$I$11</f>
        <v>*</v>
      </c>
      <c r="I24" s="105" t="str">
        <f>[20]Janeiro!$I$12</f>
        <v>*</v>
      </c>
      <c r="J24" s="105" t="str">
        <f>[20]Janeiro!$I$13</f>
        <v>*</v>
      </c>
      <c r="K24" s="105" t="str">
        <f>[20]Janeiro!$I$14</f>
        <v>*</v>
      </c>
      <c r="L24" s="105" t="str">
        <f>[20]Janeiro!$I$15</f>
        <v>*</v>
      </c>
      <c r="M24" s="105" t="str">
        <f>[20]Janeiro!$I$16</f>
        <v>*</v>
      </c>
      <c r="N24" s="105" t="str">
        <f>[20]Janeiro!$I$17</f>
        <v>*</v>
      </c>
      <c r="O24" s="105" t="str">
        <f>[20]Janeiro!$I$18</f>
        <v>*</v>
      </c>
      <c r="P24" s="105" t="str">
        <f>[20]Janeiro!$I$19</f>
        <v>*</v>
      </c>
      <c r="Q24" s="105" t="str">
        <f>[20]Janeiro!$I$20</f>
        <v>*</v>
      </c>
      <c r="R24" s="105" t="str">
        <f>[20]Janeiro!$I$21</f>
        <v>*</v>
      </c>
      <c r="S24" s="105" t="str">
        <f>[20]Janeiro!$I$22</f>
        <v>*</v>
      </c>
      <c r="T24" s="105" t="str">
        <f>[20]Janeiro!$I$23</f>
        <v>*</v>
      </c>
      <c r="U24" s="105" t="str">
        <f>[20]Janeiro!$I$24</f>
        <v>*</v>
      </c>
      <c r="V24" s="105" t="str">
        <f>[20]Janeiro!$I$25</f>
        <v>*</v>
      </c>
      <c r="W24" s="105" t="str">
        <f>[20]Janeiro!$I$26</f>
        <v>*</v>
      </c>
      <c r="X24" s="105" t="str">
        <f>[20]Janeiro!$I$27</f>
        <v>*</v>
      </c>
      <c r="Y24" s="105" t="str">
        <f>[20]Janeiro!$I$28</f>
        <v>*</v>
      </c>
      <c r="Z24" s="105" t="str">
        <f>[20]Janeiro!$I$29</f>
        <v>*</v>
      </c>
      <c r="AA24" s="105" t="str">
        <f>[20]Janeiro!$I$30</f>
        <v>*</v>
      </c>
      <c r="AB24" s="105" t="str">
        <f>[20]Janeiro!$I$31</f>
        <v>*</v>
      </c>
      <c r="AC24" s="105" t="str">
        <f>[20]Janeiro!$I$32</f>
        <v>*</v>
      </c>
      <c r="AD24" s="105" t="str">
        <f>[20]Janeiro!$I$33</f>
        <v>*</v>
      </c>
      <c r="AE24" s="105" t="str">
        <f>[20]Janeiro!$I$34</f>
        <v>*</v>
      </c>
      <c r="AF24" s="105" t="str">
        <f>[20]Janeiro!$I$35</f>
        <v>*</v>
      </c>
      <c r="AG24" s="107" t="str">
        <f>[20]Janeiro!$I$36</f>
        <v>*</v>
      </c>
      <c r="AK24" t="s">
        <v>35</v>
      </c>
      <c r="AL24" t="s">
        <v>35</v>
      </c>
    </row>
    <row r="25" spans="1:40" x14ac:dyDescent="0.2">
      <c r="A25" s="111" t="s">
        <v>156</v>
      </c>
      <c r="B25" s="102" t="str">
        <f>[21]Janeiro!$I$5</f>
        <v>*</v>
      </c>
      <c r="C25" s="102" t="str">
        <f>[21]Janeiro!$I$6</f>
        <v>*</v>
      </c>
      <c r="D25" s="102" t="str">
        <f>[21]Janeiro!$I$7</f>
        <v>*</v>
      </c>
      <c r="E25" s="102" t="str">
        <f>[21]Janeiro!$I$8</f>
        <v>*</v>
      </c>
      <c r="F25" s="102" t="str">
        <f>[21]Janeiro!$I$9</f>
        <v>*</v>
      </c>
      <c r="G25" s="102" t="str">
        <f>[21]Janeiro!$I$10</f>
        <v>*</v>
      </c>
      <c r="H25" s="102" t="str">
        <f>[21]Janeiro!$I$11</f>
        <v>*</v>
      </c>
      <c r="I25" s="102" t="str">
        <f>[21]Janeiro!$I$12</f>
        <v>*</v>
      </c>
      <c r="J25" s="102" t="str">
        <f>[21]Janeiro!$I$13</f>
        <v>*</v>
      </c>
      <c r="K25" s="102" t="str">
        <f>[21]Janeiro!$I$14</f>
        <v>*</v>
      </c>
      <c r="L25" s="102" t="str">
        <f>[21]Janeiro!$I$15</f>
        <v>*</v>
      </c>
      <c r="M25" s="102" t="str">
        <f>[21]Janeiro!$I$16</f>
        <v>*</v>
      </c>
      <c r="N25" s="102" t="str">
        <f>[21]Janeiro!$I$17</f>
        <v>*</v>
      </c>
      <c r="O25" s="102" t="str">
        <f>[21]Janeiro!$I$18</f>
        <v>*</v>
      </c>
      <c r="P25" s="102" t="str">
        <f>[21]Janeiro!$I$19</f>
        <v>*</v>
      </c>
      <c r="Q25" s="102" t="str">
        <f>[21]Janeiro!$I$20</f>
        <v>*</v>
      </c>
      <c r="R25" s="102" t="str">
        <f>[21]Janeiro!$I$21</f>
        <v>*</v>
      </c>
      <c r="S25" s="102" t="str">
        <f>[21]Janeiro!$I$22</f>
        <v>*</v>
      </c>
      <c r="T25" s="7" t="s">
        <v>212</v>
      </c>
      <c r="U25" s="102" t="str">
        <f>[21]Janeiro!$I$24</f>
        <v>*</v>
      </c>
      <c r="V25" s="102" t="str">
        <f>[21]Janeiro!$I$25</f>
        <v>*</v>
      </c>
      <c r="W25" s="102" t="str">
        <f>[21]Janeiro!$I$26</f>
        <v>*</v>
      </c>
      <c r="X25" s="102" t="str">
        <f>[21]Janeiro!$I$27</f>
        <v>*</v>
      </c>
      <c r="Y25" s="102" t="str">
        <f>[21]Janeiro!$I$28</f>
        <v>*</v>
      </c>
      <c r="Z25" s="102" t="str">
        <f>[21]Janeiro!$I$29</f>
        <v>*</v>
      </c>
      <c r="AA25" s="102" t="str">
        <f>[21]Janeiro!$I$30</f>
        <v>*</v>
      </c>
      <c r="AB25" s="102" t="str">
        <f>[21]Janeiro!$I$31</f>
        <v>*</v>
      </c>
      <c r="AC25" s="102" t="str">
        <f>[21]Janeiro!$I$32</f>
        <v>*</v>
      </c>
      <c r="AD25" s="102" t="str">
        <f>[21]Janeiro!$I$33</f>
        <v>*</v>
      </c>
      <c r="AE25" s="102" t="str">
        <f>[21]Janeiro!$I$34</f>
        <v>*</v>
      </c>
      <c r="AF25" s="102" t="str">
        <f>[21]Janeiro!$I$35</f>
        <v>*</v>
      </c>
      <c r="AG25" s="107" t="str">
        <f>[21]Janeiro!$I$36</f>
        <v>*</v>
      </c>
      <c r="AH25" s="8" t="s">
        <v>35</v>
      </c>
      <c r="AL25" t="s">
        <v>35</v>
      </c>
    </row>
    <row r="26" spans="1:40" x14ac:dyDescent="0.2">
      <c r="A26" s="50" t="s">
        <v>157</v>
      </c>
      <c r="B26" s="102" t="str">
        <f>[22]Janeiro!$I$5</f>
        <v>*</v>
      </c>
      <c r="C26" s="102" t="str">
        <f>[22]Janeiro!$I$6</f>
        <v>*</v>
      </c>
      <c r="D26" s="102" t="str">
        <f>[22]Janeiro!$I$7</f>
        <v>*</v>
      </c>
      <c r="E26" s="102" t="str">
        <f>[22]Janeiro!$I$8</f>
        <v>*</v>
      </c>
      <c r="F26" s="102" t="str">
        <f>[22]Janeiro!$I$9</f>
        <v>*</v>
      </c>
      <c r="G26" s="102" t="str">
        <f>[22]Janeiro!$I$10</f>
        <v>*</v>
      </c>
      <c r="H26" s="102" t="str">
        <f>[22]Janeiro!$I$11</f>
        <v>*</v>
      </c>
      <c r="I26" s="102" t="str">
        <f>[22]Janeiro!$I$12</f>
        <v>*</v>
      </c>
      <c r="J26" s="102" t="str">
        <f>[22]Janeiro!$I$13</f>
        <v>*</v>
      </c>
      <c r="K26" s="102" t="str">
        <f>[22]Janeiro!$I$14</f>
        <v>*</v>
      </c>
      <c r="L26" s="102" t="str">
        <f>[22]Janeiro!$I$15</f>
        <v>*</v>
      </c>
      <c r="M26" s="102" t="str">
        <f>[22]Janeiro!$I$16</f>
        <v>*</v>
      </c>
      <c r="N26" s="102" t="str">
        <f>[22]Janeiro!$I$17</f>
        <v>*</v>
      </c>
      <c r="O26" s="102" t="str">
        <f>[22]Janeiro!$I$18</f>
        <v>*</v>
      </c>
      <c r="P26" s="102" t="str">
        <f>[22]Janeiro!$I$19</f>
        <v>*</v>
      </c>
      <c r="Q26" s="102" t="str">
        <f>[22]Janeiro!$I$20</f>
        <v>*</v>
      </c>
      <c r="R26" s="102" t="str">
        <f>[22]Janeiro!$I$21</f>
        <v>*</v>
      </c>
      <c r="S26" s="102" t="str">
        <f>[22]Janeiro!$I$22</f>
        <v>*</v>
      </c>
      <c r="T26" s="102" t="str">
        <f>[22]Janeiro!$I$23</f>
        <v>*</v>
      </c>
      <c r="U26" s="102" t="str">
        <f>[22]Janeiro!$I$24</f>
        <v>*</v>
      </c>
      <c r="V26" s="102" t="str">
        <f>[22]Janeiro!$I$25</f>
        <v>*</v>
      </c>
      <c r="W26" s="102" t="str">
        <f>[22]Janeiro!$I$26</f>
        <v>*</v>
      </c>
      <c r="X26" s="102" t="str">
        <f>[22]Janeiro!$I$27</f>
        <v>*</v>
      </c>
      <c r="Y26" s="102" t="str">
        <f>[22]Janeiro!$I$28</f>
        <v>*</v>
      </c>
      <c r="Z26" s="102" t="str">
        <f>[22]Janeiro!$I$29</f>
        <v>*</v>
      </c>
      <c r="AA26" s="102" t="str">
        <f>[22]Janeiro!$I$30</f>
        <v>*</v>
      </c>
      <c r="AB26" s="102" t="str">
        <f>[22]Janeiro!$I$31</f>
        <v>*</v>
      </c>
      <c r="AC26" s="102" t="str">
        <f>[22]Janeiro!$I$32</f>
        <v>*</v>
      </c>
      <c r="AD26" s="102" t="str">
        <f>[22]Janeiro!$I$33</f>
        <v>*</v>
      </c>
      <c r="AE26" s="102" t="str">
        <f>[22]Janeiro!$I$34</f>
        <v>*</v>
      </c>
      <c r="AF26" s="102" t="str">
        <f>[22]Janeiro!$I$35</f>
        <v>*</v>
      </c>
      <c r="AG26" s="107" t="str">
        <f>[22]Janeiro!$I$36</f>
        <v>*</v>
      </c>
    </row>
    <row r="27" spans="1:40" x14ac:dyDescent="0.2">
      <c r="A27" s="50" t="s">
        <v>8</v>
      </c>
      <c r="B27" s="105" t="str">
        <f>[23]Janeiro!$I$5</f>
        <v>*</v>
      </c>
      <c r="C27" s="105" t="str">
        <f>[23]Janeiro!$I$6</f>
        <v>*</v>
      </c>
      <c r="D27" s="105" t="str">
        <f>[23]Janeiro!$I$7</f>
        <v>*</v>
      </c>
      <c r="E27" s="105" t="str">
        <f>[23]Janeiro!$I$8</f>
        <v>*</v>
      </c>
      <c r="F27" s="105" t="str">
        <f>[23]Janeiro!$I$9</f>
        <v>*</v>
      </c>
      <c r="G27" s="105" t="str">
        <f>[23]Janeiro!$I$10</f>
        <v>*</v>
      </c>
      <c r="H27" s="105" t="str">
        <f>[23]Janeiro!$I$11</f>
        <v>*</v>
      </c>
      <c r="I27" s="105" t="str">
        <f>[23]Janeiro!$I$12</f>
        <v>*</v>
      </c>
      <c r="J27" s="105" t="str">
        <f>[23]Janeiro!$I$13</f>
        <v>*</v>
      </c>
      <c r="K27" s="105" t="str">
        <f>[23]Janeiro!$I$14</f>
        <v>*</v>
      </c>
      <c r="L27" s="105" t="str">
        <f>[23]Janeiro!$I$15</f>
        <v>*</v>
      </c>
      <c r="M27" s="105" t="str">
        <f>[23]Janeiro!$I$16</f>
        <v>*</v>
      </c>
      <c r="N27" s="105" t="str">
        <f>[23]Janeiro!$I$17</f>
        <v>*</v>
      </c>
      <c r="O27" s="105" t="str">
        <f>[23]Janeiro!$I$18</f>
        <v>*</v>
      </c>
      <c r="P27" s="105" t="str">
        <f>[23]Janeiro!$I$19</f>
        <v>*</v>
      </c>
      <c r="Q27" s="102" t="str">
        <f>[23]Janeiro!$I$20</f>
        <v>*</v>
      </c>
      <c r="R27" s="102" t="str">
        <f>[23]Janeiro!$I$21</f>
        <v>*</v>
      </c>
      <c r="S27" s="102" t="str">
        <f>[23]Janeiro!$I$22</f>
        <v>*</v>
      </c>
      <c r="T27" s="102" t="str">
        <f>[23]Janeiro!$I$23</f>
        <v>*</v>
      </c>
      <c r="U27" s="102" t="str">
        <f>[23]Janeiro!$I$24</f>
        <v>*</v>
      </c>
      <c r="V27" s="102" t="str">
        <f>[23]Janeiro!$I$25</f>
        <v>*</v>
      </c>
      <c r="W27" s="102" t="str">
        <f>[23]Janeiro!$I$26</f>
        <v>*</v>
      </c>
      <c r="X27" s="102" t="str">
        <f>[23]Janeiro!$I$27</f>
        <v>*</v>
      </c>
      <c r="Y27" s="102" t="str">
        <f>[23]Janeiro!$I$28</f>
        <v>*</v>
      </c>
      <c r="Z27" s="102" t="str">
        <f>[23]Janeiro!$I$29</f>
        <v>*</v>
      </c>
      <c r="AA27" s="102" t="str">
        <f>[23]Janeiro!$I$30</f>
        <v>*</v>
      </c>
      <c r="AB27" s="102" t="str">
        <f>[23]Janeiro!$I$31</f>
        <v>*</v>
      </c>
      <c r="AC27" s="102" t="str">
        <f>[23]Janeiro!$I$32</f>
        <v>*</v>
      </c>
      <c r="AD27" s="102" t="str">
        <f>[23]Janeiro!$I$33</f>
        <v>*</v>
      </c>
      <c r="AE27" s="102" t="str">
        <f>[23]Janeiro!$I$34</f>
        <v>*</v>
      </c>
      <c r="AF27" s="102" t="str">
        <f>[23]Janeiro!$I$35</f>
        <v>*</v>
      </c>
      <c r="AG27" s="100" t="str">
        <f>[23]Janeiro!$I$36</f>
        <v>*</v>
      </c>
      <c r="AL27" t="s">
        <v>35</v>
      </c>
      <c r="AN27" t="s">
        <v>35</v>
      </c>
    </row>
    <row r="28" spans="1:40" x14ac:dyDescent="0.2">
      <c r="A28" s="109" t="s">
        <v>9</v>
      </c>
      <c r="B28" s="105" t="str">
        <f>[24]Janeiro!$I$5</f>
        <v>*</v>
      </c>
      <c r="C28" s="105" t="str">
        <f>[24]Janeiro!$I$6</f>
        <v>*</v>
      </c>
      <c r="D28" s="105" t="str">
        <f>[24]Janeiro!$I$7</f>
        <v>*</v>
      </c>
      <c r="E28" s="105" t="str">
        <f>[24]Janeiro!$I$8</f>
        <v>*</v>
      </c>
      <c r="F28" s="105" t="str">
        <f>[24]Janeiro!$I$9</f>
        <v>*</v>
      </c>
      <c r="G28" s="105" t="str">
        <f>[24]Janeiro!$I$10</f>
        <v>*</v>
      </c>
      <c r="H28" s="105" t="str">
        <f>[24]Janeiro!$I$11</f>
        <v>*</v>
      </c>
      <c r="I28" s="105" t="str">
        <f>[24]Janeiro!$I$12</f>
        <v>*</v>
      </c>
      <c r="J28" s="105" t="str">
        <f>[24]Janeiro!$I$13</f>
        <v>*</v>
      </c>
      <c r="K28" s="105" t="str">
        <f>[24]Janeiro!$I$14</f>
        <v>*</v>
      </c>
      <c r="L28" s="105" t="str">
        <f>[24]Janeiro!$I$15</f>
        <v>*</v>
      </c>
      <c r="M28" s="105" t="str">
        <f>[24]Janeiro!$I$16</f>
        <v>*</v>
      </c>
      <c r="N28" s="105" t="str">
        <f>[24]Janeiro!$I$17</f>
        <v>*</v>
      </c>
      <c r="O28" s="105" t="str">
        <f>[24]Janeiro!$I$18</f>
        <v>*</v>
      </c>
      <c r="P28" s="105" t="str">
        <f>[24]Janeiro!$I$19</f>
        <v>*</v>
      </c>
      <c r="Q28" s="105" t="str">
        <f>[24]Janeiro!$I$20</f>
        <v>*</v>
      </c>
      <c r="R28" s="105" t="str">
        <f>[24]Janeiro!$I$21</f>
        <v>*</v>
      </c>
      <c r="S28" s="105" t="str">
        <f>[24]Janeiro!$I$22</f>
        <v>*</v>
      </c>
      <c r="T28" s="102" t="str">
        <f>[24]Janeiro!$I$23</f>
        <v>*</v>
      </c>
      <c r="U28" s="102" t="str">
        <f>[24]Janeiro!$I$24</f>
        <v>*</v>
      </c>
      <c r="V28" s="102" t="str">
        <f>[24]Janeiro!$I$25</f>
        <v>*</v>
      </c>
      <c r="W28" s="102" t="str">
        <f>[24]Janeiro!$I$26</f>
        <v>*</v>
      </c>
      <c r="X28" s="102" t="str">
        <f>[24]Janeiro!$I$27</f>
        <v>*</v>
      </c>
      <c r="Y28" s="102" t="str">
        <f>[24]Janeiro!$I$28</f>
        <v>*</v>
      </c>
      <c r="Z28" s="102" t="str">
        <f>[24]Janeiro!$I$29</f>
        <v>*</v>
      </c>
      <c r="AA28" s="102" t="str">
        <f>[24]Janeiro!$I$30</f>
        <v>*</v>
      </c>
      <c r="AB28" s="102" t="str">
        <f>[24]Janeiro!$I$31</f>
        <v>*</v>
      </c>
      <c r="AC28" s="102" t="str">
        <f>[24]Janeiro!$I$32</f>
        <v>*</v>
      </c>
      <c r="AD28" s="102" t="str">
        <f>[24]Janeiro!$I$33</f>
        <v>*</v>
      </c>
      <c r="AE28" s="102" t="str">
        <f>[24]Janeiro!$I$34</f>
        <v>*</v>
      </c>
      <c r="AF28" s="102" t="str">
        <f>[24]Janeiro!$I$35</f>
        <v>*</v>
      </c>
      <c r="AG28" s="100" t="str">
        <f>[24]Janeiro!$I$36</f>
        <v>*</v>
      </c>
      <c r="AM28" t="s">
        <v>35</v>
      </c>
    </row>
    <row r="29" spans="1:40" x14ac:dyDescent="0.2">
      <c r="A29" s="111" t="s">
        <v>32</v>
      </c>
      <c r="B29" s="105" t="str">
        <f>[25]Janeiro!$I$5</f>
        <v>*</v>
      </c>
      <c r="C29" s="105" t="str">
        <f>[25]Janeiro!$I$6</f>
        <v>*</v>
      </c>
      <c r="D29" s="105" t="str">
        <f>[25]Janeiro!$I$7</f>
        <v>*</v>
      </c>
      <c r="E29" s="105" t="str">
        <f>[25]Janeiro!$I$8</f>
        <v>*</v>
      </c>
      <c r="F29" s="105" t="str">
        <f>[25]Janeiro!$I$9</f>
        <v>*</v>
      </c>
      <c r="G29" s="105" t="str">
        <f>[25]Janeiro!$I$10</f>
        <v>*</v>
      </c>
      <c r="H29" s="105" t="str">
        <f>[25]Janeiro!$I$11</f>
        <v>*</v>
      </c>
      <c r="I29" s="105" t="str">
        <f>[25]Janeiro!$I$12</f>
        <v>*</v>
      </c>
      <c r="J29" s="105" t="str">
        <f>[25]Janeiro!$I$13</f>
        <v>*</v>
      </c>
      <c r="K29" s="105" t="str">
        <f>[25]Janeiro!$I$14</f>
        <v>*</v>
      </c>
      <c r="L29" s="105" t="str">
        <f>[25]Janeiro!$I$15</f>
        <v>*</v>
      </c>
      <c r="M29" s="105" t="str">
        <f>[25]Janeiro!$I$16</f>
        <v>*</v>
      </c>
      <c r="N29" s="105" t="str">
        <f>[25]Janeiro!$I$17</f>
        <v>*</v>
      </c>
      <c r="O29" s="105" t="str">
        <f>[25]Janeiro!$I$18</f>
        <v>*</v>
      </c>
      <c r="P29" s="105" t="str">
        <f>[25]Janeiro!$I$19</f>
        <v>*</v>
      </c>
      <c r="Q29" s="105" t="str">
        <f>[25]Janeiro!$I$20</f>
        <v>*</v>
      </c>
      <c r="R29" s="105" t="str">
        <f>[25]Janeiro!$I$21</f>
        <v>*</v>
      </c>
      <c r="S29" s="105" t="str">
        <f>[25]Janeiro!$I$22</f>
        <v>*</v>
      </c>
      <c r="T29" s="102" t="str">
        <f>[25]Janeiro!$I$23</f>
        <v>*</v>
      </c>
      <c r="U29" s="102" t="str">
        <f>[25]Janeiro!$I$24</f>
        <v>*</v>
      </c>
      <c r="V29" s="102" t="str">
        <f>[25]Janeiro!$I$25</f>
        <v>*</v>
      </c>
      <c r="W29" s="102" t="str">
        <f>[25]Janeiro!$I$26</f>
        <v>*</v>
      </c>
      <c r="X29" s="102" t="str">
        <f>[25]Janeiro!$I$27</f>
        <v>*</v>
      </c>
      <c r="Y29" s="102" t="str">
        <f>[25]Janeiro!$I$28</f>
        <v>*</v>
      </c>
      <c r="Z29" s="102" t="str">
        <f>[25]Janeiro!$I$29</f>
        <v>*</v>
      </c>
      <c r="AA29" s="102" t="str">
        <f>[25]Janeiro!$I$30</f>
        <v>*</v>
      </c>
      <c r="AB29" s="102" t="str">
        <f>[25]Janeiro!$I$31</f>
        <v>*</v>
      </c>
      <c r="AC29" s="102" t="str">
        <f>[25]Janeiro!$I$32</f>
        <v>*</v>
      </c>
      <c r="AD29" s="102" t="str">
        <f>[25]Janeiro!$I$33</f>
        <v>*</v>
      </c>
      <c r="AE29" s="102" t="str">
        <f>[25]Janeiro!$I$34</f>
        <v>*</v>
      </c>
      <c r="AF29" s="102" t="str">
        <f>[25]Janeiro!$I$35</f>
        <v>*</v>
      </c>
      <c r="AG29" s="100" t="str">
        <f>[25]Janeiro!$I$36</f>
        <v>*</v>
      </c>
      <c r="AJ29" t="s">
        <v>35</v>
      </c>
    </row>
    <row r="30" spans="1:40" x14ac:dyDescent="0.2">
      <c r="A30" s="109" t="s">
        <v>10</v>
      </c>
      <c r="B30" s="7" t="str">
        <f>[26]Janeiro!$I$5</f>
        <v>*</v>
      </c>
      <c r="C30" s="7" t="str">
        <f>[26]Janeiro!$I$6</f>
        <v>*</v>
      </c>
      <c r="D30" s="7" t="str">
        <f>[26]Janeiro!$I$7</f>
        <v>*</v>
      </c>
      <c r="E30" s="7" t="str">
        <f>[26]Janeiro!$I$8</f>
        <v>*</v>
      </c>
      <c r="F30" s="7" t="str">
        <f>[26]Janeiro!$I$9</f>
        <v>*</v>
      </c>
      <c r="G30" s="7" t="str">
        <f>[26]Janeiro!$I$10</f>
        <v>*</v>
      </c>
      <c r="H30" s="7" t="str">
        <f>[26]Janeiro!$I$11</f>
        <v>*</v>
      </c>
      <c r="I30" s="7" t="str">
        <f>[26]Janeiro!$I$12</f>
        <v>*</v>
      </c>
      <c r="J30" s="7" t="str">
        <f>[26]Janeiro!$I$13</f>
        <v>*</v>
      </c>
      <c r="K30" s="7" t="str">
        <f>[26]Janeiro!$I$14</f>
        <v>*</v>
      </c>
      <c r="L30" s="7" t="str">
        <f>[26]Janeiro!$I$15</f>
        <v>*</v>
      </c>
      <c r="M30" s="7" t="str">
        <f>[26]Janeiro!$I$16</f>
        <v>*</v>
      </c>
      <c r="N30" s="7" t="str">
        <f>[26]Janeiro!$I$17</f>
        <v>*</v>
      </c>
      <c r="O30" s="7" t="str">
        <f>[26]Janeiro!$I$18</f>
        <v>*</v>
      </c>
      <c r="P30" s="7" t="str">
        <f>[26]Janeiro!$I$19</f>
        <v>*</v>
      </c>
      <c r="Q30" s="7" t="str">
        <f>[26]Janeiro!$I$20</f>
        <v>*</v>
      </c>
      <c r="R30" s="7" t="str">
        <f>[26]Janeiro!$I$21</f>
        <v>*</v>
      </c>
      <c r="S30" s="7" t="str">
        <f>[26]Janeiro!$I$22</f>
        <v>*</v>
      </c>
      <c r="T30" s="102" t="str">
        <f>[26]Janeiro!$I$23</f>
        <v>*</v>
      </c>
      <c r="U30" s="102" t="str">
        <f>[26]Janeiro!$I$24</f>
        <v>*</v>
      </c>
      <c r="V30" s="102" t="str">
        <f>[26]Janeiro!$I$25</f>
        <v>*</v>
      </c>
      <c r="W30" s="102" t="str">
        <f>[26]Janeiro!$I$26</f>
        <v>*</v>
      </c>
      <c r="X30" s="102" t="str">
        <f>[26]Janeiro!$I$27</f>
        <v>*</v>
      </c>
      <c r="Y30" s="102" t="str">
        <f>[26]Janeiro!$I$28</f>
        <v>*</v>
      </c>
      <c r="Z30" s="102" t="str">
        <f>[26]Janeiro!$I$29</f>
        <v>*</v>
      </c>
      <c r="AA30" s="102" t="str">
        <f>[26]Janeiro!$I$30</f>
        <v>*</v>
      </c>
      <c r="AB30" s="102" t="str">
        <f>[26]Janeiro!$I$31</f>
        <v>*</v>
      </c>
      <c r="AC30" s="102" t="str">
        <f>[26]Janeiro!$I$32</f>
        <v>*</v>
      </c>
      <c r="AD30" s="102" t="str">
        <f>[26]Janeiro!$I$33</f>
        <v>*</v>
      </c>
      <c r="AE30" s="102" t="str">
        <f>[26]Janeiro!$I$34</f>
        <v>*</v>
      </c>
      <c r="AF30" s="102" t="str">
        <f>[26]Janeiro!$I$35</f>
        <v>*</v>
      </c>
      <c r="AG30" s="100" t="str">
        <f>[26]Janeiro!$I$36</f>
        <v>*</v>
      </c>
      <c r="AJ30" t="s">
        <v>35</v>
      </c>
    </row>
    <row r="31" spans="1:40" x14ac:dyDescent="0.2">
      <c r="A31" s="109" t="s">
        <v>158</v>
      </c>
      <c r="B31" s="102" t="str">
        <f>[27]Janeiro!$I$5</f>
        <v>*</v>
      </c>
      <c r="C31" s="102" t="str">
        <f>[27]Janeiro!$I$6</f>
        <v>*</v>
      </c>
      <c r="D31" s="102" t="str">
        <f>[27]Janeiro!$I$7</f>
        <v>*</v>
      </c>
      <c r="E31" s="102" t="str">
        <f>[27]Janeiro!$I$8</f>
        <v>*</v>
      </c>
      <c r="F31" s="102" t="str">
        <f>[27]Janeiro!$I$9</f>
        <v>*</v>
      </c>
      <c r="G31" s="102" t="str">
        <f>[27]Janeiro!$I$10</f>
        <v>*</v>
      </c>
      <c r="H31" s="102" t="str">
        <f>[27]Janeiro!$I$11</f>
        <v>*</v>
      </c>
      <c r="I31" s="102" t="str">
        <f>[27]Janeiro!$I$12</f>
        <v>*</v>
      </c>
      <c r="J31" s="102" t="str">
        <f>[27]Janeiro!$I$13</f>
        <v>*</v>
      </c>
      <c r="K31" s="102" t="str">
        <f>[27]Janeiro!$I$14</f>
        <v>*</v>
      </c>
      <c r="L31" s="102" t="str">
        <f>[27]Janeiro!$I$15</f>
        <v>*</v>
      </c>
      <c r="M31" s="102" t="str">
        <f>[27]Janeiro!$I$16</f>
        <v>*</v>
      </c>
      <c r="N31" s="102" t="str">
        <f>[27]Janeiro!$I$17</f>
        <v>*</v>
      </c>
      <c r="O31" s="102" t="str">
        <f>[27]Janeiro!$I$18</f>
        <v>*</v>
      </c>
      <c r="P31" s="102" t="str">
        <f>[27]Janeiro!$I$19</f>
        <v>*</v>
      </c>
      <c r="Q31" s="102" t="str">
        <f>[27]Janeiro!$I$20</f>
        <v>*</v>
      </c>
      <c r="R31" s="102" t="str">
        <f>[27]Janeiro!$I$21</f>
        <v>*</v>
      </c>
      <c r="S31" s="102" t="str">
        <f>[27]Janeiro!$I$22</f>
        <v>*</v>
      </c>
      <c r="T31" s="102" t="str">
        <f>[27]Janeiro!$I$23</f>
        <v>*</v>
      </c>
      <c r="U31" s="102" t="str">
        <f>[27]Janeiro!$I$24</f>
        <v>*</v>
      </c>
      <c r="V31" s="102" t="str">
        <f>[27]Janeiro!$I$25</f>
        <v>*</v>
      </c>
      <c r="W31" s="102" t="str">
        <f>[27]Janeiro!$I$26</f>
        <v>*</v>
      </c>
      <c r="X31" s="102" t="str">
        <f>[27]Janeiro!$I$27</f>
        <v>*</v>
      </c>
      <c r="Y31" s="102" t="str">
        <f>[27]Janeiro!$I$28</f>
        <v>*</v>
      </c>
      <c r="Z31" s="102" t="str">
        <f>[27]Janeiro!$I$29</f>
        <v>*</v>
      </c>
      <c r="AA31" s="102" t="str">
        <f>[27]Janeiro!$I$30</f>
        <v>*</v>
      </c>
      <c r="AB31" s="102" t="str">
        <f>[27]Janeiro!$I$31</f>
        <v>*</v>
      </c>
      <c r="AC31" s="102" t="str">
        <f>[27]Janeiro!$I$32</f>
        <v>*</v>
      </c>
      <c r="AD31" s="102" t="str">
        <f>[27]Janeiro!$I$33</f>
        <v>*</v>
      </c>
      <c r="AE31" s="102" t="str">
        <f>[27]Janeiro!$I$34</f>
        <v>*</v>
      </c>
      <c r="AF31" s="102" t="str">
        <f>[27]Janeiro!$I$35</f>
        <v>*</v>
      </c>
      <c r="AG31" s="107" t="str">
        <f>[27]Janeiro!$I$36</f>
        <v>*</v>
      </c>
      <c r="AH31" s="8" t="s">
        <v>35</v>
      </c>
      <c r="AL31" t="s">
        <v>35</v>
      </c>
    </row>
    <row r="32" spans="1:40" x14ac:dyDescent="0.2">
      <c r="A32" s="109" t="s">
        <v>11</v>
      </c>
      <c r="B32" s="105" t="str">
        <f>[28]Janeiro!$I$5</f>
        <v>*</v>
      </c>
      <c r="C32" s="105" t="str">
        <f>[28]Janeiro!$I$6</f>
        <v>*</v>
      </c>
      <c r="D32" s="105" t="str">
        <f>[28]Janeiro!$I$7</f>
        <v>*</v>
      </c>
      <c r="E32" s="105" t="str">
        <f>[28]Janeiro!$I$8</f>
        <v>*</v>
      </c>
      <c r="F32" s="105" t="str">
        <f>[28]Janeiro!$I$9</f>
        <v>*</v>
      </c>
      <c r="G32" s="105" t="str">
        <f>[28]Janeiro!$I$10</f>
        <v>*</v>
      </c>
      <c r="H32" s="105" t="str">
        <f>[28]Janeiro!$I$11</f>
        <v>*</v>
      </c>
      <c r="I32" s="105" t="str">
        <f>[28]Janeiro!$I$12</f>
        <v>*</v>
      </c>
      <c r="J32" s="105" t="str">
        <f>[28]Janeiro!$I$13</f>
        <v>*</v>
      </c>
      <c r="K32" s="105" t="str">
        <f>[28]Janeiro!$I$14</f>
        <v>*</v>
      </c>
      <c r="L32" s="105" t="str">
        <f>[28]Janeiro!$I$15</f>
        <v>*</v>
      </c>
      <c r="M32" s="105" t="str">
        <f>[28]Janeiro!$I$16</f>
        <v>*</v>
      </c>
      <c r="N32" s="105" t="str">
        <f>[28]Janeiro!$I$17</f>
        <v>*</v>
      </c>
      <c r="O32" s="105" t="str">
        <f>[28]Janeiro!$I$18</f>
        <v>*</v>
      </c>
      <c r="P32" s="105" t="str">
        <f>[28]Janeiro!$I$19</f>
        <v>*</v>
      </c>
      <c r="Q32" s="105" t="str">
        <f>[28]Janeiro!$I$20</f>
        <v>*</v>
      </c>
      <c r="R32" s="105" t="str">
        <f>[28]Janeiro!$I$21</f>
        <v>*</v>
      </c>
      <c r="S32" s="105" t="str">
        <f>[28]Janeiro!$I$22</f>
        <v>*</v>
      </c>
      <c r="T32" s="102" t="str">
        <f>[28]Janeiro!$I$23</f>
        <v>*</v>
      </c>
      <c r="U32" s="102" t="str">
        <f>[28]Janeiro!$I$24</f>
        <v>*</v>
      </c>
      <c r="V32" s="102" t="str">
        <f>[28]Janeiro!$I$25</f>
        <v>*</v>
      </c>
      <c r="W32" s="102" t="str">
        <f>[28]Janeiro!$I$26</f>
        <v>*</v>
      </c>
      <c r="X32" s="102" t="str">
        <f>[28]Janeiro!$I$27</f>
        <v>*</v>
      </c>
      <c r="Y32" s="102" t="str">
        <f>[28]Janeiro!$I$28</f>
        <v>*</v>
      </c>
      <c r="Z32" s="102" t="str">
        <f>[28]Janeiro!$I$29</f>
        <v>*</v>
      </c>
      <c r="AA32" s="102" t="str">
        <f>[28]Janeiro!$I$30</f>
        <v>*</v>
      </c>
      <c r="AB32" s="102" t="str">
        <f>[28]Janeiro!$I$31</f>
        <v>*</v>
      </c>
      <c r="AC32" s="102" t="str">
        <f>[28]Janeiro!$I$32</f>
        <v>*</v>
      </c>
      <c r="AD32" s="102" t="str">
        <f>[28]Janeiro!$I$33</f>
        <v>*</v>
      </c>
      <c r="AE32" s="102" t="str">
        <f>[28]Janeiro!$I$34</f>
        <v>*</v>
      </c>
      <c r="AF32" s="102" t="str">
        <f>[28]Janeiro!$I$35</f>
        <v>*</v>
      </c>
      <c r="AG32" s="100" t="str">
        <f>[28]Janeiro!$I$36</f>
        <v>*</v>
      </c>
      <c r="AJ32" t="s">
        <v>35</v>
      </c>
    </row>
    <row r="33" spans="1:39" s="3" customFormat="1" x14ac:dyDescent="0.2">
      <c r="A33" s="111" t="s">
        <v>12</v>
      </c>
      <c r="B33" s="105" t="str">
        <f>[29]Janeiro!$I$5</f>
        <v>*</v>
      </c>
      <c r="C33" s="105" t="str">
        <f>[29]Janeiro!$I$6</f>
        <v>*</v>
      </c>
      <c r="D33" s="105" t="str">
        <f>[29]Janeiro!$I$7</f>
        <v>*</v>
      </c>
      <c r="E33" s="105" t="str">
        <f>[29]Janeiro!$I$8</f>
        <v>*</v>
      </c>
      <c r="F33" s="105" t="str">
        <f>[29]Janeiro!$I$9</f>
        <v>*</v>
      </c>
      <c r="G33" s="105" t="str">
        <f>[29]Janeiro!$I$10</f>
        <v>*</v>
      </c>
      <c r="H33" s="105" t="str">
        <f>[29]Janeiro!$I$11</f>
        <v>*</v>
      </c>
      <c r="I33" s="105" t="str">
        <f>[29]Janeiro!$I$12</f>
        <v>*</v>
      </c>
      <c r="J33" s="105" t="str">
        <f>[29]Janeiro!$I$13</f>
        <v>*</v>
      </c>
      <c r="K33" s="105" t="str">
        <f>[29]Janeiro!$I$14</f>
        <v>*</v>
      </c>
      <c r="L33" s="105" t="str">
        <f>[29]Janeiro!$I$15</f>
        <v>*</v>
      </c>
      <c r="M33" s="105" t="str">
        <f>[29]Janeiro!$I$16</f>
        <v>*</v>
      </c>
      <c r="N33" s="105" t="str">
        <f>[29]Janeiro!$I$17</f>
        <v>*</v>
      </c>
      <c r="O33" s="105" t="str">
        <f>[29]Janeiro!$I$18</f>
        <v>*</v>
      </c>
      <c r="P33" s="105" t="str">
        <f>[29]Janeiro!$I$19</f>
        <v>*</v>
      </c>
      <c r="Q33" s="105" t="str">
        <f>[29]Janeiro!$I$20</f>
        <v>*</v>
      </c>
      <c r="R33" s="105" t="str">
        <f>[29]Janeiro!$I$21</f>
        <v>*</v>
      </c>
      <c r="S33" s="105" t="str">
        <f>[29]Janeiro!$I$22</f>
        <v>*</v>
      </c>
      <c r="T33" s="105" t="str">
        <f>[29]Janeiro!$I$23</f>
        <v>*</v>
      </c>
      <c r="U33" s="105" t="str">
        <f>[29]Janeiro!$I$24</f>
        <v>*</v>
      </c>
      <c r="V33" s="105" t="str">
        <f>[29]Janeiro!$I$25</f>
        <v>*</v>
      </c>
      <c r="W33" s="105" t="str">
        <f>[29]Janeiro!$I$26</f>
        <v>*</v>
      </c>
      <c r="X33" s="105" t="str">
        <f>[29]Janeiro!$I$27</f>
        <v>*</v>
      </c>
      <c r="Y33" s="105" t="str">
        <f>[29]Janeiro!$I$28</f>
        <v>*</v>
      </c>
      <c r="Z33" s="105" t="str">
        <f>[29]Janeiro!$I$29</f>
        <v>*</v>
      </c>
      <c r="AA33" s="105" t="str">
        <f>[29]Janeiro!$I$30</f>
        <v>*</v>
      </c>
      <c r="AB33" s="105" t="str">
        <f>[29]Janeiro!$I$31</f>
        <v>*</v>
      </c>
      <c r="AC33" s="105" t="str">
        <f>[29]Janeiro!$I$32</f>
        <v>*</v>
      </c>
      <c r="AD33" s="105" t="str">
        <f>[29]Janeiro!$I$33</f>
        <v>*</v>
      </c>
      <c r="AE33" s="105" t="str">
        <f>[29]Janeiro!$I$34</f>
        <v>*</v>
      </c>
      <c r="AF33" s="105" t="str">
        <f>[29]Janeiro!$I$35</f>
        <v>*</v>
      </c>
      <c r="AG33" s="100" t="str">
        <f>[29]Janeiro!$I$36</f>
        <v>*</v>
      </c>
      <c r="AK33" s="3" t="s">
        <v>35</v>
      </c>
      <c r="AM33" s="3" t="s">
        <v>35</v>
      </c>
    </row>
    <row r="34" spans="1:39" x14ac:dyDescent="0.2">
      <c r="A34" s="50" t="s">
        <v>13</v>
      </c>
      <c r="B34" s="102" t="str">
        <f>[30]Janeiro!$I$5</f>
        <v>*</v>
      </c>
      <c r="C34" s="102" t="str">
        <f>[30]Janeiro!$I$6</f>
        <v>*</v>
      </c>
      <c r="D34" s="102" t="str">
        <f>[30]Janeiro!$I$7</f>
        <v>*</v>
      </c>
      <c r="E34" s="102" t="str">
        <f>[30]Janeiro!$I$8</f>
        <v>*</v>
      </c>
      <c r="F34" s="102" t="str">
        <f>[30]Janeiro!$I$9</f>
        <v>*</v>
      </c>
      <c r="G34" s="102" t="str">
        <f>[30]Janeiro!$I$10</f>
        <v>*</v>
      </c>
      <c r="H34" s="102" t="str">
        <f>[30]Janeiro!$I$11</f>
        <v>*</v>
      </c>
      <c r="I34" s="102" t="str">
        <f>[30]Janeiro!$I$12</f>
        <v>*</v>
      </c>
      <c r="J34" s="102" t="str">
        <f>[30]Janeiro!$I$13</f>
        <v>*</v>
      </c>
      <c r="K34" s="102" t="str">
        <f>[30]Janeiro!$I$14</f>
        <v>*</v>
      </c>
      <c r="L34" s="102" t="str">
        <f>[30]Janeiro!$I$15</f>
        <v>*</v>
      </c>
      <c r="M34" s="102" t="str">
        <f>[30]Janeiro!$I$16</f>
        <v>*</v>
      </c>
      <c r="N34" s="102" t="str">
        <f>[30]Janeiro!$I$17</f>
        <v>*</v>
      </c>
      <c r="O34" s="102" t="str">
        <f>[30]Janeiro!$I$18</f>
        <v>*</v>
      </c>
      <c r="P34" s="102" t="str">
        <f>[30]Janeiro!$I$19</f>
        <v>*</v>
      </c>
      <c r="Q34" s="102" t="str">
        <f>[30]Janeiro!$I$20</f>
        <v>*</v>
      </c>
      <c r="R34" s="102" t="str">
        <f>[30]Janeiro!$I$21</f>
        <v>*</v>
      </c>
      <c r="S34" s="102" t="str">
        <f>[30]Janeiro!$I$22</f>
        <v>*</v>
      </c>
      <c r="T34" s="102" t="str">
        <f>[30]Janeiro!$I$23</f>
        <v>*</v>
      </c>
      <c r="U34" s="102" t="str">
        <f>[30]Janeiro!$I$24</f>
        <v>*</v>
      </c>
      <c r="V34" s="102" t="str">
        <f>[30]Janeiro!$I$25</f>
        <v>*</v>
      </c>
      <c r="W34" s="102" t="str">
        <f>[30]Janeiro!$I$26</f>
        <v>*</v>
      </c>
      <c r="X34" s="102" t="str">
        <f>[30]Janeiro!$I$27</f>
        <v>*</v>
      </c>
      <c r="Y34" s="102" t="str">
        <f>[30]Janeiro!$I$28</f>
        <v>*</v>
      </c>
      <c r="Z34" s="102" t="str">
        <f>[30]Janeiro!$I$29</f>
        <v>*</v>
      </c>
      <c r="AA34" s="102" t="str">
        <f>[30]Janeiro!$I$30</f>
        <v>*</v>
      </c>
      <c r="AB34" s="102" t="str">
        <f>[30]Janeiro!$I$31</f>
        <v>*</v>
      </c>
      <c r="AC34" s="102" t="str">
        <f>[30]Janeiro!$I$32</f>
        <v>*</v>
      </c>
      <c r="AD34" s="102" t="str">
        <f>[30]Janeiro!$I$33</f>
        <v>*</v>
      </c>
      <c r="AE34" s="102" t="str">
        <f>[30]Janeiro!$I$34</f>
        <v>*</v>
      </c>
      <c r="AF34" s="102" t="str">
        <f>[30]Janeiro!$I$35</f>
        <v>*</v>
      </c>
      <c r="AG34" s="104" t="str">
        <f>[30]Janeiro!$I$36</f>
        <v>*</v>
      </c>
      <c r="AJ34" t="s">
        <v>35</v>
      </c>
      <c r="AK34" t="s">
        <v>35</v>
      </c>
      <c r="AL34" t="s">
        <v>35</v>
      </c>
    </row>
    <row r="35" spans="1:39" x14ac:dyDescent="0.2">
      <c r="A35" s="50" t="s">
        <v>159</v>
      </c>
      <c r="B35" s="105" t="str">
        <f>[31]Janeiro!$I$5</f>
        <v>*</v>
      </c>
      <c r="C35" s="105" t="str">
        <f>[31]Janeiro!$I$6</f>
        <v>*</v>
      </c>
      <c r="D35" s="105" t="str">
        <f>[31]Janeiro!$I$7</f>
        <v>*</v>
      </c>
      <c r="E35" s="105" t="str">
        <f>[31]Janeiro!$I$8</f>
        <v>*</v>
      </c>
      <c r="F35" s="105" t="str">
        <f>[31]Janeiro!$I$9</f>
        <v>*</v>
      </c>
      <c r="G35" s="105" t="str">
        <f>[31]Janeiro!$I$10</f>
        <v>*</v>
      </c>
      <c r="H35" s="105" t="str">
        <f>[31]Janeiro!$I$11</f>
        <v>*</v>
      </c>
      <c r="I35" s="105" t="str">
        <f>[31]Janeiro!$I$12</f>
        <v>*</v>
      </c>
      <c r="J35" s="105" t="str">
        <f>[31]Janeiro!$I$13</f>
        <v>*</v>
      </c>
      <c r="K35" s="105" t="str">
        <f>[31]Janeiro!$I$14</f>
        <v>*</v>
      </c>
      <c r="L35" s="105" t="str">
        <f>[31]Janeiro!$I$15</f>
        <v>*</v>
      </c>
      <c r="M35" s="105" t="str">
        <f>[31]Janeiro!$I$16</f>
        <v>*</v>
      </c>
      <c r="N35" s="105" t="str">
        <f>[31]Janeiro!$I$17</f>
        <v>*</v>
      </c>
      <c r="O35" s="105" t="str">
        <f>[31]Janeiro!$I$18</f>
        <v>*</v>
      </c>
      <c r="P35" s="105" t="str">
        <f>[31]Janeiro!$I$19</f>
        <v>*</v>
      </c>
      <c r="Q35" s="105" t="str">
        <f>[31]Janeiro!$I$20</f>
        <v>*</v>
      </c>
      <c r="R35" s="105" t="str">
        <f>[31]Janeiro!$I$21</f>
        <v>*</v>
      </c>
      <c r="S35" s="105" t="str">
        <f>[31]Janeiro!$I$22</f>
        <v>*</v>
      </c>
      <c r="T35" s="102" t="str">
        <f>[31]Janeiro!$I$23</f>
        <v>*</v>
      </c>
      <c r="U35" s="102" t="str">
        <f>[31]Janeiro!$I$24</f>
        <v>*</v>
      </c>
      <c r="V35" s="102" t="str">
        <f>[31]Janeiro!$I$25</f>
        <v>*</v>
      </c>
      <c r="W35" s="102" t="str">
        <f>[31]Janeiro!$I$26</f>
        <v>*</v>
      </c>
      <c r="X35" s="102" t="str">
        <f>[31]Janeiro!$I$27</f>
        <v>*</v>
      </c>
      <c r="Y35" s="102" t="str">
        <f>[31]Janeiro!$I$28</f>
        <v>*</v>
      </c>
      <c r="Z35" s="102" t="str">
        <f>[31]Janeiro!$I$29</f>
        <v>*</v>
      </c>
      <c r="AA35" s="102" t="str">
        <f>[31]Janeiro!$I$30</f>
        <v>*</v>
      </c>
      <c r="AB35" s="102" t="str">
        <f>[31]Janeiro!$I$31</f>
        <v>*</v>
      </c>
      <c r="AC35" s="102" t="str">
        <f>[31]Janeiro!$I$32</f>
        <v>*</v>
      </c>
      <c r="AD35" s="102" t="str">
        <f>[31]Janeiro!$I$33</f>
        <v>*</v>
      </c>
      <c r="AE35" s="102" t="str">
        <f>[31]Janeiro!$I$34</f>
        <v>*</v>
      </c>
      <c r="AF35" s="102" t="str">
        <f>[31]Janeiro!$I$35</f>
        <v>*</v>
      </c>
      <c r="AG35" s="107" t="str">
        <f>[31]Janeiro!$I$36</f>
        <v>*</v>
      </c>
      <c r="AK35" t="s">
        <v>35</v>
      </c>
    </row>
    <row r="36" spans="1:39" x14ac:dyDescent="0.2">
      <c r="A36" s="109" t="s">
        <v>130</v>
      </c>
      <c r="B36" s="105" t="str">
        <f>[32]Janeiro!$I$5</f>
        <v>*</v>
      </c>
      <c r="C36" s="105" t="str">
        <f>[32]Janeiro!$I$6</f>
        <v>*</v>
      </c>
      <c r="D36" s="105" t="str">
        <f>[32]Janeiro!$I$7</f>
        <v>*</v>
      </c>
      <c r="E36" s="105" t="str">
        <f>[32]Janeiro!$I$8</f>
        <v>*</v>
      </c>
      <c r="F36" s="105" t="str">
        <f>[32]Janeiro!$I$9</f>
        <v>*</v>
      </c>
      <c r="G36" s="105" t="str">
        <f>[32]Janeiro!$I$10</f>
        <v>*</v>
      </c>
      <c r="H36" s="105" t="str">
        <f>[32]Janeiro!$I$11</f>
        <v>*</v>
      </c>
      <c r="I36" s="105" t="str">
        <f>[32]Janeiro!$I$12</f>
        <v>*</v>
      </c>
      <c r="J36" s="105" t="str">
        <f>[32]Janeiro!$I$13</f>
        <v>*</v>
      </c>
      <c r="K36" s="105" t="str">
        <f>[32]Janeiro!$I$14</f>
        <v>*</v>
      </c>
      <c r="L36" s="105" t="str">
        <f>[32]Janeiro!$I$15</f>
        <v>*</v>
      </c>
      <c r="M36" s="105" t="str">
        <f>[32]Janeiro!$I$16</f>
        <v>*</v>
      </c>
      <c r="N36" s="105" t="str">
        <f>[32]Janeiro!$I$17</f>
        <v>*</v>
      </c>
      <c r="O36" s="105" t="str">
        <f>[32]Janeiro!$I$18</f>
        <v>*</v>
      </c>
      <c r="P36" s="105" t="str">
        <f>[32]Janeiro!$I$19</f>
        <v>*</v>
      </c>
      <c r="Q36" s="102" t="str">
        <f>[32]Janeiro!$I$20</f>
        <v>*</v>
      </c>
      <c r="R36" s="102" t="str">
        <f>[32]Janeiro!$I$21</f>
        <v>*</v>
      </c>
      <c r="S36" s="102" t="str">
        <f>[32]Janeiro!$I$22</f>
        <v>*</v>
      </c>
      <c r="T36" s="102" t="str">
        <f>[32]Janeiro!$I$23</f>
        <v>*</v>
      </c>
      <c r="U36" s="102" t="str">
        <f>[32]Janeiro!$I$24</f>
        <v>*</v>
      </c>
      <c r="V36" s="102" t="str">
        <f>[32]Janeiro!$I$25</f>
        <v>*</v>
      </c>
      <c r="W36" s="102" t="str">
        <f>[32]Janeiro!$I$26</f>
        <v>*</v>
      </c>
      <c r="X36" s="102" t="str">
        <f>[32]Janeiro!$I$27</f>
        <v>*</v>
      </c>
      <c r="Y36" s="102" t="str">
        <f>[32]Janeiro!$I$28</f>
        <v>*</v>
      </c>
      <c r="Z36" s="102" t="str">
        <f>[32]Janeiro!$I$29</f>
        <v>*</v>
      </c>
      <c r="AA36" s="102" t="str">
        <f>[32]Janeiro!$I$30</f>
        <v>*</v>
      </c>
      <c r="AB36" s="102" t="str">
        <f>[32]Janeiro!$I$31</f>
        <v>*</v>
      </c>
      <c r="AC36" s="102" t="str">
        <f>[32]Janeiro!$I$32</f>
        <v>*</v>
      </c>
      <c r="AD36" s="102" t="str">
        <f>[32]Janeiro!$I$33</f>
        <v>*</v>
      </c>
      <c r="AE36" s="102" t="str">
        <f>[32]Janeiro!$I$34</f>
        <v>*</v>
      </c>
      <c r="AF36" s="102" t="str">
        <f>[32]Janeiro!$I$35</f>
        <v>*</v>
      </c>
      <c r="AG36" s="107" t="str">
        <f>[32]Janeiro!$I$36</f>
        <v>*</v>
      </c>
      <c r="AJ36" t="s">
        <v>35</v>
      </c>
      <c r="AK36" t="s">
        <v>35</v>
      </c>
    </row>
    <row r="37" spans="1:39" x14ac:dyDescent="0.2">
      <c r="A37" s="50" t="s">
        <v>14</v>
      </c>
      <c r="B37" s="105" t="str">
        <f>[33]Janeiro!$I$5</f>
        <v>*</v>
      </c>
      <c r="C37" s="105" t="str">
        <f>[33]Janeiro!$I$6</f>
        <v>*</v>
      </c>
      <c r="D37" s="105" t="str">
        <f>[33]Janeiro!$I$7</f>
        <v>*</v>
      </c>
      <c r="E37" s="105" t="str">
        <f>[33]Janeiro!$I$8</f>
        <v>*</v>
      </c>
      <c r="F37" s="105" t="str">
        <f>[33]Janeiro!$I$9</f>
        <v>*</v>
      </c>
      <c r="G37" s="105" t="str">
        <f>[33]Janeiro!$I$10</f>
        <v>*</v>
      </c>
      <c r="H37" s="105" t="str">
        <f>[33]Janeiro!$I$11</f>
        <v>*</v>
      </c>
      <c r="I37" s="105" t="str">
        <f>[33]Janeiro!$I$12</f>
        <v>*</v>
      </c>
      <c r="J37" s="105" t="str">
        <f>[33]Janeiro!$I$13</f>
        <v>*</v>
      </c>
      <c r="K37" s="105" t="str">
        <f>[33]Janeiro!$I$14</f>
        <v>*</v>
      </c>
      <c r="L37" s="105" t="str">
        <f>[33]Janeiro!$I$15</f>
        <v>*</v>
      </c>
      <c r="M37" s="105" t="str">
        <f>[33]Janeiro!$I$16</f>
        <v>*</v>
      </c>
      <c r="N37" s="105" t="str">
        <f>[33]Janeiro!$I$17</f>
        <v>*</v>
      </c>
      <c r="O37" s="105" t="str">
        <f>[33]Janeiro!$I$18</f>
        <v>*</v>
      </c>
      <c r="P37" s="105" t="str">
        <f>[33]Janeiro!$I$19</f>
        <v>*</v>
      </c>
      <c r="Q37" s="105" t="str">
        <f>[33]Janeiro!$I$20</f>
        <v>*</v>
      </c>
      <c r="R37" s="105" t="str">
        <f>[33]Janeiro!$I$21</f>
        <v>*</v>
      </c>
      <c r="S37" s="105" t="str">
        <f>[33]Janeiro!$I$22</f>
        <v>*</v>
      </c>
      <c r="T37" s="105" t="str">
        <f>[33]Janeiro!$I$23</f>
        <v>*</v>
      </c>
      <c r="U37" s="105" t="str">
        <f>[33]Janeiro!$I$24</f>
        <v>*</v>
      </c>
      <c r="V37" s="105" t="str">
        <f>[33]Janeiro!$I$25</f>
        <v>*</v>
      </c>
      <c r="W37" s="105" t="str">
        <f>[33]Janeiro!$I$26</f>
        <v>*</v>
      </c>
      <c r="X37" s="105" t="str">
        <f>[33]Janeiro!$I$27</f>
        <v>*</v>
      </c>
      <c r="Y37" s="105" t="str">
        <f>[33]Janeiro!$I$28</f>
        <v>*</v>
      </c>
      <c r="Z37" s="105" t="str">
        <f>[33]Janeiro!$I$29</f>
        <v>*</v>
      </c>
      <c r="AA37" s="105" t="str">
        <f>[33]Janeiro!$I$30</f>
        <v>*</v>
      </c>
      <c r="AB37" s="105" t="str">
        <f>[33]Janeiro!$I$31</f>
        <v>*</v>
      </c>
      <c r="AC37" s="105" t="str">
        <f>[33]Janeiro!$I$32</f>
        <v>*</v>
      </c>
      <c r="AD37" s="105" t="str">
        <f>[33]Janeiro!$I$33</f>
        <v>*</v>
      </c>
      <c r="AE37" s="105" t="str">
        <f>[33]Janeiro!$I$34</f>
        <v>*</v>
      </c>
      <c r="AF37" s="105" t="str">
        <f>[33]Janeiro!$I$35</f>
        <v>*</v>
      </c>
      <c r="AG37" s="100" t="str">
        <f>[33]Janeiro!$I$36</f>
        <v>*</v>
      </c>
      <c r="AK37" t="s">
        <v>35</v>
      </c>
    </row>
    <row r="38" spans="1:39" x14ac:dyDescent="0.2">
      <c r="A38" s="109" t="s">
        <v>160</v>
      </c>
      <c r="B38" s="7" t="str">
        <f>[34]Janeiro!$I$5</f>
        <v>*</v>
      </c>
      <c r="C38" s="7" t="str">
        <f>[34]Janeiro!$I$6</f>
        <v>*</v>
      </c>
      <c r="D38" s="7" t="str">
        <f>[34]Janeiro!$I$7</f>
        <v>*</v>
      </c>
      <c r="E38" s="7" t="str">
        <f>[34]Janeiro!$I$8</f>
        <v>*</v>
      </c>
      <c r="F38" s="7" t="str">
        <f>[34]Janeiro!$I$9</f>
        <v>*</v>
      </c>
      <c r="G38" s="7" t="str">
        <f>[34]Janeiro!$I$10</f>
        <v>*</v>
      </c>
      <c r="H38" s="7" t="str">
        <f>[34]Janeiro!$I$11</f>
        <v>*</v>
      </c>
      <c r="I38" s="7" t="str">
        <f>[34]Janeiro!$I$12</f>
        <v>*</v>
      </c>
      <c r="J38" s="7" t="str">
        <f>[34]Janeiro!$I$13</f>
        <v>*</v>
      </c>
      <c r="K38" s="7" t="str">
        <f>[34]Janeiro!$I$14</f>
        <v>*</v>
      </c>
      <c r="L38" s="7" t="str">
        <f>[34]Janeiro!$I$15</f>
        <v>*</v>
      </c>
      <c r="M38" s="7" t="str">
        <f>[34]Janeiro!$I$16</f>
        <v>*</v>
      </c>
      <c r="N38" s="7" t="str">
        <f>[34]Janeiro!$I$17</f>
        <v>*</v>
      </c>
      <c r="O38" s="7" t="str">
        <f>[34]Janeiro!$I$18</f>
        <v>*</v>
      </c>
      <c r="P38" s="7" t="str">
        <f>[34]Janeiro!$I$19</f>
        <v>*</v>
      </c>
      <c r="Q38" s="102" t="str">
        <f>[34]Janeiro!$I$20</f>
        <v>*</v>
      </c>
      <c r="R38" s="102" t="str">
        <f>[34]Janeiro!$I$21</f>
        <v>*</v>
      </c>
      <c r="S38" s="102" t="str">
        <f>[34]Janeiro!$I$22</f>
        <v>*</v>
      </c>
      <c r="T38" s="102" t="str">
        <f>[34]Janeiro!$I$23</f>
        <v>*</v>
      </c>
      <c r="U38" s="102" t="str">
        <f>[34]Janeiro!$I$24</f>
        <v>*</v>
      </c>
      <c r="V38" s="102" t="str">
        <f>[34]Janeiro!$I$25</f>
        <v>*</v>
      </c>
      <c r="W38" s="102" t="str">
        <f>[34]Janeiro!$I$26</f>
        <v>*</v>
      </c>
      <c r="X38" s="102" t="str">
        <f>[34]Janeiro!$I$27</f>
        <v>*</v>
      </c>
      <c r="Y38" s="102" t="str">
        <f>[34]Janeiro!$I$28</f>
        <v>*</v>
      </c>
      <c r="Z38" s="102" t="str">
        <f>[34]Janeiro!$I$29</f>
        <v>*</v>
      </c>
      <c r="AA38" s="102" t="str">
        <f>[34]Janeiro!$I$30</f>
        <v>*</v>
      </c>
      <c r="AB38" s="102" t="str">
        <f>[34]Janeiro!$I$31</f>
        <v>*</v>
      </c>
      <c r="AC38" s="102" t="str">
        <f>[34]Janeiro!$I$32</f>
        <v>*</v>
      </c>
      <c r="AD38" s="102" t="str">
        <f>[34]Janeiro!$I$33</f>
        <v>*</v>
      </c>
      <c r="AE38" s="102" t="str">
        <f>[34]Janeiro!$I$34</f>
        <v>*</v>
      </c>
      <c r="AF38" s="102" t="str">
        <f>[34]Janeiro!$I$35</f>
        <v>*</v>
      </c>
      <c r="AG38" s="107" t="str">
        <f>[34]Janeiro!$I$36</f>
        <v>*</v>
      </c>
      <c r="AJ38" t="s">
        <v>35</v>
      </c>
      <c r="AK38" t="s">
        <v>35</v>
      </c>
    </row>
    <row r="39" spans="1:39" x14ac:dyDescent="0.2">
      <c r="A39" s="50" t="s">
        <v>15</v>
      </c>
      <c r="B39" s="105" t="str">
        <f>[35]Janeiro!$I$5</f>
        <v>*</v>
      </c>
      <c r="C39" s="105" t="str">
        <f>[35]Janeiro!$I$6</f>
        <v>*</v>
      </c>
      <c r="D39" s="105" t="str">
        <f>[35]Janeiro!$I$7</f>
        <v>*</v>
      </c>
      <c r="E39" s="105" t="str">
        <f>[35]Janeiro!$I$8</f>
        <v>*</v>
      </c>
      <c r="F39" s="105" t="str">
        <f>[35]Janeiro!$I$9</f>
        <v>*</v>
      </c>
      <c r="G39" s="105" t="str">
        <f>[35]Janeiro!$I$10</f>
        <v>*</v>
      </c>
      <c r="H39" s="105" t="str">
        <f>[35]Janeiro!$I$11</f>
        <v>*</v>
      </c>
      <c r="I39" s="105" t="str">
        <f>[35]Janeiro!$I$12</f>
        <v>*</v>
      </c>
      <c r="J39" s="105" t="str">
        <f>[35]Janeiro!$I$13</f>
        <v>*</v>
      </c>
      <c r="K39" s="105" t="str">
        <f>[35]Janeiro!$I$14</f>
        <v>*</v>
      </c>
      <c r="L39" s="105" t="str">
        <f>[35]Janeiro!$I$15</f>
        <v>*</v>
      </c>
      <c r="M39" s="105" t="str">
        <f>[35]Janeiro!$I$16</f>
        <v>*</v>
      </c>
      <c r="N39" s="105" t="str">
        <f>[35]Janeiro!$I$17</f>
        <v>*</v>
      </c>
      <c r="O39" s="105" t="str">
        <f>[35]Janeiro!$I$18</f>
        <v>*</v>
      </c>
      <c r="P39" s="105" t="str">
        <f>[35]Janeiro!$I$19</f>
        <v>*</v>
      </c>
      <c r="Q39" s="105" t="str">
        <f>[35]Janeiro!$I$20</f>
        <v>*</v>
      </c>
      <c r="R39" s="105" t="str">
        <f>[35]Janeiro!$I$21</f>
        <v>*</v>
      </c>
      <c r="S39" s="105" t="str">
        <f>[35]Janeiro!$I$22</f>
        <v>*</v>
      </c>
      <c r="T39" s="105" t="str">
        <f>[35]Janeiro!$I$23</f>
        <v>*</v>
      </c>
      <c r="U39" s="105" t="str">
        <f>[35]Janeiro!$I$24</f>
        <v>*</v>
      </c>
      <c r="V39" s="105" t="str">
        <f>[35]Janeiro!$I$25</f>
        <v>*</v>
      </c>
      <c r="W39" s="105" t="str">
        <f>[35]Janeiro!$I$26</f>
        <v>*</v>
      </c>
      <c r="X39" s="105" t="str">
        <f>[35]Janeiro!$I$27</f>
        <v>*</v>
      </c>
      <c r="Y39" s="105" t="str">
        <f>[35]Janeiro!$I$28</f>
        <v>*</v>
      </c>
      <c r="Z39" s="105" t="str">
        <f>[35]Janeiro!$I$29</f>
        <v>*</v>
      </c>
      <c r="AA39" s="105" t="str">
        <f>[35]Janeiro!$I$30</f>
        <v>*</v>
      </c>
      <c r="AB39" s="105" t="str">
        <f>[35]Janeiro!$I$31</f>
        <v>*</v>
      </c>
      <c r="AC39" s="105" t="str">
        <f>[35]Janeiro!$I$32</f>
        <v>*</v>
      </c>
      <c r="AD39" s="105" t="str">
        <f>[35]Janeiro!$I$33</f>
        <v>*</v>
      </c>
      <c r="AE39" s="105" t="str">
        <f>[35]Janeiro!$I$34</f>
        <v>*</v>
      </c>
      <c r="AF39" s="105" t="str">
        <f>[35]Janeiro!$I$35</f>
        <v>*</v>
      </c>
      <c r="AG39" s="100" t="str">
        <f>[35]Janeiro!$I$36</f>
        <v>*</v>
      </c>
      <c r="AH39" s="8" t="s">
        <v>35</v>
      </c>
      <c r="AK39" t="s">
        <v>35</v>
      </c>
    </row>
    <row r="40" spans="1:39" x14ac:dyDescent="0.2">
      <c r="A40" s="109" t="s">
        <v>16</v>
      </c>
      <c r="B40" s="106" t="str">
        <f>[36]Janeiro!$I$5</f>
        <v>*</v>
      </c>
      <c r="C40" s="106" t="str">
        <f>[36]Janeiro!$I$6</f>
        <v>*</v>
      </c>
      <c r="D40" s="106" t="str">
        <f>[36]Janeiro!$I$7</f>
        <v>*</v>
      </c>
      <c r="E40" s="106" t="str">
        <f>[36]Janeiro!$I$8</f>
        <v>*</v>
      </c>
      <c r="F40" s="106" t="str">
        <f>[36]Janeiro!$I$9</f>
        <v>*</v>
      </c>
      <c r="G40" s="106" t="str">
        <f>[36]Janeiro!$I$10</f>
        <v>*</v>
      </c>
      <c r="H40" s="106" t="str">
        <f>[36]Janeiro!$I$11</f>
        <v>*</v>
      </c>
      <c r="I40" s="106" t="str">
        <f>[36]Janeiro!$I$12</f>
        <v>*</v>
      </c>
      <c r="J40" s="106" t="str">
        <f>[36]Janeiro!$I$13</f>
        <v>*</v>
      </c>
      <c r="K40" s="106" t="str">
        <f>[36]Janeiro!$I$14</f>
        <v>*</v>
      </c>
      <c r="L40" s="106" t="str">
        <f>[36]Janeiro!$I$15</f>
        <v>*</v>
      </c>
      <c r="M40" s="106" t="str">
        <f>[36]Janeiro!$I$16</f>
        <v>*</v>
      </c>
      <c r="N40" s="106" t="str">
        <f>[36]Janeiro!$I$17</f>
        <v>*</v>
      </c>
      <c r="O40" s="106" t="str">
        <f>[36]Janeiro!$I$18</f>
        <v>*</v>
      </c>
      <c r="P40" s="106" t="str">
        <f>[36]Janeiro!$I$19</f>
        <v>*</v>
      </c>
      <c r="Q40" s="106" t="str">
        <f>[36]Janeiro!$I$20</f>
        <v>*</v>
      </c>
      <c r="R40" s="106" t="str">
        <f>[36]Janeiro!$I$21</f>
        <v>*</v>
      </c>
      <c r="S40" s="106" t="str">
        <f>[36]Janeiro!$I$22</f>
        <v>*</v>
      </c>
      <c r="T40" s="106" t="str">
        <f>[36]Janeiro!$I$23</f>
        <v>*</v>
      </c>
      <c r="U40" s="106" t="str">
        <f>[36]Janeiro!$I$24</f>
        <v>*</v>
      </c>
      <c r="V40" s="106" t="str">
        <f>[36]Janeiro!$I$25</f>
        <v>*</v>
      </c>
      <c r="W40" s="106" t="str">
        <f>[36]Janeiro!$I$26</f>
        <v>*</v>
      </c>
      <c r="X40" s="106" t="str">
        <f>[36]Janeiro!$I$27</f>
        <v>*</v>
      </c>
      <c r="Y40" s="106" t="str">
        <f>[36]Janeiro!$I$28</f>
        <v>*</v>
      </c>
      <c r="Z40" s="106" t="str">
        <f>[36]Janeiro!$I$29</f>
        <v>*</v>
      </c>
      <c r="AA40" s="106" t="str">
        <f>[36]Janeiro!$I$30</f>
        <v>*</v>
      </c>
      <c r="AB40" s="106" t="str">
        <f>[36]Janeiro!$I$31</f>
        <v>*</v>
      </c>
      <c r="AC40" s="106" t="str">
        <f>[36]Janeiro!$I$32</f>
        <v>*</v>
      </c>
      <c r="AD40" s="106" t="str">
        <f>[36]Janeiro!$I$33</f>
        <v>*</v>
      </c>
      <c r="AE40" s="106" t="str">
        <f>[36]Janeiro!$I$34</f>
        <v>*</v>
      </c>
      <c r="AF40" s="106" t="str">
        <f>[36]Janeiro!$I$35</f>
        <v>*</v>
      </c>
      <c r="AG40" s="100" t="str">
        <f>[36]Janeiro!$I$36</f>
        <v>*</v>
      </c>
      <c r="AI40" t="s">
        <v>35</v>
      </c>
      <c r="AJ40" t="s">
        <v>35</v>
      </c>
    </row>
    <row r="41" spans="1:39" x14ac:dyDescent="0.2">
      <c r="A41" s="50" t="s">
        <v>161</v>
      </c>
      <c r="B41" s="105" t="str">
        <f>[37]Janeiro!$I$5</f>
        <v>*</v>
      </c>
      <c r="C41" s="105" t="str">
        <f>[37]Janeiro!$I$6</f>
        <v>*</v>
      </c>
      <c r="D41" s="105" t="str">
        <f>[37]Janeiro!$I$7</f>
        <v>*</v>
      </c>
      <c r="E41" s="105" t="str">
        <f>[37]Janeiro!$I$8</f>
        <v>*</v>
      </c>
      <c r="F41" s="105" t="str">
        <f>[37]Janeiro!$I$9</f>
        <v>*</v>
      </c>
      <c r="G41" s="105" t="str">
        <f>[37]Janeiro!$I$10</f>
        <v>*</v>
      </c>
      <c r="H41" s="105" t="str">
        <f>[37]Janeiro!$I$11</f>
        <v>*</v>
      </c>
      <c r="I41" s="105" t="str">
        <f>[37]Janeiro!$I$12</f>
        <v>*</v>
      </c>
      <c r="J41" s="105" t="str">
        <f>[37]Janeiro!$I$13</f>
        <v>*</v>
      </c>
      <c r="K41" s="105" t="str">
        <f>[37]Janeiro!$I$14</f>
        <v>*</v>
      </c>
      <c r="L41" s="105" t="str">
        <f>[37]Janeiro!$I$15</f>
        <v>*</v>
      </c>
      <c r="M41" s="105" t="str">
        <f>[37]Janeiro!$I$16</f>
        <v>*</v>
      </c>
      <c r="N41" s="105" t="str">
        <f>[37]Janeiro!$I$17</f>
        <v>*</v>
      </c>
      <c r="O41" s="105" t="str">
        <f>[37]Janeiro!$I$18</f>
        <v>*</v>
      </c>
      <c r="P41" s="105" t="str">
        <f>[37]Janeiro!$I$19</f>
        <v>*</v>
      </c>
      <c r="Q41" s="105" t="str">
        <f>[37]Janeiro!$I$20</f>
        <v>*</v>
      </c>
      <c r="R41" s="105" t="str">
        <f>[37]Janeiro!$I$21</f>
        <v>*</v>
      </c>
      <c r="S41" s="105" t="str">
        <f>[37]Janeiro!$I$22</f>
        <v>*</v>
      </c>
      <c r="T41" s="102" t="str">
        <f>[37]Janeiro!$I$23</f>
        <v>*</v>
      </c>
      <c r="U41" s="102" t="str">
        <f>[37]Janeiro!$I$24</f>
        <v>*</v>
      </c>
      <c r="V41" s="102" t="str">
        <f>[37]Janeiro!$I$25</f>
        <v>*</v>
      </c>
      <c r="W41" s="102" t="str">
        <f>[37]Janeiro!$I$26</f>
        <v>*</v>
      </c>
      <c r="X41" s="102" t="str">
        <f>[37]Janeiro!$I$27</f>
        <v>*</v>
      </c>
      <c r="Y41" s="102" t="str">
        <f>[37]Janeiro!$I$28</f>
        <v>*</v>
      </c>
      <c r="Z41" s="102" t="str">
        <f>[37]Janeiro!$I$29</f>
        <v>*</v>
      </c>
      <c r="AA41" s="102" t="str">
        <f>[37]Janeiro!$I$30</f>
        <v>*</v>
      </c>
      <c r="AB41" s="102" t="str">
        <f>[37]Janeiro!$I$31</f>
        <v>*</v>
      </c>
      <c r="AC41" s="102" t="str">
        <f>[37]Janeiro!$I$32</f>
        <v>*</v>
      </c>
      <c r="AD41" s="102" t="str">
        <f>[37]Janeiro!$I$33</f>
        <v>*</v>
      </c>
      <c r="AE41" s="102" t="str">
        <f>[37]Janeiro!$I$34</f>
        <v>*</v>
      </c>
      <c r="AF41" s="102" t="str">
        <f>[37]Janeiro!$I$35</f>
        <v>*</v>
      </c>
      <c r="AG41" s="107" t="str">
        <f>[37]Janeiro!$I$36</f>
        <v>*</v>
      </c>
      <c r="AJ41" t="s">
        <v>35</v>
      </c>
    </row>
    <row r="42" spans="1:39" x14ac:dyDescent="0.2">
      <c r="A42" s="50" t="s">
        <v>17</v>
      </c>
      <c r="B42" s="105" t="str">
        <f>[38]Janeiro!$I$5</f>
        <v>*</v>
      </c>
      <c r="C42" s="105" t="str">
        <f>[38]Janeiro!$I$6</f>
        <v>*</v>
      </c>
      <c r="D42" s="105" t="str">
        <f>[38]Janeiro!$I$7</f>
        <v>*</v>
      </c>
      <c r="E42" s="105" t="str">
        <f>[38]Janeiro!$I$8</f>
        <v>*</v>
      </c>
      <c r="F42" s="105" t="str">
        <f>[38]Janeiro!$I$9</f>
        <v>*</v>
      </c>
      <c r="G42" s="105" t="str">
        <f>[38]Janeiro!$I$10</f>
        <v>*</v>
      </c>
      <c r="H42" s="105" t="str">
        <f>[38]Janeiro!$I$11</f>
        <v>*</v>
      </c>
      <c r="I42" s="105" t="str">
        <f>[38]Janeiro!$I$12</f>
        <v>*</v>
      </c>
      <c r="J42" s="105" t="str">
        <f>[38]Janeiro!$I$13</f>
        <v>*</v>
      </c>
      <c r="K42" s="105" t="str">
        <f>[38]Janeiro!$I$14</f>
        <v>*</v>
      </c>
      <c r="L42" s="105" t="str">
        <f>[38]Janeiro!$I$15</f>
        <v>*</v>
      </c>
      <c r="M42" s="105" t="str">
        <f>[38]Janeiro!$I$16</f>
        <v>*</v>
      </c>
      <c r="N42" s="105" t="str">
        <f>[38]Janeiro!$I$17</f>
        <v>*</v>
      </c>
      <c r="O42" s="105" t="str">
        <f>[38]Janeiro!$I$18</f>
        <v>*</v>
      </c>
      <c r="P42" s="105" t="str">
        <f>[38]Janeiro!$I$19</f>
        <v>*</v>
      </c>
      <c r="Q42" s="105" t="str">
        <f>[38]Janeiro!$I$20</f>
        <v>*</v>
      </c>
      <c r="R42" s="105" t="str">
        <f>[38]Janeiro!$I$21</f>
        <v>*</v>
      </c>
      <c r="S42" s="105" t="str">
        <f>[38]Janeiro!$I$22</f>
        <v>*</v>
      </c>
      <c r="T42" s="105" t="str">
        <f>[38]Janeiro!$I$23</f>
        <v>*</v>
      </c>
      <c r="U42" s="105" t="str">
        <f>[38]Janeiro!$I$24</f>
        <v>*</v>
      </c>
      <c r="V42" s="105" t="str">
        <f>[38]Janeiro!$I$25</f>
        <v>*</v>
      </c>
      <c r="W42" s="105" t="str">
        <f>[38]Janeiro!$I$26</f>
        <v>*</v>
      </c>
      <c r="X42" s="105" t="str">
        <f>[38]Janeiro!$I$27</f>
        <v>*</v>
      </c>
      <c r="Y42" s="105" t="str">
        <f>[38]Janeiro!$I$28</f>
        <v>*</v>
      </c>
      <c r="Z42" s="105" t="str">
        <f>[38]Janeiro!$I$29</f>
        <v>*</v>
      </c>
      <c r="AA42" s="105" t="str">
        <f>[38]Janeiro!$I$30</f>
        <v>*</v>
      </c>
      <c r="AB42" s="105" t="str">
        <f>[38]Janeiro!$I$31</f>
        <v>*</v>
      </c>
      <c r="AC42" s="105" t="str">
        <f>[38]Janeiro!$I$32</f>
        <v>*</v>
      </c>
      <c r="AD42" s="105" t="str">
        <f>[38]Janeiro!$I$33</f>
        <v>*</v>
      </c>
      <c r="AE42" s="105" t="str">
        <f>[38]Janeiro!$I$34</f>
        <v>*</v>
      </c>
      <c r="AF42" s="105" t="str">
        <f>[38]Janeiro!$I$35</f>
        <v>*</v>
      </c>
      <c r="AG42" s="100" t="str">
        <f>[38]Janeiro!$I$36</f>
        <v>*</v>
      </c>
    </row>
    <row r="43" spans="1:39" x14ac:dyDescent="0.2">
      <c r="A43" s="50" t="s">
        <v>143</v>
      </c>
      <c r="B43" s="7" t="str">
        <f>[39]Janeiro!$I$5</f>
        <v>*</v>
      </c>
      <c r="C43" s="7" t="str">
        <f>[39]Janeiro!$I$6</f>
        <v>*</v>
      </c>
      <c r="D43" s="7" t="str">
        <f>[39]Janeiro!$I$7</f>
        <v>*</v>
      </c>
      <c r="E43" s="7" t="str">
        <f>[39]Janeiro!$I$8</f>
        <v>*</v>
      </c>
      <c r="F43" s="7" t="str">
        <f>[39]Janeiro!$I$9</f>
        <v>*</v>
      </c>
      <c r="G43" s="7" t="str">
        <f>[39]Janeiro!$I$10</f>
        <v>*</v>
      </c>
      <c r="H43" s="7" t="str">
        <f>[39]Janeiro!$I$11</f>
        <v>*</v>
      </c>
      <c r="I43" s="7" t="str">
        <f>[39]Janeiro!$I$12</f>
        <v>*</v>
      </c>
      <c r="J43" s="7" t="str">
        <f>[39]Janeiro!$I$13</f>
        <v>*</v>
      </c>
      <c r="K43" s="7" t="str">
        <f>[39]Janeiro!$I$14</f>
        <v>*</v>
      </c>
      <c r="L43" s="7" t="str">
        <f>[39]Janeiro!$I$15</f>
        <v>*</v>
      </c>
      <c r="M43" s="7" t="str">
        <f>[39]Janeiro!$I$16</f>
        <v>*</v>
      </c>
      <c r="N43" s="7" t="str">
        <f>[39]Janeiro!$I$17</f>
        <v>*</v>
      </c>
      <c r="O43" s="7" t="str">
        <f>[39]Janeiro!$I$18</f>
        <v>*</v>
      </c>
      <c r="P43" s="7" t="str">
        <f>[39]Janeiro!$I$19</f>
        <v>*</v>
      </c>
      <c r="Q43" s="7" t="str">
        <f>[39]Janeiro!$I$20</f>
        <v>*</v>
      </c>
      <c r="R43" s="7" t="str">
        <f>[39]Janeiro!$I$21</f>
        <v>*</v>
      </c>
      <c r="S43" s="7" t="str">
        <f>[39]Janeiro!$I$22</f>
        <v>*</v>
      </c>
      <c r="T43" s="102" t="str">
        <f>[39]Janeiro!$I$23</f>
        <v>*</v>
      </c>
      <c r="U43" s="102" t="str">
        <f>[39]Janeiro!$I$24</f>
        <v>*</v>
      </c>
      <c r="V43" s="102" t="str">
        <f>[39]Janeiro!$I$25</f>
        <v>*</v>
      </c>
      <c r="W43" s="102" t="str">
        <f>[39]Janeiro!$I$26</f>
        <v>*</v>
      </c>
      <c r="X43" s="102" t="str">
        <f>[39]Janeiro!$I$27</f>
        <v>*</v>
      </c>
      <c r="Y43" s="102" t="str">
        <f>[39]Janeiro!$I$28</f>
        <v>*</v>
      </c>
      <c r="Z43" s="102" t="str">
        <f>[39]Janeiro!$I$29</f>
        <v>*</v>
      </c>
      <c r="AA43" s="102" t="str">
        <f>[39]Janeiro!$I$30</f>
        <v>*</v>
      </c>
      <c r="AB43" s="102" t="str">
        <f>[39]Janeiro!$I$31</f>
        <v>*</v>
      </c>
      <c r="AC43" s="102" t="str">
        <f>[39]Janeiro!$I$32</f>
        <v>*</v>
      </c>
      <c r="AD43" s="102" t="str">
        <f>[39]Janeiro!$I$33</f>
        <v>*</v>
      </c>
      <c r="AE43" s="102" t="str">
        <f>[39]Janeiro!$I$34</f>
        <v>*</v>
      </c>
      <c r="AF43" s="102" t="str">
        <f>[39]Janeiro!$I$35</f>
        <v>*</v>
      </c>
      <c r="AG43" s="107" t="str">
        <f>[39]Janeiro!$I$36</f>
        <v>*</v>
      </c>
      <c r="AJ43" t="s">
        <v>35</v>
      </c>
      <c r="AK43" t="s">
        <v>35</v>
      </c>
      <c r="AL43" t="s">
        <v>35</v>
      </c>
    </row>
    <row r="44" spans="1:39" x14ac:dyDescent="0.2">
      <c r="A44" s="50" t="s">
        <v>18</v>
      </c>
      <c r="B44" s="105" t="str">
        <f>[40]Janeiro!$I$5</f>
        <v>*</v>
      </c>
      <c r="C44" s="105" t="str">
        <f>[40]Janeiro!$I$6</f>
        <v>*</v>
      </c>
      <c r="D44" s="105" t="str">
        <f>[40]Janeiro!$I$7</f>
        <v>*</v>
      </c>
      <c r="E44" s="105" t="str">
        <f>[40]Janeiro!$I$8</f>
        <v>*</v>
      </c>
      <c r="F44" s="105" t="str">
        <f>[40]Janeiro!$I$9</f>
        <v>*</v>
      </c>
      <c r="G44" s="105" t="str">
        <f>[40]Janeiro!$I$10</f>
        <v>*</v>
      </c>
      <c r="H44" s="105" t="str">
        <f>[40]Janeiro!$I$11</f>
        <v>*</v>
      </c>
      <c r="I44" s="105" t="str">
        <f>[40]Janeiro!$I$12</f>
        <v>*</v>
      </c>
      <c r="J44" s="105" t="str">
        <f>[40]Janeiro!$I$13</f>
        <v>*</v>
      </c>
      <c r="K44" s="105" t="str">
        <f>[40]Janeiro!$I$14</f>
        <v>*</v>
      </c>
      <c r="L44" s="105" t="str">
        <f>[40]Janeiro!$I$15</f>
        <v>*</v>
      </c>
      <c r="M44" s="105" t="str">
        <f>[40]Janeiro!$I$16</f>
        <v>*</v>
      </c>
      <c r="N44" s="105" t="str">
        <f>[40]Janeiro!$I$17</f>
        <v>*</v>
      </c>
      <c r="O44" s="105" t="str">
        <f>[40]Janeiro!$I$18</f>
        <v>*</v>
      </c>
      <c r="P44" s="105" t="str">
        <f>[40]Janeiro!$I$19</f>
        <v>*</v>
      </c>
      <c r="Q44" s="105" t="str">
        <f>[40]Janeiro!$I$20</f>
        <v>*</v>
      </c>
      <c r="R44" s="105" t="str">
        <f>[40]Janeiro!$I$21</f>
        <v>*</v>
      </c>
      <c r="S44" s="105" t="str">
        <f>[40]Janeiro!$I$22</f>
        <v>*</v>
      </c>
      <c r="T44" s="105" t="str">
        <f>[40]Janeiro!$I$23</f>
        <v>*</v>
      </c>
      <c r="U44" s="105" t="str">
        <f>[40]Janeiro!$I$24</f>
        <v>*</v>
      </c>
      <c r="V44" s="105" t="str">
        <f>[40]Janeiro!$I$25</f>
        <v>*</v>
      </c>
      <c r="W44" s="105" t="str">
        <f>[40]Janeiro!$I$26</f>
        <v>*</v>
      </c>
      <c r="X44" s="105" t="str">
        <f>[40]Janeiro!$I$27</f>
        <v>*</v>
      </c>
      <c r="Y44" s="105" t="str">
        <f>[40]Janeiro!$I$28</f>
        <v>*</v>
      </c>
      <c r="Z44" s="105" t="str">
        <f>[40]Janeiro!$I$29</f>
        <v>*</v>
      </c>
      <c r="AA44" s="105" t="str">
        <f>[40]Janeiro!$I$30</f>
        <v>*</v>
      </c>
      <c r="AB44" s="105" t="str">
        <f>[40]Janeiro!$I$31</f>
        <v>*</v>
      </c>
      <c r="AC44" s="105" t="str">
        <f>[40]Janeiro!$I$32</f>
        <v>*</v>
      </c>
      <c r="AD44" s="105" t="str">
        <f>[40]Janeiro!$I$33</f>
        <v>*</v>
      </c>
      <c r="AE44" s="105" t="str">
        <f>[40]Janeiro!$I$34</f>
        <v>*</v>
      </c>
      <c r="AF44" s="105" t="str">
        <f>[40]Janeiro!$I$35</f>
        <v>*</v>
      </c>
      <c r="AG44" s="100" t="str">
        <f>[40]Janeiro!$I$36</f>
        <v>*</v>
      </c>
      <c r="AJ44" t="s">
        <v>35</v>
      </c>
      <c r="AK44" t="s">
        <v>35</v>
      </c>
      <c r="AL44" t="s">
        <v>35</v>
      </c>
    </row>
    <row r="45" spans="1:39" x14ac:dyDescent="0.2">
      <c r="A45" s="110" t="s">
        <v>148</v>
      </c>
      <c r="B45" s="105" t="str">
        <f>[41]Janeiro!$I$5</f>
        <v>*</v>
      </c>
      <c r="C45" s="105" t="str">
        <f>[41]Janeiro!$I$6</f>
        <v>*</v>
      </c>
      <c r="D45" s="105" t="str">
        <f>[41]Janeiro!$I$7</f>
        <v>*</v>
      </c>
      <c r="E45" s="105" t="str">
        <f>[41]Janeiro!$I$8</f>
        <v>*</v>
      </c>
      <c r="F45" s="105" t="str">
        <f>[41]Janeiro!$I$9</f>
        <v>*</v>
      </c>
      <c r="G45" s="105" t="str">
        <f>[41]Janeiro!$I$10</f>
        <v>*</v>
      </c>
      <c r="H45" s="105" t="str">
        <f>[41]Janeiro!$I$11</f>
        <v>*</v>
      </c>
      <c r="I45" s="105" t="str">
        <f>[41]Janeiro!$I$12</f>
        <v>*</v>
      </c>
      <c r="J45" s="105" t="str">
        <f>[41]Janeiro!$I$13</f>
        <v>*</v>
      </c>
      <c r="K45" s="105" t="str">
        <f>[41]Janeiro!$I$14</f>
        <v>*</v>
      </c>
      <c r="L45" s="105" t="str">
        <f>[41]Janeiro!$I$15</f>
        <v>*</v>
      </c>
      <c r="M45" s="105" t="str">
        <f>[41]Janeiro!$I$16</f>
        <v>*</v>
      </c>
      <c r="N45" s="105" t="str">
        <f>[41]Janeiro!$I$17</f>
        <v>*</v>
      </c>
      <c r="O45" s="105" t="str">
        <f>[41]Janeiro!$I$18</f>
        <v>*</v>
      </c>
      <c r="P45" s="105" t="str">
        <f>[41]Janeiro!$I$19</f>
        <v>*</v>
      </c>
      <c r="Q45" s="105" t="str">
        <f>[41]Janeiro!$I$20</f>
        <v>*</v>
      </c>
      <c r="R45" s="105" t="str">
        <f>[41]Janeiro!$I$21</f>
        <v>*</v>
      </c>
      <c r="S45" s="105" t="str">
        <f>[41]Janeiro!$I$22</f>
        <v>*</v>
      </c>
      <c r="T45" s="102" t="str">
        <f>[41]Janeiro!$I$23</f>
        <v>*</v>
      </c>
      <c r="U45" s="102" t="str">
        <f>[41]Janeiro!$I$24</f>
        <v>*</v>
      </c>
      <c r="V45" s="102" t="str">
        <f>[41]Janeiro!$I$25</f>
        <v>*</v>
      </c>
      <c r="W45" s="102" t="str">
        <f>[41]Janeiro!$I$26</f>
        <v>*</v>
      </c>
      <c r="X45" s="102" t="str">
        <f>[41]Janeiro!$I$27</f>
        <v>*</v>
      </c>
      <c r="Y45" s="102" t="str">
        <f>[41]Janeiro!$I$28</f>
        <v>*</v>
      </c>
      <c r="Z45" s="102" t="str">
        <f>[41]Janeiro!$I$29</f>
        <v>*</v>
      </c>
      <c r="AA45" s="102" t="str">
        <f>[41]Janeiro!$I$30</f>
        <v>*</v>
      </c>
      <c r="AB45" s="102" t="str">
        <f>[41]Janeiro!$I$31</f>
        <v>*</v>
      </c>
      <c r="AC45" s="102" t="str">
        <f>[41]Janeiro!$I$32</f>
        <v>*</v>
      </c>
      <c r="AD45" s="102" t="str">
        <f>[41]Janeiro!$I$33</f>
        <v>*</v>
      </c>
      <c r="AE45" s="102" t="str">
        <f>[41]Janeiro!$I$34</f>
        <v>*</v>
      </c>
      <c r="AF45" s="102" t="str">
        <f>[41]Janeiro!$I$35</f>
        <v>*</v>
      </c>
      <c r="AG45" s="107" t="str">
        <f>[41]Janeiro!$I$36</f>
        <v>*</v>
      </c>
      <c r="AI45" t="s">
        <v>35</v>
      </c>
      <c r="AJ45" t="s">
        <v>35</v>
      </c>
      <c r="AK45" t="s">
        <v>35</v>
      </c>
      <c r="AL45" t="s">
        <v>215</v>
      </c>
    </row>
    <row r="46" spans="1:39" x14ac:dyDescent="0.2">
      <c r="A46" s="50" t="s">
        <v>19</v>
      </c>
      <c r="B46" s="105" t="str">
        <f>[42]Janeiro!$I$5</f>
        <v>*</v>
      </c>
      <c r="C46" s="105" t="str">
        <f>[42]Janeiro!$I$6</f>
        <v>*</v>
      </c>
      <c r="D46" s="105" t="str">
        <f>[42]Janeiro!$I$7</f>
        <v>*</v>
      </c>
      <c r="E46" s="105" t="str">
        <f>[42]Janeiro!$I$8</f>
        <v>*</v>
      </c>
      <c r="F46" s="105" t="str">
        <f>[42]Janeiro!$I$9</f>
        <v>*</v>
      </c>
      <c r="G46" s="105" t="str">
        <f>[42]Janeiro!$I$10</f>
        <v>*</v>
      </c>
      <c r="H46" s="105" t="str">
        <f>[42]Janeiro!$I$11</f>
        <v>*</v>
      </c>
      <c r="I46" s="105" t="str">
        <f>[42]Janeiro!$I$12</f>
        <v>*</v>
      </c>
      <c r="J46" s="105" t="str">
        <f>[42]Janeiro!$I$13</f>
        <v>*</v>
      </c>
      <c r="K46" s="105" t="str">
        <f>[42]Janeiro!$I$14</f>
        <v>*</v>
      </c>
      <c r="L46" s="105" t="str">
        <f>[42]Janeiro!$I$15</f>
        <v>*</v>
      </c>
      <c r="M46" s="105" t="str">
        <f>[42]Janeiro!$I$16</f>
        <v>*</v>
      </c>
      <c r="N46" s="105" t="str">
        <f>[42]Janeiro!$I$17</f>
        <v>*</v>
      </c>
      <c r="O46" s="105" t="str">
        <f>[42]Janeiro!$I$18</f>
        <v>*</v>
      </c>
      <c r="P46" s="105" t="str">
        <f>[42]Janeiro!$I$19</f>
        <v>*</v>
      </c>
      <c r="Q46" s="105" t="str">
        <f>[42]Janeiro!$I$20</f>
        <v>*</v>
      </c>
      <c r="R46" s="105" t="str">
        <f>[42]Janeiro!$I$21</f>
        <v>*</v>
      </c>
      <c r="S46" s="105" t="str">
        <f>[42]Janeiro!$I$22</f>
        <v>*</v>
      </c>
      <c r="T46" s="105" t="str">
        <f>[42]Janeiro!$I$23</f>
        <v>*</v>
      </c>
      <c r="U46" s="105" t="str">
        <f>[42]Janeiro!$I$24</f>
        <v>*</v>
      </c>
      <c r="V46" s="105" t="str">
        <f>[42]Janeiro!$I$25</f>
        <v>*</v>
      </c>
      <c r="W46" s="105" t="str">
        <f>[42]Janeiro!$I$26</f>
        <v>*</v>
      </c>
      <c r="X46" s="105" t="str">
        <f>[42]Janeiro!$I$27</f>
        <v>*</v>
      </c>
      <c r="Y46" s="105" t="str">
        <f>[42]Janeiro!$I$28</f>
        <v>*</v>
      </c>
      <c r="Z46" s="105" t="str">
        <f>[42]Janeiro!$I$29</f>
        <v>*</v>
      </c>
      <c r="AA46" s="105" t="str">
        <f>[42]Janeiro!$I$30</f>
        <v>*</v>
      </c>
      <c r="AB46" s="105" t="str">
        <f>[42]Janeiro!$I$31</f>
        <v>*</v>
      </c>
      <c r="AC46" s="105" t="str">
        <f>[42]Janeiro!$I$32</f>
        <v>*</v>
      </c>
      <c r="AD46" s="105" t="str">
        <f>[42]Janeiro!$I$33</f>
        <v>*</v>
      </c>
      <c r="AE46" s="105" t="str">
        <f>[42]Janeiro!$I$34</f>
        <v>*</v>
      </c>
      <c r="AF46" s="105" t="str">
        <f>[42]Janeiro!$I$35</f>
        <v>*</v>
      </c>
      <c r="AG46" s="100" t="str">
        <f>[42]Janeiro!$I$36</f>
        <v>*</v>
      </c>
      <c r="AH46" s="8" t="s">
        <v>35</v>
      </c>
      <c r="AJ46" t="s">
        <v>35</v>
      </c>
    </row>
    <row r="47" spans="1:39" x14ac:dyDescent="0.2">
      <c r="A47" s="50" t="s">
        <v>23</v>
      </c>
      <c r="B47" s="105" t="str">
        <f>[43]Janeiro!$I$5</f>
        <v>*</v>
      </c>
      <c r="C47" s="105" t="str">
        <f>[43]Janeiro!$I$6</f>
        <v>*</v>
      </c>
      <c r="D47" s="105" t="str">
        <f>[43]Janeiro!$I$7</f>
        <v>*</v>
      </c>
      <c r="E47" s="105" t="str">
        <f>[43]Janeiro!$I$8</f>
        <v>*</v>
      </c>
      <c r="F47" s="105" t="str">
        <f>[43]Janeiro!$I$9</f>
        <v>*</v>
      </c>
      <c r="G47" s="105" t="str">
        <f>[43]Janeiro!$I$10</f>
        <v>*</v>
      </c>
      <c r="H47" s="105" t="str">
        <f>[43]Janeiro!$I$11</f>
        <v>*</v>
      </c>
      <c r="I47" s="105" t="str">
        <f>[43]Janeiro!$I$12</f>
        <v>*</v>
      </c>
      <c r="J47" s="105" t="str">
        <f>[43]Janeiro!$I$13</f>
        <v>*</v>
      </c>
      <c r="K47" s="105" t="str">
        <f>[43]Janeiro!$I$14</f>
        <v>*</v>
      </c>
      <c r="L47" s="105" t="str">
        <f>[43]Janeiro!$I$15</f>
        <v>*</v>
      </c>
      <c r="M47" s="105" t="str">
        <f>[43]Janeiro!$I$16</f>
        <v>*</v>
      </c>
      <c r="N47" s="105" t="str">
        <f>[43]Janeiro!$I$17</f>
        <v>*</v>
      </c>
      <c r="O47" s="105" t="str">
        <f>[43]Janeiro!$I$18</f>
        <v>*</v>
      </c>
      <c r="P47" s="105" t="str">
        <f>[43]Janeiro!$I$19</f>
        <v>*</v>
      </c>
      <c r="Q47" s="105" t="str">
        <f>[43]Janeiro!$I$20</f>
        <v>*</v>
      </c>
      <c r="R47" s="105" t="str">
        <f>[43]Janeiro!$I$21</f>
        <v>*</v>
      </c>
      <c r="S47" s="105" t="str">
        <f>[43]Janeiro!$I$22</f>
        <v>*</v>
      </c>
      <c r="T47" s="105" t="str">
        <f>[43]Janeiro!$I$23</f>
        <v>*</v>
      </c>
      <c r="U47" s="105" t="str">
        <f>[43]Janeiro!$I$24</f>
        <v>*</v>
      </c>
      <c r="V47" s="105" t="str">
        <f>[43]Janeiro!$I$25</f>
        <v>*</v>
      </c>
      <c r="W47" s="105" t="str">
        <f>[43]Janeiro!$I$26</f>
        <v>*</v>
      </c>
      <c r="X47" s="105" t="str">
        <f>[43]Janeiro!$I$27</f>
        <v>*</v>
      </c>
      <c r="Y47" s="105" t="str">
        <f>[43]Janeiro!$I$28</f>
        <v>*</v>
      </c>
      <c r="Z47" s="105" t="str">
        <f>[43]Janeiro!$I$29</f>
        <v>*</v>
      </c>
      <c r="AA47" s="105" t="str">
        <f>[43]Janeiro!$I$30</f>
        <v>*</v>
      </c>
      <c r="AB47" s="105" t="str">
        <f>[43]Janeiro!$I$31</f>
        <v>*</v>
      </c>
      <c r="AC47" s="105" t="str">
        <f>[43]Janeiro!$I$32</f>
        <v>*</v>
      </c>
      <c r="AD47" s="105" t="str">
        <f>[43]Janeiro!$I$33</f>
        <v>*</v>
      </c>
      <c r="AE47" s="105" t="str">
        <f>[43]Janeiro!$I$34</f>
        <v>*</v>
      </c>
      <c r="AF47" s="105" t="str">
        <f>[43]Janeiro!$I$35</f>
        <v>*</v>
      </c>
      <c r="AG47" s="100" t="str">
        <f>[43]Janeiro!$I$36</f>
        <v>*</v>
      </c>
      <c r="AI47" t="s">
        <v>35</v>
      </c>
      <c r="AK47" t="s">
        <v>35</v>
      </c>
      <c r="AL47" t="s">
        <v>35</v>
      </c>
    </row>
    <row r="48" spans="1:39" x14ac:dyDescent="0.2">
      <c r="A48" s="50" t="s">
        <v>34</v>
      </c>
      <c r="B48" s="105" t="str">
        <f>[44]Janeiro!$I$5</f>
        <v>*</v>
      </c>
      <c r="C48" s="105" t="str">
        <f>[44]Janeiro!$I$6</f>
        <v>*</v>
      </c>
      <c r="D48" s="105" t="str">
        <f>[44]Janeiro!$I$7</f>
        <v>*</v>
      </c>
      <c r="E48" s="105" t="str">
        <f>[44]Janeiro!$I$8</f>
        <v>*</v>
      </c>
      <c r="F48" s="105" t="str">
        <f>[44]Janeiro!$I$9</f>
        <v>*</v>
      </c>
      <c r="G48" s="105" t="str">
        <f>[44]Janeiro!$I$10</f>
        <v>*</v>
      </c>
      <c r="H48" s="105" t="str">
        <f>[44]Janeiro!$I$11</f>
        <v>*</v>
      </c>
      <c r="I48" s="105" t="str">
        <f>[44]Janeiro!$I$12</f>
        <v>*</v>
      </c>
      <c r="J48" s="105" t="str">
        <f>[44]Janeiro!$I$13</f>
        <v>*</v>
      </c>
      <c r="K48" s="105" t="str">
        <f>[44]Janeiro!$I$14</f>
        <v>*</v>
      </c>
      <c r="L48" s="105" t="str">
        <f>[44]Janeiro!$I$15</f>
        <v>*</v>
      </c>
      <c r="M48" s="105" t="str">
        <f>[44]Janeiro!$I$16</f>
        <v>*</v>
      </c>
      <c r="N48" s="105" t="str">
        <f>[44]Janeiro!$I$17</f>
        <v>*</v>
      </c>
      <c r="O48" s="105" t="str">
        <f>[44]Janeiro!$I$18</f>
        <v>*</v>
      </c>
      <c r="P48" s="105" t="str">
        <f>[44]Janeiro!$I$19</f>
        <v>*</v>
      </c>
      <c r="Q48" s="105" t="str">
        <f>[44]Janeiro!$I$20</f>
        <v>*</v>
      </c>
      <c r="R48" s="105" t="str">
        <f>[44]Janeiro!$I$21</f>
        <v>*</v>
      </c>
      <c r="S48" s="105" t="str">
        <f>[44]Janeiro!$I$22</f>
        <v>*</v>
      </c>
      <c r="T48" s="105" t="str">
        <f>[44]Janeiro!$I$23</f>
        <v>*</v>
      </c>
      <c r="U48" s="105" t="str">
        <f>[44]Janeiro!$I$24</f>
        <v>*</v>
      </c>
      <c r="V48" s="105" t="str">
        <f>[44]Janeiro!$I$25</f>
        <v>*</v>
      </c>
      <c r="W48" s="105" t="str">
        <f>[44]Janeiro!$I$26</f>
        <v>*</v>
      </c>
      <c r="X48" s="105" t="str">
        <f>[44]Janeiro!$I$27</f>
        <v>*</v>
      </c>
      <c r="Y48" s="105" t="str">
        <f>[44]Janeiro!$I$28</f>
        <v>*</v>
      </c>
      <c r="Z48" s="105" t="str">
        <f>[44]Janeiro!$I$29</f>
        <v>*</v>
      </c>
      <c r="AA48" s="105" t="str">
        <f>[44]Janeiro!$I$30</f>
        <v>*</v>
      </c>
      <c r="AB48" s="105" t="str">
        <f>[44]Janeiro!$I$31</f>
        <v>*</v>
      </c>
      <c r="AC48" s="105" t="str">
        <f>[44]Janeiro!$I$32</f>
        <v>*</v>
      </c>
      <c r="AD48" s="105" t="str">
        <f>[44]Janeiro!$I$33</f>
        <v>*</v>
      </c>
      <c r="AE48" s="105" t="str">
        <f>[44]Janeiro!$I$34</f>
        <v>*</v>
      </c>
      <c r="AF48" s="105" t="str">
        <f>[44]Janeiro!$I$35</f>
        <v>*</v>
      </c>
      <c r="AG48" s="100" t="str">
        <f>[44]Janeiro!$I$36</f>
        <v>*</v>
      </c>
      <c r="AH48" s="8" t="s">
        <v>35</v>
      </c>
      <c r="AJ48" t="s">
        <v>35</v>
      </c>
      <c r="AK48" t="s">
        <v>35</v>
      </c>
      <c r="AM48" t="s">
        <v>35</v>
      </c>
    </row>
    <row r="49" spans="1:38" ht="13.5" thickBot="1" x14ac:dyDescent="0.25">
      <c r="A49" s="50" t="s">
        <v>20</v>
      </c>
      <c r="B49" s="102" t="str">
        <f>[45]Janeiro!$I$5</f>
        <v>*</v>
      </c>
      <c r="C49" s="102" t="str">
        <f>[45]Janeiro!$I$6</f>
        <v>*</v>
      </c>
      <c r="D49" s="102" t="str">
        <f>[45]Janeiro!$I$7</f>
        <v>*</v>
      </c>
      <c r="E49" s="102" t="str">
        <f>[45]Janeiro!$I$8</f>
        <v>*</v>
      </c>
      <c r="F49" s="102" t="str">
        <f>[45]Janeiro!$I$9</f>
        <v>*</v>
      </c>
      <c r="G49" s="102" t="str">
        <f>[45]Janeiro!$I$10</f>
        <v>*</v>
      </c>
      <c r="H49" s="102" t="str">
        <f>[45]Janeiro!$I$11</f>
        <v>*</v>
      </c>
      <c r="I49" s="102" t="str">
        <f>[45]Janeiro!$I$12</f>
        <v>*</v>
      </c>
      <c r="J49" s="102" t="str">
        <f>[45]Janeiro!$I$13</f>
        <v>*</v>
      </c>
      <c r="K49" s="102" t="str">
        <f>[45]Janeiro!$I$14</f>
        <v>*</v>
      </c>
      <c r="L49" s="102" t="str">
        <f>[45]Janeiro!$I$15</f>
        <v>*</v>
      </c>
      <c r="M49" s="102" t="str">
        <f>[45]Janeiro!$I$16</f>
        <v>*</v>
      </c>
      <c r="N49" s="102" t="str">
        <f>[45]Janeiro!$I$17</f>
        <v>*</v>
      </c>
      <c r="O49" s="102" t="str">
        <f>[45]Janeiro!$I$18</f>
        <v>*</v>
      </c>
      <c r="P49" s="102" t="str">
        <f>[45]Janeiro!$I$19</f>
        <v>*</v>
      </c>
      <c r="Q49" s="102" t="str">
        <f>[45]Janeiro!$I$20</f>
        <v>*</v>
      </c>
      <c r="R49" s="102" t="str">
        <f>[45]Janeiro!$I$21</f>
        <v>*</v>
      </c>
      <c r="S49" s="102" t="str">
        <f>[45]Janeiro!$I$22</f>
        <v>*</v>
      </c>
      <c r="T49" s="102" t="str">
        <f>[45]Janeiro!$I$23</f>
        <v>*</v>
      </c>
      <c r="U49" s="102" t="str">
        <f>[45]Janeiro!$I$24</f>
        <v>*</v>
      </c>
      <c r="V49" s="102" t="str">
        <f>[45]Janeiro!$I$25</f>
        <v>*</v>
      </c>
      <c r="W49" s="102" t="str">
        <f>[45]Janeiro!$I$26</f>
        <v>*</v>
      </c>
      <c r="X49" s="102" t="str">
        <f>[45]Janeiro!$I$27</f>
        <v>*</v>
      </c>
      <c r="Y49" s="102" t="str">
        <f>[45]Janeiro!$I$28</f>
        <v>*</v>
      </c>
      <c r="Z49" s="102" t="str">
        <f>[45]Janeiro!$I$29</f>
        <v>*</v>
      </c>
      <c r="AA49" s="102" t="str">
        <f>[45]Janeiro!$I$30</f>
        <v>*</v>
      </c>
      <c r="AB49" s="102" t="str">
        <f>[45]Janeiro!$I$31</f>
        <v>*</v>
      </c>
      <c r="AC49" s="102" t="str">
        <f>[45]Janeiro!$I$32</f>
        <v>*</v>
      </c>
      <c r="AD49" s="102" t="str">
        <f>[45]Janeiro!$I$33</f>
        <v>*</v>
      </c>
      <c r="AE49" s="102" t="str">
        <f>[45]Janeiro!$I$34</f>
        <v>*</v>
      </c>
      <c r="AF49" s="102" t="str">
        <f>[45]Janeiro!$I$35</f>
        <v>*</v>
      </c>
      <c r="AG49" s="100" t="str">
        <f>[45]Janeiro!$I$36</f>
        <v>*</v>
      </c>
    </row>
    <row r="50" spans="1:38" s="3" customFormat="1" ht="17.100000000000001" customHeight="1" thickBot="1" x14ac:dyDescent="0.25">
      <c r="A50" s="82" t="s">
        <v>210</v>
      </c>
      <c r="B50" s="83" t="s">
        <v>212</v>
      </c>
      <c r="C50" s="83" t="s">
        <v>212</v>
      </c>
      <c r="D50" s="83" t="s">
        <v>212</v>
      </c>
      <c r="E50" s="83" t="s">
        <v>212</v>
      </c>
      <c r="F50" s="83" t="s">
        <v>212</v>
      </c>
      <c r="G50" s="83" t="s">
        <v>212</v>
      </c>
      <c r="H50" s="83" t="s">
        <v>212</v>
      </c>
      <c r="I50" s="83" t="s">
        <v>212</v>
      </c>
      <c r="J50" s="83" t="s">
        <v>212</v>
      </c>
      <c r="K50" s="83" t="s">
        <v>212</v>
      </c>
      <c r="L50" s="83" t="s">
        <v>212</v>
      </c>
      <c r="M50" s="83" t="s">
        <v>212</v>
      </c>
      <c r="N50" s="83" t="s">
        <v>212</v>
      </c>
      <c r="O50" s="83" t="s">
        <v>212</v>
      </c>
      <c r="P50" s="83" t="s">
        <v>212</v>
      </c>
      <c r="Q50" s="83" t="s">
        <v>212</v>
      </c>
      <c r="R50" s="83" t="s">
        <v>212</v>
      </c>
      <c r="S50" s="83" t="s">
        <v>212</v>
      </c>
      <c r="T50" s="83" t="s">
        <v>212</v>
      </c>
      <c r="U50" s="83" t="s">
        <v>212</v>
      </c>
      <c r="V50" s="83" t="s">
        <v>212</v>
      </c>
      <c r="W50" s="83" t="s">
        <v>212</v>
      </c>
      <c r="X50" s="83" t="s">
        <v>212</v>
      </c>
      <c r="Y50" s="83" t="s">
        <v>212</v>
      </c>
      <c r="Z50" s="83" t="s">
        <v>212</v>
      </c>
      <c r="AA50" s="83" t="s">
        <v>212</v>
      </c>
      <c r="AB50" s="83" t="s">
        <v>212</v>
      </c>
      <c r="AC50" s="83" t="s">
        <v>212</v>
      </c>
      <c r="AD50" s="83" t="s">
        <v>212</v>
      </c>
      <c r="AE50" s="83" t="s">
        <v>212</v>
      </c>
      <c r="AF50" s="83" t="s">
        <v>212</v>
      </c>
      <c r="AG50" s="98"/>
      <c r="AL50" s="3" t="s">
        <v>35</v>
      </c>
    </row>
    <row r="51" spans="1:38" s="6" customFormat="1" ht="13.5" thickBot="1" x14ac:dyDescent="0.25">
      <c r="A51" s="186" t="s">
        <v>209</v>
      </c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8"/>
      <c r="AF51" s="95"/>
      <c r="AG51" s="101" t="s">
        <v>212</v>
      </c>
      <c r="AL51" s="6" t="s">
        <v>35</v>
      </c>
    </row>
    <row r="52" spans="1:38" x14ac:dyDescent="0.2">
      <c r="A52" s="39"/>
      <c r="B52" s="40"/>
      <c r="C52" s="40"/>
      <c r="D52" s="40" t="s">
        <v>87</v>
      </c>
      <c r="E52" s="40"/>
      <c r="F52" s="40"/>
      <c r="G52" s="40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47"/>
      <c r="AE52" s="53" t="s">
        <v>35</v>
      </c>
      <c r="AF52" s="53"/>
      <c r="AG52" s="76"/>
    </row>
    <row r="53" spans="1:38" x14ac:dyDescent="0.2">
      <c r="A53" s="39"/>
      <c r="B53" s="41" t="s">
        <v>88</v>
      </c>
      <c r="C53" s="41"/>
      <c r="D53" s="41"/>
      <c r="E53" s="41"/>
      <c r="F53" s="41"/>
      <c r="G53" s="41"/>
      <c r="H53" s="41"/>
      <c r="I53" s="41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155"/>
      <c r="U53" s="155"/>
      <c r="V53" s="155"/>
      <c r="W53" s="155"/>
      <c r="X53" s="155"/>
      <c r="Y53" s="74"/>
      <c r="Z53" s="74"/>
      <c r="AA53" s="74"/>
      <c r="AB53" s="74"/>
      <c r="AC53" s="74"/>
      <c r="AD53" s="74"/>
      <c r="AE53" s="74"/>
      <c r="AF53" s="92"/>
      <c r="AG53" s="76"/>
      <c r="AL53" t="s">
        <v>35</v>
      </c>
    </row>
    <row r="54" spans="1:38" x14ac:dyDescent="0.2">
      <c r="A54" s="42"/>
      <c r="B54" s="74"/>
      <c r="C54" s="74"/>
      <c r="D54" s="74"/>
      <c r="E54" s="74"/>
      <c r="F54" s="74"/>
      <c r="G54" s="74"/>
      <c r="H54" s="74"/>
      <c r="I54" s="74"/>
      <c r="J54" s="75"/>
      <c r="K54" s="75"/>
      <c r="L54" s="75"/>
      <c r="M54" s="75"/>
      <c r="N54" s="75"/>
      <c r="O54" s="75"/>
      <c r="P54" s="75"/>
      <c r="Q54" s="74"/>
      <c r="R54" s="74"/>
      <c r="S54" s="74"/>
      <c r="T54" s="156"/>
      <c r="U54" s="156"/>
      <c r="V54" s="156"/>
      <c r="W54" s="156"/>
      <c r="X54" s="156"/>
      <c r="Y54" s="74"/>
      <c r="Z54" s="74"/>
      <c r="AA54" s="74"/>
      <c r="AB54" s="74"/>
      <c r="AC54" s="74"/>
      <c r="AD54" s="47"/>
      <c r="AE54" s="47"/>
      <c r="AF54" s="47"/>
      <c r="AG54" s="76"/>
    </row>
    <row r="55" spans="1:38" x14ac:dyDescent="0.2">
      <c r="A55" s="39"/>
      <c r="B55" s="40"/>
      <c r="C55" s="40"/>
      <c r="D55" s="40"/>
      <c r="E55" s="40"/>
      <c r="F55" s="40"/>
      <c r="G55" s="40"/>
      <c r="H55" s="40"/>
      <c r="I55" s="40"/>
      <c r="J55" s="40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47"/>
      <c r="AE55" s="47"/>
      <c r="AF55" s="47"/>
      <c r="AG55" s="76"/>
    </row>
    <row r="56" spans="1:38" x14ac:dyDescent="0.2">
      <c r="A56" s="42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47"/>
      <c r="AF56" s="47"/>
      <c r="AG56" s="76"/>
    </row>
    <row r="57" spans="1:38" x14ac:dyDescent="0.2">
      <c r="A57" s="42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48"/>
      <c r="AF57" s="48"/>
      <c r="AG57" s="76"/>
    </row>
    <row r="58" spans="1:38" ht="13.5" thickBot="1" x14ac:dyDescent="0.25">
      <c r="A58" s="54"/>
      <c r="B58" s="55"/>
      <c r="C58" s="55"/>
      <c r="D58" s="55"/>
      <c r="E58" s="55"/>
      <c r="F58" s="55"/>
      <c r="G58" s="55" t="s">
        <v>35</v>
      </c>
      <c r="H58" s="55"/>
      <c r="I58" s="55"/>
      <c r="J58" s="55"/>
      <c r="K58" s="55"/>
      <c r="L58" s="55" t="s">
        <v>35</v>
      </c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77"/>
    </row>
    <row r="59" spans="1:38" x14ac:dyDescent="0.2">
      <c r="AG59" s="5"/>
    </row>
    <row r="62" spans="1:38" x14ac:dyDescent="0.2">
      <c r="V62" s="1" t="s">
        <v>35</v>
      </c>
    </row>
    <row r="66" spans="10:34" x14ac:dyDescent="0.2">
      <c r="Q66" s="1" t="s">
        <v>35</v>
      </c>
    </row>
    <row r="67" spans="10:34" x14ac:dyDescent="0.2">
      <c r="J67" s="1" t="s">
        <v>35</v>
      </c>
      <c r="AH67" t="s">
        <v>35</v>
      </c>
    </row>
    <row r="69" spans="10:34" x14ac:dyDescent="0.2">
      <c r="O69" s="1" t="s">
        <v>35</v>
      </c>
    </row>
    <row r="70" spans="10:34" x14ac:dyDescent="0.2">
      <c r="P70" s="1" t="s">
        <v>35</v>
      </c>
      <c r="AB70" s="1" t="s">
        <v>35</v>
      </c>
    </row>
    <row r="74" spans="10:34" x14ac:dyDescent="0.2">
      <c r="Z74" s="1" t="s">
        <v>35</v>
      </c>
    </row>
    <row r="82" spans="22:22" x14ac:dyDescent="0.2">
      <c r="V82" s="1" t="s">
        <v>35</v>
      </c>
    </row>
  </sheetData>
  <mergeCells count="37">
    <mergeCell ref="B2:AG2"/>
    <mergeCell ref="W3:W4"/>
    <mergeCell ref="L3:L4"/>
    <mergeCell ref="V3:V4"/>
    <mergeCell ref="Y3:Y4"/>
    <mergeCell ref="Z3:Z4"/>
    <mergeCell ref="AE3:AE4"/>
    <mergeCell ref="AA3:AA4"/>
    <mergeCell ref="AB3:AB4"/>
    <mergeCell ref="AC3:AC4"/>
    <mergeCell ref="AD3:AD4"/>
    <mergeCell ref="X3:X4"/>
    <mergeCell ref="AF3:AF4"/>
    <mergeCell ref="A1:AG1"/>
    <mergeCell ref="A2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R3:R4"/>
    <mergeCell ref="S3:S4"/>
    <mergeCell ref="T3:T4"/>
    <mergeCell ref="U3:U4"/>
    <mergeCell ref="T53:X53"/>
    <mergeCell ref="T54:X54"/>
    <mergeCell ref="M3:M4"/>
    <mergeCell ref="N3:N4"/>
    <mergeCell ref="O3:O4"/>
    <mergeCell ref="P3:P4"/>
    <mergeCell ref="Q3:Q4"/>
    <mergeCell ref="A51:AE51"/>
  </mergeCells>
  <phoneticPr fontId="1" type="noConversion"/>
  <printOptions horizontalCentered="1"/>
  <pageMargins left="0.39370078740157483" right="0.39370078740157483" top="1.1811023622047245" bottom="0.98425196850393704" header="0.51181102362204722" footer="0.51181102362204722"/>
  <pageSetup paperSize="9" scale="90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3"/>
  <sheetViews>
    <sheetView zoomScale="90" zoomScaleNormal="90" workbookViewId="0">
      <selection activeCell="B5" sqref="B5:AH50"/>
    </sheetView>
  </sheetViews>
  <sheetFormatPr defaultRowHeight="12.75" x14ac:dyDescent="0.2"/>
  <cols>
    <col min="1" max="1" width="19.140625" style="113" bestFit="1" customWidth="1"/>
    <col min="2" max="2" width="6.140625" style="113" bestFit="1" customWidth="1"/>
    <col min="3" max="3" width="5.42578125" style="113" bestFit="1" customWidth="1"/>
    <col min="4" max="4" width="6.140625" style="113" bestFit="1" customWidth="1"/>
    <col min="5" max="5" width="6" style="113" customWidth="1"/>
    <col min="6" max="12" width="5.42578125" style="113" bestFit="1" customWidth="1"/>
    <col min="13" max="13" width="5.85546875" style="113" customWidth="1"/>
    <col min="14" max="27" width="5.42578125" style="113" bestFit="1" customWidth="1"/>
    <col min="28" max="28" width="5.85546875" style="113" customWidth="1"/>
    <col min="29" max="29" width="6.140625" style="113" bestFit="1" customWidth="1"/>
    <col min="30" max="31" width="5.42578125" style="113" bestFit="1" customWidth="1"/>
    <col min="32" max="32" width="5.42578125" style="113" customWidth="1"/>
    <col min="33" max="33" width="7.42578125" style="121" bestFit="1" customWidth="1"/>
    <col min="34" max="34" width="9.140625" style="119"/>
    <col min="35" max="16384" width="9.140625" style="18"/>
  </cols>
  <sheetData>
    <row r="1" spans="1:34" ht="20.100000000000001" customHeight="1" x14ac:dyDescent="0.2">
      <c r="A1" s="163" t="s">
        <v>224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60"/>
    </row>
    <row r="2" spans="1:34" s="116" customFormat="1" ht="20.100000000000001" customHeight="1" x14ac:dyDescent="0.2">
      <c r="A2" s="166" t="s">
        <v>21</v>
      </c>
      <c r="B2" s="160" t="s">
        <v>216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76"/>
      <c r="AG2" s="161"/>
      <c r="AH2" s="162"/>
    </row>
    <row r="3" spans="1:34" s="117" customFormat="1" ht="20.100000000000001" customHeight="1" x14ac:dyDescent="0.2">
      <c r="A3" s="166"/>
      <c r="B3" s="157">
        <v>1</v>
      </c>
      <c r="C3" s="157">
        <f>SUM(B3+1)</f>
        <v>2</v>
      </c>
      <c r="D3" s="157">
        <f t="shared" ref="D3:AD3" si="0">SUM(C3+1)</f>
        <v>3</v>
      </c>
      <c r="E3" s="157">
        <f t="shared" si="0"/>
        <v>4</v>
      </c>
      <c r="F3" s="157">
        <f t="shared" si="0"/>
        <v>5</v>
      </c>
      <c r="G3" s="157">
        <f t="shared" si="0"/>
        <v>6</v>
      </c>
      <c r="H3" s="157">
        <f t="shared" si="0"/>
        <v>7</v>
      </c>
      <c r="I3" s="157">
        <f t="shared" si="0"/>
        <v>8</v>
      </c>
      <c r="J3" s="157">
        <f t="shared" si="0"/>
        <v>9</v>
      </c>
      <c r="K3" s="157">
        <f t="shared" si="0"/>
        <v>10</v>
      </c>
      <c r="L3" s="157">
        <f t="shared" si="0"/>
        <v>11</v>
      </c>
      <c r="M3" s="157">
        <f t="shared" si="0"/>
        <v>12</v>
      </c>
      <c r="N3" s="157">
        <f t="shared" si="0"/>
        <v>13</v>
      </c>
      <c r="O3" s="157">
        <f t="shared" si="0"/>
        <v>14</v>
      </c>
      <c r="P3" s="157">
        <f t="shared" si="0"/>
        <v>15</v>
      </c>
      <c r="Q3" s="157">
        <f t="shared" si="0"/>
        <v>16</v>
      </c>
      <c r="R3" s="157">
        <f t="shared" si="0"/>
        <v>17</v>
      </c>
      <c r="S3" s="157">
        <f t="shared" si="0"/>
        <v>18</v>
      </c>
      <c r="T3" s="157">
        <f t="shared" si="0"/>
        <v>19</v>
      </c>
      <c r="U3" s="157">
        <f t="shared" si="0"/>
        <v>20</v>
      </c>
      <c r="V3" s="157">
        <f t="shared" si="0"/>
        <v>21</v>
      </c>
      <c r="W3" s="157">
        <f t="shared" si="0"/>
        <v>22</v>
      </c>
      <c r="X3" s="157">
        <f t="shared" si="0"/>
        <v>23</v>
      </c>
      <c r="Y3" s="157">
        <f t="shared" si="0"/>
        <v>24</v>
      </c>
      <c r="Z3" s="157">
        <f t="shared" si="0"/>
        <v>25</v>
      </c>
      <c r="AA3" s="157">
        <f t="shared" si="0"/>
        <v>26</v>
      </c>
      <c r="AB3" s="157">
        <f t="shared" si="0"/>
        <v>27</v>
      </c>
      <c r="AC3" s="157">
        <f t="shared" si="0"/>
        <v>28</v>
      </c>
      <c r="AD3" s="157">
        <f t="shared" si="0"/>
        <v>29</v>
      </c>
      <c r="AE3" s="175">
        <v>30</v>
      </c>
      <c r="AF3" s="158">
        <v>31</v>
      </c>
      <c r="AG3" s="94" t="s">
        <v>27</v>
      </c>
      <c r="AH3" s="87" t="s">
        <v>26</v>
      </c>
    </row>
    <row r="4" spans="1:34" s="117" customFormat="1" ht="20.100000000000001" customHeight="1" x14ac:dyDescent="0.2">
      <c r="A4" s="166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75"/>
      <c r="AF4" s="159"/>
      <c r="AG4" s="94" t="s">
        <v>25</v>
      </c>
      <c r="AH4" s="52" t="s">
        <v>25</v>
      </c>
    </row>
    <row r="5" spans="1:34" s="117" customFormat="1" x14ac:dyDescent="0.2">
      <c r="A5" s="50" t="s">
        <v>30</v>
      </c>
      <c r="B5" s="139">
        <f>[1]Janeiro!$J$5</f>
        <v>37.080000000000005</v>
      </c>
      <c r="C5" s="139">
        <f>[1]Janeiro!$J$6</f>
        <v>36</v>
      </c>
      <c r="D5" s="139">
        <f>[1]Janeiro!$J$7</f>
        <v>37.440000000000005</v>
      </c>
      <c r="E5" s="139">
        <f>[1]Janeiro!$J$8</f>
        <v>44.28</v>
      </c>
      <c r="F5" s="139">
        <f>[1]Janeiro!$J$9</f>
        <v>22.68</v>
      </c>
      <c r="G5" s="139">
        <f>[1]Janeiro!$J$10</f>
        <v>29.52</v>
      </c>
      <c r="H5" s="139">
        <f>[1]Janeiro!$J$11</f>
        <v>25.56</v>
      </c>
      <c r="I5" s="139">
        <f>[1]Janeiro!$J$12</f>
        <v>24.12</v>
      </c>
      <c r="J5" s="139">
        <f>[1]Janeiro!$J$13</f>
        <v>36.72</v>
      </c>
      <c r="K5" s="139">
        <f>[1]Janeiro!$J$14</f>
        <v>56.16</v>
      </c>
      <c r="L5" s="139">
        <f>[1]Janeiro!$J$15</f>
        <v>29.880000000000003</v>
      </c>
      <c r="M5" s="139">
        <f>[1]Janeiro!$J$16</f>
        <v>30.6</v>
      </c>
      <c r="N5" s="139">
        <f>[1]Janeiro!$J$17</f>
        <v>42.480000000000004</v>
      </c>
      <c r="O5" s="139">
        <f>[1]Janeiro!$J$18</f>
        <v>39.96</v>
      </c>
      <c r="P5" s="139">
        <f>[1]Janeiro!$J$19</f>
        <v>31.319999999999997</v>
      </c>
      <c r="Q5" s="139">
        <f>[1]Janeiro!$J$20</f>
        <v>45</v>
      </c>
      <c r="R5" s="139">
        <f>[1]Janeiro!$J$21</f>
        <v>28.08</v>
      </c>
      <c r="S5" s="139">
        <f>[1]Janeiro!$J$22</f>
        <v>24.48</v>
      </c>
      <c r="T5" s="139">
        <f>[1]Janeiro!$J$23</f>
        <v>26.28</v>
      </c>
      <c r="U5" s="139">
        <f>[1]Janeiro!$J$24</f>
        <v>43.56</v>
      </c>
      <c r="V5" s="139">
        <f>[1]Janeiro!$J$25</f>
        <v>42.12</v>
      </c>
      <c r="W5" s="139">
        <f>[1]Janeiro!$J$26</f>
        <v>43.2</v>
      </c>
      <c r="X5" s="139">
        <f>[1]Janeiro!$J$27</f>
        <v>30.96</v>
      </c>
      <c r="Y5" s="139">
        <f>[1]Janeiro!$J$28</f>
        <v>19.8</v>
      </c>
      <c r="Z5" s="139">
        <f>[1]Janeiro!$J$29</f>
        <v>29.52</v>
      </c>
      <c r="AA5" s="139">
        <f>[1]Janeiro!$J$30</f>
        <v>20.16</v>
      </c>
      <c r="AB5" s="139">
        <f>[1]Janeiro!$J$31</f>
        <v>35.64</v>
      </c>
      <c r="AC5" s="139">
        <f>[1]Janeiro!$J$32</f>
        <v>29.16</v>
      </c>
      <c r="AD5" s="139">
        <f>[1]Janeiro!$J$33</f>
        <v>38.880000000000003</v>
      </c>
      <c r="AE5" s="139">
        <f>[1]Janeiro!$J$34</f>
        <v>37.800000000000004</v>
      </c>
      <c r="AF5" s="139">
        <f>[1]Janeiro!$J$35</f>
        <v>41.76</v>
      </c>
      <c r="AG5" s="146">
        <f t="shared" ref="AG5" si="1">MAX(B5:AF5)</f>
        <v>56.16</v>
      </c>
      <c r="AH5" s="145">
        <f t="shared" ref="AH5" si="2">AVERAGE(B5:AF5)</f>
        <v>34.200000000000003</v>
      </c>
    </row>
    <row r="6" spans="1:34" x14ac:dyDescent="0.2">
      <c r="A6" s="50" t="s">
        <v>0</v>
      </c>
      <c r="B6" s="141">
        <f>[2]Janeiro!$J$5</f>
        <v>24.48</v>
      </c>
      <c r="C6" s="141">
        <f>[2]Janeiro!$J$6</f>
        <v>34.200000000000003</v>
      </c>
      <c r="D6" s="141">
        <f>[2]Janeiro!$J$7</f>
        <v>25.92</v>
      </c>
      <c r="E6" s="141">
        <f>[2]Janeiro!$J$8</f>
        <v>27.720000000000002</v>
      </c>
      <c r="F6" s="141">
        <f>[2]Janeiro!$J$9</f>
        <v>22.32</v>
      </c>
      <c r="G6" s="141">
        <f>[2]Janeiro!$J$10</f>
        <v>28.08</v>
      </c>
      <c r="H6" s="141">
        <f>[2]Janeiro!$J$11</f>
        <v>32.76</v>
      </c>
      <c r="I6" s="141">
        <f>[2]Janeiro!$J$12</f>
        <v>26.64</v>
      </c>
      <c r="J6" s="141">
        <f>[2]Janeiro!$J$13</f>
        <v>27.720000000000002</v>
      </c>
      <c r="K6" s="141">
        <f>[2]Janeiro!$J$14</f>
        <v>45</v>
      </c>
      <c r="L6" s="141">
        <f>[2]Janeiro!$J$15</f>
        <v>19.440000000000001</v>
      </c>
      <c r="M6" s="141">
        <f>[2]Janeiro!$J$16</f>
        <v>24.12</v>
      </c>
      <c r="N6" s="141">
        <f>[2]Janeiro!$J$17</f>
        <v>29.52</v>
      </c>
      <c r="O6" s="141">
        <f>[2]Janeiro!$J$18</f>
        <v>28.8</v>
      </c>
      <c r="P6" s="141">
        <f>[2]Janeiro!$J$19</f>
        <v>15.840000000000002</v>
      </c>
      <c r="Q6" s="141">
        <f>[2]Janeiro!$J$20</f>
        <v>11.520000000000001</v>
      </c>
      <c r="R6" s="141">
        <f>[2]Janeiro!$J$21</f>
        <v>24.48</v>
      </c>
      <c r="S6" s="141">
        <f>[2]Janeiro!$J$22</f>
        <v>28.8</v>
      </c>
      <c r="T6" s="141">
        <f>[2]Janeiro!$J$23</f>
        <v>54</v>
      </c>
      <c r="U6" s="141">
        <f>[2]Janeiro!$J$24</f>
        <v>18.720000000000002</v>
      </c>
      <c r="V6" s="141">
        <f>[2]Janeiro!$J$25</f>
        <v>29.16</v>
      </c>
      <c r="W6" s="141">
        <f>[2]Janeiro!$J$26</f>
        <v>36</v>
      </c>
      <c r="X6" s="141">
        <f>[2]Janeiro!$J$27</f>
        <v>20.16</v>
      </c>
      <c r="Y6" s="141">
        <f>[2]Janeiro!$J$28</f>
        <v>21.6</v>
      </c>
      <c r="Z6" s="141">
        <f>[2]Janeiro!$J$29</f>
        <v>39.96</v>
      </c>
      <c r="AA6" s="141">
        <f>[2]Janeiro!$J$30</f>
        <v>26.64</v>
      </c>
      <c r="AB6" s="141">
        <f>[2]Janeiro!$J$31</f>
        <v>22.32</v>
      </c>
      <c r="AC6" s="141">
        <f>[2]Janeiro!$J$32</f>
        <v>22.68</v>
      </c>
      <c r="AD6" s="141">
        <f>[2]Janeiro!$J$33</f>
        <v>27.720000000000002</v>
      </c>
      <c r="AE6" s="141">
        <f>[2]Janeiro!$J$34</f>
        <v>28.08</v>
      </c>
      <c r="AF6" s="141">
        <f>[2]Janeiro!$J$35</f>
        <v>21.96</v>
      </c>
      <c r="AG6" s="146">
        <f t="shared" ref="AG6:AG49" si="3">MAX(B6:AF6)</f>
        <v>54</v>
      </c>
      <c r="AH6" s="145">
        <f t="shared" ref="AH6:AH49" si="4">AVERAGE(B6:AF6)</f>
        <v>27.30193548387097</v>
      </c>
    </row>
    <row r="7" spans="1:34" x14ac:dyDescent="0.2">
      <c r="A7" s="50" t="s">
        <v>90</v>
      </c>
      <c r="B7" s="141">
        <f>[3]Janeiro!$J$5</f>
        <v>43.2</v>
      </c>
      <c r="C7" s="141">
        <f>[3]Janeiro!$J$6</f>
        <v>64.08</v>
      </c>
      <c r="D7" s="141">
        <f>[3]Janeiro!$J$7</f>
        <v>30.240000000000002</v>
      </c>
      <c r="E7" s="141">
        <f>[3]Janeiro!$J$8</f>
        <v>32.04</v>
      </c>
      <c r="F7" s="141">
        <f>[3]Janeiro!$J$9</f>
        <v>30.6</v>
      </c>
      <c r="G7" s="141">
        <f>[3]Janeiro!$J$10</f>
        <v>39.6</v>
      </c>
      <c r="H7" s="141">
        <f>[3]Janeiro!$J$11</f>
        <v>39.6</v>
      </c>
      <c r="I7" s="141">
        <f>[3]Janeiro!$J$12</f>
        <v>34.92</v>
      </c>
      <c r="J7" s="141">
        <f>[3]Janeiro!$J$13</f>
        <v>24.48</v>
      </c>
      <c r="K7" s="141">
        <f>[3]Janeiro!$J$14</f>
        <v>32.4</v>
      </c>
      <c r="L7" s="141">
        <f>[3]Janeiro!$J$15</f>
        <v>25.56</v>
      </c>
      <c r="M7" s="141">
        <f>[3]Janeiro!$J$16</f>
        <v>42.12</v>
      </c>
      <c r="N7" s="141">
        <f>[3]Janeiro!$J$17</f>
        <v>46.800000000000004</v>
      </c>
      <c r="O7" s="141">
        <f>[3]Janeiro!$J$18</f>
        <v>39.6</v>
      </c>
      <c r="P7" s="141">
        <f>[3]Janeiro!$J$19</f>
        <v>28.44</v>
      </c>
      <c r="Q7" s="141">
        <f>[3]Janeiro!$J$20</f>
        <v>32.76</v>
      </c>
      <c r="R7" s="141">
        <f>[3]Janeiro!$J$21</f>
        <v>28.08</v>
      </c>
      <c r="S7" s="141">
        <f>[3]Janeiro!$J$22</f>
        <v>45.36</v>
      </c>
      <c r="T7" s="141">
        <f>[3]Janeiro!$J$23</f>
        <v>40.32</v>
      </c>
      <c r="U7" s="141">
        <f>[3]Janeiro!$J$24</f>
        <v>51.84</v>
      </c>
      <c r="V7" s="141">
        <f>[3]Janeiro!$J$25</f>
        <v>51.84</v>
      </c>
      <c r="W7" s="141">
        <f>[3]Janeiro!$J$26</f>
        <v>55.800000000000004</v>
      </c>
      <c r="X7" s="141">
        <f>[3]Janeiro!$J$27</f>
        <v>24.840000000000003</v>
      </c>
      <c r="Y7" s="141">
        <f>[3]Janeiro!$J$28</f>
        <v>26.28</v>
      </c>
      <c r="Z7" s="141">
        <f>[3]Janeiro!$J$29</f>
        <v>41.76</v>
      </c>
      <c r="AA7" s="141">
        <f>[3]Janeiro!$J$30</f>
        <v>24.48</v>
      </c>
      <c r="AB7" s="141">
        <f>[3]Janeiro!$J$31</f>
        <v>40.680000000000007</v>
      </c>
      <c r="AC7" s="141">
        <f>[3]Janeiro!$J$32</f>
        <v>28.44</v>
      </c>
      <c r="AD7" s="141">
        <f>[3]Janeiro!$J$33</f>
        <v>32.04</v>
      </c>
      <c r="AE7" s="141">
        <f>[3]Janeiro!$J$34</f>
        <v>37.080000000000005</v>
      </c>
      <c r="AF7" s="141">
        <f>[3]Janeiro!$J$35</f>
        <v>33.840000000000003</v>
      </c>
      <c r="AG7" s="146">
        <f t="shared" si="3"/>
        <v>64.08</v>
      </c>
      <c r="AH7" s="145">
        <f t="shared" si="4"/>
        <v>37.068387096774195</v>
      </c>
    </row>
    <row r="8" spans="1:34" x14ac:dyDescent="0.2">
      <c r="A8" s="50" t="s">
        <v>1</v>
      </c>
      <c r="B8" s="141">
        <f>[4]Janeiro!$J$5</f>
        <v>32.4</v>
      </c>
      <c r="C8" s="141">
        <f>[4]Janeiro!$J$6</f>
        <v>44.64</v>
      </c>
      <c r="D8" s="141">
        <f>[4]Janeiro!$J$7</f>
        <v>29.880000000000003</v>
      </c>
      <c r="E8" s="141">
        <f>[4]Janeiro!$J$8</f>
        <v>27.36</v>
      </c>
      <c r="F8" s="141">
        <f>[4]Janeiro!$J$9</f>
        <v>33.480000000000004</v>
      </c>
      <c r="G8" s="141">
        <f>[4]Janeiro!$J$10</f>
        <v>30.6</v>
      </c>
      <c r="H8" s="141">
        <f>[4]Janeiro!$J$11</f>
        <v>29.16</v>
      </c>
      <c r="I8" s="141">
        <f>[4]Janeiro!$J$12</f>
        <v>23.400000000000002</v>
      </c>
      <c r="J8" s="141">
        <f>[4]Janeiro!$J$13</f>
        <v>26.28</v>
      </c>
      <c r="K8" s="141">
        <f>[4]Janeiro!$J$14</f>
        <v>43.56</v>
      </c>
      <c r="L8" s="141">
        <f>[4]Janeiro!$J$15</f>
        <v>53.64</v>
      </c>
      <c r="M8" s="141">
        <f>[4]Janeiro!$J$16</f>
        <v>41.04</v>
      </c>
      <c r="N8" s="141">
        <f>[4]Janeiro!$J$17</f>
        <v>36</v>
      </c>
      <c r="O8" s="141">
        <f>[4]Janeiro!$J$18</f>
        <v>27.720000000000002</v>
      </c>
      <c r="P8" s="141">
        <f>[4]Janeiro!$J$19</f>
        <v>21.96</v>
      </c>
      <c r="Q8" s="141">
        <f>[4]Janeiro!$J$20</f>
        <v>9.3600000000000012</v>
      </c>
      <c r="R8" s="141">
        <f>[4]Janeiro!$J$21</f>
        <v>48.6</v>
      </c>
      <c r="S8" s="141">
        <f>[4]Janeiro!$J$22</f>
        <v>20.52</v>
      </c>
      <c r="T8" s="141">
        <f>[4]Janeiro!$J$23</f>
        <v>27</v>
      </c>
      <c r="U8" s="141">
        <f>[4]Janeiro!$J$24</f>
        <v>29.52</v>
      </c>
      <c r="V8" s="141">
        <f>[4]Janeiro!$J$25</f>
        <v>32.4</v>
      </c>
      <c r="W8" s="141">
        <f>[4]Janeiro!$J$26</f>
        <v>39.24</v>
      </c>
      <c r="X8" s="141">
        <f>[4]Janeiro!$J$27</f>
        <v>47.519999999999996</v>
      </c>
      <c r="Y8" s="141">
        <f>[4]Janeiro!$J$28</f>
        <v>22.32</v>
      </c>
      <c r="Z8" s="141">
        <f>[4]Janeiro!$J$29</f>
        <v>20.16</v>
      </c>
      <c r="AA8" s="141">
        <f>[4]Janeiro!$J$30</f>
        <v>34.200000000000003</v>
      </c>
      <c r="AB8" s="141">
        <f>[4]Janeiro!$J$31</f>
        <v>38.880000000000003</v>
      </c>
      <c r="AC8" s="141">
        <f>[4]Janeiro!$J$32</f>
        <v>37.080000000000005</v>
      </c>
      <c r="AD8" s="141">
        <f>[4]Janeiro!$J$33</f>
        <v>27.36</v>
      </c>
      <c r="AE8" s="141">
        <f>[4]Janeiro!$J$34</f>
        <v>33.119999999999997</v>
      </c>
      <c r="AF8" s="141">
        <f>[4]Janeiro!$J$35</f>
        <v>24.12</v>
      </c>
      <c r="AG8" s="146">
        <f t="shared" si="3"/>
        <v>53.64</v>
      </c>
      <c r="AH8" s="145">
        <f t="shared" si="4"/>
        <v>32.016774193548393</v>
      </c>
    </row>
    <row r="9" spans="1:34" hidden="1" x14ac:dyDescent="0.2">
      <c r="A9" s="109" t="s">
        <v>153</v>
      </c>
      <c r="B9" s="141" t="str">
        <f>[5]Janeiro!$J$5</f>
        <v>*</v>
      </c>
      <c r="C9" s="141" t="str">
        <f>[5]Janeiro!$J$6</f>
        <v>*</v>
      </c>
      <c r="D9" s="141" t="str">
        <f>[5]Janeiro!$J$7</f>
        <v>*</v>
      </c>
      <c r="E9" s="141" t="str">
        <f>[5]Janeiro!$J$8</f>
        <v>*</v>
      </c>
      <c r="F9" s="141" t="str">
        <f>[5]Janeiro!$J$9</f>
        <v>*</v>
      </c>
      <c r="G9" s="141" t="str">
        <f>[5]Janeiro!$J$10</f>
        <v>*</v>
      </c>
      <c r="H9" s="141" t="str">
        <f>[5]Janeiro!$J$11</f>
        <v>*</v>
      </c>
      <c r="I9" s="141" t="str">
        <f>[5]Janeiro!$J$12</f>
        <v>*</v>
      </c>
      <c r="J9" s="141" t="str">
        <f>[5]Janeiro!$J$13</f>
        <v>*</v>
      </c>
      <c r="K9" s="141" t="str">
        <f>[5]Janeiro!$J$14</f>
        <v>*</v>
      </c>
      <c r="L9" s="141" t="str">
        <f>[5]Janeiro!$J$15</f>
        <v>*</v>
      </c>
      <c r="M9" s="141" t="str">
        <f>[5]Janeiro!$J$16</f>
        <v>*</v>
      </c>
      <c r="N9" s="141" t="str">
        <f>[5]Janeiro!$J$17</f>
        <v>*</v>
      </c>
      <c r="O9" s="141" t="str">
        <f>[5]Janeiro!$J$18</f>
        <v>*</v>
      </c>
      <c r="P9" s="141" t="str">
        <f>[5]Janeiro!$J$19</f>
        <v>*</v>
      </c>
      <c r="Q9" s="141" t="str">
        <f>[5]Janeiro!$J$20</f>
        <v>*</v>
      </c>
      <c r="R9" s="141" t="str">
        <f>[5]Janeiro!$J$21</f>
        <v>*</v>
      </c>
      <c r="S9" s="141" t="str">
        <f>[5]Janeiro!$J$22</f>
        <v>*</v>
      </c>
      <c r="T9" s="141" t="str">
        <f>[5]Janeiro!$J$23</f>
        <v>*</v>
      </c>
      <c r="U9" s="141" t="str">
        <f>[5]Janeiro!$J$24</f>
        <v>*</v>
      </c>
      <c r="V9" s="141" t="str">
        <f>[5]Janeiro!$J$25</f>
        <v>*</v>
      </c>
      <c r="W9" s="141" t="str">
        <f>[5]Janeiro!$J$26</f>
        <v>*</v>
      </c>
      <c r="X9" s="141" t="str">
        <f>[5]Janeiro!$J$27</f>
        <v>*</v>
      </c>
      <c r="Y9" s="141" t="str">
        <f>[5]Janeiro!$J$28</f>
        <v>*</v>
      </c>
      <c r="Z9" s="141" t="str">
        <f>[5]Janeiro!$J$29</f>
        <v>*</v>
      </c>
      <c r="AA9" s="141" t="str">
        <f>[5]Janeiro!$J$30</f>
        <v>*</v>
      </c>
      <c r="AB9" s="141" t="str">
        <f>[5]Janeiro!$J$31</f>
        <v>*</v>
      </c>
      <c r="AC9" s="141" t="str">
        <f>[5]Janeiro!$J$32</f>
        <v>*</v>
      </c>
      <c r="AD9" s="141" t="str">
        <f>[5]Janeiro!$J$33</f>
        <v>*</v>
      </c>
      <c r="AE9" s="141" t="str">
        <f>[5]Janeiro!$J$34</f>
        <v>*</v>
      </c>
      <c r="AF9" s="141" t="str">
        <f>[5]Janeiro!$J$35</f>
        <v>*</v>
      </c>
      <c r="AG9" s="146">
        <f t="shared" si="3"/>
        <v>0</v>
      </c>
      <c r="AH9" s="145" t="e">
        <f t="shared" si="4"/>
        <v>#DIV/0!</v>
      </c>
    </row>
    <row r="10" spans="1:34" x14ac:dyDescent="0.2">
      <c r="A10" s="50" t="s">
        <v>97</v>
      </c>
      <c r="B10" s="141">
        <f>[6]Janeiro!$J$5</f>
        <v>36</v>
      </c>
      <c r="C10" s="141">
        <f>[6]Janeiro!$J$6</f>
        <v>43.56</v>
      </c>
      <c r="D10" s="141">
        <f>[6]Janeiro!$J$7</f>
        <v>39.24</v>
      </c>
      <c r="E10" s="141">
        <f>[6]Janeiro!$J$8</f>
        <v>39.96</v>
      </c>
      <c r="F10" s="141">
        <f>[6]Janeiro!$J$9</f>
        <v>26.64</v>
      </c>
      <c r="G10" s="141">
        <f>[6]Janeiro!$J$10</f>
        <v>36.36</v>
      </c>
      <c r="H10" s="141">
        <f>[6]Janeiro!$J$11</f>
        <v>39.6</v>
      </c>
      <c r="I10" s="141">
        <f>[6]Janeiro!$J$12</f>
        <v>34.92</v>
      </c>
      <c r="J10" s="141">
        <f>[6]Janeiro!$J$13</f>
        <v>41.76</v>
      </c>
      <c r="K10" s="141">
        <f>[6]Janeiro!$J$14</f>
        <v>30.240000000000002</v>
      </c>
      <c r="L10" s="141">
        <f>[6]Janeiro!$J$15</f>
        <v>55.440000000000005</v>
      </c>
      <c r="M10" s="141">
        <f>[6]Janeiro!$J$16</f>
        <v>39.24</v>
      </c>
      <c r="N10" s="141">
        <f>[6]Janeiro!$J$17</f>
        <v>44.64</v>
      </c>
      <c r="O10" s="141">
        <f>[6]Janeiro!$J$18</f>
        <v>36</v>
      </c>
      <c r="P10" s="141">
        <f>[6]Janeiro!$J$19</f>
        <v>28.8</v>
      </c>
      <c r="Q10" s="141">
        <f>[6]Janeiro!$J$20</f>
        <v>28.8</v>
      </c>
      <c r="R10" s="141">
        <f>[6]Janeiro!$J$21</f>
        <v>33.840000000000003</v>
      </c>
      <c r="S10" s="141">
        <f>[6]Janeiro!$J$22</f>
        <v>28.8</v>
      </c>
      <c r="T10" s="141">
        <f>[6]Janeiro!$J$23</f>
        <v>51.84</v>
      </c>
      <c r="U10" s="141">
        <f>[6]Janeiro!$J$24</f>
        <v>35.64</v>
      </c>
      <c r="V10" s="141">
        <f>[6]Janeiro!$J$25</f>
        <v>46.800000000000004</v>
      </c>
      <c r="W10" s="141">
        <f>[6]Janeiro!$J$26</f>
        <v>47.16</v>
      </c>
      <c r="X10" s="141">
        <f>[6]Janeiro!$J$27</f>
        <v>38.880000000000003</v>
      </c>
      <c r="Y10" s="141">
        <f>[6]Janeiro!$J$28</f>
        <v>26.28</v>
      </c>
      <c r="Z10" s="141">
        <f>[6]Janeiro!$J$29</f>
        <v>35.28</v>
      </c>
      <c r="AA10" s="141">
        <f>[6]Janeiro!$J$30</f>
        <v>24.48</v>
      </c>
      <c r="AB10" s="141">
        <f>[6]Janeiro!$J$31</f>
        <v>28.8</v>
      </c>
      <c r="AC10" s="141">
        <f>[6]Janeiro!$J$32</f>
        <v>30.96</v>
      </c>
      <c r="AD10" s="141">
        <f>[6]Janeiro!$J$33</f>
        <v>32.4</v>
      </c>
      <c r="AE10" s="141">
        <f>[6]Janeiro!$J$34</f>
        <v>33.840000000000003</v>
      </c>
      <c r="AF10" s="141">
        <f>[6]Janeiro!$J$35</f>
        <v>39.24</v>
      </c>
      <c r="AG10" s="146">
        <f t="shared" si="3"/>
        <v>55.440000000000005</v>
      </c>
      <c r="AH10" s="145">
        <f t="shared" si="4"/>
        <v>36.627096774193539</v>
      </c>
    </row>
    <row r="11" spans="1:34" x14ac:dyDescent="0.2">
      <c r="A11" s="50" t="s">
        <v>52</v>
      </c>
      <c r="B11" s="141">
        <f>[7]Janeiro!$J$5</f>
        <v>49.680000000000007</v>
      </c>
      <c r="C11" s="141">
        <f>[7]Janeiro!$J$6</f>
        <v>79.92</v>
      </c>
      <c r="D11" s="141">
        <f>[7]Janeiro!$J$7</f>
        <v>31.680000000000003</v>
      </c>
      <c r="E11" s="141">
        <f>[7]Janeiro!$J$8</f>
        <v>36.72</v>
      </c>
      <c r="F11" s="141">
        <f>[7]Janeiro!$J$9</f>
        <v>29.880000000000003</v>
      </c>
      <c r="G11" s="141">
        <f>[7]Janeiro!$J$10</f>
        <v>36</v>
      </c>
      <c r="H11" s="141">
        <f>[7]Janeiro!$J$11</f>
        <v>42.480000000000004</v>
      </c>
      <c r="I11" s="141">
        <f>[7]Janeiro!$J$12</f>
        <v>42.84</v>
      </c>
      <c r="J11" s="141">
        <f>[7]Janeiro!$J$13</f>
        <v>24.840000000000003</v>
      </c>
      <c r="K11" s="141">
        <f>[7]Janeiro!$J$14</f>
        <v>29.16</v>
      </c>
      <c r="L11" s="141">
        <f>[7]Janeiro!$J$15</f>
        <v>45.36</v>
      </c>
      <c r="M11" s="141">
        <f>[7]Janeiro!$J$16</f>
        <v>30.240000000000002</v>
      </c>
      <c r="N11" s="141">
        <f>[7]Janeiro!$J$17</f>
        <v>43.56</v>
      </c>
      <c r="O11" s="141">
        <f>[7]Janeiro!$J$18</f>
        <v>35.28</v>
      </c>
      <c r="P11" s="141">
        <f>[7]Janeiro!$J$19</f>
        <v>27.36</v>
      </c>
      <c r="Q11" s="141">
        <f>[7]Janeiro!$J$20</f>
        <v>70.56</v>
      </c>
      <c r="R11" s="141">
        <f>[7]Janeiro!$J$21</f>
        <v>34.92</v>
      </c>
      <c r="S11" s="141">
        <f>[7]Janeiro!$J$22</f>
        <v>30.6</v>
      </c>
      <c r="T11" s="141">
        <f>[7]Janeiro!$J$23</f>
        <v>51.480000000000004</v>
      </c>
      <c r="U11" s="141">
        <f>[7]Janeiro!$J$24</f>
        <v>32.76</v>
      </c>
      <c r="V11" s="141">
        <f>[7]Janeiro!$J$25</f>
        <v>52.2</v>
      </c>
      <c r="W11" s="141">
        <f>[7]Janeiro!$J$26</f>
        <v>55.440000000000005</v>
      </c>
      <c r="X11" s="141">
        <f>[7]Janeiro!$J$27</f>
        <v>19.440000000000001</v>
      </c>
      <c r="Y11" s="141">
        <f>[7]Janeiro!$J$28</f>
        <v>19.8</v>
      </c>
      <c r="Z11" s="141">
        <f>[7]Janeiro!$J$29</f>
        <v>28.08</v>
      </c>
      <c r="AA11" s="141">
        <f>[7]Janeiro!$J$30</f>
        <v>25.2</v>
      </c>
      <c r="AB11" s="141">
        <f>[7]Janeiro!$J$31</f>
        <v>35.64</v>
      </c>
      <c r="AC11" s="141">
        <f>[7]Janeiro!$J$32</f>
        <v>27.36</v>
      </c>
      <c r="AD11" s="141">
        <f>[7]Janeiro!$J$33</f>
        <v>30.96</v>
      </c>
      <c r="AE11" s="141">
        <f>[7]Janeiro!$J$34</f>
        <v>38.159999999999997</v>
      </c>
      <c r="AF11" s="141">
        <f>[7]Janeiro!$J$35</f>
        <v>53.28</v>
      </c>
      <c r="AG11" s="146">
        <f t="shared" si="3"/>
        <v>79.92</v>
      </c>
      <c r="AH11" s="145">
        <f t="shared" si="4"/>
        <v>38.415483870967755</v>
      </c>
    </row>
    <row r="12" spans="1:34" hidden="1" x14ac:dyDescent="0.2">
      <c r="A12" s="110" t="s">
        <v>31</v>
      </c>
      <c r="B12" s="141" t="str">
        <f>[8]Janeiro!$J$5</f>
        <v>*</v>
      </c>
      <c r="C12" s="141" t="str">
        <f>[8]Janeiro!$J$6</f>
        <v>*</v>
      </c>
      <c r="D12" s="141" t="str">
        <f>[8]Janeiro!$J$7</f>
        <v>*</v>
      </c>
      <c r="E12" s="141" t="str">
        <f>[8]Janeiro!$J$8</f>
        <v>*</v>
      </c>
      <c r="F12" s="141" t="str">
        <f>[8]Janeiro!$J$9</f>
        <v>*</v>
      </c>
      <c r="G12" s="141" t="str">
        <f>[8]Janeiro!$J$10</f>
        <v>*</v>
      </c>
      <c r="H12" s="141" t="str">
        <f>[8]Janeiro!$J$11</f>
        <v>*</v>
      </c>
      <c r="I12" s="141" t="str">
        <f>[8]Janeiro!$J$12</f>
        <v>*</v>
      </c>
      <c r="J12" s="141" t="str">
        <f>[8]Janeiro!$J$13</f>
        <v>*</v>
      </c>
      <c r="K12" s="141" t="str">
        <f>[8]Janeiro!$J$14</f>
        <v>*</v>
      </c>
      <c r="L12" s="141" t="str">
        <f>[8]Janeiro!$J$15</f>
        <v>*</v>
      </c>
      <c r="M12" s="141" t="str">
        <f>[8]Janeiro!$J$16</f>
        <v>*</v>
      </c>
      <c r="N12" s="141" t="str">
        <f>[8]Janeiro!$J$17</f>
        <v>*</v>
      </c>
      <c r="O12" s="141" t="str">
        <f>[8]Janeiro!$J$18</f>
        <v>*</v>
      </c>
      <c r="P12" s="141" t="str">
        <f>[8]Janeiro!$J$19</f>
        <v>*</v>
      </c>
      <c r="Q12" s="141" t="str">
        <f>[8]Janeiro!$J$20</f>
        <v>*</v>
      </c>
      <c r="R12" s="141" t="str">
        <f>[8]Janeiro!$J$21</f>
        <v>*</v>
      </c>
      <c r="S12" s="141" t="str">
        <f>[8]Janeiro!$J$22</f>
        <v>*</v>
      </c>
      <c r="T12" s="141" t="str">
        <f>[8]Janeiro!$J$23</f>
        <v>*</v>
      </c>
      <c r="U12" s="141" t="str">
        <f>[8]Janeiro!$J$24</f>
        <v>*</v>
      </c>
      <c r="V12" s="141" t="str">
        <f>[8]Janeiro!$J$25</f>
        <v>*</v>
      </c>
      <c r="W12" s="141" t="str">
        <f>[8]Janeiro!$J$26</f>
        <v>*</v>
      </c>
      <c r="X12" s="141" t="str">
        <f>[8]Janeiro!$J$27</f>
        <v>*</v>
      </c>
      <c r="Y12" s="141" t="str">
        <f>[8]Janeiro!$J$28</f>
        <v>*</v>
      </c>
      <c r="Z12" s="141" t="str">
        <f>[8]Janeiro!$J$29</f>
        <v>*</v>
      </c>
      <c r="AA12" s="141" t="str">
        <f>[8]Janeiro!$J$30</f>
        <v>*</v>
      </c>
      <c r="AB12" s="141" t="str">
        <f>[8]Janeiro!$J$31</f>
        <v>*</v>
      </c>
      <c r="AC12" s="141" t="str">
        <f>[8]Janeiro!$J$32</f>
        <v>*</v>
      </c>
      <c r="AD12" s="141" t="str">
        <f>[8]Janeiro!$J$33</f>
        <v>*</v>
      </c>
      <c r="AE12" s="141" t="str">
        <f>[8]Janeiro!$J$34</f>
        <v>*</v>
      </c>
      <c r="AF12" s="141" t="str">
        <f>[8]Janeiro!$J$35</f>
        <v>*</v>
      </c>
      <c r="AG12" s="146">
        <f t="shared" si="3"/>
        <v>0</v>
      </c>
      <c r="AH12" s="145" t="e">
        <f t="shared" si="4"/>
        <v>#DIV/0!</v>
      </c>
    </row>
    <row r="13" spans="1:34" hidden="1" x14ac:dyDescent="0.2">
      <c r="A13" s="109" t="s">
        <v>100</v>
      </c>
      <c r="B13" s="141" t="str">
        <f>[9]Janeiro!$J$5</f>
        <v>*</v>
      </c>
      <c r="C13" s="141" t="str">
        <f>[9]Janeiro!$J$6</f>
        <v>*</v>
      </c>
      <c r="D13" s="141" t="str">
        <f>[9]Janeiro!$J$7</f>
        <v>*</v>
      </c>
      <c r="E13" s="141" t="str">
        <f>[9]Janeiro!$J$8</f>
        <v>*</v>
      </c>
      <c r="F13" s="141" t="str">
        <f>[9]Janeiro!$J$9</f>
        <v>*</v>
      </c>
      <c r="G13" s="141" t="str">
        <f>[9]Janeiro!$J$10</f>
        <v>*</v>
      </c>
      <c r="H13" s="141" t="str">
        <f>[9]Janeiro!$J$11</f>
        <v>*</v>
      </c>
      <c r="I13" s="141" t="str">
        <f>[9]Janeiro!$J$12</f>
        <v>*</v>
      </c>
      <c r="J13" s="141" t="str">
        <f>[9]Janeiro!$J$13</f>
        <v>*</v>
      </c>
      <c r="K13" s="141" t="str">
        <f>[9]Janeiro!$J$14</f>
        <v>*</v>
      </c>
      <c r="L13" s="141" t="str">
        <f>[9]Janeiro!$J$15</f>
        <v>*</v>
      </c>
      <c r="M13" s="141" t="str">
        <f>[9]Janeiro!$J$16</f>
        <v>*</v>
      </c>
      <c r="N13" s="141" t="str">
        <f>[9]Janeiro!$J$17</f>
        <v>*</v>
      </c>
      <c r="O13" s="141" t="str">
        <f>[9]Janeiro!$J$18</f>
        <v>*</v>
      </c>
      <c r="P13" s="141" t="str">
        <f>[9]Janeiro!$J$19</f>
        <v>*</v>
      </c>
      <c r="Q13" s="141" t="str">
        <f>[9]Janeiro!$J$20</f>
        <v>*</v>
      </c>
      <c r="R13" s="141" t="str">
        <f>[9]Janeiro!$J$21</f>
        <v>*</v>
      </c>
      <c r="S13" s="141" t="str">
        <f>[9]Janeiro!$J$22</f>
        <v>*</v>
      </c>
      <c r="T13" s="141" t="str">
        <f>[9]Janeiro!$J$23</f>
        <v>*</v>
      </c>
      <c r="U13" s="141" t="str">
        <f>[9]Janeiro!$J$24</f>
        <v>*</v>
      </c>
      <c r="V13" s="141" t="str">
        <f>[9]Janeiro!$J$25</f>
        <v>*</v>
      </c>
      <c r="W13" s="141" t="str">
        <f>[9]Janeiro!$J$26</f>
        <v>*</v>
      </c>
      <c r="X13" s="141" t="str">
        <f>[9]Janeiro!$J$27</f>
        <v>*</v>
      </c>
      <c r="Y13" s="141" t="str">
        <f>[9]Janeiro!$J$28</f>
        <v>*</v>
      </c>
      <c r="Z13" s="141" t="str">
        <f>[9]Janeiro!$J$29</f>
        <v>*</v>
      </c>
      <c r="AA13" s="141" t="str">
        <f>[9]Janeiro!$J$30</f>
        <v>*</v>
      </c>
      <c r="AB13" s="141" t="str">
        <f>[9]Janeiro!$J$31</f>
        <v>*</v>
      </c>
      <c r="AC13" s="141" t="str">
        <f>[9]Janeiro!$J$32</f>
        <v>*</v>
      </c>
      <c r="AD13" s="141" t="str">
        <f>[9]Janeiro!$J$33</f>
        <v>*</v>
      </c>
      <c r="AE13" s="141" t="str">
        <f>[9]Janeiro!$J$34</f>
        <v>*</v>
      </c>
      <c r="AF13" s="141" t="str">
        <f>[9]Janeiro!$J$35</f>
        <v>*</v>
      </c>
      <c r="AG13" s="146">
        <f t="shared" si="3"/>
        <v>0</v>
      </c>
      <c r="AH13" s="145" t="e">
        <f t="shared" si="4"/>
        <v>#DIV/0!</v>
      </c>
    </row>
    <row r="14" spans="1:34" hidden="1" x14ac:dyDescent="0.2">
      <c r="A14" s="110" t="s">
        <v>104</v>
      </c>
      <c r="B14" s="141" t="str">
        <f>[10]Janeiro!$J$5</f>
        <v>*</v>
      </c>
      <c r="C14" s="141" t="str">
        <f>[10]Janeiro!$J$6</f>
        <v>*</v>
      </c>
      <c r="D14" s="141" t="str">
        <f>[10]Janeiro!$J$7</f>
        <v>*</v>
      </c>
      <c r="E14" s="141" t="str">
        <f>[10]Janeiro!$J$8</f>
        <v>*</v>
      </c>
      <c r="F14" s="141" t="str">
        <f>[10]Janeiro!$J$9</f>
        <v>*</v>
      </c>
      <c r="G14" s="141" t="str">
        <f>[10]Janeiro!$J$10</f>
        <v>*</v>
      </c>
      <c r="H14" s="141" t="str">
        <f>[10]Janeiro!$J$11</f>
        <v>*</v>
      </c>
      <c r="I14" s="141" t="str">
        <f>[10]Janeiro!$J$12</f>
        <v>*</v>
      </c>
      <c r="J14" s="141" t="str">
        <f>[10]Janeiro!$J$13</f>
        <v>*</v>
      </c>
      <c r="K14" s="141" t="str">
        <f>[10]Janeiro!$J$14</f>
        <v>*</v>
      </c>
      <c r="L14" s="141" t="str">
        <f>[10]Janeiro!$J$15</f>
        <v>*</v>
      </c>
      <c r="M14" s="141" t="str">
        <f>[10]Janeiro!$J$16</f>
        <v>*</v>
      </c>
      <c r="N14" s="141" t="str">
        <f>[10]Janeiro!$J$17</f>
        <v>*</v>
      </c>
      <c r="O14" s="141" t="str">
        <f>[10]Janeiro!$J$18</f>
        <v>*</v>
      </c>
      <c r="P14" s="141" t="str">
        <f>[10]Janeiro!$J$19</f>
        <v>*</v>
      </c>
      <c r="Q14" s="141" t="str">
        <f>[10]Janeiro!$J$20</f>
        <v>*</v>
      </c>
      <c r="R14" s="141" t="str">
        <f>[10]Janeiro!$J$21</f>
        <v>*</v>
      </c>
      <c r="S14" s="141" t="str">
        <f>[10]Janeiro!$J$22</f>
        <v>*</v>
      </c>
      <c r="T14" s="141" t="str">
        <f>[10]Janeiro!$J$23</f>
        <v>*</v>
      </c>
      <c r="U14" s="141" t="str">
        <f>[10]Janeiro!$J$24</f>
        <v>*</v>
      </c>
      <c r="V14" s="141" t="str">
        <f>[10]Janeiro!$J$25</f>
        <v>*</v>
      </c>
      <c r="W14" s="141" t="str">
        <f>[10]Janeiro!$J$26</f>
        <v>*</v>
      </c>
      <c r="X14" s="141" t="str">
        <f>[10]Janeiro!$J$27</f>
        <v>*</v>
      </c>
      <c r="Y14" s="141" t="str">
        <f>[10]Janeiro!$J$28</f>
        <v>*</v>
      </c>
      <c r="Z14" s="141" t="str">
        <f>[10]Janeiro!$J$29</f>
        <v>*</v>
      </c>
      <c r="AA14" s="141" t="str">
        <f>[10]Janeiro!$J$30</f>
        <v>*</v>
      </c>
      <c r="AB14" s="141" t="str">
        <f>[10]Janeiro!$J$31</f>
        <v>*</v>
      </c>
      <c r="AC14" s="141" t="str">
        <f>[10]Janeiro!$J$32</f>
        <v>*</v>
      </c>
      <c r="AD14" s="141" t="str">
        <f>[10]Janeiro!$J$33</f>
        <v>*</v>
      </c>
      <c r="AE14" s="141" t="str">
        <f>[10]Janeiro!$J$34</f>
        <v>*</v>
      </c>
      <c r="AF14" s="141" t="str">
        <f>[10]Janeiro!$J$35</f>
        <v>*</v>
      </c>
      <c r="AG14" s="146">
        <f t="shared" si="3"/>
        <v>0</v>
      </c>
      <c r="AH14" s="145" t="e">
        <f t="shared" si="4"/>
        <v>#DIV/0!</v>
      </c>
    </row>
    <row r="15" spans="1:34" x14ac:dyDescent="0.2">
      <c r="A15" s="50" t="s">
        <v>107</v>
      </c>
      <c r="B15" s="141">
        <f>[11]Janeiro!$J$5</f>
        <v>25.92</v>
      </c>
      <c r="C15" s="141">
        <f>[11]Janeiro!$J$6</f>
        <v>56.88</v>
      </c>
      <c r="D15" s="141">
        <f>[11]Janeiro!$J$7</f>
        <v>36</v>
      </c>
      <c r="E15" s="141">
        <f>[11]Janeiro!$J$8</f>
        <v>33.119999999999997</v>
      </c>
      <c r="F15" s="141">
        <f>[11]Janeiro!$J$9</f>
        <v>31.680000000000003</v>
      </c>
      <c r="G15" s="141">
        <f>[11]Janeiro!$J$10</f>
        <v>31.680000000000003</v>
      </c>
      <c r="H15" s="141">
        <f>[11]Janeiro!$J$11</f>
        <v>43.2</v>
      </c>
      <c r="I15" s="141">
        <f>[11]Janeiro!$J$12</f>
        <v>33.840000000000003</v>
      </c>
      <c r="J15" s="141">
        <f>[11]Janeiro!$J$13</f>
        <v>31.319999999999997</v>
      </c>
      <c r="K15" s="141">
        <f>[11]Janeiro!$J$14</f>
        <v>35.64</v>
      </c>
      <c r="L15" s="141">
        <f>[11]Janeiro!$J$15</f>
        <v>47.519999999999996</v>
      </c>
      <c r="M15" s="141">
        <f>[11]Janeiro!$J$16</f>
        <v>47.519999999999996</v>
      </c>
      <c r="N15" s="141">
        <f>[11]Janeiro!$J$17</f>
        <v>42.12</v>
      </c>
      <c r="O15" s="141">
        <f>[11]Janeiro!$J$18</f>
        <v>38.519999999999996</v>
      </c>
      <c r="P15" s="141">
        <f>[11]Janeiro!$J$19</f>
        <v>39.96</v>
      </c>
      <c r="Q15" s="141">
        <f>[11]Janeiro!$J$20</f>
        <v>17.64</v>
      </c>
      <c r="R15" s="141">
        <f>[11]Janeiro!$J$21</f>
        <v>30.6</v>
      </c>
      <c r="S15" s="141">
        <f>[11]Janeiro!$J$22</f>
        <v>33.840000000000003</v>
      </c>
      <c r="T15" s="141">
        <f>[11]Janeiro!$J$23</f>
        <v>38.159999999999997</v>
      </c>
      <c r="U15" s="141">
        <f>[11]Janeiro!$J$24</f>
        <v>27.36</v>
      </c>
      <c r="V15" s="141">
        <f>[11]Janeiro!$J$25</f>
        <v>38.159999999999997</v>
      </c>
      <c r="W15" s="141">
        <f>[11]Janeiro!$J$26</f>
        <v>55.080000000000005</v>
      </c>
      <c r="X15" s="141">
        <f>[11]Janeiro!$J$27</f>
        <v>26.64</v>
      </c>
      <c r="Y15" s="141">
        <f>[11]Janeiro!$J$28</f>
        <v>33.119999999999997</v>
      </c>
      <c r="Z15" s="141">
        <f>[11]Janeiro!$J$29</f>
        <v>34.56</v>
      </c>
      <c r="AA15" s="141">
        <f>[11]Janeiro!$J$30</f>
        <v>32.4</v>
      </c>
      <c r="AB15" s="141">
        <f>[11]Janeiro!$J$31</f>
        <v>35.64</v>
      </c>
      <c r="AC15" s="141">
        <f>[11]Janeiro!$J$32</f>
        <v>43.56</v>
      </c>
      <c r="AD15" s="141">
        <f>[11]Janeiro!$J$33</f>
        <v>30.6</v>
      </c>
      <c r="AE15" s="141">
        <f>[11]Janeiro!$J$34</f>
        <v>37.080000000000005</v>
      </c>
      <c r="AF15" s="141">
        <f>[11]Janeiro!$J$35</f>
        <v>38.880000000000003</v>
      </c>
      <c r="AG15" s="146">
        <f t="shared" si="3"/>
        <v>56.88</v>
      </c>
      <c r="AH15" s="145">
        <f t="shared" si="4"/>
        <v>36.394838709677423</v>
      </c>
    </row>
    <row r="16" spans="1:34" x14ac:dyDescent="0.2">
      <c r="A16" s="50" t="s">
        <v>154</v>
      </c>
      <c r="B16" s="141">
        <f>[12]Janeiro!$J$5</f>
        <v>36.36</v>
      </c>
      <c r="C16" s="141">
        <f>[12]Janeiro!$J$6</f>
        <v>43.56</v>
      </c>
      <c r="D16" s="141">
        <f>[12]Janeiro!$J$7</f>
        <v>54.36</v>
      </c>
      <c r="E16" s="141">
        <f>[12]Janeiro!$J$8</f>
        <v>36.36</v>
      </c>
      <c r="F16" s="141">
        <f>[12]Janeiro!$J$9</f>
        <v>32.04</v>
      </c>
      <c r="G16" s="141">
        <f>[12]Janeiro!$J$10</f>
        <v>39.24</v>
      </c>
      <c r="H16" s="141">
        <f>[12]Janeiro!$J$11</f>
        <v>35.64</v>
      </c>
      <c r="I16" s="141">
        <f>[12]Janeiro!$J$12</f>
        <v>31.680000000000003</v>
      </c>
      <c r="J16" s="141">
        <f>[12]Janeiro!$J$13</f>
        <v>23.400000000000002</v>
      </c>
      <c r="K16" s="141">
        <f>[12]Janeiro!$J$14</f>
        <v>36.72</v>
      </c>
      <c r="L16" s="141">
        <f>[12]Janeiro!$J$15</f>
        <v>38.519999999999996</v>
      </c>
      <c r="M16" s="141">
        <f>[12]Janeiro!$J$16</f>
        <v>33.119999999999997</v>
      </c>
      <c r="N16" s="141">
        <f>[12]Janeiro!$J$17</f>
        <v>33.480000000000004</v>
      </c>
      <c r="O16" s="141">
        <f>[12]Janeiro!$J$18</f>
        <v>33.840000000000003</v>
      </c>
      <c r="P16" s="141">
        <f>[12]Janeiro!$J$19</f>
        <v>33.480000000000004</v>
      </c>
      <c r="Q16" s="141">
        <f>[12]Janeiro!$J$20</f>
        <v>36.72</v>
      </c>
      <c r="R16" s="141">
        <f>[12]Janeiro!$J$21</f>
        <v>46.080000000000005</v>
      </c>
      <c r="S16" s="141">
        <f>[12]Janeiro!$J$22</f>
        <v>25.56</v>
      </c>
      <c r="T16" s="141">
        <f>[12]Janeiro!$J$23</f>
        <v>31.680000000000003</v>
      </c>
      <c r="U16" s="141">
        <f>[12]Janeiro!$J$24</f>
        <v>38.880000000000003</v>
      </c>
      <c r="V16" s="141">
        <f>[12]Janeiro!$J$25</f>
        <v>42.84</v>
      </c>
      <c r="W16" s="141">
        <f>[12]Janeiro!$J$26</f>
        <v>44.64</v>
      </c>
      <c r="X16" s="141">
        <f>[12]Janeiro!$J$27</f>
        <v>27</v>
      </c>
      <c r="Y16" s="141">
        <f>[12]Janeiro!$J$28</f>
        <v>27</v>
      </c>
      <c r="Z16" s="141">
        <f>[12]Janeiro!$J$29</f>
        <v>35.64</v>
      </c>
      <c r="AA16" s="141">
        <f>[12]Janeiro!$J$30</f>
        <v>55.440000000000005</v>
      </c>
      <c r="AB16" s="141">
        <f>[12]Janeiro!$J$31</f>
        <v>37.440000000000005</v>
      </c>
      <c r="AC16" s="141">
        <f>[12]Janeiro!$J$32</f>
        <v>30.6</v>
      </c>
      <c r="AD16" s="141">
        <f>[12]Janeiro!$J$33</f>
        <v>33.840000000000003</v>
      </c>
      <c r="AE16" s="141">
        <f>[12]Janeiro!$J$34</f>
        <v>45.36</v>
      </c>
      <c r="AF16" s="141">
        <f>[12]Janeiro!$J$35</f>
        <v>46.440000000000005</v>
      </c>
      <c r="AG16" s="146">
        <f t="shared" si="3"/>
        <v>55.440000000000005</v>
      </c>
      <c r="AH16" s="145">
        <f t="shared" si="4"/>
        <v>36.998709677419356</v>
      </c>
    </row>
    <row r="17" spans="1:38" x14ac:dyDescent="0.2">
      <c r="A17" s="50" t="s">
        <v>2</v>
      </c>
      <c r="B17" s="141">
        <f>[13]Janeiro!$J$5</f>
        <v>42.84</v>
      </c>
      <c r="C17" s="141">
        <f>[13]Janeiro!$J$6</f>
        <v>46.440000000000005</v>
      </c>
      <c r="D17" s="141">
        <f>[13]Janeiro!$J$7</f>
        <v>38.159999999999997</v>
      </c>
      <c r="E17" s="141">
        <f>[13]Janeiro!$J$8</f>
        <v>36.72</v>
      </c>
      <c r="F17" s="141">
        <f>[13]Janeiro!$J$9</f>
        <v>32.76</v>
      </c>
      <c r="G17" s="141">
        <f>[13]Janeiro!$J$10</f>
        <v>42.12</v>
      </c>
      <c r="H17" s="141">
        <f>[13]Janeiro!$J$11</f>
        <v>41.04</v>
      </c>
      <c r="I17" s="141">
        <f>[13]Janeiro!$J$12</f>
        <v>35.28</v>
      </c>
      <c r="J17" s="141">
        <f>[13]Janeiro!$J$13</f>
        <v>32.4</v>
      </c>
      <c r="K17" s="141">
        <f>[13]Janeiro!$J$14</f>
        <v>34.200000000000003</v>
      </c>
      <c r="L17" s="141">
        <f>[13]Janeiro!$J$15</f>
        <v>34.200000000000003</v>
      </c>
      <c r="M17" s="141">
        <f>[13]Janeiro!$J$16</f>
        <v>39.24</v>
      </c>
      <c r="N17" s="141">
        <f>[13]Janeiro!$J$17</f>
        <v>34.92</v>
      </c>
      <c r="O17" s="141">
        <f>[13]Janeiro!$J$18</f>
        <v>33.119999999999997</v>
      </c>
      <c r="P17" s="141">
        <f>[13]Janeiro!$J$19</f>
        <v>30.6</v>
      </c>
      <c r="Q17" s="141">
        <f>[13]Janeiro!$J$20</f>
        <v>28.44</v>
      </c>
      <c r="R17" s="141">
        <f>[13]Janeiro!$J$21</f>
        <v>42.12</v>
      </c>
      <c r="S17" s="141">
        <f>[13]Janeiro!$J$22</f>
        <v>32.4</v>
      </c>
      <c r="T17" s="141">
        <f>[13]Janeiro!$J$23</f>
        <v>43.92</v>
      </c>
      <c r="U17" s="141">
        <f>[13]Janeiro!$J$24</f>
        <v>43.2</v>
      </c>
      <c r="V17" s="141">
        <f>[13]Janeiro!$J$25</f>
        <v>43.2</v>
      </c>
      <c r="W17" s="141">
        <f>[13]Janeiro!$J$26</f>
        <v>51.84</v>
      </c>
      <c r="X17" s="141">
        <f>[13]Janeiro!$J$27</f>
        <v>31.319999999999997</v>
      </c>
      <c r="Y17" s="141">
        <f>[13]Janeiro!$J$28</f>
        <v>30.240000000000002</v>
      </c>
      <c r="Z17" s="141">
        <f>[13]Janeiro!$J$29</f>
        <v>54.36</v>
      </c>
      <c r="AA17" s="141">
        <f>[13]Janeiro!$J$30</f>
        <v>33.480000000000004</v>
      </c>
      <c r="AB17" s="141">
        <f>[13]Janeiro!$J$31</f>
        <v>46.440000000000005</v>
      </c>
      <c r="AC17" s="141">
        <f>[13]Janeiro!$J$32</f>
        <v>32.76</v>
      </c>
      <c r="AD17" s="141">
        <f>[13]Janeiro!$J$33</f>
        <v>28.44</v>
      </c>
      <c r="AE17" s="141">
        <f>[13]Janeiro!$J$34</f>
        <v>37.080000000000005</v>
      </c>
      <c r="AF17" s="141">
        <f>[13]Janeiro!$J$35</f>
        <v>38.159999999999997</v>
      </c>
      <c r="AG17" s="146">
        <f t="shared" si="3"/>
        <v>54.36</v>
      </c>
      <c r="AH17" s="145">
        <f t="shared" si="4"/>
        <v>37.788387096774201</v>
      </c>
      <c r="AJ17" s="115" t="s">
        <v>35</v>
      </c>
      <c r="AK17" s="18" t="s">
        <v>35</v>
      </c>
    </row>
    <row r="18" spans="1:38" hidden="1" x14ac:dyDescent="0.2">
      <c r="A18" s="50" t="s">
        <v>3</v>
      </c>
      <c r="B18" s="141" t="str">
        <f>[14]Janeiro!$J$5</f>
        <v>*</v>
      </c>
      <c r="C18" s="141" t="str">
        <f>[14]Janeiro!$J$6</f>
        <v>*</v>
      </c>
      <c r="D18" s="141" t="str">
        <f>[14]Janeiro!$J$7</f>
        <v>*</v>
      </c>
      <c r="E18" s="141" t="str">
        <f>[14]Janeiro!$J$8</f>
        <v>*</v>
      </c>
      <c r="F18" s="141" t="str">
        <f>[14]Janeiro!$J$9</f>
        <v>*</v>
      </c>
      <c r="G18" s="141" t="str">
        <f>[14]Janeiro!$J$10</f>
        <v>*</v>
      </c>
      <c r="H18" s="141" t="str">
        <f>[14]Janeiro!$J$11</f>
        <v>*</v>
      </c>
      <c r="I18" s="141" t="str">
        <f>[14]Janeiro!$J$12</f>
        <v>*</v>
      </c>
      <c r="J18" s="141" t="str">
        <f>[14]Janeiro!$J$13</f>
        <v>*</v>
      </c>
      <c r="K18" s="141" t="str">
        <f>[14]Janeiro!$J$14</f>
        <v>*</v>
      </c>
      <c r="L18" s="141" t="str">
        <f>[14]Janeiro!$J$15</f>
        <v>*</v>
      </c>
      <c r="M18" s="141" t="str">
        <f>[14]Janeiro!$J$16</f>
        <v>*</v>
      </c>
      <c r="N18" s="141" t="str">
        <f>[14]Janeiro!$J$17</f>
        <v>*</v>
      </c>
      <c r="O18" s="141" t="str">
        <f>[14]Janeiro!$J$18</f>
        <v>*</v>
      </c>
      <c r="P18" s="141" t="str">
        <f>[14]Janeiro!$J$19</f>
        <v>*</v>
      </c>
      <c r="Q18" s="141" t="str">
        <f>[14]Janeiro!$J$20</f>
        <v>*</v>
      </c>
      <c r="R18" s="141" t="str">
        <f>[14]Janeiro!$J$21</f>
        <v>*</v>
      </c>
      <c r="S18" s="141" t="str">
        <f>[14]Janeiro!$J$22</f>
        <v>*</v>
      </c>
      <c r="T18" s="141" t="str">
        <f>[14]Janeiro!$J$23</f>
        <v>*</v>
      </c>
      <c r="U18" s="141" t="str">
        <f>[14]Janeiro!$J$24</f>
        <v>*</v>
      </c>
      <c r="V18" s="141" t="str">
        <f>[14]Janeiro!$J$25</f>
        <v>*</v>
      </c>
      <c r="W18" s="141" t="str">
        <f>[14]Janeiro!$J$26</f>
        <v>*</v>
      </c>
      <c r="X18" s="141" t="str">
        <f>[14]Janeiro!$J$27</f>
        <v>*</v>
      </c>
      <c r="Y18" s="141" t="str">
        <f>[14]Janeiro!$J$28</f>
        <v>*</v>
      </c>
      <c r="Z18" s="141" t="str">
        <f>[14]Janeiro!$J$29</f>
        <v>*</v>
      </c>
      <c r="AA18" s="141" t="str">
        <f>[14]Janeiro!$J$30</f>
        <v>*</v>
      </c>
      <c r="AB18" s="141" t="str">
        <f>[14]Janeiro!$J$31</f>
        <v>*</v>
      </c>
      <c r="AC18" s="141" t="str">
        <f>[14]Janeiro!$J$32</f>
        <v>*</v>
      </c>
      <c r="AD18" s="141" t="str">
        <f>[14]Janeiro!$J$33</f>
        <v>*</v>
      </c>
      <c r="AE18" s="141" t="str">
        <f>[14]Janeiro!$J$34</f>
        <v>*</v>
      </c>
      <c r="AF18" s="141" t="str">
        <f>[14]Janeiro!$J$35</f>
        <v>*</v>
      </c>
      <c r="AG18" s="146">
        <f t="shared" si="3"/>
        <v>0</v>
      </c>
      <c r="AH18" s="145" t="e">
        <f t="shared" si="4"/>
        <v>#DIV/0!</v>
      </c>
      <c r="AI18" s="115" t="s">
        <v>35</v>
      </c>
      <c r="AJ18" s="115" t="s">
        <v>35</v>
      </c>
    </row>
    <row r="19" spans="1:38" x14ac:dyDescent="0.2">
      <c r="A19" s="50" t="s">
        <v>4</v>
      </c>
      <c r="B19" s="141">
        <f>[15]Janeiro!$J$5</f>
        <v>29.880000000000003</v>
      </c>
      <c r="C19" s="141">
        <f>[15]Janeiro!$J$6</f>
        <v>25.56</v>
      </c>
      <c r="D19" s="141">
        <f>[15]Janeiro!$J$7</f>
        <v>39.6</v>
      </c>
      <c r="E19" s="141">
        <f>[15]Janeiro!$J$8</f>
        <v>52.56</v>
      </c>
      <c r="F19" s="141">
        <f>[15]Janeiro!$J$9</f>
        <v>28.8</v>
      </c>
      <c r="G19" s="141">
        <f>[15]Janeiro!$J$10</f>
        <v>24.840000000000003</v>
      </c>
      <c r="H19" s="141">
        <f>[15]Janeiro!$J$11</f>
        <v>32.04</v>
      </c>
      <c r="I19" s="141">
        <f>[15]Janeiro!$J$12</f>
        <v>34.200000000000003</v>
      </c>
      <c r="J19" s="141">
        <f>[15]Janeiro!$J$13</f>
        <v>37.080000000000005</v>
      </c>
      <c r="K19" s="141">
        <f>[15]Janeiro!$J$14</f>
        <v>61.92</v>
      </c>
      <c r="L19" s="141">
        <f>[15]Janeiro!$J$15</f>
        <v>44.64</v>
      </c>
      <c r="M19" s="141">
        <f>[15]Janeiro!$J$16</f>
        <v>37.080000000000005</v>
      </c>
      <c r="N19" s="141">
        <f>[15]Janeiro!$J$17</f>
        <v>50.4</v>
      </c>
      <c r="O19" s="141">
        <f>[15]Janeiro!$J$18</f>
        <v>47.519999999999996</v>
      </c>
      <c r="P19" s="141">
        <f>[15]Janeiro!$J$19</f>
        <v>30.240000000000002</v>
      </c>
      <c r="Q19" s="141">
        <f>[15]Janeiro!$J$20</f>
        <v>41.4</v>
      </c>
      <c r="R19" s="141">
        <f>[15]Janeiro!$J$21</f>
        <v>31.680000000000003</v>
      </c>
      <c r="S19" s="141">
        <f>[15]Janeiro!$J$22</f>
        <v>37.080000000000005</v>
      </c>
      <c r="T19" s="141">
        <f>[15]Janeiro!$J$23</f>
        <v>35.64</v>
      </c>
      <c r="U19" s="141">
        <f>[15]Janeiro!$J$24</f>
        <v>34.200000000000003</v>
      </c>
      <c r="V19" s="141">
        <f>[15]Janeiro!$J$25</f>
        <v>45</v>
      </c>
      <c r="W19" s="141">
        <f>[15]Janeiro!$J$26</f>
        <v>37.440000000000005</v>
      </c>
      <c r="X19" s="141">
        <f>[15]Janeiro!$J$27</f>
        <v>42.12</v>
      </c>
      <c r="Y19" s="141">
        <f>[15]Janeiro!$J$28</f>
        <v>30.96</v>
      </c>
      <c r="Z19" s="141">
        <f>[15]Janeiro!$J$29</f>
        <v>28.44</v>
      </c>
      <c r="AA19" s="141">
        <f>[15]Janeiro!$J$30</f>
        <v>24.12</v>
      </c>
      <c r="AB19" s="141">
        <f>[15]Janeiro!$J$31</f>
        <v>37.440000000000005</v>
      </c>
      <c r="AC19" s="141">
        <f>[15]Janeiro!$J$32</f>
        <v>41.4</v>
      </c>
      <c r="AD19" s="141">
        <f>[15]Janeiro!$J$33</f>
        <v>47.88</v>
      </c>
      <c r="AE19" s="141">
        <f>[15]Janeiro!$J$34</f>
        <v>32.4</v>
      </c>
      <c r="AF19" s="141">
        <f>[15]Janeiro!$J$35</f>
        <v>45</v>
      </c>
      <c r="AG19" s="146">
        <f t="shared" si="3"/>
        <v>61.92</v>
      </c>
      <c r="AH19" s="145">
        <f t="shared" si="4"/>
        <v>37.695483870967756</v>
      </c>
    </row>
    <row r="20" spans="1:38" x14ac:dyDescent="0.2">
      <c r="A20" s="50" t="s">
        <v>5</v>
      </c>
      <c r="B20" s="141">
        <f>[16]Janeiro!$J$5</f>
        <v>34.56</v>
      </c>
      <c r="C20" s="141">
        <f>[16]Janeiro!$J$6</f>
        <v>48.6</v>
      </c>
      <c r="D20" s="141">
        <f>[16]Janeiro!$J$7</f>
        <v>32.76</v>
      </c>
      <c r="E20" s="141">
        <f>[16]Janeiro!$J$8</f>
        <v>29.16</v>
      </c>
      <c r="F20" s="141">
        <f>[16]Janeiro!$J$9</f>
        <v>33.119999999999997</v>
      </c>
      <c r="G20" s="141">
        <f>[16]Janeiro!$J$10</f>
        <v>28.44</v>
      </c>
      <c r="H20" s="141">
        <f>[16]Janeiro!$J$11</f>
        <v>21.240000000000002</v>
      </c>
      <c r="I20" s="141">
        <f>[16]Janeiro!$J$12</f>
        <v>30.96</v>
      </c>
      <c r="J20" s="141">
        <f>[16]Janeiro!$J$13</f>
        <v>50.76</v>
      </c>
      <c r="K20" s="141">
        <f>[16]Janeiro!$J$14</f>
        <v>35.64</v>
      </c>
      <c r="L20" s="141">
        <f>[16]Janeiro!$J$15</f>
        <v>27</v>
      </c>
      <c r="M20" s="141">
        <f>[16]Janeiro!$J$16</f>
        <v>25.2</v>
      </c>
      <c r="N20" s="141">
        <f>[16]Janeiro!$J$17</f>
        <v>36</v>
      </c>
      <c r="O20" s="141">
        <f>[16]Janeiro!$J$18</f>
        <v>31.319999999999997</v>
      </c>
      <c r="P20" s="141">
        <f>[16]Janeiro!$J$19</f>
        <v>31.680000000000003</v>
      </c>
      <c r="Q20" s="141">
        <f>[16]Janeiro!$J$20</f>
        <v>33.119999999999997</v>
      </c>
      <c r="R20" s="141">
        <f>[16]Janeiro!$J$21</f>
        <v>51.480000000000004</v>
      </c>
      <c r="S20" s="141">
        <f>[16]Janeiro!$J$22</f>
        <v>19.8</v>
      </c>
      <c r="T20" s="141">
        <f>[16]Janeiro!$J$23</f>
        <v>23.040000000000003</v>
      </c>
      <c r="U20" s="141">
        <f>[16]Janeiro!$J$24</f>
        <v>26.28</v>
      </c>
      <c r="V20" s="141">
        <f>[16]Janeiro!$J$25</f>
        <v>34.200000000000003</v>
      </c>
      <c r="W20" s="141">
        <f>[16]Janeiro!$J$26</f>
        <v>29.16</v>
      </c>
      <c r="X20" s="141">
        <f>[16]Janeiro!$J$27</f>
        <v>57.6</v>
      </c>
      <c r="Y20" s="141">
        <f>[16]Janeiro!$J$28</f>
        <v>28.44</v>
      </c>
      <c r="Z20" s="141">
        <f>[16]Janeiro!$J$29</f>
        <v>25.56</v>
      </c>
      <c r="AA20" s="141">
        <f>[16]Janeiro!$J$30</f>
        <v>36</v>
      </c>
      <c r="AB20" s="141">
        <f>[16]Janeiro!$J$31</f>
        <v>33.840000000000003</v>
      </c>
      <c r="AC20" s="141">
        <f>[16]Janeiro!$J$32</f>
        <v>34.200000000000003</v>
      </c>
      <c r="AD20" s="141">
        <f>[16]Janeiro!$J$33</f>
        <v>36</v>
      </c>
      <c r="AE20" s="141">
        <f>[16]Janeiro!$J$34</f>
        <v>34.200000000000003</v>
      </c>
      <c r="AF20" s="141">
        <f>[16]Janeiro!$J$35</f>
        <v>34.92</v>
      </c>
      <c r="AG20" s="146">
        <f t="shared" si="3"/>
        <v>57.6</v>
      </c>
      <c r="AH20" s="145">
        <f t="shared" si="4"/>
        <v>33.363870967741931</v>
      </c>
      <c r="AI20" s="115" t="s">
        <v>35</v>
      </c>
    </row>
    <row r="21" spans="1:38" x14ac:dyDescent="0.2">
      <c r="A21" s="50" t="s">
        <v>33</v>
      </c>
      <c r="B21" s="141">
        <f>[17]Janeiro!$J$5</f>
        <v>46.080000000000005</v>
      </c>
      <c r="C21" s="141">
        <f>[17]Janeiro!$J$6</f>
        <v>39.24</v>
      </c>
      <c r="D21" s="141">
        <f>[17]Janeiro!$J$7</f>
        <v>41.76</v>
      </c>
      <c r="E21" s="141">
        <f>[17]Janeiro!$J$8</f>
        <v>52.56</v>
      </c>
      <c r="F21" s="141">
        <f>[17]Janeiro!$J$9</f>
        <v>28.08</v>
      </c>
      <c r="G21" s="141">
        <f>[17]Janeiro!$J$10</f>
        <v>30.6</v>
      </c>
      <c r="H21" s="141">
        <f>[17]Janeiro!$J$11</f>
        <v>37.440000000000005</v>
      </c>
      <c r="I21" s="141">
        <f>[17]Janeiro!$J$12</f>
        <v>34.92</v>
      </c>
      <c r="J21" s="141">
        <f>[17]Janeiro!$J$13</f>
        <v>28.8</v>
      </c>
      <c r="K21" s="141">
        <f>[17]Janeiro!$J$14</f>
        <v>41.04</v>
      </c>
      <c r="L21" s="141">
        <f>[17]Janeiro!$J$15</f>
        <v>41.04</v>
      </c>
      <c r="M21" s="141">
        <f>[17]Janeiro!$J$16</f>
        <v>43.92</v>
      </c>
      <c r="N21" s="141">
        <f>[17]Janeiro!$J$17</f>
        <v>49.680000000000007</v>
      </c>
      <c r="O21" s="141">
        <f>[17]Janeiro!$J$18</f>
        <v>47.16</v>
      </c>
      <c r="P21" s="141">
        <f>[17]Janeiro!$J$19</f>
        <v>37.080000000000005</v>
      </c>
      <c r="Q21" s="141">
        <f>[17]Janeiro!$J$20</f>
        <v>33.840000000000003</v>
      </c>
      <c r="R21" s="141">
        <f>[17]Janeiro!$J$21</f>
        <v>39.24</v>
      </c>
      <c r="S21" s="141">
        <f>[17]Janeiro!$J$22</f>
        <v>42.84</v>
      </c>
      <c r="T21" s="141">
        <f>[17]Janeiro!$J$23</f>
        <v>30.6</v>
      </c>
      <c r="U21" s="141">
        <f>[17]Janeiro!$J$24</f>
        <v>41.76</v>
      </c>
      <c r="V21" s="141">
        <f>[17]Janeiro!$J$25</f>
        <v>51.12</v>
      </c>
      <c r="W21" s="141">
        <f>[17]Janeiro!$J$26</f>
        <v>57.24</v>
      </c>
      <c r="X21" s="141">
        <f>[17]Janeiro!$J$27</f>
        <v>42.480000000000004</v>
      </c>
      <c r="Y21" s="141">
        <f>[17]Janeiro!$J$28</f>
        <v>31.319999999999997</v>
      </c>
      <c r="Z21" s="141">
        <f>[17]Janeiro!$J$29</f>
        <v>28.44</v>
      </c>
      <c r="AA21" s="141">
        <f>[17]Janeiro!$J$30</f>
        <v>41.04</v>
      </c>
      <c r="AB21" s="141">
        <f>[17]Janeiro!$J$31</f>
        <v>37.080000000000005</v>
      </c>
      <c r="AC21" s="141">
        <f>[17]Janeiro!$J$32</f>
        <v>45.36</v>
      </c>
      <c r="AD21" s="141">
        <f>[17]Janeiro!$J$33</f>
        <v>33.480000000000004</v>
      </c>
      <c r="AE21" s="141">
        <f>[17]Janeiro!$J$34</f>
        <v>37.440000000000005</v>
      </c>
      <c r="AF21" s="141">
        <f>[17]Janeiro!$J$35</f>
        <v>41.4</v>
      </c>
      <c r="AG21" s="146">
        <f t="shared" si="3"/>
        <v>57.24</v>
      </c>
      <c r="AH21" s="145">
        <f t="shared" si="4"/>
        <v>39.809032258064526</v>
      </c>
    </row>
    <row r="22" spans="1:38" x14ac:dyDescent="0.2">
      <c r="A22" s="50" t="s">
        <v>6</v>
      </c>
      <c r="B22" s="141">
        <f>[18]Janeiro!$J$5</f>
        <v>30.240000000000002</v>
      </c>
      <c r="C22" s="141">
        <f>[18]Janeiro!$J$6</f>
        <v>36</v>
      </c>
      <c r="D22" s="141">
        <f>[18]Janeiro!$J$7</f>
        <v>30.96</v>
      </c>
      <c r="E22" s="141">
        <f>[18]Janeiro!$J$8</f>
        <v>40.32</v>
      </c>
      <c r="F22" s="141">
        <f>[18]Janeiro!$J$9</f>
        <v>18.720000000000002</v>
      </c>
      <c r="G22" s="141">
        <f>[18]Janeiro!$J$10</f>
        <v>25.2</v>
      </c>
      <c r="H22" s="141">
        <f>[18]Janeiro!$J$11</f>
        <v>30.6</v>
      </c>
      <c r="I22" s="141">
        <f>[18]Janeiro!$J$12</f>
        <v>24.48</v>
      </c>
      <c r="J22" s="141">
        <f>[18]Janeiro!$J$13</f>
        <v>25.92</v>
      </c>
      <c r="K22" s="141">
        <f>[18]Janeiro!$J$14</f>
        <v>27.720000000000002</v>
      </c>
      <c r="L22" s="141">
        <f>[18]Janeiro!$J$15</f>
        <v>33.840000000000003</v>
      </c>
      <c r="M22" s="141">
        <f>[18]Janeiro!$J$16</f>
        <v>39.6</v>
      </c>
      <c r="N22" s="141">
        <f>[18]Janeiro!$J$17</f>
        <v>30.240000000000002</v>
      </c>
      <c r="O22" s="141">
        <f>[18]Janeiro!$J$18</f>
        <v>34.92</v>
      </c>
      <c r="P22" s="141">
        <f>[18]Janeiro!$J$19</f>
        <v>23.040000000000003</v>
      </c>
      <c r="Q22" s="141">
        <f>[18]Janeiro!$J$20</f>
        <v>30.240000000000002</v>
      </c>
      <c r="R22" s="141">
        <f>[18]Janeiro!$J$21</f>
        <v>28.08</v>
      </c>
      <c r="S22" s="141">
        <f>[18]Janeiro!$J$22</f>
        <v>23.040000000000003</v>
      </c>
      <c r="T22" s="141">
        <f>[18]Janeiro!$J$23</f>
        <v>37.440000000000005</v>
      </c>
      <c r="U22" s="141">
        <f>[18]Janeiro!$J$24</f>
        <v>28.8</v>
      </c>
      <c r="V22" s="141">
        <f>[18]Janeiro!$J$25</f>
        <v>60.12</v>
      </c>
      <c r="W22" s="141">
        <f>[18]Janeiro!$J$26</f>
        <v>43.56</v>
      </c>
      <c r="X22" s="141">
        <f>[18]Janeiro!$J$27</f>
        <v>41.4</v>
      </c>
      <c r="Y22" s="141">
        <f>[18]Janeiro!$J$28</f>
        <v>28.08</v>
      </c>
      <c r="Z22" s="141">
        <f>[18]Janeiro!$J$29</f>
        <v>31.319999999999997</v>
      </c>
      <c r="AA22" s="141">
        <f>[18]Janeiro!$J$30</f>
        <v>33.119999999999997</v>
      </c>
      <c r="AB22" s="141">
        <f>[18]Janeiro!$J$31</f>
        <v>26.28</v>
      </c>
      <c r="AC22" s="141">
        <f>[18]Janeiro!$J$32</f>
        <v>30.6</v>
      </c>
      <c r="AD22" s="141">
        <f>[18]Janeiro!$J$33</f>
        <v>27</v>
      </c>
      <c r="AE22" s="141">
        <f>[18]Janeiro!$J$34</f>
        <v>34.92</v>
      </c>
      <c r="AF22" s="141">
        <f>[18]Janeiro!$J$35</f>
        <v>35.64</v>
      </c>
      <c r="AG22" s="146">
        <f t="shared" si="3"/>
        <v>60.12</v>
      </c>
      <c r="AH22" s="145">
        <f t="shared" si="4"/>
        <v>31.981935483870974</v>
      </c>
    </row>
    <row r="23" spans="1:38" x14ac:dyDescent="0.2">
      <c r="A23" s="50" t="s">
        <v>7</v>
      </c>
      <c r="B23" s="141">
        <f>[19]Janeiro!$J$5</f>
        <v>30.6</v>
      </c>
      <c r="C23" s="141">
        <f>[19]Janeiro!$J$6</f>
        <v>39.24</v>
      </c>
      <c r="D23" s="141">
        <f>[19]Janeiro!$J$7</f>
        <v>30.6</v>
      </c>
      <c r="E23" s="141">
        <f>[19]Janeiro!$J$8</f>
        <v>37.440000000000005</v>
      </c>
      <c r="F23" s="141">
        <f>[19]Janeiro!$J$9</f>
        <v>33.840000000000003</v>
      </c>
      <c r="G23" s="141">
        <f>[19]Janeiro!$J$10</f>
        <v>29.880000000000003</v>
      </c>
      <c r="H23" s="141">
        <f>[19]Janeiro!$J$11</f>
        <v>36</v>
      </c>
      <c r="I23" s="141">
        <f>[19]Janeiro!$J$12</f>
        <v>33.840000000000003</v>
      </c>
      <c r="J23" s="141">
        <f>[19]Janeiro!$J$13</f>
        <v>33.840000000000003</v>
      </c>
      <c r="K23" s="141">
        <f>[19]Janeiro!$J$14</f>
        <v>83.160000000000011</v>
      </c>
      <c r="L23" s="141">
        <f>[19]Janeiro!$J$15</f>
        <v>35.28</v>
      </c>
      <c r="M23" s="141">
        <f>[19]Janeiro!$J$16</f>
        <v>30.240000000000002</v>
      </c>
      <c r="N23" s="141">
        <f>[19]Janeiro!$J$17</f>
        <v>39.24</v>
      </c>
      <c r="O23" s="141">
        <f>[19]Janeiro!$J$18</f>
        <v>41.4</v>
      </c>
      <c r="P23" s="141">
        <f>[19]Janeiro!$J$19</f>
        <v>24.12</v>
      </c>
      <c r="Q23" s="141">
        <f>[19]Janeiro!$J$20</f>
        <v>19.079999999999998</v>
      </c>
      <c r="R23" s="141">
        <f>[19]Janeiro!$J$21</f>
        <v>22.32</v>
      </c>
      <c r="S23" s="141">
        <f>[19]Janeiro!$J$22</f>
        <v>39.96</v>
      </c>
      <c r="T23" s="141">
        <f>[19]Janeiro!$J$23</f>
        <v>35.64</v>
      </c>
      <c r="U23" s="141">
        <f>[19]Janeiro!$J$24</f>
        <v>73.08</v>
      </c>
      <c r="V23" s="141">
        <f>[19]Janeiro!$J$25</f>
        <v>45.36</v>
      </c>
      <c r="W23" s="141">
        <f>[19]Janeiro!$J$26</f>
        <v>58.680000000000007</v>
      </c>
      <c r="X23" s="141">
        <f>[19]Janeiro!$J$27</f>
        <v>25.2</v>
      </c>
      <c r="Y23" s="141">
        <f>[19]Janeiro!$J$28</f>
        <v>29.880000000000003</v>
      </c>
      <c r="Z23" s="141">
        <f>[19]Janeiro!$J$29</f>
        <v>33.480000000000004</v>
      </c>
      <c r="AA23" s="141">
        <f>[19]Janeiro!$J$30</f>
        <v>28.8</v>
      </c>
      <c r="AB23" s="141">
        <f>[19]Janeiro!$J$31</f>
        <v>30.240000000000002</v>
      </c>
      <c r="AC23" s="141">
        <f>[19]Janeiro!$J$32</f>
        <v>30.96</v>
      </c>
      <c r="AD23" s="141">
        <f>[19]Janeiro!$J$33</f>
        <v>37.080000000000005</v>
      </c>
      <c r="AE23" s="141">
        <f>[19]Janeiro!$J$34</f>
        <v>32.04</v>
      </c>
      <c r="AF23" s="141">
        <f>[19]Janeiro!$J$35</f>
        <v>34.200000000000003</v>
      </c>
      <c r="AG23" s="146">
        <f t="shared" si="3"/>
        <v>83.160000000000011</v>
      </c>
      <c r="AH23" s="145">
        <f t="shared" si="4"/>
        <v>36.603870967741933</v>
      </c>
      <c r="AK23" s="18" t="s">
        <v>35</v>
      </c>
      <c r="AL23" s="18" t="s">
        <v>35</v>
      </c>
    </row>
    <row r="24" spans="1:38" hidden="1" x14ac:dyDescent="0.2">
      <c r="A24" s="50" t="s">
        <v>155</v>
      </c>
      <c r="B24" s="141" t="str">
        <f>[20]Janeiro!$J$5</f>
        <v>*</v>
      </c>
      <c r="C24" s="141" t="str">
        <f>[20]Janeiro!$J$6</f>
        <v>*</v>
      </c>
      <c r="D24" s="141" t="str">
        <f>[20]Janeiro!$J$7</f>
        <v>*</v>
      </c>
      <c r="E24" s="141" t="str">
        <f>[20]Janeiro!$J$8</f>
        <v>*</v>
      </c>
      <c r="F24" s="141" t="str">
        <f>[20]Janeiro!$J$9</f>
        <v>*</v>
      </c>
      <c r="G24" s="141" t="str">
        <f>[20]Janeiro!$J$10</f>
        <v>*</v>
      </c>
      <c r="H24" s="141" t="str">
        <f>[20]Janeiro!$J$11</f>
        <v>*</v>
      </c>
      <c r="I24" s="141" t="str">
        <f>[20]Janeiro!$J$12</f>
        <v>*</v>
      </c>
      <c r="J24" s="141" t="str">
        <f>[20]Janeiro!$J$13</f>
        <v>*</v>
      </c>
      <c r="K24" s="141" t="str">
        <f>[20]Janeiro!$J$14</f>
        <v>*</v>
      </c>
      <c r="L24" s="141" t="str">
        <f>[20]Janeiro!$J$15</f>
        <v>*</v>
      </c>
      <c r="M24" s="141" t="str">
        <f>[20]Janeiro!$J$16</f>
        <v>*</v>
      </c>
      <c r="N24" s="141" t="str">
        <f>[20]Janeiro!$J$17</f>
        <v>*</v>
      </c>
      <c r="O24" s="141" t="str">
        <f>[20]Janeiro!$J$18</f>
        <v>*</v>
      </c>
      <c r="P24" s="141" t="str">
        <f>[20]Janeiro!$J$19</f>
        <v>*</v>
      </c>
      <c r="Q24" s="141" t="str">
        <f>[20]Janeiro!$J$20</f>
        <v>*</v>
      </c>
      <c r="R24" s="141" t="str">
        <f>[20]Janeiro!$J$21</f>
        <v>*</v>
      </c>
      <c r="S24" s="141" t="str">
        <f>[20]Janeiro!$J$22</f>
        <v>*</v>
      </c>
      <c r="T24" s="141" t="str">
        <f>[20]Janeiro!$J$23</f>
        <v>*</v>
      </c>
      <c r="U24" s="141" t="str">
        <f>[20]Janeiro!$J$24</f>
        <v>*</v>
      </c>
      <c r="V24" s="141" t="str">
        <f>[20]Janeiro!$J$25</f>
        <v>*</v>
      </c>
      <c r="W24" s="141" t="str">
        <f>[20]Janeiro!$J$26</f>
        <v>*</v>
      </c>
      <c r="X24" s="141" t="str">
        <f>[20]Janeiro!$J$27</f>
        <v>*</v>
      </c>
      <c r="Y24" s="141" t="str">
        <f>[20]Janeiro!$J$28</f>
        <v>*</v>
      </c>
      <c r="Z24" s="141" t="str">
        <f>[20]Janeiro!$J$29</f>
        <v>*</v>
      </c>
      <c r="AA24" s="141" t="str">
        <f>[20]Janeiro!$J$30</f>
        <v>*</v>
      </c>
      <c r="AB24" s="141" t="str">
        <f>[20]Janeiro!$J$31</f>
        <v>*</v>
      </c>
      <c r="AC24" s="141" t="str">
        <f>[20]Janeiro!$J$32</f>
        <v>*</v>
      </c>
      <c r="AD24" s="141" t="str">
        <f>[20]Janeiro!$J$33</f>
        <v>*</v>
      </c>
      <c r="AE24" s="141" t="str">
        <f>[20]Janeiro!$J$34</f>
        <v>*</v>
      </c>
      <c r="AF24" s="141" t="str">
        <f>[20]Janeiro!$J$35</f>
        <v>*</v>
      </c>
      <c r="AG24" s="146">
        <f t="shared" si="3"/>
        <v>0</v>
      </c>
      <c r="AH24" s="145" t="e">
        <f t="shared" si="4"/>
        <v>#DIV/0!</v>
      </c>
      <c r="AL24" s="18" t="s">
        <v>35</v>
      </c>
    </row>
    <row r="25" spans="1:38" hidden="1" x14ac:dyDescent="0.2">
      <c r="A25" s="50" t="s">
        <v>156</v>
      </c>
      <c r="B25" s="141" t="str">
        <f>[21]Janeiro!$J$5</f>
        <v>*</v>
      </c>
      <c r="C25" s="141" t="str">
        <f>[21]Janeiro!$J$6</f>
        <v>*</v>
      </c>
      <c r="D25" s="141" t="str">
        <f>[21]Janeiro!$J$7</f>
        <v>*</v>
      </c>
      <c r="E25" s="141" t="str">
        <f>[21]Janeiro!$J$8</f>
        <v>*</v>
      </c>
      <c r="F25" s="141" t="str">
        <f>[21]Janeiro!$J$9</f>
        <v>*</v>
      </c>
      <c r="G25" s="141" t="str">
        <f>[21]Janeiro!$J$10</f>
        <v>*</v>
      </c>
      <c r="H25" s="141" t="str">
        <f>[21]Janeiro!$J$11</f>
        <v>*</v>
      </c>
      <c r="I25" s="141" t="str">
        <f>[21]Janeiro!$J$12</f>
        <v>*</v>
      </c>
      <c r="J25" s="141" t="str">
        <f>[21]Janeiro!$J$13</f>
        <v>*</v>
      </c>
      <c r="K25" s="141" t="str">
        <f>[21]Janeiro!$J$14</f>
        <v>*</v>
      </c>
      <c r="L25" s="141" t="str">
        <f>[21]Janeiro!$J$15</f>
        <v>*</v>
      </c>
      <c r="M25" s="141" t="str">
        <f>[21]Janeiro!$J$16</f>
        <v>*</v>
      </c>
      <c r="N25" s="141" t="str">
        <f>[21]Janeiro!$J$17</f>
        <v>*</v>
      </c>
      <c r="O25" s="141" t="str">
        <f>[21]Janeiro!$J$18</f>
        <v>*</v>
      </c>
      <c r="P25" s="141" t="str">
        <f>[21]Janeiro!$J$19</f>
        <v>*</v>
      </c>
      <c r="Q25" s="141" t="str">
        <f>[21]Janeiro!$J$20</f>
        <v>*</v>
      </c>
      <c r="R25" s="141" t="str">
        <f>[21]Janeiro!$J$21</f>
        <v>*</v>
      </c>
      <c r="S25" s="141" t="str">
        <f>[21]Janeiro!$J$22</f>
        <v>*</v>
      </c>
      <c r="T25" s="141" t="str">
        <f>[21]Janeiro!$J$23</f>
        <v>*</v>
      </c>
      <c r="U25" s="141" t="str">
        <f>[21]Janeiro!$J$24</f>
        <v>*</v>
      </c>
      <c r="V25" s="141" t="str">
        <f>[21]Janeiro!$J$25</f>
        <v>*</v>
      </c>
      <c r="W25" s="141" t="str">
        <f>[21]Janeiro!$J$26</f>
        <v>*</v>
      </c>
      <c r="X25" s="141" t="str">
        <f>[21]Janeiro!$J$27</f>
        <v>*</v>
      </c>
      <c r="Y25" s="141" t="str">
        <f>[21]Janeiro!$J$28</f>
        <v>*</v>
      </c>
      <c r="Z25" s="141" t="str">
        <f>[21]Janeiro!$J$29</f>
        <v>*</v>
      </c>
      <c r="AA25" s="141" t="str">
        <f>[21]Janeiro!$J$30</f>
        <v>*</v>
      </c>
      <c r="AB25" s="141" t="str">
        <f>[21]Janeiro!$J$31</f>
        <v>*</v>
      </c>
      <c r="AC25" s="141" t="str">
        <f>[21]Janeiro!$J$32</f>
        <v>*</v>
      </c>
      <c r="AD25" s="141" t="str">
        <f>[21]Janeiro!$J$33</f>
        <v>*</v>
      </c>
      <c r="AE25" s="141" t="str">
        <f>[21]Janeiro!$J$34</f>
        <v>*</v>
      </c>
      <c r="AF25" s="141" t="str">
        <f>[21]Janeiro!$J$35</f>
        <v>*</v>
      </c>
      <c r="AG25" s="146">
        <f t="shared" si="3"/>
        <v>0</v>
      </c>
      <c r="AH25" s="145" t="e">
        <f t="shared" si="4"/>
        <v>#DIV/0!</v>
      </c>
      <c r="AI25" s="115" t="s">
        <v>35</v>
      </c>
      <c r="AK25" s="18" t="s">
        <v>35</v>
      </c>
    </row>
    <row r="26" spans="1:38" x14ac:dyDescent="0.2">
      <c r="A26" s="50" t="s">
        <v>157</v>
      </c>
      <c r="B26" s="141">
        <f>[22]Janeiro!$J$5</f>
        <v>28.8</v>
      </c>
      <c r="C26" s="141">
        <f>[22]Janeiro!$J$6</f>
        <v>44.28</v>
      </c>
      <c r="D26" s="141">
        <f>[22]Janeiro!$J$7</f>
        <v>41.76</v>
      </c>
      <c r="E26" s="141">
        <f>[22]Janeiro!$J$8</f>
        <v>32.04</v>
      </c>
      <c r="F26" s="141">
        <f>[22]Janeiro!$J$9</f>
        <v>30.96</v>
      </c>
      <c r="G26" s="141">
        <f>[22]Janeiro!$J$10</f>
        <v>30.96</v>
      </c>
      <c r="H26" s="141">
        <f>[22]Janeiro!$J$11</f>
        <v>34.56</v>
      </c>
      <c r="I26" s="141">
        <f>[22]Janeiro!$J$12</f>
        <v>32.4</v>
      </c>
      <c r="J26" s="141">
        <f>[22]Janeiro!$J$13</f>
        <v>29.16</v>
      </c>
      <c r="K26" s="141">
        <f>[22]Janeiro!$J$14</f>
        <v>65.88000000000001</v>
      </c>
      <c r="L26" s="141">
        <f>[22]Janeiro!$J$15</f>
        <v>58.680000000000007</v>
      </c>
      <c r="M26" s="141">
        <f>[22]Janeiro!$J$16</f>
        <v>32.4</v>
      </c>
      <c r="N26" s="141">
        <f>[22]Janeiro!$J$17</f>
        <v>51.12</v>
      </c>
      <c r="O26" s="141">
        <f>[22]Janeiro!$J$18</f>
        <v>36.36</v>
      </c>
      <c r="P26" s="141">
        <f>[22]Janeiro!$J$19</f>
        <v>27.720000000000002</v>
      </c>
      <c r="Q26" s="141">
        <f>[22]Janeiro!$J$20</f>
        <v>27.720000000000002</v>
      </c>
      <c r="R26" s="141">
        <f>[22]Janeiro!$J$21</f>
        <v>27</v>
      </c>
      <c r="S26" s="141">
        <f>[22]Janeiro!$J$22</f>
        <v>44.64</v>
      </c>
      <c r="T26" s="141">
        <f>[22]Janeiro!$J$23</f>
        <v>34.200000000000003</v>
      </c>
      <c r="U26" s="141">
        <f>[22]Janeiro!$J$24</f>
        <v>39.96</v>
      </c>
      <c r="V26" s="141">
        <f>[22]Janeiro!$J$25</f>
        <v>34.92</v>
      </c>
      <c r="W26" s="141">
        <f>[22]Janeiro!$J$26</f>
        <v>45.72</v>
      </c>
      <c r="X26" s="141">
        <f>[22]Janeiro!$J$27</f>
        <v>24.48</v>
      </c>
      <c r="Y26" s="141">
        <f>[22]Janeiro!$J$28</f>
        <v>33.119999999999997</v>
      </c>
      <c r="Z26" s="141">
        <f>[22]Janeiro!$J$29</f>
        <v>32.4</v>
      </c>
      <c r="AA26" s="141">
        <f>[22]Janeiro!$J$30</f>
        <v>25.2</v>
      </c>
      <c r="AB26" s="141">
        <f>[22]Janeiro!$J$31</f>
        <v>27.36</v>
      </c>
      <c r="AC26" s="141">
        <f>[22]Janeiro!$J$32</f>
        <v>29.880000000000003</v>
      </c>
      <c r="AD26" s="141">
        <f>[22]Janeiro!$J$33</f>
        <v>37.440000000000005</v>
      </c>
      <c r="AE26" s="141">
        <f>[22]Janeiro!$J$34</f>
        <v>33.840000000000003</v>
      </c>
      <c r="AF26" s="141">
        <f>[22]Janeiro!$J$35</f>
        <v>36</v>
      </c>
      <c r="AG26" s="146">
        <f t="shared" si="3"/>
        <v>65.88000000000001</v>
      </c>
      <c r="AH26" s="145">
        <f t="shared" si="4"/>
        <v>35.837419354838708</v>
      </c>
      <c r="AK26" s="18" t="s">
        <v>35</v>
      </c>
    </row>
    <row r="27" spans="1:38" x14ac:dyDescent="0.2">
      <c r="A27" s="50" t="s">
        <v>8</v>
      </c>
      <c r="B27" s="141">
        <f>[23]Janeiro!$J$5</f>
        <v>28.44</v>
      </c>
      <c r="C27" s="141">
        <f>[23]Janeiro!$J$6</f>
        <v>40.32</v>
      </c>
      <c r="D27" s="141">
        <f>[23]Janeiro!$J$7</f>
        <v>46.440000000000005</v>
      </c>
      <c r="E27" s="141">
        <f>[23]Janeiro!$J$8</f>
        <v>38.880000000000003</v>
      </c>
      <c r="F27" s="141">
        <f>[23]Janeiro!$J$9</f>
        <v>33.480000000000004</v>
      </c>
      <c r="G27" s="141">
        <f>[23]Janeiro!$J$10</f>
        <v>27.720000000000002</v>
      </c>
      <c r="H27" s="141">
        <f>[23]Janeiro!$J$11</f>
        <v>29.880000000000003</v>
      </c>
      <c r="I27" s="141">
        <f>[23]Janeiro!$J$12</f>
        <v>30.240000000000002</v>
      </c>
      <c r="J27" s="141">
        <f>[23]Janeiro!$J$13</f>
        <v>32.04</v>
      </c>
      <c r="K27" s="141">
        <f>[23]Janeiro!$J$14</f>
        <v>62.639999999999993</v>
      </c>
      <c r="L27" s="141">
        <f>[23]Janeiro!$J$15</f>
        <v>20.88</v>
      </c>
      <c r="M27" s="141">
        <f>[23]Janeiro!$J$16</f>
        <v>27.720000000000002</v>
      </c>
      <c r="N27" s="141">
        <f>[23]Janeiro!$J$17</f>
        <v>42.84</v>
      </c>
      <c r="O27" s="141">
        <f>[23]Janeiro!$J$18</f>
        <v>52.56</v>
      </c>
      <c r="P27" s="141">
        <f>[23]Janeiro!$J$19</f>
        <v>30.240000000000002</v>
      </c>
      <c r="Q27" s="141">
        <f>[23]Janeiro!$J$20</f>
        <v>14.04</v>
      </c>
      <c r="R27" s="141">
        <f>[23]Janeiro!$J$21</f>
        <v>31.680000000000003</v>
      </c>
      <c r="S27" s="141">
        <f>[23]Janeiro!$J$22</f>
        <v>73.8</v>
      </c>
      <c r="T27" s="141">
        <f>[23]Janeiro!$J$23</f>
        <v>27</v>
      </c>
      <c r="U27" s="141">
        <f>[23]Janeiro!$J$24</f>
        <v>29.880000000000003</v>
      </c>
      <c r="V27" s="141">
        <f>[23]Janeiro!$J$25</f>
        <v>40.32</v>
      </c>
      <c r="W27" s="141">
        <f>[23]Janeiro!$J$26</f>
        <v>38.880000000000003</v>
      </c>
      <c r="X27" s="141">
        <f>[23]Janeiro!$J$27</f>
        <v>24.48</v>
      </c>
      <c r="Y27" s="141">
        <f>[23]Janeiro!$J$28</f>
        <v>21.96</v>
      </c>
      <c r="Z27" s="141">
        <f>[23]Janeiro!$J$29</f>
        <v>27.36</v>
      </c>
      <c r="AA27" s="141">
        <f>[23]Janeiro!$J$30</f>
        <v>29.16</v>
      </c>
      <c r="AB27" s="141">
        <f>[23]Janeiro!$J$31</f>
        <v>30.240000000000002</v>
      </c>
      <c r="AC27" s="141">
        <f>[23]Janeiro!$J$32</f>
        <v>33.480000000000004</v>
      </c>
      <c r="AD27" s="141">
        <f>[23]Janeiro!$J$33</f>
        <v>81.360000000000014</v>
      </c>
      <c r="AE27" s="141">
        <f>[23]Janeiro!$J$34</f>
        <v>56.16</v>
      </c>
      <c r="AF27" s="141">
        <f>[23]Janeiro!$J$35</f>
        <v>29.16</v>
      </c>
      <c r="AG27" s="146">
        <f t="shared" si="3"/>
        <v>81.360000000000014</v>
      </c>
      <c r="AH27" s="145">
        <f t="shared" si="4"/>
        <v>36.557419354838714</v>
      </c>
      <c r="AK27" s="18" t="s">
        <v>35</v>
      </c>
    </row>
    <row r="28" spans="1:38" hidden="1" x14ac:dyDescent="0.2">
      <c r="A28" s="50" t="s">
        <v>9</v>
      </c>
      <c r="B28" s="141" t="str">
        <f>[24]Janeiro!$J$5</f>
        <v>*</v>
      </c>
      <c r="C28" s="141" t="str">
        <f>[24]Janeiro!$J$6</f>
        <v>*</v>
      </c>
      <c r="D28" s="141" t="str">
        <f>[24]Janeiro!$J$7</f>
        <v>*</v>
      </c>
      <c r="E28" s="141" t="str">
        <f>[24]Janeiro!$J$8</f>
        <v>*</v>
      </c>
      <c r="F28" s="141" t="str">
        <f>[24]Janeiro!$J$9</f>
        <v>*</v>
      </c>
      <c r="G28" s="141" t="str">
        <f>[24]Janeiro!$J$10</f>
        <v>*</v>
      </c>
      <c r="H28" s="141" t="str">
        <f>[24]Janeiro!$J$11</f>
        <v>*</v>
      </c>
      <c r="I28" s="141" t="str">
        <f>[24]Janeiro!$J$12</f>
        <v>*</v>
      </c>
      <c r="J28" s="141" t="str">
        <f>[24]Janeiro!$J$13</f>
        <v>*</v>
      </c>
      <c r="K28" s="141" t="str">
        <f>[24]Janeiro!$J$14</f>
        <v>*</v>
      </c>
      <c r="L28" s="141" t="str">
        <f>[24]Janeiro!$J$15</f>
        <v>*</v>
      </c>
      <c r="M28" s="141" t="str">
        <f>[24]Janeiro!$J$16</f>
        <v>*</v>
      </c>
      <c r="N28" s="141" t="str">
        <f>[24]Janeiro!$J$17</f>
        <v>*</v>
      </c>
      <c r="O28" s="141" t="str">
        <f>[24]Janeiro!$J$18</f>
        <v>*</v>
      </c>
      <c r="P28" s="141" t="str">
        <f>[24]Janeiro!$J$19</f>
        <v>*</v>
      </c>
      <c r="Q28" s="141" t="str">
        <f>[24]Janeiro!$J$20</f>
        <v>*</v>
      </c>
      <c r="R28" s="141" t="str">
        <f>[24]Janeiro!$J$21</f>
        <v>*</v>
      </c>
      <c r="S28" s="141" t="str">
        <f>[24]Janeiro!$J$22</f>
        <v>*</v>
      </c>
      <c r="T28" s="141" t="str">
        <f>[24]Janeiro!$J$23</f>
        <v>*</v>
      </c>
      <c r="U28" s="141" t="str">
        <f>[24]Janeiro!$J$24</f>
        <v>*</v>
      </c>
      <c r="V28" s="141" t="str">
        <f>[24]Janeiro!$J$25</f>
        <v>*</v>
      </c>
      <c r="W28" s="141" t="str">
        <f>[24]Janeiro!$J$26</f>
        <v>*</v>
      </c>
      <c r="X28" s="141" t="str">
        <f>[24]Janeiro!$J$27</f>
        <v>*</v>
      </c>
      <c r="Y28" s="141" t="str">
        <f>[24]Janeiro!$J$28</f>
        <v>*</v>
      </c>
      <c r="Z28" s="141" t="str">
        <f>[24]Janeiro!$J$29</f>
        <v>*</v>
      </c>
      <c r="AA28" s="141" t="str">
        <f>[24]Janeiro!$J$30</f>
        <v>*</v>
      </c>
      <c r="AB28" s="141" t="str">
        <f>[24]Janeiro!$J$31</f>
        <v>*</v>
      </c>
      <c r="AC28" s="141" t="str">
        <f>[24]Janeiro!$J$32</f>
        <v>*</v>
      </c>
      <c r="AD28" s="141" t="str">
        <f>[24]Janeiro!$J$33</f>
        <v>*</v>
      </c>
      <c r="AE28" s="141" t="str">
        <f>[24]Janeiro!$J$34</f>
        <v>*</v>
      </c>
      <c r="AF28" s="141" t="str">
        <f>[24]Janeiro!$J$35</f>
        <v>*</v>
      </c>
      <c r="AG28" s="146">
        <f t="shared" si="3"/>
        <v>0</v>
      </c>
      <c r="AH28" s="145" t="e">
        <f t="shared" si="4"/>
        <v>#DIV/0!</v>
      </c>
      <c r="AK28" s="18" t="s">
        <v>35</v>
      </c>
    </row>
    <row r="29" spans="1:38" x14ac:dyDescent="0.2">
      <c r="A29" s="50" t="s">
        <v>32</v>
      </c>
      <c r="B29" s="141">
        <f>[25]Janeiro!$J$5</f>
        <v>33.840000000000003</v>
      </c>
      <c r="C29" s="141">
        <f>[25]Janeiro!$J$6</f>
        <v>29.52</v>
      </c>
      <c r="D29" s="141">
        <f>[25]Janeiro!$J$7</f>
        <v>34.92</v>
      </c>
      <c r="E29" s="141">
        <f>[25]Janeiro!$J$8</f>
        <v>24.48</v>
      </c>
      <c r="F29" s="141">
        <f>[25]Janeiro!$J$9</f>
        <v>27</v>
      </c>
      <c r="G29" s="141">
        <f>[25]Janeiro!$J$10</f>
        <v>28.44</v>
      </c>
      <c r="H29" s="141">
        <f>[25]Janeiro!$J$11</f>
        <v>30.240000000000002</v>
      </c>
      <c r="I29" s="141">
        <f>[25]Janeiro!$J$12</f>
        <v>24.48</v>
      </c>
      <c r="J29" s="141">
        <f>[25]Janeiro!$J$13</f>
        <v>20.52</v>
      </c>
      <c r="K29" s="141">
        <f>[25]Janeiro!$J$14</f>
        <v>36.72</v>
      </c>
      <c r="L29" s="141">
        <f>[25]Janeiro!$J$15</f>
        <v>39.6</v>
      </c>
      <c r="M29" s="141">
        <f>[25]Janeiro!$J$16</f>
        <v>27</v>
      </c>
      <c r="N29" s="141">
        <f>[25]Janeiro!$J$17</f>
        <v>33.480000000000004</v>
      </c>
      <c r="O29" s="141">
        <f>[25]Janeiro!$J$18</f>
        <v>26.64</v>
      </c>
      <c r="P29" s="141">
        <f>[25]Janeiro!$J$19</f>
        <v>23.400000000000002</v>
      </c>
      <c r="Q29" s="141" t="str">
        <f>[25]Janeiro!$J$20</f>
        <v>*</v>
      </c>
      <c r="R29" s="141" t="str">
        <f>[25]Janeiro!$J$21</f>
        <v>*</v>
      </c>
      <c r="S29" s="141" t="str">
        <f>[25]Janeiro!$J$22</f>
        <v>*</v>
      </c>
      <c r="T29" s="141" t="str">
        <f>[25]Janeiro!$J$23</f>
        <v>*</v>
      </c>
      <c r="U29" s="141" t="str">
        <f>[25]Janeiro!$J$24</f>
        <v>*</v>
      </c>
      <c r="V29" s="141" t="str">
        <f>[25]Janeiro!$J$25</f>
        <v>*</v>
      </c>
      <c r="W29" s="141" t="str">
        <f>[25]Janeiro!$J$26</f>
        <v>*</v>
      </c>
      <c r="X29" s="141" t="str">
        <f>[25]Janeiro!$J$27</f>
        <v>*</v>
      </c>
      <c r="Y29" s="141" t="str">
        <f>[25]Janeiro!$J$28</f>
        <v>*</v>
      </c>
      <c r="Z29" s="141" t="str">
        <f>[25]Janeiro!$J$29</f>
        <v>*</v>
      </c>
      <c r="AA29" s="141" t="str">
        <f>[25]Janeiro!$J$30</f>
        <v>*</v>
      </c>
      <c r="AB29" s="141" t="str">
        <f>[25]Janeiro!$J$31</f>
        <v>*</v>
      </c>
      <c r="AC29" s="141" t="str">
        <f>[25]Janeiro!$J$32</f>
        <v>*</v>
      </c>
      <c r="AD29" s="141" t="str">
        <f>[25]Janeiro!$J$33</f>
        <v>*</v>
      </c>
      <c r="AE29" s="141" t="str">
        <f>[25]Janeiro!$J$34</f>
        <v>*</v>
      </c>
      <c r="AF29" s="141" t="str">
        <f>[25]Janeiro!$J$35</f>
        <v>*</v>
      </c>
      <c r="AG29" s="146">
        <f t="shared" si="3"/>
        <v>39.6</v>
      </c>
      <c r="AH29" s="145">
        <f t="shared" si="4"/>
        <v>29.351999999999997</v>
      </c>
      <c r="AK29" s="18" t="s">
        <v>35</v>
      </c>
    </row>
    <row r="30" spans="1:38" hidden="1" x14ac:dyDescent="0.2">
      <c r="A30" s="50" t="s">
        <v>10</v>
      </c>
      <c r="B30" s="141" t="str">
        <f>[26]Janeiro!$J$5</f>
        <v>*</v>
      </c>
      <c r="C30" s="141" t="str">
        <f>[26]Janeiro!$J$6</f>
        <v>*</v>
      </c>
      <c r="D30" s="141" t="str">
        <f>[26]Janeiro!$J$7</f>
        <v>*</v>
      </c>
      <c r="E30" s="141" t="str">
        <f>[26]Janeiro!$J$8</f>
        <v>*</v>
      </c>
      <c r="F30" s="141" t="str">
        <f>[26]Janeiro!$J$9</f>
        <v>*</v>
      </c>
      <c r="G30" s="141" t="str">
        <f>[26]Janeiro!$J$10</f>
        <v>*</v>
      </c>
      <c r="H30" s="141" t="str">
        <f>[26]Janeiro!$J$11</f>
        <v>*</v>
      </c>
      <c r="I30" s="141" t="str">
        <f>[26]Janeiro!$J$12</f>
        <v>*</v>
      </c>
      <c r="J30" s="141" t="str">
        <f>[26]Janeiro!$J$13</f>
        <v>*</v>
      </c>
      <c r="K30" s="141" t="str">
        <f>[26]Janeiro!$J$14</f>
        <v>*</v>
      </c>
      <c r="L30" s="141" t="str">
        <f>[26]Janeiro!$J$15</f>
        <v>*</v>
      </c>
      <c r="M30" s="141" t="str">
        <f>[26]Janeiro!$J$16</f>
        <v>*</v>
      </c>
      <c r="N30" s="141" t="str">
        <f>[26]Janeiro!$J$17</f>
        <v>*</v>
      </c>
      <c r="O30" s="141" t="str">
        <f>[26]Janeiro!$J$18</f>
        <v>*</v>
      </c>
      <c r="P30" s="141" t="str">
        <f>[26]Janeiro!$J$19</f>
        <v>*</v>
      </c>
      <c r="Q30" s="141" t="str">
        <f>[26]Janeiro!$J$20</f>
        <v>*</v>
      </c>
      <c r="R30" s="141" t="str">
        <f>[26]Janeiro!$J$21</f>
        <v>*</v>
      </c>
      <c r="S30" s="141" t="str">
        <f>[26]Janeiro!$J$22</f>
        <v>*</v>
      </c>
      <c r="T30" s="141" t="str">
        <f>[26]Janeiro!$J$23</f>
        <v>*</v>
      </c>
      <c r="U30" s="141" t="str">
        <f>[26]Janeiro!$J$24</f>
        <v>*</v>
      </c>
      <c r="V30" s="141" t="str">
        <f>[26]Janeiro!$J$25</f>
        <v>*</v>
      </c>
      <c r="W30" s="141" t="str">
        <f>[26]Janeiro!$J$26</f>
        <v>*</v>
      </c>
      <c r="X30" s="141" t="str">
        <f>[26]Janeiro!$J$27</f>
        <v>*</v>
      </c>
      <c r="Y30" s="141" t="str">
        <f>[26]Janeiro!$J$28</f>
        <v>*</v>
      </c>
      <c r="Z30" s="141" t="str">
        <f>[26]Janeiro!$J$29</f>
        <v>*</v>
      </c>
      <c r="AA30" s="141" t="str">
        <f>[26]Janeiro!$J$30</f>
        <v>*</v>
      </c>
      <c r="AB30" s="141" t="str">
        <f>[26]Janeiro!$J$31</f>
        <v>*</v>
      </c>
      <c r="AC30" s="141" t="str">
        <f>[26]Janeiro!$J$32</f>
        <v>*</v>
      </c>
      <c r="AD30" s="141" t="str">
        <f>[26]Janeiro!$J$33</f>
        <v>*</v>
      </c>
      <c r="AE30" s="141" t="str">
        <f>[26]Janeiro!$J$34</f>
        <v>*</v>
      </c>
      <c r="AF30" s="141" t="str">
        <f>[26]Janeiro!$J$35</f>
        <v>*</v>
      </c>
      <c r="AG30" s="146">
        <f t="shared" si="3"/>
        <v>0</v>
      </c>
      <c r="AH30" s="145" t="e">
        <f t="shared" si="4"/>
        <v>#DIV/0!</v>
      </c>
      <c r="AK30" s="18" t="s">
        <v>35</v>
      </c>
    </row>
    <row r="31" spans="1:38" hidden="1" x14ac:dyDescent="0.2">
      <c r="A31" s="50" t="s">
        <v>158</v>
      </c>
      <c r="B31" s="141" t="str">
        <f>[27]Janeiro!$J$5</f>
        <v>*</v>
      </c>
      <c r="C31" s="141" t="str">
        <f>[27]Janeiro!$J$6</f>
        <v>*</v>
      </c>
      <c r="D31" s="141" t="str">
        <f>[27]Janeiro!$J$7</f>
        <v>*</v>
      </c>
      <c r="E31" s="141" t="str">
        <f>[27]Janeiro!$J$8</f>
        <v>*</v>
      </c>
      <c r="F31" s="141" t="str">
        <f>[27]Janeiro!$J$9</f>
        <v>*</v>
      </c>
      <c r="G31" s="141" t="str">
        <f>[27]Janeiro!$J$10</f>
        <v>*</v>
      </c>
      <c r="H31" s="141" t="str">
        <f>[27]Janeiro!$J$11</f>
        <v>*</v>
      </c>
      <c r="I31" s="141" t="str">
        <f>[27]Janeiro!$J$12</f>
        <v>*</v>
      </c>
      <c r="J31" s="141" t="str">
        <f>[27]Janeiro!$J$13</f>
        <v>*</v>
      </c>
      <c r="K31" s="141" t="str">
        <f>[27]Janeiro!$J$14</f>
        <v>*</v>
      </c>
      <c r="L31" s="141" t="str">
        <f>[27]Janeiro!$J$15</f>
        <v>*</v>
      </c>
      <c r="M31" s="141" t="str">
        <f>[27]Janeiro!$J$16</f>
        <v>*</v>
      </c>
      <c r="N31" s="141" t="str">
        <f>[27]Janeiro!$J$17</f>
        <v>*</v>
      </c>
      <c r="O31" s="141" t="str">
        <f>[27]Janeiro!$J$18</f>
        <v>*</v>
      </c>
      <c r="P31" s="141" t="str">
        <f>[27]Janeiro!$J$19</f>
        <v>*</v>
      </c>
      <c r="Q31" s="141" t="str">
        <f>[27]Janeiro!$J$20</f>
        <v>*</v>
      </c>
      <c r="R31" s="141" t="str">
        <f>[27]Janeiro!$J$21</f>
        <v>*</v>
      </c>
      <c r="S31" s="141" t="str">
        <f>[27]Janeiro!$J$22</f>
        <v>*</v>
      </c>
      <c r="T31" s="141" t="str">
        <f>[27]Janeiro!$J$23</f>
        <v>*</v>
      </c>
      <c r="U31" s="141" t="str">
        <f>[27]Janeiro!$J$24</f>
        <v>*</v>
      </c>
      <c r="V31" s="141" t="str">
        <f>[27]Janeiro!$J$25</f>
        <v>*</v>
      </c>
      <c r="W31" s="141" t="str">
        <f>[27]Janeiro!$J$26</f>
        <v>*</v>
      </c>
      <c r="X31" s="141" t="str">
        <f>[27]Janeiro!$J$27</f>
        <v>*</v>
      </c>
      <c r="Y31" s="141" t="str">
        <f>[27]Janeiro!$J$28</f>
        <v>*</v>
      </c>
      <c r="Z31" s="141" t="str">
        <f>[27]Janeiro!$J$29</f>
        <v>*</v>
      </c>
      <c r="AA31" s="141" t="str">
        <f>[27]Janeiro!$J$30</f>
        <v>*</v>
      </c>
      <c r="AB31" s="141" t="str">
        <f>[27]Janeiro!$J$31</f>
        <v>*</v>
      </c>
      <c r="AC31" s="141" t="str">
        <f>[27]Janeiro!$J$32</f>
        <v>*</v>
      </c>
      <c r="AD31" s="141" t="str">
        <f>[27]Janeiro!$J$33</f>
        <v>*</v>
      </c>
      <c r="AE31" s="141" t="str">
        <f>[27]Janeiro!$J$34</f>
        <v>*</v>
      </c>
      <c r="AF31" s="141" t="str">
        <f>[27]Janeiro!$J$35</f>
        <v>*</v>
      </c>
      <c r="AG31" s="146">
        <f t="shared" si="3"/>
        <v>0</v>
      </c>
      <c r="AH31" s="145" t="e">
        <f t="shared" si="4"/>
        <v>#DIV/0!</v>
      </c>
      <c r="AI31" s="115" t="s">
        <v>35</v>
      </c>
      <c r="AK31" s="18" t="s">
        <v>35</v>
      </c>
    </row>
    <row r="32" spans="1:38" hidden="1" x14ac:dyDescent="0.2">
      <c r="A32" s="50" t="s">
        <v>11</v>
      </c>
      <c r="B32" s="141" t="str">
        <f>[28]Janeiro!$J$5</f>
        <v>*</v>
      </c>
      <c r="C32" s="141" t="str">
        <f>[28]Janeiro!$J$6</f>
        <v>*</v>
      </c>
      <c r="D32" s="141" t="str">
        <f>[28]Janeiro!$J$7</f>
        <v>*</v>
      </c>
      <c r="E32" s="141" t="str">
        <f>[28]Janeiro!$J$8</f>
        <v>*</v>
      </c>
      <c r="F32" s="141" t="str">
        <f>[28]Janeiro!$J$9</f>
        <v>*</v>
      </c>
      <c r="G32" s="141" t="str">
        <f>[28]Janeiro!$J$10</f>
        <v>*</v>
      </c>
      <c r="H32" s="141" t="str">
        <f>[28]Janeiro!$J$11</f>
        <v>*</v>
      </c>
      <c r="I32" s="141" t="str">
        <f>[28]Janeiro!$J$12</f>
        <v>*</v>
      </c>
      <c r="J32" s="141" t="str">
        <f>[28]Janeiro!$J$13</f>
        <v>*</v>
      </c>
      <c r="K32" s="141" t="str">
        <f>[28]Janeiro!$J$14</f>
        <v>*</v>
      </c>
      <c r="L32" s="141" t="str">
        <f>[28]Janeiro!$J$15</f>
        <v>*</v>
      </c>
      <c r="M32" s="141" t="str">
        <f>[28]Janeiro!$J$16</f>
        <v>*</v>
      </c>
      <c r="N32" s="141" t="str">
        <f>[28]Janeiro!$J$17</f>
        <v>*</v>
      </c>
      <c r="O32" s="141" t="str">
        <f>[28]Janeiro!$J$18</f>
        <v>*</v>
      </c>
      <c r="P32" s="141" t="str">
        <f>[28]Janeiro!$J$19</f>
        <v>*</v>
      </c>
      <c r="Q32" s="141" t="str">
        <f>[28]Janeiro!$J$20</f>
        <v>*</v>
      </c>
      <c r="R32" s="141" t="str">
        <f>[28]Janeiro!$J$21</f>
        <v>*</v>
      </c>
      <c r="S32" s="141" t="str">
        <f>[28]Janeiro!$J$22</f>
        <v>*</v>
      </c>
      <c r="T32" s="141" t="str">
        <f>[28]Janeiro!$J$23</f>
        <v>*</v>
      </c>
      <c r="U32" s="141" t="str">
        <f>[28]Janeiro!$J$24</f>
        <v>*</v>
      </c>
      <c r="V32" s="141" t="str">
        <f>[28]Janeiro!$J$25</f>
        <v>*</v>
      </c>
      <c r="W32" s="141" t="str">
        <f>[28]Janeiro!$J$26</f>
        <v>*</v>
      </c>
      <c r="X32" s="141" t="str">
        <f>[28]Janeiro!$J$27</f>
        <v>*</v>
      </c>
      <c r="Y32" s="141" t="str">
        <f>[28]Janeiro!$J$28</f>
        <v>*</v>
      </c>
      <c r="Z32" s="141" t="str">
        <f>[28]Janeiro!$J$29</f>
        <v>*</v>
      </c>
      <c r="AA32" s="141" t="str">
        <f>[28]Janeiro!$J$30</f>
        <v>*</v>
      </c>
      <c r="AB32" s="141" t="str">
        <f>[28]Janeiro!$J$31</f>
        <v>*</v>
      </c>
      <c r="AC32" s="141" t="str">
        <f>[28]Janeiro!$J$32</f>
        <v>*</v>
      </c>
      <c r="AD32" s="141" t="str">
        <f>[28]Janeiro!$J$33</f>
        <v>*</v>
      </c>
      <c r="AE32" s="141" t="str">
        <f>[28]Janeiro!$J$34</f>
        <v>*</v>
      </c>
      <c r="AF32" s="141" t="str">
        <f>[28]Janeiro!$J$35</f>
        <v>*</v>
      </c>
      <c r="AG32" s="146">
        <f t="shared" si="3"/>
        <v>0</v>
      </c>
      <c r="AH32" s="145" t="e">
        <f t="shared" si="4"/>
        <v>#DIV/0!</v>
      </c>
      <c r="AK32" s="18" t="s">
        <v>35</v>
      </c>
    </row>
    <row r="33" spans="1:38" s="117" customFormat="1" x14ac:dyDescent="0.2">
      <c r="A33" s="50" t="s">
        <v>12</v>
      </c>
      <c r="B33" s="141">
        <f>[29]Janeiro!$J$5</f>
        <v>33.480000000000004</v>
      </c>
      <c r="C33" s="141">
        <f>[29]Janeiro!$J$6</f>
        <v>55.440000000000005</v>
      </c>
      <c r="D33" s="141">
        <f>[29]Janeiro!$J$7</f>
        <v>18</v>
      </c>
      <c r="E33" s="141">
        <f>[29]Janeiro!$J$8</f>
        <v>20.88</v>
      </c>
      <c r="F33" s="141">
        <f>[29]Janeiro!$J$9</f>
        <v>28.08</v>
      </c>
      <c r="G33" s="141">
        <f>[29]Janeiro!$J$10</f>
        <v>24.840000000000003</v>
      </c>
      <c r="H33" s="141">
        <f>[29]Janeiro!$J$11</f>
        <v>19.079999999999998</v>
      </c>
      <c r="I33" s="141">
        <f>[29]Janeiro!$J$12</f>
        <v>16.2</v>
      </c>
      <c r="J33" s="141">
        <f>[29]Janeiro!$J$13</f>
        <v>35.64</v>
      </c>
      <c r="K33" s="141">
        <f>[29]Janeiro!$J$14</f>
        <v>45</v>
      </c>
      <c r="L33" s="141">
        <f>[29]Janeiro!$J$15</f>
        <v>24.840000000000003</v>
      </c>
      <c r="M33" s="141">
        <f>[29]Janeiro!$J$16</f>
        <v>40.32</v>
      </c>
      <c r="N33" s="141">
        <f>[29]Janeiro!$J$17</f>
        <v>34.92</v>
      </c>
      <c r="O33" s="141">
        <f>[29]Janeiro!$J$18</f>
        <v>21.96</v>
      </c>
      <c r="P33" s="141">
        <f>[29]Janeiro!$J$19</f>
        <v>22.32</v>
      </c>
      <c r="Q33" s="141">
        <f>[29]Janeiro!$J$20</f>
        <v>14.76</v>
      </c>
      <c r="R33" s="141">
        <f>[29]Janeiro!$J$21</f>
        <v>21.96</v>
      </c>
      <c r="S33" s="141">
        <f>[29]Janeiro!$J$22</f>
        <v>19.440000000000001</v>
      </c>
      <c r="T33" s="141">
        <f>[29]Janeiro!$J$23</f>
        <v>37.080000000000005</v>
      </c>
      <c r="U33" s="141">
        <f>[29]Janeiro!$J$24</f>
        <v>29.880000000000003</v>
      </c>
      <c r="V33" s="141">
        <f>[29]Janeiro!$J$25</f>
        <v>37.440000000000005</v>
      </c>
      <c r="W33" s="141">
        <f>[29]Janeiro!$J$26</f>
        <v>30.240000000000002</v>
      </c>
      <c r="X33" s="141">
        <f>[29]Janeiro!$J$27</f>
        <v>35.64</v>
      </c>
      <c r="Y33" s="141">
        <f>[29]Janeiro!$J$28</f>
        <v>21.96</v>
      </c>
      <c r="Z33" s="141">
        <f>[29]Janeiro!$J$29</f>
        <v>19.8</v>
      </c>
      <c r="AA33" s="141">
        <f>[29]Janeiro!$J$30</f>
        <v>22.32</v>
      </c>
      <c r="AB33" s="141">
        <f>[29]Janeiro!$J$31</f>
        <v>31.319999999999997</v>
      </c>
      <c r="AC33" s="141">
        <f>[29]Janeiro!$J$32</f>
        <v>28.8</v>
      </c>
      <c r="AD33" s="141">
        <f>[29]Janeiro!$J$33</f>
        <v>24.12</v>
      </c>
      <c r="AE33" s="141">
        <f>[29]Janeiro!$J$34</f>
        <v>46.080000000000005</v>
      </c>
      <c r="AF33" s="141">
        <f>[29]Janeiro!$J$35</f>
        <v>21.6</v>
      </c>
      <c r="AG33" s="146">
        <f t="shared" si="3"/>
        <v>55.440000000000005</v>
      </c>
      <c r="AH33" s="145">
        <f t="shared" si="4"/>
        <v>28.498064516129038</v>
      </c>
      <c r="AK33" s="117" t="s">
        <v>35</v>
      </c>
      <c r="AL33" s="117" t="s">
        <v>35</v>
      </c>
    </row>
    <row r="34" spans="1:38" x14ac:dyDescent="0.2">
      <c r="A34" s="50" t="s">
        <v>13</v>
      </c>
      <c r="B34" s="141">
        <f>[30]Janeiro!$J$5</f>
        <v>41.4</v>
      </c>
      <c r="C34" s="141">
        <f>[30]Janeiro!$J$6</f>
        <v>36.36</v>
      </c>
      <c r="D34" s="141">
        <f>[30]Janeiro!$J$7</f>
        <v>46.080000000000005</v>
      </c>
      <c r="E34" s="141">
        <f>[30]Janeiro!$J$8</f>
        <v>32.04</v>
      </c>
      <c r="F34" s="141">
        <f>[30]Janeiro!$J$9</f>
        <v>45</v>
      </c>
      <c r="G34" s="141">
        <f>[30]Janeiro!$J$10</f>
        <v>30.96</v>
      </c>
      <c r="H34" s="141">
        <f>[30]Janeiro!$J$11</f>
        <v>20.52</v>
      </c>
      <c r="I34" s="141">
        <f>[30]Janeiro!$J$12</f>
        <v>24.12</v>
      </c>
      <c r="J34" s="141">
        <f>[30]Janeiro!$J$13</f>
        <v>46.080000000000005</v>
      </c>
      <c r="K34" s="141">
        <f>[30]Janeiro!$J$14</f>
        <v>34.200000000000003</v>
      </c>
      <c r="L34" s="141">
        <f>[30]Janeiro!$J$15</f>
        <v>33.480000000000004</v>
      </c>
      <c r="M34" s="141">
        <f>[30]Janeiro!$J$16</f>
        <v>36</v>
      </c>
      <c r="N34" s="141">
        <f>[30]Janeiro!$J$17</f>
        <v>37.440000000000005</v>
      </c>
      <c r="O34" s="141">
        <f>[30]Janeiro!$J$18</f>
        <v>36.36</v>
      </c>
      <c r="P34" s="141">
        <f>[30]Janeiro!$J$19</f>
        <v>20.52</v>
      </c>
      <c r="Q34" s="141">
        <f>[30]Janeiro!$J$20</f>
        <v>27.720000000000002</v>
      </c>
      <c r="R34" s="141">
        <f>[30]Janeiro!$J$21</f>
        <v>37.800000000000004</v>
      </c>
      <c r="S34" s="141">
        <f>[30]Janeiro!$J$22</f>
        <v>36.72</v>
      </c>
      <c r="T34" s="141">
        <f>[30]Janeiro!$J$23</f>
        <v>43.56</v>
      </c>
      <c r="U34" s="141">
        <f>[30]Janeiro!$J$24</f>
        <v>34.92</v>
      </c>
      <c r="V34" s="141">
        <f>[30]Janeiro!$J$25</f>
        <v>37.800000000000004</v>
      </c>
      <c r="W34" s="141">
        <f>[30]Janeiro!$J$26</f>
        <v>35.28</v>
      </c>
      <c r="X34" s="141">
        <f>[30]Janeiro!$J$27</f>
        <v>71.64</v>
      </c>
      <c r="Y34" s="141">
        <f>[30]Janeiro!$J$28</f>
        <v>27</v>
      </c>
      <c r="Z34" s="141">
        <f>[30]Janeiro!$J$29</f>
        <v>24.12</v>
      </c>
      <c r="AA34" s="141">
        <f>[30]Janeiro!$J$30</f>
        <v>27.720000000000002</v>
      </c>
      <c r="AB34" s="141">
        <f>[30]Janeiro!$J$31</f>
        <v>26.64</v>
      </c>
      <c r="AC34" s="141">
        <f>[30]Janeiro!$J$32</f>
        <v>29.52</v>
      </c>
      <c r="AD34" s="141">
        <f>[30]Janeiro!$J$33</f>
        <v>36.36</v>
      </c>
      <c r="AE34" s="141">
        <f>[30]Janeiro!$J$34</f>
        <v>43.92</v>
      </c>
      <c r="AF34" s="141">
        <f>[30]Janeiro!$J$35</f>
        <v>50.76</v>
      </c>
      <c r="AG34" s="146">
        <f t="shared" si="3"/>
        <v>71.64</v>
      </c>
      <c r="AH34" s="145">
        <f t="shared" si="4"/>
        <v>35.872258064516124</v>
      </c>
      <c r="AK34" s="18" t="s">
        <v>35</v>
      </c>
    </row>
    <row r="35" spans="1:38" x14ac:dyDescent="0.2">
      <c r="A35" s="50" t="s">
        <v>159</v>
      </c>
      <c r="B35" s="141">
        <f>[31]Janeiro!$J$5</f>
        <v>65.88000000000001</v>
      </c>
      <c r="C35" s="141">
        <f>[31]Janeiro!$J$6</f>
        <v>48.96</v>
      </c>
      <c r="D35" s="141">
        <f>[31]Janeiro!$J$7</f>
        <v>30.6</v>
      </c>
      <c r="E35" s="141">
        <f>[31]Janeiro!$J$8</f>
        <v>24.48</v>
      </c>
      <c r="F35" s="141">
        <f>[31]Janeiro!$J$9</f>
        <v>27</v>
      </c>
      <c r="G35" s="141">
        <f>[31]Janeiro!$J$10</f>
        <v>31.680000000000003</v>
      </c>
      <c r="H35" s="141">
        <f>[31]Janeiro!$J$11</f>
        <v>37.440000000000005</v>
      </c>
      <c r="I35" s="141">
        <f>[31]Janeiro!$J$12</f>
        <v>24.48</v>
      </c>
      <c r="J35" s="141">
        <f>[31]Janeiro!$J$13</f>
        <v>21.6</v>
      </c>
      <c r="K35" s="141">
        <f>[31]Janeiro!$J$14</f>
        <v>40.32</v>
      </c>
      <c r="L35" s="141">
        <f>[31]Janeiro!$J$15</f>
        <v>42.12</v>
      </c>
      <c r="M35" s="141">
        <f>[31]Janeiro!$J$16</f>
        <v>27</v>
      </c>
      <c r="N35" s="141">
        <f>[31]Janeiro!$J$17</f>
        <v>46.440000000000005</v>
      </c>
      <c r="O35" s="141">
        <f>[31]Janeiro!$J$18</f>
        <v>29.880000000000003</v>
      </c>
      <c r="P35" s="141">
        <f>[31]Janeiro!$J$19</f>
        <v>22.68</v>
      </c>
      <c r="Q35" s="141">
        <f>[31]Janeiro!$J$20</f>
        <v>29.52</v>
      </c>
      <c r="R35" s="141">
        <f>[31]Janeiro!$J$21</f>
        <v>36.72</v>
      </c>
      <c r="S35" s="141">
        <f>[31]Janeiro!$J$22</f>
        <v>26.64</v>
      </c>
      <c r="T35" s="141">
        <f>[31]Janeiro!$J$23</f>
        <v>41.4</v>
      </c>
      <c r="U35" s="141">
        <f>[31]Janeiro!$J$24</f>
        <v>28.08</v>
      </c>
      <c r="V35" s="141">
        <f>[31]Janeiro!$J$25</f>
        <v>45</v>
      </c>
      <c r="W35" s="141">
        <f>[31]Janeiro!$J$26</f>
        <v>67.680000000000007</v>
      </c>
      <c r="X35" s="141">
        <f>[31]Janeiro!$J$27</f>
        <v>23.040000000000003</v>
      </c>
      <c r="Y35" s="141">
        <f>[31]Janeiro!$J$28</f>
        <v>20.88</v>
      </c>
      <c r="Z35" s="141">
        <f>[31]Janeiro!$J$29</f>
        <v>30.240000000000002</v>
      </c>
      <c r="AA35" s="141">
        <f>[31]Janeiro!$J$30</f>
        <v>22.68</v>
      </c>
      <c r="AB35" s="141">
        <f>[31]Janeiro!$J$31</f>
        <v>30.240000000000002</v>
      </c>
      <c r="AC35" s="141">
        <f>[31]Janeiro!$J$32</f>
        <v>24.840000000000003</v>
      </c>
      <c r="AD35" s="141">
        <f>[31]Janeiro!$J$33</f>
        <v>48.96</v>
      </c>
      <c r="AE35" s="141">
        <f>[31]Janeiro!$J$34</f>
        <v>41.4</v>
      </c>
      <c r="AF35" s="141">
        <f>[31]Janeiro!$J$35</f>
        <v>38.880000000000003</v>
      </c>
      <c r="AG35" s="146">
        <f t="shared" si="3"/>
        <v>67.680000000000007</v>
      </c>
      <c r="AH35" s="145">
        <f t="shared" si="4"/>
        <v>34.734193548387104</v>
      </c>
      <c r="AL35" s="115" t="s">
        <v>35</v>
      </c>
    </row>
    <row r="36" spans="1:38" hidden="1" x14ac:dyDescent="0.2">
      <c r="A36" s="50" t="s">
        <v>130</v>
      </c>
      <c r="B36" s="141" t="str">
        <f>[32]Janeiro!$J$5</f>
        <v>*</v>
      </c>
      <c r="C36" s="141" t="str">
        <f>[32]Janeiro!$J$6</f>
        <v>*</v>
      </c>
      <c r="D36" s="141" t="str">
        <f>[32]Janeiro!$J$7</f>
        <v>*</v>
      </c>
      <c r="E36" s="141" t="str">
        <f>[32]Janeiro!$J$8</f>
        <v>*</v>
      </c>
      <c r="F36" s="141" t="str">
        <f>[32]Janeiro!$J$9</f>
        <v>*</v>
      </c>
      <c r="G36" s="141" t="str">
        <f>[32]Janeiro!$J$10</f>
        <v>*</v>
      </c>
      <c r="H36" s="141" t="str">
        <f>[32]Janeiro!$J$11</f>
        <v>*</v>
      </c>
      <c r="I36" s="141" t="str">
        <f>[32]Janeiro!$J$12</f>
        <v>*</v>
      </c>
      <c r="J36" s="141" t="str">
        <f>[32]Janeiro!$J$13</f>
        <v>*</v>
      </c>
      <c r="K36" s="141" t="str">
        <f>[32]Janeiro!$J$14</f>
        <v>*</v>
      </c>
      <c r="L36" s="141" t="str">
        <f>[32]Janeiro!$J$15</f>
        <v>*</v>
      </c>
      <c r="M36" s="141" t="str">
        <f>[32]Janeiro!$J$16</f>
        <v>*</v>
      </c>
      <c r="N36" s="141" t="str">
        <f>[32]Janeiro!$J$17</f>
        <v>*</v>
      </c>
      <c r="O36" s="141" t="str">
        <f>[32]Janeiro!$J$18</f>
        <v>*</v>
      </c>
      <c r="P36" s="141" t="str">
        <f>[32]Janeiro!$J$19</f>
        <v>*</v>
      </c>
      <c r="Q36" s="141" t="str">
        <f>[32]Janeiro!$J$20</f>
        <v>*</v>
      </c>
      <c r="R36" s="141" t="str">
        <f>[32]Janeiro!$J$21</f>
        <v>*</v>
      </c>
      <c r="S36" s="141" t="str">
        <f>[32]Janeiro!$J$22</f>
        <v>*</v>
      </c>
      <c r="T36" s="141" t="str">
        <f>[32]Janeiro!$J$23</f>
        <v>*</v>
      </c>
      <c r="U36" s="141" t="str">
        <f>[32]Janeiro!$J$24</f>
        <v>*</v>
      </c>
      <c r="V36" s="141" t="str">
        <f>[32]Janeiro!$J$25</f>
        <v>*</v>
      </c>
      <c r="W36" s="141" t="str">
        <f>[32]Janeiro!$J$26</f>
        <v>*</v>
      </c>
      <c r="X36" s="141" t="str">
        <f>[32]Janeiro!$J$27</f>
        <v>*</v>
      </c>
      <c r="Y36" s="141" t="str">
        <f>[32]Janeiro!$J$28</f>
        <v>*</v>
      </c>
      <c r="Z36" s="141" t="str">
        <f>[32]Janeiro!$J$29</f>
        <v>*</v>
      </c>
      <c r="AA36" s="141" t="str">
        <f>[32]Janeiro!$J$30</f>
        <v>*</v>
      </c>
      <c r="AB36" s="141" t="str">
        <f>[32]Janeiro!$J$31</f>
        <v>*</v>
      </c>
      <c r="AC36" s="141" t="str">
        <f>[32]Janeiro!$J$32</f>
        <v>*</v>
      </c>
      <c r="AD36" s="141" t="str">
        <f>[32]Janeiro!$J$33</f>
        <v>*</v>
      </c>
      <c r="AE36" s="141" t="str">
        <f>[32]Janeiro!$J$34</f>
        <v>*</v>
      </c>
      <c r="AF36" s="141" t="str">
        <f>[32]Janeiro!$J$35</f>
        <v>*</v>
      </c>
      <c r="AG36" s="146">
        <f t="shared" si="3"/>
        <v>0</v>
      </c>
      <c r="AH36" s="145" t="e">
        <f t="shared" si="4"/>
        <v>#DIV/0!</v>
      </c>
      <c r="AK36" s="18" t="s">
        <v>35</v>
      </c>
    </row>
    <row r="37" spans="1:38" x14ac:dyDescent="0.2">
      <c r="A37" s="50" t="s">
        <v>14</v>
      </c>
      <c r="B37" s="141">
        <f>[33]Janeiro!$J$5</f>
        <v>21.96</v>
      </c>
      <c r="C37" s="141">
        <f>[33]Janeiro!$J$6</f>
        <v>39.6</v>
      </c>
      <c r="D37" s="141">
        <f>[33]Janeiro!$J$7</f>
        <v>24.840000000000003</v>
      </c>
      <c r="E37" s="141">
        <f>[33]Janeiro!$J$8</f>
        <v>71.64</v>
      </c>
      <c r="F37" s="141">
        <f>[33]Janeiro!$J$9</f>
        <v>25.92</v>
      </c>
      <c r="G37" s="141">
        <f>[33]Janeiro!$J$10</f>
        <v>16.559999999999999</v>
      </c>
      <c r="H37" s="141">
        <f>[33]Janeiro!$J$11</f>
        <v>29.16</v>
      </c>
      <c r="I37" s="141">
        <f>[33]Janeiro!$J$12</f>
        <v>10.08</v>
      </c>
      <c r="J37" s="141">
        <f>[33]Janeiro!$J$13</f>
        <v>28.44</v>
      </c>
      <c r="K37" s="141">
        <f>[33]Janeiro!$J$14</f>
        <v>34.200000000000003</v>
      </c>
      <c r="L37" s="141">
        <f>[33]Janeiro!$J$15</f>
        <v>15.840000000000002</v>
      </c>
      <c r="M37" s="141">
        <f>[33]Janeiro!$J$16</f>
        <v>37.800000000000004</v>
      </c>
      <c r="N37" s="141">
        <f>[33]Janeiro!$J$17</f>
        <v>59.760000000000005</v>
      </c>
      <c r="O37" s="141">
        <f>[33]Janeiro!$J$18</f>
        <v>47.519999999999996</v>
      </c>
      <c r="P37" s="141">
        <f>[33]Janeiro!$J$19</f>
        <v>24.48</v>
      </c>
      <c r="Q37" s="141">
        <f>[33]Janeiro!$J$20</f>
        <v>38.880000000000003</v>
      </c>
      <c r="R37" s="141">
        <f>[33]Janeiro!$J$21</f>
        <v>56.519999999999996</v>
      </c>
      <c r="S37" s="141">
        <f>[33]Janeiro!$J$22</f>
        <v>49.680000000000007</v>
      </c>
      <c r="T37" s="141">
        <f>[33]Janeiro!$J$23</f>
        <v>40.32</v>
      </c>
      <c r="U37" s="141">
        <f>[33]Janeiro!$J$24</f>
        <v>49.32</v>
      </c>
      <c r="V37" s="141">
        <f>[33]Janeiro!$J$25</f>
        <v>36.36</v>
      </c>
      <c r="W37" s="141">
        <f>[33]Janeiro!$J$26</f>
        <v>29.880000000000003</v>
      </c>
      <c r="X37" s="141">
        <f>[33]Janeiro!$J$27</f>
        <v>33.480000000000004</v>
      </c>
      <c r="Y37" s="141">
        <f>[33]Janeiro!$J$28</f>
        <v>22.68</v>
      </c>
      <c r="Z37" s="141">
        <f>[33]Janeiro!$J$29</f>
        <v>0</v>
      </c>
      <c r="AA37" s="141">
        <f>[33]Janeiro!$J$30</f>
        <v>15.48</v>
      </c>
      <c r="AB37" s="141">
        <f>[33]Janeiro!$J$31</f>
        <v>50.04</v>
      </c>
      <c r="AC37" s="141">
        <f>[33]Janeiro!$J$32</f>
        <v>29.52</v>
      </c>
      <c r="AD37" s="141">
        <f>[33]Janeiro!$J$33</f>
        <v>45.72</v>
      </c>
      <c r="AE37" s="141">
        <f>[33]Janeiro!$J$34</f>
        <v>35.64</v>
      </c>
      <c r="AF37" s="141">
        <f>[33]Janeiro!$J$35</f>
        <v>34.200000000000003</v>
      </c>
      <c r="AG37" s="146">
        <f t="shared" si="3"/>
        <v>71.64</v>
      </c>
      <c r="AH37" s="145">
        <f t="shared" si="4"/>
        <v>34.049032258064521</v>
      </c>
    </row>
    <row r="38" spans="1:38" hidden="1" x14ac:dyDescent="0.2">
      <c r="A38" s="109" t="s">
        <v>160</v>
      </c>
      <c r="B38" s="141" t="str">
        <f>[34]Janeiro!$J$5</f>
        <v>*</v>
      </c>
      <c r="C38" s="141" t="str">
        <f>[34]Janeiro!$J$6</f>
        <v>*</v>
      </c>
      <c r="D38" s="141" t="str">
        <f>[34]Janeiro!$J$7</f>
        <v>*</v>
      </c>
      <c r="E38" s="141" t="str">
        <f>[34]Janeiro!$J$8</f>
        <v>*</v>
      </c>
      <c r="F38" s="141" t="str">
        <f>[34]Janeiro!$J$9</f>
        <v>*</v>
      </c>
      <c r="G38" s="141" t="str">
        <f>[34]Janeiro!$J$10</f>
        <v>*</v>
      </c>
      <c r="H38" s="141" t="str">
        <f>[34]Janeiro!$J$11</f>
        <v>*</v>
      </c>
      <c r="I38" s="141" t="str">
        <f>[34]Janeiro!$J$12</f>
        <v>*</v>
      </c>
      <c r="J38" s="141" t="str">
        <f>[34]Janeiro!$J$13</f>
        <v>*</v>
      </c>
      <c r="K38" s="141" t="str">
        <f>[34]Janeiro!$J$14</f>
        <v>*</v>
      </c>
      <c r="L38" s="141" t="str">
        <f>[34]Janeiro!$J$15</f>
        <v>*</v>
      </c>
      <c r="M38" s="141" t="str">
        <f>[34]Janeiro!$J$16</f>
        <v>*</v>
      </c>
      <c r="N38" s="141" t="str">
        <f>[34]Janeiro!$J$17</f>
        <v>*</v>
      </c>
      <c r="O38" s="141" t="str">
        <f>[34]Janeiro!$J$18</f>
        <v>*</v>
      </c>
      <c r="P38" s="141" t="str">
        <f>[34]Janeiro!$J$19</f>
        <v>*</v>
      </c>
      <c r="Q38" s="141" t="str">
        <f>[34]Janeiro!$J$20</f>
        <v>*</v>
      </c>
      <c r="R38" s="141" t="str">
        <f>[34]Janeiro!$J$21</f>
        <v>*</v>
      </c>
      <c r="S38" s="141" t="str">
        <f>[34]Janeiro!$J$22</f>
        <v>*</v>
      </c>
      <c r="T38" s="141" t="str">
        <f>[34]Janeiro!$J$23</f>
        <v>*</v>
      </c>
      <c r="U38" s="141" t="str">
        <f>[34]Janeiro!$J$24</f>
        <v>*</v>
      </c>
      <c r="V38" s="141" t="str">
        <f>[34]Janeiro!$J$25</f>
        <v>*</v>
      </c>
      <c r="W38" s="141" t="str">
        <f>[34]Janeiro!$J$26</f>
        <v>*</v>
      </c>
      <c r="X38" s="141" t="str">
        <f>[34]Janeiro!$J$27</f>
        <v>*</v>
      </c>
      <c r="Y38" s="141" t="str">
        <f>[34]Janeiro!$J$28</f>
        <v>*</v>
      </c>
      <c r="Z38" s="141" t="str">
        <f>[34]Janeiro!$J$29</f>
        <v>*</v>
      </c>
      <c r="AA38" s="141" t="str">
        <f>[34]Janeiro!$J$30</f>
        <v>*</v>
      </c>
      <c r="AB38" s="141" t="str">
        <f>[34]Janeiro!$J$31</f>
        <v>*</v>
      </c>
      <c r="AC38" s="141" t="str">
        <f>[34]Janeiro!$J$32</f>
        <v>*</v>
      </c>
      <c r="AD38" s="141" t="str">
        <f>[34]Janeiro!$J$33</f>
        <v>*</v>
      </c>
      <c r="AE38" s="141" t="str">
        <f>[34]Janeiro!$J$34</f>
        <v>*</v>
      </c>
      <c r="AF38" s="141" t="str">
        <f>[34]Janeiro!$J$35</f>
        <v>*</v>
      </c>
      <c r="AG38" s="146">
        <f t="shared" si="3"/>
        <v>0</v>
      </c>
      <c r="AH38" s="145" t="e">
        <f t="shared" si="4"/>
        <v>#DIV/0!</v>
      </c>
      <c r="AK38" s="18" t="s">
        <v>35</v>
      </c>
      <c r="AL38" s="115" t="s">
        <v>35</v>
      </c>
    </row>
    <row r="39" spans="1:38" x14ac:dyDescent="0.2">
      <c r="A39" s="50" t="s">
        <v>15</v>
      </c>
      <c r="B39" s="141">
        <f>[35]Janeiro!$J$5</f>
        <v>30.240000000000002</v>
      </c>
      <c r="C39" s="141">
        <f>[35]Janeiro!$J$6</f>
        <v>28.08</v>
      </c>
      <c r="D39" s="141">
        <f>[35]Janeiro!$J$7</f>
        <v>37.800000000000004</v>
      </c>
      <c r="E39" s="141">
        <f>[35]Janeiro!$J$8</f>
        <v>39.96</v>
      </c>
      <c r="F39" s="141">
        <f>[35]Janeiro!$J$9</f>
        <v>40.32</v>
      </c>
      <c r="G39" s="141">
        <f>[35]Janeiro!$J$10</f>
        <v>28.44</v>
      </c>
      <c r="H39" s="141">
        <f>[35]Janeiro!$J$11</f>
        <v>37.800000000000004</v>
      </c>
      <c r="I39" s="141">
        <f>[35]Janeiro!$J$12</f>
        <v>33.840000000000003</v>
      </c>
      <c r="J39" s="141">
        <f>[35]Janeiro!$J$13</f>
        <v>30.6</v>
      </c>
      <c r="K39" s="141">
        <f>[35]Janeiro!$J$14</f>
        <v>48.96</v>
      </c>
      <c r="L39" s="141">
        <f>[35]Janeiro!$J$15</f>
        <v>29.16</v>
      </c>
      <c r="M39" s="141">
        <f>[35]Janeiro!$J$16</f>
        <v>25.2</v>
      </c>
      <c r="N39" s="141">
        <f>[35]Janeiro!$J$17</f>
        <v>41.76</v>
      </c>
      <c r="O39" s="141">
        <f>[35]Janeiro!$J$18</f>
        <v>37.800000000000004</v>
      </c>
      <c r="P39" s="141">
        <f>[35]Janeiro!$J$19</f>
        <v>26.28</v>
      </c>
      <c r="Q39" s="141">
        <f>[35]Janeiro!$J$20</f>
        <v>39.6</v>
      </c>
      <c r="R39" s="141">
        <f>[35]Janeiro!$J$21</f>
        <v>25.56</v>
      </c>
      <c r="S39" s="141">
        <f>[35]Janeiro!$J$22</f>
        <v>43.56</v>
      </c>
      <c r="T39" s="141">
        <f>[35]Janeiro!$J$23</f>
        <v>41.76</v>
      </c>
      <c r="U39" s="141">
        <f>[35]Janeiro!$J$24</f>
        <v>36.36</v>
      </c>
      <c r="V39" s="141">
        <f>[35]Janeiro!$J$25</f>
        <v>35.64</v>
      </c>
      <c r="W39" s="141">
        <f>[35]Janeiro!$J$26</f>
        <v>40.680000000000007</v>
      </c>
      <c r="X39" s="141">
        <f>[35]Janeiro!$J$27</f>
        <v>22.32</v>
      </c>
      <c r="Y39" s="141">
        <f>[35]Janeiro!$J$28</f>
        <v>27.720000000000002</v>
      </c>
      <c r="Z39" s="141">
        <f>[35]Janeiro!$J$29</f>
        <v>31.680000000000003</v>
      </c>
      <c r="AA39" s="141">
        <f>[35]Janeiro!$J$30</f>
        <v>29.880000000000003</v>
      </c>
      <c r="AB39" s="141">
        <f>[35]Janeiro!$J$31</f>
        <v>27.36</v>
      </c>
      <c r="AC39" s="141">
        <f>[35]Janeiro!$J$32</f>
        <v>24.840000000000003</v>
      </c>
      <c r="AD39" s="141">
        <f>[35]Janeiro!$J$33</f>
        <v>69.12</v>
      </c>
      <c r="AE39" s="141">
        <f>[35]Janeiro!$J$34</f>
        <v>38.880000000000003</v>
      </c>
      <c r="AF39" s="141">
        <f>[35]Janeiro!$J$35</f>
        <v>28.8</v>
      </c>
      <c r="AG39" s="146">
        <f t="shared" si="3"/>
        <v>69.12</v>
      </c>
      <c r="AH39" s="145">
        <f t="shared" si="4"/>
        <v>34.838709677419359</v>
      </c>
      <c r="AI39" s="115" t="s">
        <v>35</v>
      </c>
      <c r="AK39" s="115" t="s">
        <v>35</v>
      </c>
      <c r="AL39" s="123" t="s">
        <v>35</v>
      </c>
    </row>
    <row r="40" spans="1:38" hidden="1" x14ac:dyDescent="0.2">
      <c r="A40" s="109" t="s">
        <v>16</v>
      </c>
      <c r="B40" s="141" t="str">
        <f>[36]Janeiro!$J$5</f>
        <v>*</v>
      </c>
      <c r="C40" s="141" t="str">
        <f>[36]Janeiro!$J$6</f>
        <v>*</v>
      </c>
      <c r="D40" s="141" t="str">
        <f>[36]Janeiro!$J$7</f>
        <v>*</v>
      </c>
      <c r="E40" s="141" t="str">
        <f>[36]Janeiro!$J$8</f>
        <v>*</v>
      </c>
      <c r="F40" s="141" t="str">
        <f>[36]Janeiro!$J$9</f>
        <v>*</v>
      </c>
      <c r="G40" s="141" t="str">
        <f>[36]Janeiro!$J$10</f>
        <v>*</v>
      </c>
      <c r="H40" s="141" t="str">
        <f>[36]Janeiro!$J$11</f>
        <v>*</v>
      </c>
      <c r="I40" s="141" t="str">
        <f>[36]Janeiro!$J$12</f>
        <v>*</v>
      </c>
      <c r="J40" s="141" t="str">
        <f>[36]Janeiro!$J$13</f>
        <v>*</v>
      </c>
      <c r="K40" s="141" t="str">
        <f>[36]Janeiro!$J$14</f>
        <v>*</v>
      </c>
      <c r="L40" s="141" t="str">
        <f>[36]Janeiro!$J$15</f>
        <v>*</v>
      </c>
      <c r="M40" s="141" t="str">
        <f>[36]Janeiro!$J$16</f>
        <v>*</v>
      </c>
      <c r="N40" s="141" t="str">
        <f>[36]Janeiro!$J$17</f>
        <v>*</v>
      </c>
      <c r="O40" s="141" t="str">
        <f>[36]Janeiro!$J$18</f>
        <v>*</v>
      </c>
      <c r="P40" s="141" t="str">
        <f>[36]Janeiro!$J$19</f>
        <v>*</v>
      </c>
      <c r="Q40" s="141" t="str">
        <f>[36]Janeiro!$J$20</f>
        <v>*</v>
      </c>
      <c r="R40" s="141" t="str">
        <f>[36]Janeiro!$J$21</f>
        <v>*</v>
      </c>
      <c r="S40" s="141" t="str">
        <f>[36]Janeiro!$J$22</f>
        <v>*</v>
      </c>
      <c r="T40" s="141" t="str">
        <f>[36]Janeiro!$J$23</f>
        <v>*</v>
      </c>
      <c r="U40" s="141" t="str">
        <f>[36]Janeiro!$J$24</f>
        <v>*</v>
      </c>
      <c r="V40" s="141" t="str">
        <f>[36]Janeiro!$J$25</f>
        <v>*</v>
      </c>
      <c r="W40" s="141" t="str">
        <f>[36]Janeiro!$J$26</f>
        <v>*</v>
      </c>
      <c r="X40" s="141" t="str">
        <f>[36]Janeiro!$J$27</f>
        <v>*</v>
      </c>
      <c r="Y40" s="141" t="str">
        <f>[36]Janeiro!$J$28</f>
        <v>*</v>
      </c>
      <c r="Z40" s="141" t="str">
        <f>[36]Janeiro!$J$29</f>
        <v>*</v>
      </c>
      <c r="AA40" s="141" t="str">
        <f>[36]Janeiro!$J$30</f>
        <v>*</v>
      </c>
      <c r="AB40" s="141" t="str">
        <f>[36]Janeiro!$J$31</f>
        <v>*</v>
      </c>
      <c r="AC40" s="141" t="str">
        <f>[36]Janeiro!$J$32</f>
        <v>*</v>
      </c>
      <c r="AD40" s="141" t="str">
        <f>[36]Janeiro!$J$33</f>
        <v>*</v>
      </c>
      <c r="AE40" s="141" t="str">
        <f>[36]Janeiro!$J$34</f>
        <v>*</v>
      </c>
      <c r="AF40" s="141" t="str">
        <f>[36]Janeiro!$J$35</f>
        <v>*</v>
      </c>
      <c r="AG40" s="146">
        <f t="shared" si="3"/>
        <v>0</v>
      </c>
      <c r="AH40" s="145" t="e">
        <f t="shared" si="4"/>
        <v>#DIV/0!</v>
      </c>
      <c r="AL40" s="18" t="s">
        <v>35</v>
      </c>
    </row>
    <row r="41" spans="1:38" x14ac:dyDescent="0.2">
      <c r="A41" s="50" t="s">
        <v>161</v>
      </c>
      <c r="B41" s="141">
        <f>[37]Janeiro!$J$5</f>
        <v>36.36</v>
      </c>
      <c r="C41" s="141">
        <f>[37]Janeiro!$J$6</f>
        <v>47.519999999999996</v>
      </c>
      <c r="D41" s="141">
        <f>[37]Janeiro!$J$7</f>
        <v>32.04</v>
      </c>
      <c r="E41" s="141">
        <f>[37]Janeiro!$J$8</f>
        <v>44.28</v>
      </c>
      <c r="F41" s="141">
        <f>[37]Janeiro!$J$9</f>
        <v>27.36</v>
      </c>
      <c r="G41" s="141">
        <f>[37]Janeiro!$J$10</f>
        <v>29.880000000000003</v>
      </c>
      <c r="H41" s="141">
        <f>[37]Janeiro!$J$11</f>
        <v>33.480000000000004</v>
      </c>
      <c r="I41" s="141">
        <f>[37]Janeiro!$J$12</f>
        <v>29.880000000000003</v>
      </c>
      <c r="J41" s="141">
        <f>[37]Janeiro!$J$13</f>
        <v>33.119999999999997</v>
      </c>
      <c r="K41" s="141">
        <f>[37]Janeiro!$J$14</f>
        <v>36.36</v>
      </c>
      <c r="L41" s="141">
        <f>[37]Janeiro!$J$15</f>
        <v>37.800000000000004</v>
      </c>
      <c r="M41" s="141">
        <f>[37]Janeiro!$J$16</f>
        <v>33.119999999999997</v>
      </c>
      <c r="N41" s="141">
        <f>[37]Janeiro!$J$17</f>
        <v>43.2</v>
      </c>
      <c r="O41" s="141">
        <f>[37]Janeiro!$J$18</f>
        <v>44.64</v>
      </c>
      <c r="P41" s="141">
        <f>[37]Janeiro!$J$19</f>
        <v>31.319999999999997</v>
      </c>
      <c r="Q41" s="141">
        <f>[37]Janeiro!$J$20</f>
        <v>49.32</v>
      </c>
      <c r="R41" s="141">
        <f>[37]Janeiro!$J$21</f>
        <v>21.6</v>
      </c>
      <c r="S41" s="141">
        <f>[37]Janeiro!$J$22</f>
        <v>29.16</v>
      </c>
      <c r="T41" s="141">
        <f>[37]Janeiro!$J$23</f>
        <v>38.880000000000003</v>
      </c>
      <c r="U41" s="141">
        <f>[37]Janeiro!$J$24</f>
        <v>59.04</v>
      </c>
      <c r="V41" s="141">
        <f>[37]Janeiro!$J$25</f>
        <v>39.96</v>
      </c>
      <c r="W41" s="141">
        <f>[37]Janeiro!$J$26</f>
        <v>37.080000000000005</v>
      </c>
      <c r="X41" s="141">
        <f>[37]Janeiro!$J$27</f>
        <v>28.44</v>
      </c>
      <c r="Y41" s="141">
        <f>[37]Janeiro!$J$28</f>
        <v>25.2</v>
      </c>
      <c r="Z41" s="141">
        <f>[37]Janeiro!$J$29</f>
        <v>34.56</v>
      </c>
      <c r="AA41" s="141">
        <f>[37]Janeiro!$J$30</f>
        <v>28.44</v>
      </c>
      <c r="AB41" s="141">
        <f>[37]Janeiro!$J$31</f>
        <v>38.519999999999996</v>
      </c>
      <c r="AC41" s="141">
        <f>[37]Janeiro!$J$32</f>
        <v>35.64</v>
      </c>
      <c r="AD41" s="141">
        <f>[37]Janeiro!$J$33</f>
        <v>46.440000000000005</v>
      </c>
      <c r="AE41" s="141">
        <f>[37]Janeiro!$J$34</f>
        <v>42.84</v>
      </c>
      <c r="AF41" s="141">
        <f>[37]Janeiro!$J$35</f>
        <v>42.12</v>
      </c>
      <c r="AG41" s="146">
        <f t="shared" si="3"/>
        <v>59.04</v>
      </c>
      <c r="AH41" s="145">
        <f t="shared" si="4"/>
        <v>36.696774193548386</v>
      </c>
    </row>
    <row r="42" spans="1:38" x14ac:dyDescent="0.2">
      <c r="A42" s="50" t="s">
        <v>17</v>
      </c>
      <c r="B42" s="141">
        <f>[38]Janeiro!$J$5</f>
        <v>41.04</v>
      </c>
      <c r="C42" s="141">
        <f>[38]Janeiro!$J$6</f>
        <v>49.32</v>
      </c>
      <c r="D42" s="141">
        <f>[38]Janeiro!$J$7</f>
        <v>38.159999999999997</v>
      </c>
      <c r="E42" s="141">
        <f>[38]Janeiro!$J$8</f>
        <v>24.12</v>
      </c>
      <c r="F42" s="141">
        <f>[38]Janeiro!$J$9</f>
        <v>29.52</v>
      </c>
      <c r="G42" s="141">
        <f>[38]Janeiro!$J$10</f>
        <v>28.8</v>
      </c>
      <c r="H42" s="141">
        <f>[38]Janeiro!$J$11</f>
        <v>32.4</v>
      </c>
      <c r="I42" s="141">
        <f>[38]Janeiro!$J$12</f>
        <v>23.759999999999998</v>
      </c>
      <c r="J42" s="141">
        <f>[38]Janeiro!$J$13</f>
        <v>19.8</v>
      </c>
      <c r="K42" s="141">
        <f>[38]Janeiro!$J$14</f>
        <v>51.12</v>
      </c>
      <c r="L42" s="141">
        <f>[38]Janeiro!$J$15</f>
        <v>56.16</v>
      </c>
      <c r="M42" s="141">
        <f>[38]Janeiro!$J$16</f>
        <v>28.8</v>
      </c>
      <c r="N42" s="141">
        <f>[38]Janeiro!$J$17</f>
        <v>46.080000000000005</v>
      </c>
      <c r="O42" s="141">
        <f>[38]Janeiro!$J$18</f>
        <v>35.64</v>
      </c>
      <c r="P42" s="141">
        <f>[38]Janeiro!$J$19</f>
        <v>23.040000000000003</v>
      </c>
      <c r="Q42" s="141">
        <f>[38]Janeiro!$J$20</f>
        <v>24.840000000000003</v>
      </c>
      <c r="R42" s="141">
        <f>[38]Janeiro!$J$21</f>
        <v>38.880000000000003</v>
      </c>
      <c r="S42" s="141">
        <f>[38]Janeiro!$J$22</f>
        <v>34.92</v>
      </c>
      <c r="T42" s="141">
        <f>[38]Janeiro!$J$23</f>
        <v>43.92</v>
      </c>
      <c r="U42" s="141">
        <f>[38]Janeiro!$J$24</f>
        <v>33.480000000000004</v>
      </c>
      <c r="V42" s="141">
        <f>[38]Janeiro!$J$25</f>
        <v>60.839999999999996</v>
      </c>
      <c r="W42" s="141">
        <f>[38]Janeiro!$J$26</f>
        <v>53.28</v>
      </c>
      <c r="X42" s="141">
        <f>[38]Janeiro!$J$27</f>
        <v>24.840000000000003</v>
      </c>
      <c r="Y42" s="141">
        <f>[38]Janeiro!$J$28</f>
        <v>33.119999999999997</v>
      </c>
      <c r="Z42" s="141">
        <f>[38]Janeiro!$J$29</f>
        <v>36.72</v>
      </c>
      <c r="AA42" s="141">
        <f>[38]Janeiro!$J$30</f>
        <v>21.6</v>
      </c>
      <c r="AB42" s="141">
        <f>[38]Janeiro!$J$31</f>
        <v>32.4</v>
      </c>
      <c r="AC42" s="141">
        <f>[38]Janeiro!$J$32</f>
        <v>24.840000000000003</v>
      </c>
      <c r="AD42" s="141">
        <f>[38]Janeiro!$J$33</f>
        <v>34.56</v>
      </c>
      <c r="AE42" s="141">
        <f>[38]Janeiro!$J$34</f>
        <v>47.519999999999996</v>
      </c>
      <c r="AF42" s="141">
        <f>[38]Janeiro!$J$35</f>
        <v>29.52</v>
      </c>
      <c r="AG42" s="146">
        <f t="shared" si="3"/>
        <v>60.839999999999996</v>
      </c>
      <c r="AH42" s="145">
        <f t="shared" si="4"/>
        <v>35.581935483870964</v>
      </c>
      <c r="AK42" s="18" t="s">
        <v>35</v>
      </c>
      <c r="AL42" s="18" t="s">
        <v>35</v>
      </c>
    </row>
    <row r="43" spans="1:38" x14ac:dyDescent="0.2">
      <c r="A43" s="50" t="s">
        <v>143</v>
      </c>
      <c r="B43" s="141">
        <f>[39]Janeiro!$J$5</f>
        <v>45.72</v>
      </c>
      <c r="C43" s="141">
        <f>[39]Janeiro!$J$6</f>
        <v>59.4</v>
      </c>
      <c r="D43" s="141">
        <f>[39]Janeiro!$J$7</f>
        <v>34.56</v>
      </c>
      <c r="E43" s="141">
        <f>[39]Janeiro!$J$8</f>
        <v>29.16</v>
      </c>
      <c r="F43" s="141">
        <f>[39]Janeiro!$J$9</f>
        <v>30.6</v>
      </c>
      <c r="G43" s="141">
        <f>[39]Janeiro!$J$10</f>
        <v>39.96</v>
      </c>
      <c r="H43" s="141">
        <f>[39]Janeiro!$J$11</f>
        <v>43.2</v>
      </c>
      <c r="I43" s="141">
        <f>[39]Janeiro!$J$12</f>
        <v>37.800000000000004</v>
      </c>
      <c r="J43" s="141">
        <f>[39]Janeiro!$J$13</f>
        <v>28.08</v>
      </c>
      <c r="K43" s="141">
        <f>[39]Janeiro!$J$14</f>
        <v>23.400000000000002</v>
      </c>
      <c r="L43" s="141">
        <f>[39]Janeiro!$J$15</f>
        <v>41.04</v>
      </c>
      <c r="M43" s="141">
        <f>[39]Janeiro!$J$16</f>
        <v>47.88</v>
      </c>
      <c r="N43" s="141">
        <f>[39]Janeiro!$J$17</f>
        <v>47.519999999999996</v>
      </c>
      <c r="O43" s="141">
        <f>[39]Janeiro!$J$18</f>
        <v>36</v>
      </c>
      <c r="P43" s="141">
        <f>[39]Janeiro!$J$19</f>
        <v>29.880000000000003</v>
      </c>
      <c r="Q43" s="141">
        <f>[39]Janeiro!$J$20</f>
        <v>37.080000000000005</v>
      </c>
      <c r="R43" s="141">
        <f>[39]Janeiro!$J$21</f>
        <v>37.800000000000004</v>
      </c>
      <c r="S43" s="141">
        <f>[39]Janeiro!$J$22</f>
        <v>47.88</v>
      </c>
      <c r="T43" s="141">
        <f>[39]Janeiro!$J$23</f>
        <v>37.800000000000004</v>
      </c>
      <c r="U43" s="141">
        <f>[39]Janeiro!$J$24</f>
        <v>45.36</v>
      </c>
      <c r="V43" s="141">
        <f>[39]Janeiro!$J$25</f>
        <v>55.800000000000004</v>
      </c>
      <c r="W43" s="141">
        <f>[39]Janeiro!$J$26</f>
        <v>59.4</v>
      </c>
      <c r="X43" s="141">
        <f>[39]Janeiro!$J$27</f>
        <v>29.880000000000003</v>
      </c>
      <c r="Y43" s="141">
        <f>[39]Janeiro!$J$28</f>
        <v>22.68</v>
      </c>
      <c r="Z43" s="141">
        <f>[39]Janeiro!$J$29</f>
        <v>38.880000000000003</v>
      </c>
      <c r="AA43" s="141">
        <f>[39]Janeiro!$J$30</f>
        <v>30.240000000000002</v>
      </c>
      <c r="AB43" s="141">
        <f>[39]Janeiro!$J$31</f>
        <v>40.680000000000007</v>
      </c>
      <c r="AC43" s="141">
        <f>[39]Janeiro!$J$32</f>
        <v>42.480000000000004</v>
      </c>
      <c r="AD43" s="141">
        <f>[39]Janeiro!$J$33</f>
        <v>37.800000000000004</v>
      </c>
      <c r="AE43" s="141">
        <f>[39]Janeiro!$J$34</f>
        <v>40.32</v>
      </c>
      <c r="AF43" s="141">
        <f>[39]Janeiro!$J$35</f>
        <v>64.44</v>
      </c>
      <c r="AG43" s="146">
        <f t="shared" si="3"/>
        <v>64.44</v>
      </c>
      <c r="AH43" s="145">
        <f t="shared" si="4"/>
        <v>40.087741935483862</v>
      </c>
      <c r="AK43" s="18" t="s">
        <v>35</v>
      </c>
    </row>
    <row r="44" spans="1:38" x14ac:dyDescent="0.2">
      <c r="A44" s="50" t="s">
        <v>18</v>
      </c>
      <c r="B44" s="141">
        <f>[40]Janeiro!$J$5</f>
        <v>34.92</v>
      </c>
      <c r="C44" s="141">
        <f>[40]Janeiro!$J$6</f>
        <v>54.36</v>
      </c>
      <c r="D44" s="141">
        <f>[40]Janeiro!$J$7</f>
        <v>45</v>
      </c>
      <c r="E44" s="141">
        <f>[40]Janeiro!$J$8</f>
        <v>44.28</v>
      </c>
      <c r="F44" s="141">
        <f>[40]Janeiro!$J$9</f>
        <v>25.92</v>
      </c>
      <c r="G44" s="141">
        <f>[40]Janeiro!$J$10</f>
        <v>25.2</v>
      </c>
      <c r="H44" s="141">
        <f>[40]Janeiro!$J$11</f>
        <v>25.56</v>
      </c>
      <c r="I44" s="141">
        <f>[40]Janeiro!$J$12</f>
        <v>26.64</v>
      </c>
      <c r="J44" s="141">
        <f>[40]Janeiro!$J$13</f>
        <v>30.96</v>
      </c>
      <c r="K44" s="141">
        <f>[40]Janeiro!$J$14</f>
        <v>33.480000000000004</v>
      </c>
      <c r="L44" s="141">
        <f>[40]Janeiro!$J$15</f>
        <v>36</v>
      </c>
      <c r="M44" s="141">
        <f>[40]Janeiro!$J$16</f>
        <v>44.64</v>
      </c>
      <c r="N44" s="141">
        <f>[40]Janeiro!$J$17</f>
        <v>35.64</v>
      </c>
      <c r="O44" s="141">
        <f>[40]Janeiro!$J$18</f>
        <v>40.680000000000007</v>
      </c>
      <c r="P44" s="141">
        <f>[40]Janeiro!$J$19</f>
        <v>29.880000000000003</v>
      </c>
      <c r="Q44" s="141">
        <f>[40]Janeiro!$J$20</f>
        <v>22.68</v>
      </c>
      <c r="R44" s="141">
        <f>[40]Janeiro!$J$21</f>
        <v>38.159999999999997</v>
      </c>
      <c r="S44" s="141">
        <f>[40]Janeiro!$J$22</f>
        <v>25.92</v>
      </c>
      <c r="T44" s="141">
        <f>[40]Janeiro!$J$23</f>
        <v>43.92</v>
      </c>
      <c r="U44" s="141">
        <f>[40]Janeiro!$J$24</f>
        <v>38.159999999999997</v>
      </c>
      <c r="V44" s="141">
        <f>[40]Janeiro!$J$25</f>
        <v>43.2</v>
      </c>
      <c r="W44" s="141">
        <f>[40]Janeiro!$J$26</f>
        <v>42.12</v>
      </c>
      <c r="X44" s="141">
        <f>[40]Janeiro!$J$27</f>
        <v>35.28</v>
      </c>
      <c r="Y44" s="141">
        <f>[40]Janeiro!$J$28</f>
        <v>31.319999999999997</v>
      </c>
      <c r="Z44" s="141">
        <f>[40]Janeiro!$J$29</f>
        <v>28.44</v>
      </c>
      <c r="AA44" s="141">
        <f>[40]Janeiro!$J$30</f>
        <v>30.96</v>
      </c>
      <c r="AB44" s="141">
        <f>[40]Janeiro!$J$31</f>
        <v>25.56</v>
      </c>
      <c r="AC44" s="141">
        <f>[40]Janeiro!$J$32</f>
        <v>48.24</v>
      </c>
      <c r="AD44" s="141">
        <f>[40]Janeiro!$J$33</f>
        <v>34.92</v>
      </c>
      <c r="AE44" s="141">
        <f>[40]Janeiro!$J$34</f>
        <v>32.76</v>
      </c>
      <c r="AF44" s="141">
        <f>[40]Janeiro!$J$35</f>
        <v>46.440000000000005</v>
      </c>
      <c r="AG44" s="146">
        <f t="shared" si="3"/>
        <v>54.36</v>
      </c>
      <c r="AH44" s="145">
        <f t="shared" si="4"/>
        <v>35.523870967741935</v>
      </c>
      <c r="AK44" s="18" t="s">
        <v>35</v>
      </c>
    </row>
    <row r="45" spans="1:38" hidden="1" x14ac:dyDescent="0.2">
      <c r="A45" s="110" t="s">
        <v>148</v>
      </c>
      <c r="B45" s="141" t="str">
        <f>[41]Janeiro!$J$5</f>
        <v>*</v>
      </c>
      <c r="C45" s="141" t="str">
        <f>[41]Janeiro!$J$6</f>
        <v>*</v>
      </c>
      <c r="D45" s="141" t="str">
        <f>[41]Janeiro!$J$7</f>
        <v>*</v>
      </c>
      <c r="E45" s="141" t="str">
        <f>[41]Janeiro!$J$8</f>
        <v>*</v>
      </c>
      <c r="F45" s="141" t="str">
        <f>[41]Janeiro!$J$9</f>
        <v>*</v>
      </c>
      <c r="G45" s="141" t="str">
        <f>[41]Janeiro!$J$10</f>
        <v>*</v>
      </c>
      <c r="H45" s="141" t="str">
        <f>[41]Janeiro!$J$11</f>
        <v>*</v>
      </c>
      <c r="I45" s="141" t="str">
        <f>[41]Janeiro!$J$12</f>
        <v>*</v>
      </c>
      <c r="J45" s="141" t="str">
        <f>[41]Janeiro!$J$13</f>
        <v>*</v>
      </c>
      <c r="K45" s="141" t="str">
        <f>[41]Janeiro!$J$14</f>
        <v>*</v>
      </c>
      <c r="L45" s="141" t="str">
        <f>[41]Janeiro!$J$15</f>
        <v>*</v>
      </c>
      <c r="M45" s="141" t="str">
        <f>[41]Janeiro!$J$16</f>
        <v>*</v>
      </c>
      <c r="N45" s="141" t="str">
        <f>[41]Janeiro!$J$17</f>
        <v>*</v>
      </c>
      <c r="O45" s="141" t="str">
        <f>[41]Janeiro!$J$18</f>
        <v>*</v>
      </c>
      <c r="P45" s="141" t="str">
        <f>[41]Janeiro!$J$19</f>
        <v>*</v>
      </c>
      <c r="Q45" s="141" t="str">
        <f>[41]Janeiro!$J$20</f>
        <v>*</v>
      </c>
      <c r="R45" s="141" t="str">
        <f>[41]Janeiro!$J$21</f>
        <v>*</v>
      </c>
      <c r="S45" s="141" t="str">
        <f>[41]Janeiro!$J$22</f>
        <v>*</v>
      </c>
      <c r="T45" s="141" t="str">
        <f>[41]Janeiro!$J$23</f>
        <v>*</v>
      </c>
      <c r="U45" s="141" t="str">
        <f>[41]Janeiro!$J$24</f>
        <v>*</v>
      </c>
      <c r="V45" s="141" t="str">
        <f>[41]Janeiro!$J$25</f>
        <v>*</v>
      </c>
      <c r="W45" s="141" t="str">
        <f>[41]Janeiro!$J$26</f>
        <v>*</v>
      </c>
      <c r="X45" s="141" t="str">
        <f>[41]Janeiro!$J$27</f>
        <v>*</v>
      </c>
      <c r="Y45" s="141" t="str">
        <f>[41]Janeiro!$J$28</f>
        <v>*</v>
      </c>
      <c r="Z45" s="141" t="str">
        <f>[41]Janeiro!$J$29</f>
        <v>*</v>
      </c>
      <c r="AA45" s="141" t="str">
        <f>[41]Janeiro!$J$30</f>
        <v>*</v>
      </c>
      <c r="AB45" s="141" t="str">
        <f>[41]Janeiro!$J$31</f>
        <v>*</v>
      </c>
      <c r="AC45" s="141" t="str">
        <f>[41]Janeiro!$J$32</f>
        <v>*</v>
      </c>
      <c r="AD45" s="141" t="str">
        <f>[41]Janeiro!$J$33</f>
        <v>*</v>
      </c>
      <c r="AE45" s="141" t="str">
        <f>[41]Janeiro!$J$34</f>
        <v>*</v>
      </c>
      <c r="AF45" s="141" t="str">
        <f>[41]Janeiro!$J$35</f>
        <v>*</v>
      </c>
      <c r="AG45" s="146">
        <f t="shared" si="3"/>
        <v>0</v>
      </c>
      <c r="AH45" s="145" t="e">
        <f t="shared" si="4"/>
        <v>#DIV/0!</v>
      </c>
      <c r="AK45" s="18" t="s">
        <v>35</v>
      </c>
      <c r="AL45" s="18" t="s">
        <v>35</v>
      </c>
    </row>
    <row r="46" spans="1:38" x14ac:dyDescent="0.2">
      <c r="A46" s="50" t="s">
        <v>19</v>
      </c>
      <c r="B46" s="141">
        <f>[42]Janeiro!$J$5</f>
        <v>27.36</v>
      </c>
      <c r="C46" s="141">
        <f>[42]Janeiro!$J$6</f>
        <v>38.519999999999996</v>
      </c>
      <c r="D46" s="141">
        <f>[42]Janeiro!$J$7</f>
        <v>30.96</v>
      </c>
      <c r="E46" s="141">
        <f>[42]Janeiro!$J$8</f>
        <v>31.680000000000003</v>
      </c>
      <c r="F46" s="141">
        <f>[42]Janeiro!$J$9</f>
        <v>21.96</v>
      </c>
      <c r="G46" s="141">
        <f>[42]Janeiro!$J$10</f>
        <v>26.28</v>
      </c>
      <c r="H46" s="141">
        <f>[42]Janeiro!$J$11</f>
        <v>25.2</v>
      </c>
      <c r="I46" s="141">
        <f>[42]Janeiro!$J$12</f>
        <v>33.119999999999997</v>
      </c>
      <c r="J46" s="141">
        <f>[42]Janeiro!$J$13</f>
        <v>29.880000000000003</v>
      </c>
      <c r="K46" s="141">
        <f>[42]Janeiro!$J$14</f>
        <v>28.8</v>
      </c>
      <c r="L46" s="141">
        <f>[42]Janeiro!$J$15</f>
        <v>29.16</v>
      </c>
      <c r="M46" s="141">
        <f>[42]Janeiro!$J$16</f>
        <v>24.840000000000003</v>
      </c>
      <c r="N46" s="141">
        <f>[42]Janeiro!$J$17</f>
        <v>34.200000000000003</v>
      </c>
      <c r="O46" s="141">
        <f>[42]Janeiro!$J$18</f>
        <v>42.12</v>
      </c>
      <c r="P46" s="141">
        <f>[42]Janeiro!$J$19</f>
        <v>27.720000000000002</v>
      </c>
      <c r="Q46" s="141">
        <f>[42]Janeiro!$J$20</f>
        <v>9</v>
      </c>
      <c r="R46" s="141">
        <f>[42]Janeiro!$J$21</f>
        <v>24.48</v>
      </c>
      <c r="S46" s="141">
        <f>[42]Janeiro!$J$22</f>
        <v>35.64</v>
      </c>
      <c r="T46" s="141">
        <f>[42]Janeiro!$J$23</f>
        <v>20.52</v>
      </c>
      <c r="U46" s="141">
        <f>[42]Janeiro!$J$24</f>
        <v>30.6</v>
      </c>
      <c r="V46" s="141">
        <f>[42]Janeiro!$J$25</f>
        <v>36.36</v>
      </c>
      <c r="W46" s="141">
        <f>[42]Janeiro!$J$26</f>
        <v>42.12</v>
      </c>
      <c r="X46" s="141">
        <f>[42]Janeiro!$J$27</f>
        <v>17.28</v>
      </c>
      <c r="Y46" s="141">
        <f>[42]Janeiro!$J$28</f>
        <v>17.64</v>
      </c>
      <c r="Z46" s="141">
        <f>[42]Janeiro!$J$29</f>
        <v>21.240000000000002</v>
      </c>
      <c r="AA46" s="141">
        <f>[42]Janeiro!$J$30</f>
        <v>28.44</v>
      </c>
      <c r="AB46" s="141">
        <f>[42]Janeiro!$J$31</f>
        <v>34.200000000000003</v>
      </c>
      <c r="AC46" s="141">
        <f>[42]Janeiro!$J$32</f>
        <v>25.2</v>
      </c>
      <c r="AD46" s="141">
        <f>[42]Janeiro!$J$33</f>
        <v>27</v>
      </c>
      <c r="AE46" s="141">
        <f>[42]Janeiro!$J$34</f>
        <v>26.64</v>
      </c>
      <c r="AF46" s="141">
        <f>[42]Janeiro!$J$35</f>
        <v>26.28</v>
      </c>
      <c r="AG46" s="146">
        <f t="shared" si="3"/>
        <v>42.12</v>
      </c>
      <c r="AH46" s="145">
        <f t="shared" si="4"/>
        <v>28.207741935483881</v>
      </c>
      <c r="AI46" s="115" t="s">
        <v>35</v>
      </c>
      <c r="AJ46" s="18" t="s">
        <v>35</v>
      </c>
      <c r="AK46" s="18" t="s">
        <v>35</v>
      </c>
    </row>
    <row r="47" spans="1:38" x14ac:dyDescent="0.2">
      <c r="A47" s="50" t="s">
        <v>23</v>
      </c>
      <c r="B47" s="141">
        <f>[43]Janeiro!$J$5</f>
        <v>45.72</v>
      </c>
      <c r="C47" s="141">
        <f>[43]Janeiro!$J$6</f>
        <v>41.76</v>
      </c>
      <c r="D47" s="141">
        <f>[43]Janeiro!$J$7</f>
        <v>35.28</v>
      </c>
      <c r="E47" s="141">
        <f>[43]Janeiro!$J$8</f>
        <v>30.240000000000002</v>
      </c>
      <c r="F47" s="141">
        <f>[43]Janeiro!$J$9</f>
        <v>39.24</v>
      </c>
      <c r="G47" s="141">
        <f>[43]Janeiro!$J$10</f>
        <v>27</v>
      </c>
      <c r="H47" s="141">
        <f>[43]Janeiro!$J$11</f>
        <v>31.680000000000003</v>
      </c>
      <c r="I47" s="141">
        <f>[43]Janeiro!$J$12</f>
        <v>26.28</v>
      </c>
      <c r="J47" s="141">
        <f>[43]Janeiro!$J$13</f>
        <v>22.32</v>
      </c>
      <c r="K47" s="141">
        <f>[43]Janeiro!$J$14</f>
        <v>30.6</v>
      </c>
      <c r="L47" s="141">
        <f>[43]Janeiro!$J$15</f>
        <v>51.12</v>
      </c>
      <c r="M47" s="141">
        <f>[43]Janeiro!$J$16</f>
        <v>30.6</v>
      </c>
      <c r="N47" s="141">
        <f>[43]Janeiro!$J$17</f>
        <v>36.36</v>
      </c>
      <c r="O47" s="141">
        <f>[43]Janeiro!$J$18</f>
        <v>34.200000000000003</v>
      </c>
      <c r="P47" s="141">
        <f>[43]Janeiro!$J$19</f>
        <v>21.96</v>
      </c>
      <c r="Q47" s="141">
        <f>[43]Janeiro!$J$20</f>
        <v>27.36</v>
      </c>
      <c r="R47" s="141">
        <f>[43]Janeiro!$J$21</f>
        <v>36</v>
      </c>
      <c r="S47" s="141">
        <f>[43]Janeiro!$J$22</f>
        <v>57.24</v>
      </c>
      <c r="T47" s="141">
        <f>[43]Janeiro!$J$23</f>
        <v>35.28</v>
      </c>
      <c r="U47" s="141">
        <f>[43]Janeiro!$J$24</f>
        <v>30.240000000000002</v>
      </c>
      <c r="V47" s="141">
        <f>[43]Janeiro!$J$25</f>
        <v>33.119999999999997</v>
      </c>
      <c r="W47" s="141">
        <f>[43]Janeiro!$J$26</f>
        <v>49.32</v>
      </c>
      <c r="X47" s="141">
        <f>[43]Janeiro!$J$27</f>
        <v>25.56</v>
      </c>
      <c r="Y47" s="141">
        <f>[43]Janeiro!$J$28</f>
        <v>25.56</v>
      </c>
      <c r="Z47" s="141">
        <f>[43]Janeiro!$J$29</f>
        <v>28.44</v>
      </c>
      <c r="AA47" s="141">
        <f>[43]Janeiro!$J$30</f>
        <v>29.52</v>
      </c>
      <c r="AB47" s="141">
        <f>[43]Janeiro!$J$31</f>
        <v>30.240000000000002</v>
      </c>
      <c r="AC47" s="141">
        <f>[43]Janeiro!$J$32</f>
        <v>28.8</v>
      </c>
      <c r="AD47" s="141">
        <f>[43]Janeiro!$J$33</f>
        <v>30.240000000000002</v>
      </c>
      <c r="AE47" s="141">
        <f>[43]Janeiro!$J$34</f>
        <v>38.519999999999996</v>
      </c>
      <c r="AF47" s="141">
        <f>[43]Janeiro!$J$35</f>
        <v>28.08</v>
      </c>
      <c r="AG47" s="146">
        <f t="shared" si="3"/>
        <v>57.24</v>
      </c>
      <c r="AH47" s="145">
        <f t="shared" si="4"/>
        <v>33.479999999999997</v>
      </c>
      <c r="AK47" s="18" t="s">
        <v>35</v>
      </c>
    </row>
    <row r="48" spans="1:38" x14ac:dyDescent="0.2">
      <c r="A48" s="50" t="s">
        <v>34</v>
      </c>
      <c r="B48" s="141">
        <f>[44]Janeiro!$J$5</f>
        <v>44.64</v>
      </c>
      <c r="C48" s="141">
        <f>[44]Janeiro!$J$6</f>
        <v>50.4</v>
      </c>
      <c r="D48" s="141">
        <f>[44]Janeiro!$J$7</f>
        <v>36.36</v>
      </c>
      <c r="E48" s="141">
        <f>[44]Janeiro!$J$8</f>
        <v>51.84</v>
      </c>
      <c r="F48" s="141">
        <f>[44]Janeiro!$J$9</f>
        <v>31.319999999999997</v>
      </c>
      <c r="G48" s="141">
        <f>[44]Janeiro!$J$10</f>
        <v>28.8</v>
      </c>
      <c r="H48" s="141">
        <f>[44]Janeiro!$J$11</f>
        <v>29.52</v>
      </c>
      <c r="I48" s="141">
        <f>[44]Janeiro!$J$12</f>
        <v>31.319999999999997</v>
      </c>
      <c r="J48" s="141">
        <f>[44]Janeiro!$J$13</f>
        <v>28.8</v>
      </c>
      <c r="K48" s="141">
        <f>[44]Janeiro!$J$14</f>
        <v>52.92</v>
      </c>
      <c r="L48" s="141">
        <f>[44]Janeiro!$J$15</f>
        <v>47.16</v>
      </c>
      <c r="M48" s="141">
        <f>[44]Janeiro!$J$16</f>
        <v>50.76</v>
      </c>
      <c r="N48" s="141">
        <f>[44]Janeiro!$J$17</f>
        <v>43.92</v>
      </c>
      <c r="O48" s="141">
        <f>[44]Janeiro!$J$18</f>
        <v>38.519999999999996</v>
      </c>
      <c r="P48" s="141">
        <f>[44]Janeiro!$J$19</f>
        <v>28.08</v>
      </c>
      <c r="Q48" s="141">
        <f>[44]Janeiro!$J$20</f>
        <v>41.76</v>
      </c>
      <c r="R48" s="141">
        <f>[44]Janeiro!$J$21</f>
        <v>41.4</v>
      </c>
      <c r="S48" s="141">
        <f>[44]Janeiro!$J$22</f>
        <v>36</v>
      </c>
      <c r="T48" s="141">
        <f>[44]Janeiro!$J$23</f>
        <v>37.080000000000005</v>
      </c>
      <c r="U48" s="141">
        <f>[44]Janeiro!$J$24</f>
        <v>31.680000000000003</v>
      </c>
      <c r="V48" s="141">
        <f>[44]Janeiro!$J$25</f>
        <v>45.72</v>
      </c>
      <c r="W48" s="141">
        <f>[44]Janeiro!$J$26</f>
        <v>48.96</v>
      </c>
      <c r="X48" s="141">
        <f>[44]Janeiro!$J$27</f>
        <v>45</v>
      </c>
      <c r="Y48" s="141">
        <f>[44]Janeiro!$J$28</f>
        <v>34.56</v>
      </c>
      <c r="Z48" s="141">
        <f>[44]Janeiro!$J$29</f>
        <v>27</v>
      </c>
      <c r="AA48" s="141">
        <f>[44]Janeiro!$J$30</f>
        <v>25.2</v>
      </c>
      <c r="AB48" s="141">
        <f>[44]Janeiro!$J$31</f>
        <v>50.04</v>
      </c>
      <c r="AC48" s="141">
        <f>[44]Janeiro!$J$32</f>
        <v>39.96</v>
      </c>
      <c r="AD48" s="141">
        <f>[44]Janeiro!$J$33</f>
        <v>34.200000000000003</v>
      </c>
      <c r="AE48" s="141">
        <f>[44]Janeiro!$J$34</f>
        <v>53.28</v>
      </c>
      <c r="AF48" s="141">
        <f>[44]Janeiro!$J$35</f>
        <v>53.64</v>
      </c>
      <c r="AG48" s="146">
        <f t="shared" si="3"/>
        <v>53.64</v>
      </c>
      <c r="AH48" s="145">
        <f t="shared" si="4"/>
        <v>39.994838709677424</v>
      </c>
      <c r="AI48" s="115" t="s">
        <v>35</v>
      </c>
      <c r="AK48" s="18" t="s">
        <v>35</v>
      </c>
    </row>
    <row r="49" spans="1:38" x14ac:dyDescent="0.2">
      <c r="A49" s="50" t="s">
        <v>20</v>
      </c>
      <c r="B49" s="141">
        <f>[45]Janeiro!$J$5</f>
        <v>28.44</v>
      </c>
      <c r="C49" s="141">
        <f>[45]Janeiro!$J$6</f>
        <v>45</v>
      </c>
      <c r="D49" s="141">
        <f>[45]Janeiro!$J$7</f>
        <v>32.4</v>
      </c>
      <c r="E49" s="141">
        <f>[45]Janeiro!$J$8</f>
        <v>30.96</v>
      </c>
      <c r="F49" s="141">
        <f>[45]Janeiro!$J$9</f>
        <v>29.52</v>
      </c>
      <c r="G49" s="141">
        <f>[45]Janeiro!$J$10</f>
        <v>29.52</v>
      </c>
      <c r="H49" s="141">
        <f>[45]Janeiro!$J$11</f>
        <v>27.720000000000002</v>
      </c>
      <c r="I49" s="141">
        <f>[45]Janeiro!$J$12</f>
        <v>28.8</v>
      </c>
      <c r="J49" s="141">
        <f>[45]Janeiro!$J$13</f>
        <v>28.08</v>
      </c>
      <c r="K49" s="141">
        <f>[45]Janeiro!$J$14</f>
        <v>28.44</v>
      </c>
      <c r="L49" s="141">
        <f>[45]Janeiro!$J$15</f>
        <v>25.92</v>
      </c>
      <c r="M49" s="141">
        <f>[45]Janeiro!$J$16</f>
        <v>27</v>
      </c>
      <c r="N49" s="141">
        <f>[45]Janeiro!$J$17</f>
        <v>57.6</v>
      </c>
      <c r="O49" s="141">
        <f>[45]Janeiro!$J$18</f>
        <v>47.16</v>
      </c>
      <c r="P49" s="141">
        <f>[45]Janeiro!$J$19</f>
        <v>23.040000000000003</v>
      </c>
      <c r="Q49" s="141">
        <f>[45]Janeiro!$J$20</f>
        <v>30.240000000000002</v>
      </c>
      <c r="R49" s="141">
        <f>[45]Janeiro!$J$21</f>
        <v>25.92</v>
      </c>
      <c r="S49" s="141">
        <f>[45]Janeiro!$J$22</f>
        <v>33.480000000000004</v>
      </c>
      <c r="T49" s="141">
        <f>[45]Janeiro!$J$23</f>
        <v>31.680000000000003</v>
      </c>
      <c r="U49" s="141">
        <f>[45]Janeiro!$J$24</f>
        <v>42.84</v>
      </c>
      <c r="V49" s="141">
        <f>[45]Janeiro!$J$25</f>
        <v>28.08</v>
      </c>
      <c r="W49" s="141">
        <f>[45]Janeiro!$J$26</f>
        <v>27.36</v>
      </c>
      <c r="X49" s="141">
        <f>[45]Janeiro!$J$27</f>
        <v>19.8</v>
      </c>
      <c r="Y49" s="141">
        <f>[45]Janeiro!$J$28</f>
        <v>29.52</v>
      </c>
      <c r="Z49" s="141">
        <f>[45]Janeiro!$J$29</f>
        <v>34.200000000000003</v>
      </c>
      <c r="AA49" s="141">
        <f>[45]Janeiro!$J$30</f>
        <v>21.240000000000002</v>
      </c>
      <c r="AB49" s="141">
        <f>[45]Janeiro!$J$31</f>
        <v>26.28</v>
      </c>
      <c r="AC49" s="141">
        <f>[45]Janeiro!$J$32</f>
        <v>38.880000000000003</v>
      </c>
      <c r="AD49" s="141">
        <f>[45]Janeiro!$J$33</f>
        <v>34.200000000000003</v>
      </c>
      <c r="AE49" s="141">
        <f>[45]Janeiro!$J$34</f>
        <v>31.319999999999997</v>
      </c>
      <c r="AF49" s="141">
        <f>[45]Janeiro!$J$35</f>
        <v>45.72</v>
      </c>
      <c r="AG49" s="146">
        <f t="shared" si="3"/>
        <v>57.6</v>
      </c>
      <c r="AH49" s="145">
        <f t="shared" si="4"/>
        <v>31.947096774193554</v>
      </c>
      <c r="AL49" s="18" t="s">
        <v>35</v>
      </c>
    </row>
    <row r="50" spans="1:38" s="117" customFormat="1" ht="17.100000000000001" customHeight="1" x14ac:dyDescent="0.2">
      <c r="A50" s="51" t="s">
        <v>24</v>
      </c>
      <c r="B50" s="142">
        <f t="shared" ref="B50:AG50" si="5">MAX(B5:B49)</f>
        <v>65.88000000000001</v>
      </c>
      <c r="C50" s="142">
        <f t="shared" si="5"/>
        <v>79.92</v>
      </c>
      <c r="D50" s="142">
        <f t="shared" si="5"/>
        <v>54.36</v>
      </c>
      <c r="E50" s="142">
        <f t="shared" si="5"/>
        <v>71.64</v>
      </c>
      <c r="F50" s="142">
        <f t="shared" si="5"/>
        <v>45</v>
      </c>
      <c r="G50" s="142">
        <f t="shared" si="5"/>
        <v>42.12</v>
      </c>
      <c r="H50" s="142">
        <f t="shared" si="5"/>
        <v>43.2</v>
      </c>
      <c r="I50" s="142">
        <f t="shared" si="5"/>
        <v>42.84</v>
      </c>
      <c r="J50" s="142">
        <f t="shared" si="5"/>
        <v>50.76</v>
      </c>
      <c r="K50" s="142">
        <f t="shared" si="5"/>
        <v>83.160000000000011</v>
      </c>
      <c r="L50" s="142">
        <f t="shared" si="5"/>
        <v>58.680000000000007</v>
      </c>
      <c r="M50" s="142">
        <f t="shared" si="5"/>
        <v>50.76</v>
      </c>
      <c r="N50" s="142">
        <f t="shared" si="5"/>
        <v>59.760000000000005</v>
      </c>
      <c r="O50" s="142">
        <f t="shared" si="5"/>
        <v>52.56</v>
      </c>
      <c r="P50" s="142">
        <f t="shared" si="5"/>
        <v>39.96</v>
      </c>
      <c r="Q50" s="142">
        <f t="shared" si="5"/>
        <v>70.56</v>
      </c>
      <c r="R50" s="142">
        <f t="shared" si="5"/>
        <v>56.519999999999996</v>
      </c>
      <c r="S50" s="142">
        <f t="shared" si="5"/>
        <v>73.8</v>
      </c>
      <c r="T50" s="142">
        <f t="shared" si="5"/>
        <v>54</v>
      </c>
      <c r="U50" s="142">
        <f t="shared" si="5"/>
        <v>73.08</v>
      </c>
      <c r="V50" s="142">
        <f t="shared" si="5"/>
        <v>60.839999999999996</v>
      </c>
      <c r="W50" s="142">
        <f t="shared" si="5"/>
        <v>67.680000000000007</v>
      </c>
      <c r="X50" s="142">
        <f t="shared" si="5"/>
        <v>71.64</v>
      </c>
      <c r="Y50" s="142">
        <f t="shared" si="5"/>
        <v>34.56</v>
      </c>
      <c r="Z50" s="142">
        <f t="shared" si="5"/>
        <v>54.36</v>
      </c>
      <c r="AA50" s="142">
        <f t="shared" si="5"/>
        <v>55.440000000000005</v>
      </c>
      <c r="AB50" s="142">
        <f t="shared" si="5"/>
        <v>50.04</v>
      </c>
      <c r="AC50" s="142">
        <f t="shared" si="5"/>
        <v>48.24</v>
      </c>
      <c r="AD50" s="142">
        <f t="shared" si="5"/>
        <v>81.360000000000014</v>
      </c>
      <c r="AE50" s="142">
        <f t="shared" si="5"/>
        <v>56.16</v>
      </c>
      <c r="AF50" s="142">
        <f t="shared" si="5"/>
        <v>64.44</v>
      </c>
      <c r="AG50" s="146">
        <f t="shared" si="5"/>
        <v>83.160000000000011</v>
      </c>
      <c r="AH50" s="143"/>
    </row>
    <row r="51" spans="1:38" x14ac:dyDescent="0.2">
      <c r="A51" s="127" t="s">
        <v>226</v>
      </c>
      <c r="B51" s="40"/>
      <c r="C51" s="40"/>
      <c r="D51" s="40"/>
      <c r="E51" s="40"/>
      <c r="F51" s="40"/>
      <c r="G51" s="40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47"/>
      <c r="AE51" s="53" t="s">
        <v>35</v>
      </c>
      <c r="AF51" s="53"/>
      <c r="AG51" s="44"/>
      <c r="AH51" s="46"/>
      <c r="AK51" s="18" t="s">
        <v>35</v>
      </c>
    </row>
    <row r="52" spans="1:38" x14ac:dyDescent="0.2">
      <c r="A52" s="126" t="s">
        <v>227</v>
      </c>
      <c r="B52" s="41"/>
      <c r="C52" s="41"/>
      <c r="D52" s="41"/>
      <c r="E52" s="41"/>
      <c r="F52" s="41"/>
      <c r="G52" s="41"/>
      <c r="H52" s="41"/>
      <c r="I52" s="41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55"/>
      <c r="U52" s="155"/>
      <c r="V52" s="155"/>
      <c r="W52" s="155"/>
      <c r="X52" s="155"/>
      <c r="Y52" s="78"/>
      <c r="Z52" s="78"/>
      <c r="AA52" s="78"/>
      <c r="AB52" s="78"/>
      <c r="AC52" s="78"/>
      <c r="AD52" s="78"/>
      <c r="AE52" s="78"/>
      <c r="AF52" s="92"/>
      <c r="AG52" s="44"/>
      <c r="AH52" s="43"/>
    </row>
    <row r="53" spans="1:38" x14ac:dyDescent="0.2">
      <c r="A53" s="42"/>
      <c r="B53" s="78"/>
      <c r="C53" s="78"/>
      <c r="D53" s="78"/>
      <c r="E53" s="78"/>
      <c r="F53" s="78"/>
      <c r="G53" s="78"/>
      <c r="H53" s="78"/>
      <c r="I53" s="78"/>
      <c r="J53" s="79"/>
      <c r="K53" s="79"/>
      <c r="L53" s="79"/>
      <c r="M53" s="79"/>
      <c r="N53" s="79"/>
      <c r="O53" s="79"/>
      <c r="P53" s="79"/>
      <c r="Q53" s="78"/>
      <c r="R53" s="78"/>
      <c r="S53" s="78"/>
      <c r="T53" s="156"/>
      <c r="U53" s="156"/>
      <c r="V53" s="156"/>
      <c r="W53" s="156"/>
      <c r="X53" s="156"/>
      <c r="Y53" s="78"/>
      <c r="Z53" s="78"/>
      <c r="AA53" s="78"/>
      <c r="AB53" s="78"/>
      <c r="AC53" s="78"/>
      <c r="AD53" s="47"/>
      <c r="AE53" s="47"/>
      <c r="AF53" s="47"/>
      <c r="AG53" s="44"/>
      <c r="AH53" s="43"/>
    </row>
    <row r="54" spans="1:38" x14ac:dyDescent="0.2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47"/>
      <c r="AE54" s="47"/>
      <c r="AF54" s="47"/>
      <c r="AG54" s="44"/>
      <c r="AH54" s="80"/>
    </row>
    <row r="55" spans="1:38" x14ac:dyDescent="0.2">
      <c r="A55" s="42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47"/>
      <c r="AF55" s="47"/>
      <c r="AG55" s="44"/>
      <c r="AH55" s="46"/>
      <c r="AK55" s="18" t="s">
        <v>35</v>
      </c>
    </row>
    <row r="56" spans="1:38" x14ac:dyDescent="0.2">
      <c r="A56" s="42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48"/>
      <c r="AF56" s="48"/>
      <c r="AG56" s="44"/>
      <c r="AH56" s="46"/>
    </row>
    <row r="57" spans="1:38" ht="13.5" thickBot="1" x14ac:dyDescent="0.25">
      <c r="A57" s="54"/>
      <c r="B57" s="55"/>
      <c r="C57" s="55"/>
      <c r="D57" s="55"/>
      <c r="E57" s="55"/>
      <c r="F57" s="55"/>
      <c r="G57" s="55" t="s">
        <v>35</v>
      </c>
      <c r="H57" s="55"/>
      <c r="I57" s="55"/>
      <c r="J57" s="55"/>
      <c r="K57" s="55"/>
      <c r="L57" s="55" t="s">
        <v>35</v>
      </c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6"/>
      <c r="AH57" s="81"/>
    </row>
    <row r="58" spans="1:38" x14ac:dyDescent="0.2">
      <c r="AG58" s="114"/>
    </row>
    <row r="61" spans="1:38" x14ac:dyDescent="0.2">
      <c r="R61" s="113" t="s">
        <v>35</v>
      </c>
      <c r="S61" s="113" t="s">
        <v>35</v>
      </c>
    </row>
    <row r="62" spans="1:38" x14ac:dyDescent="0.2">
      <c r="N62" s="113" t="s">
        <v>35</v>
      </c>
      <c r="O62" s="113" t="s">
        <v>35</v>
      </c>
      <c r="S62" s="113" t="s">
        <v>35</v>
      </c>
      <c r="AK62" s="18" t="s">
        <v>35</v>
      </c>
    </row>
    <row r="63" spans="1:38" x14ac:dyDescent="0.2">
      <c r="N63" s="113" t="s">
        <v>35</v>
      </c>
      <c r="AH63" s="124" t="s">
        <v>35</v>
      </c>
    </row>
    <row r="64" spans="1:38" x14ac:dyDescent="0.2">
      <c r="G64" s="113" t="s">
        <v>35</v>
      </c>
    </row>
    <row r="65" spans="7:38" x14ac:dyDescent="0.2">
      <c r="L65" s="113" t="s">
        <v>35</v>
      </c>
      <c r="M65" s="113" t="s">
        <v>35</v>
      </c>
      <c r="O65" s="113" t="s">
        <v>35</v>
      </c>
      <c r="P65" s="113" t="s">
        <v>35</v>
      </c>
      <c r="W65" s="113" t="s">
        <v>215</v>
      </c>
      <c r="AA65" s="113" t="s">
        <v>35</v>
      </c>
      <c r="AC65" s="113" t="s">
        <v>35</v>
      </c>
      <c r="AH65" s="119" t="s">
        <v>35</v>
      </c>
      <c r="AL65" s="115" t="s">
        <v>35</v>
      </c>
    </row>
    <row r="66" spans="7:38" x14ac:dyDescent="0.2">
      <c r="K66" s="113" t="s">
        <v>35</v>
      </c>
    </row>
    <row r="67" spans="7:38" x14ac:dyDescent="0.2">
      <c r="K67" s="113" t="s">
        <v>35</v>
      </c>
    </row>
    <row r="68" spans="7:38" x14ac:dyDescent="0.2">
      <c r="G68" s="113" t="s">
        <v>35</v>
      </c>
      <c r="H68" s="113" t="s">
        <v>35</v>
      </c>
    </row>
    <row r="69" spans="7:38" x14ac:dyDescent="0.2">
      <c r="P69" s="113" t="s">
        <v>35</v>
      </c>
    </row>
    <row r="71" spans="7:38" x14ac:dyDescent="0.2">
      <c r="H71" s="113" t="s">
        <v>35</v>
      </c>
      <c r="Z71" s="113" t="s">
        <v>35</v>
      </c>
    </row>
    <row r="72" spans="7:38" x14ac:dyDescent="0.2">
      <c r="I72" s="113" t="s">
        <v>35</v>
      </c>
      <c r="T72" s="113" t="s">
        <v>35</v>
      </c>
    </row>
    <row r="73" spans="7:38" x14ac:dyDescent="0.2">
      <c r="AL73" s="115" t="s">
        <v>35</v>
      </c>
    </row>
  </sheetData>
  <mergeCells count="36">
    <mergeCell ref="AF3:AF4"/>
    <mergeCell ref="B2:AH2"/>
    <mergeCell ref="A1:AG1"/>
    <mergeCell ref="A2:A4"/>
    <mergeCell ref="B3:B4"/>
    <mergeCell ref="C3:C4"/>
    <mergeCell ref="D3:D4"/>
    <mergeCell ref="E3:E4"/>
    <mergeCell ref="F3:F4"/>
    <mergeCell ref="G3:G4"/>
    <mergeCell ref="I3:I4"/>
    <mergeCell ref="J3:J4"/>
    <mergeCell ref="K3:K4"/>
    <mergeCell ref="H3:H4"/>
    <mergeCell ref="L3:L4"/>
    <mergeCell ref="O3:O4"/>
    <mergeCell ref="P3:P4"/>
    <mergeCell ref="M3:M4"/>
    <mergeCell ref="V3:V4"/>
    <mergeCell ref="U3:U4"/>
    <mergeCell ref="Q3:Q4"/>
    <mergeCell ref="R3:R4"/>
    <mergeCell ref="S3:S4"/>
    <mergeCell ref="T3:T4"/>
    <mergeCell ref="N3:N4"/>
    <mergeCell ref="T52:X52"/>
    <mergeCell ref="T53:X53"/>
    <mergeCell ref="W3:W4"/>
    <mergeCell ref="AE3:AE4"/>
    <mergeCell ref="X3:X4"/>
    <mergeCell ref="AB3:AB4"/>
    <mergeCell ref="AC3:AC4"/>
    <mergeCell ref="AD3:AD4"/>
    <mergeCell ref="Y3:Y4"/>
    <mergeCell ref="Z3:Z4"/>
    <mergeCell ref="AA3:AA4"/>
  </mergeCells>
  <phoneticPr fontId="1" type="noConversion"/>
  <pageMargins left="0.39370078740157483" right="0.39370078740157483" top="1.1811023622047245" bottom="0.98425196850393704" header="0.51181102362204722" footer="0.51181102362204722"/>
  <pageSetup paperSize="9" scale="65" orientation="landscape" horizontalDpi="300" verticalDpi="300" r:id="rId1"/>
  <headerFooter alignWithMargins="0">
    <oddHeader>&amp;L&amp;"Arial Narrow,Normal"&amp;12Centro de Monitoramento de Tempo, do Clima e dos Recursos Hídricos de Mato Grosso do Sul (Cemtec-MS)
Agência de Desenvolvimento Agrário e Extensão Rural (Agraer)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10</vt:i4>
      </vt:variant>
    </vt:vector>
  </HeadingPairs>
  <TitlesOfParts>
    <vt:vector size="21" baseType="lpstr">
      <vt:lpstr>TempInst</vt:lpstr>
      <vt:lpstr>TempMax</vt:lpstr>
      <vt:lpstr>TempMin</vt:lpstr>
      <vt:lpstr>UmidInst</vt:lpstr>
      <vt:lpstr>UmidMax</vt:lpstr>
      <vt:lpstr>UmidMin</vt:lpstr>
      <vt:lpstr>VelVentoMax</vt:lpstr>
      <vt:lpstr>DirVento</vt:lpstr>
      <vt:lpstr>RajadaVento</vt:lpstr>
      <vt:lpstr>Chuva</vt:lpstr>
      <vt:lpstr>ESTAÇÃO METEOROLÓGICA</vt:lpstr>
      <vt:lpstr>Chuva!Area_de_impressao</vt:lpstr>
      <vt:lpstr>DirVento!Area_de_impressao</vt:lpstr>
      <vt:lpstr>RajadaVento!Area_de_impressao</vt:lpstr>
      <vt:lpstr>TempInst!Area_de_impressao</vt:lpstr>
      <vt:lpstr>TempMax!Area_de_impressao</vt:lpstr>
      <vt:lpstr>TempMin!Area_de_impressao</vt:lpstr>
      <vt:lpstr>UmidInst!Area_de_impressao</vt:lpstr>
      <vt:lpstr>UmidMax!Area_de_impressao</vt:lpstr>
      <vt:lpstr>UmidMin!Area_de_impressao</vt:lpstr>
      <vt:lpstr>VelVentoMax!Area_de_impressao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Centro de Monitoramento de Tempo, do Clima e dos Recursos Hídricos  de Mato Grosso do Sul (Cemtec-MS)</dc:creator>
  <dc:description>Centro de Monitoramento de Tempo, do Clima e dos Recursos Hídricos  de Mato Grosso do Sul (Cemtec-MS)</dc:description>
  <cp:lastModifiedBy>Pedro Vinicius Pontes de Oliveira</cp:lastModifiedBy>
  <cp:lastPrinted>2018-11-22T17:22:01Z</cp:lastPrinted>
  <dcterms:created xsi:type="dcterms:W3CDTF">2008-08-15T13:32:29Z</dcterms:created>
  <dcterms:modified xsi:type="dcterms:W3CDTF">2023-02-03T13:26:25Z</dcterms:modified>
</cp:coreProperties>
</file>