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2\"/>
    </mc:Choice>
  </mc:AlternateContent>
  <bookViews>
    <workbookView xWindow="0" yWindow="0" windowWidth="28800" windowHeight="12330" tabRatio="874" firstSheet="2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I72" i="14" l="1"/>
  <c r="AH72" i="14" l="1"/>
  <c r="AG72" i="14"/>
  <c r="AI71" i="14" l="1"/>
  <c r="AH71" i="14"/>
  <c r="AG71" i="14"/>
  <c r="AI70" i="14"/>
  <c r="AH70" i="14"/>
  <c r="AG70" i="14"/>
  <c r="AI69" i="14"/>
  <c r="AH69" i="14"/>
  <c r="AG69" i="14"/>
  <c r="AI68" i="14"/>
  <c r="AH68" i="14"/>
  <c r="AG68" i="14"/>
  <c r="AI67" i="14"/>
  <c r="AH67" i="14"/>
  <c r="AG67" i="14"/>
  <c r="AI66" i="14"/>
  <c r="AH66" i="14"/>
  <c r="AG66" i="14"/>
  <c r="AI65" i="14"/>
  <c r="AH65" i="14"/>
  <c r="AG65" i="14"/>
  <c r="AI64" i="14"/>
  <c r="AH64" i="14"/>
  <c r="AG64" i="14"/>
  <c r="AI63" i="14"/>
  <c r="AH63" i="14"/>
  <c r="AG63" i="14"/>
  <c r="AI62" i="14"/>
  <c r="AH62" i="14"/>
  <c r="AG62" i="14"/>
  <c r="AI61" i="14"/>
  <c r="AH61" i="14"/>
  <c r="AG61" i="14"/>
  <c r="AI60" i="14"/>
  <c r="AH60" i="14"/>
  <c r="AG60" i="14"/>
  <c r="AI59" i="14"/>
  <c r="AH59" i="14"/>
  <c r="AG59" i="14"/>
  <c r="AI58" i="14"/>
  <c r="AH58" i="14"/>
  <c r="AG58" i="14"/>
  <c r="AI57" i="14"/>
  <c r="AH57" i="14"/>
  <c r="AG57" i="14"/>
  <c r="AI56" i="14"/>
  <c r="AH56" i="14"/>
  <c r="AG56" i="14"/>
  <c r="AI55" i="14"/>
  <c r="AH55" i="14"/>
  <c r="AG55" i="14"/>
  <c r="AI54" i="14"/>
  <c r="AH54" i="14"/>
  <c r="AG54" i="14"/>
  <c r="AI53" i="14"/>
  <c r="AH53" i="14"/>
  <c r="AG53" i="14"/>
  <c r="AI52" i="14"/>
  <c r="AH52" i="14"/>
  <c r="AG52" i="14"/>
  <c r="AI51" i="14"/>
  <c r="AH51" i="14"/>
  <c r="AG51" i="14"/>
  <c r="AI50" i="14"/>
  <c r="AH50" i="14"/>
  <c r="AG50" i="14"/>
  <c r="AG6" i="13" l="1"/>
  <c r="AG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G17" i="6" l="1"/>
  <c r="AG37" i="6"/>
  <c r="AG36" i="4"/>
  <c r="F73" i="14"/>
  <c r="N73" i="14"/>
  <c r="V73" i="14"/>
  <c r="AD73" i="14"/>
  <c r="AG9" i="7"/>
  <c r="I73" i="14"/>
  <c r="Q73" i="14"/>
  <c r="Y73" i="14"/>
  <c r="AG12" i="6"/>
  <c r="AG16" i="6"/>
  <c r="AG20" i="6"/>
  <c r="AG21" i="4"/>
  <c r="AG24" i="6"/>
  <c r="AG27" i="6"/>
  <c r="AG28" i="4"/>
  <c r="AG31" i="6"/>
  <c r="AG32" i="4"/>
  <c r="AG49" i="6"/>
  <c r="AG48" i="4"/>
  <c r="AG45" i="6"/>
  <c r="AG44" i="4"/>
  <c r="AG41" i="6"/>
  <c r="AG40" i="4"/>
  <c r="B73" i="14"/>
  <c r="J73" i="14"/>
  <c r="C73" i="14"/>
  <c r="K73" i="14"/>
  <c r="S73" i="14"/>
  <c r="AA73" i="14"/>
  <c r="Z73" i="14"/>
  <c r="D73" i="14"/>
  <c r="L73" i="14"/>
  <c r="T73" i="14"/>
  <c r="AB73" i="14"/>
  <c r="R73" i="14"/>
  <c r="E73" i="14"/>
  <c r="M73" i="14"/>
  <c r="U73" i="14"/>
  <c r="AC73" i="14"/>
  <c r="G73" i="14"/>
  <c r="O73" i="14"/>
  <c r="W73" i="14"/>
  <c r="AE73" i="14"/>
  <c r="H73" i="14"/>
  <c r="P73" i="14"/>
  <c r="X73" i="14"/>
  <c r="AF73" i="14"/>
  <c r="AG13" i="15"/>
  <c r="AH13" i="15"/>
  <c r="AG22" i="12"/>
  <c r="AH22" i="12"/>
  <c r="AH48" i="15"/>
  <c r="AG48" i="15"/>
  <c r="AH43" i="12"/>
  <c r="AG43" i="12"/>
  <c r="AH7" i="12"/>
  <c r="AG7" i="12"/>
  <c r="AG8" i="8"/>
  <c r="AH8" i="8"/>
  <c r="AG9" i="6"/>
  <c r="AH10" i="9"/>
  <c r="AG10" i="9"/>
  <c r="AG11" i="7"/>
  <c r="AG14" i="9"/>
  <c r="AH14" i="9"/>
  <c r="AG15" i="7"/>
  <c r="AH18" i="9"/>
  <c r="AG18" i="9"/>
  <c r="AG19" i="7"/>
  <c r="AG22" i="9"/>
  <c r="AH22" i="9"/>
  <c r="AG23" i="7"/>
  <c r="AG25" i="12"/>
  <c r="AH25" i="12"/>
  <c r="AG26" i="7"/>
  <c r="AH29" i="9"/>
  <c r="AG29" i="9"/>
  <c r="AG30" i="7"/>
  <c r="AH33" i="9"/>
  <c r="AG33" i="9"/>
  <c r="AG34" i="7"/>
  <c r="AG47" i="9"/>
  <c r="AH47" i="9"/>
  <c r="AG46" i="7"/>
  <c r="AH43" i="9"/>
  <c r="AG43" i="9"/>
  <c r="AG42" i="7"/>
  <c r="AG39" i="9"/>
  <c r="AH39" i="9"/>
  <c r="AG38" i="7"/>
  <c r="AH35" i="9"/>
  <c r="AG35" i="9"/>
  <c r="AH34" i="8"/>
  <c r="AG34" i="8"/>
  <c r="AG46" i="8"/>
  <c r="AH46" i="8"/>
  <c r="AG7" i="9"/>
  <c r="AH7" i="9"/>
  <c r="AG6" i="12"/>
  <c r="AH6" i="12"/>
  <c r="AH10" i="8"/>
  <c r="AG10" i="8"/>
  <c r="AG11" i="6"/>
  <c r="AH12" i="15"/>
  <c r="AG12" i="15"/>
  <c r="AG13" i="12"/>
  <c r="AH13" i="12"/>
  <c r="AG14" i="8"/>
  <c r="AH14" i="8"/>
  <c r="AG15" i="6"/>
  <c r="AH16" i="15"/>
  <c r="AG16" i="15"/>
  <c r="AG17" i="12"/>
  <c r="AH17" i="12"/>
  <c r="AH18" i="8"/>
  <c r="AG18" i="8"/>
  <c r="AG19" i="6"/>
  <c r="AH20" i="15"/>
  <c r="AG20" i="15"/>
  <c r="AG21" i="12"/>
  <c r="AH21" i="12"/>
  <c r="AG22" i="8"/>
  <c r="AH22" i="8"/>
  <c r="AG23" i="6"/>
  <c r="AH24" i="15"/>
  <c r="AG24" i="15"/>
  <c r="AG25" i="9"/>
  <c r="AH25" i="9"/>
  <c r="AG26" i="6"/>
  <c r="AH27" i="15"/>
  <c r="AG27" i="15"/>
  <c r="AG28" i="12"/>
  <c r="AH28" i="12"/>
  <c r="AH29" i="8"/>
  <c r="AG29" i="8"/>
  <c r="AG30" i="6"/>
  <c r="AH31" i="15"/>
  <c r="AG31" i="15"/>
  <c r="AG32" i="12"/>
  <c r="AH32" i="12"/>
  <c r="AG33" i="8"/>
  <c r="AH33" i="8"/>
  <c r="AG34" i="6"/>
  <c r="AG49" i="15"/>
  <c r="AH49" i="15"/>
  <c r="AG48" i="12"/>
  <c r="AH48" i="12"/>
  <c r="AG47" i="8"/>
  <c r="AH47" i="8"/>
  <c r="AG46" i="6"/>
  <c r="AG45" i="15"/>
  <c r="AH45" i="15"/>
  <c r="AG44" i="12"/>
  <c r="AH44" i="12"/>
  <c r="AH43" i="8"/>
  <c r="AG43" i="8"/>
  <c r="AG42" i="6"/>
  <c r="AG41" i="15"/>
  <c r="AH41" i="15"/>
  <c r="AG40" i="12"/>
  <c r="AH40" i="12"/>
  <c r="AG39" i="8"/>
  <c r="AH39" i="8"/>
  <c r="AG38" i="6"/>
  <c r="AG37" i="15"/>
  <c r="AH37" i="15"/>
  <c r="AG36" i="12"/>
  <c r="AH36" i="12"/>
  <c r="AH35" i="8"/>
  <c r="AG35" i="8"/>
  <c r="AG14" i="12"/>
  <c r="AH14" i="12"/>
  <c r="AG23" i="8"/>
  <c r="AH23" i="8"/>
  <c r="AG30" i="8"/>
  <c r="AH30" i="8"/>
  <c r="AG33" i="12"/>
  <c r="AH33" i="12"/>
  <c r="AG39" i="12"/>
  <c r="AH39" i="12"/>
  <c r="AG7" i="8"/>
  <c r="AH7" i="8"/>
  <c r="AG9" i="15"/>
  <c r="AH9" i="15"/>
  <c r="AG6" i="9"/>
  <c r="AH6" i="9"/>
  <c r="AG10" i="7"/>
  <c r="AG13" i="9"/>
  <c r="AH13" i="9"/>
  <c r="AG14" i="7"/>
  <c r="AH17" i="9"/>
  <c r="AG17" i="9"/>
  <c r="AG18" i="7"/>
  <c r="AH21" i="9"/>
  <c r="AG21" i="9"/>
  <c r="AG22" i="7"/>
  <c r="AG25" i="8"/>
  <c r="AH25" i="8"/>
  <c r="AH28" i="9"/>
  <c r="AG28" i="9"/>
  <c r="AG29" i="7"/>
  <c r="AG32" i="9"/>
  <c r="AH32" i="9"/>
  <c r="AG33" i="7"/>
  <c r="AH48" i="9"/>
  <c r="AG48" i="9"/>
  <c r="AG47" i="7"/>
  <c r="AH44" i="9"/>
  <c r="AG44" i="9"/>
  <c r="AG43" i="7"/>
  <c r="AG40" i="9"/>
  <c r="AH40" i="9"/>
  <c r="AG39" i="7"/>
  <c r="AH36" i="9"/>
  <c r="AG36" i="9"/>
  <c r="AG35" i="7"/>
  <c r="AG47" i="12"/>
  <c r="AH47" i="12"/>
  <c r="AH40" i="15"/>
  <c r="AG40" i="15"/>
  <c r="AG38" i="8"/>
  <c r="AH38" i="8"/>
  <c r="AH36" i="15"/>
  <c r="AG36" i="15"/>
  <c r="AG35" i="12"/>
  <c r="AH35" i="12"/>
  <c r="AG7" i="7"/>
  <c r="AG6" i="8"/>
  <c r="AH6" i="8"/>
  <c r="AG10" i="6"/>
  <c r="AH11" i="15"/>
  <c r="AG11" i="15"/>
  <c r="AG12" i="12"/>
  <c r="AH12" i="12"/>
  <c r="AG13" i="8"/>
  <c r="AH13" i="8"/>
  <c r="AG14" i="6"/>
  <c r="AH15" i="15"/>
  <c r="AG15" i="15"/>
  <c r="AG16" i="12"/>
  <c r="AH16" i="12"/>
  <c r="AG17" i="8"/>
  <c r="AH17" i="8"/>
  <c r="AG18" i="6"/>
  <c r="AG19" i="15"/>
  <c r="AH19" i="15"/>
  <c r="AG20" i="12"/>
  <c r="AH20" i="12"/>
  <c r="AH21" i="8"/>
  <c r="AG21" i="8"/>
  <c r="AG22" i="6"/>
  <c r="AH23" i="15"/>
  <c r="AG23" i="15"/>
  <c r="AG24" i="12"/>
  <c r="AH24" i="12"/>
  <c r="AG26" i="15"/>
  <c r="AH26" i="15"/>
  <c r="AH27" i="12"/>
  <c r="AG27" i="12"/>
  <c r="AH28" i="8"/>
  <c r="AG28" i="8"/>
  <c r="AG29" i="6"/>
  <c r="AG30" i="15"/>
  <c r="AH30" i="15"/>
  <c r="AH31" i="12"/>
  <c r="AG31" i="12"/>
  <c r="AG32" i="8"/>
  <c r="AH32" i="8"/>
  <c r="AG33" i="6"/>
  <c r="AG34" i="15"/>
  <c r="AH34" i="15"/>
  <c r="AG49" i="12"/>
  <c r="AH49" i="12"/>
  <c r="AG48" i="8"/>
  <c r="AH48" i="8"/>
  <c r="AG47" i="6"/>
  <c r="AG46" i="15"/>
  <c r="AH46" i="15"/>
  <c r="AG45" i="12"/>
  <c r="AH45" i="12"/>
  <c r="AH44" i="8"/>
  <c r="AG44" i="8"/>
  <c r="AG43" i="6"/>
  <c r="AG42" i="15"/>
  <c r="AH42" i="15"/>
  <c r="AG41" i="12"/>
  <c r="AH41" i="12"/>
  <c r="AG40" i="8"/>
  <c r="AH40" i="8"/>
  <c r="AG39" i="6"/>
  <c r="AG38" i="15"/>
  <c r="AH38" i="15"/>
  <c r="AG37" i="12"/>
  <c r="AH37" i="12"/>
  <c r="AG36" i="8"/>
  <c r="AH36" i="8"/>
  <c r="AG35" i="6"/>
  <c r="AG6" i="15"/>
  <c r="AH6" i="15"/>
  <c r="AG10" i="12"/>
  <c r="AH10" i="12"/>
  <c r="AH11" i="8"/>
  <c r="AG11" i="8"/>
  <c r="AG15" i="8"/>
  <c r="AH15" i="8"/>
  <c r="AG21" i="15"/>
  <c r="AH21" i="15"/>
  <c r="AG29" i="12"/>
  <c r="AH29" i="12"/>
  <c r="AH32" i="15"/>
  <c r="AG32" i="15"/>
  <c r="AH8" i="15"/>
  <c r="AG8" i="15"/>
  <c r="AG9" i="12"/>
  <c r="AH9" i="12"/>
  <c r="AG6" i="7"/>
  <c r="AH12" i="9"/>
  <c r="AG12" i="9"/>
  <c r="AG13" i="7"/>
  <c r="AH16" i="9"/>
  <c r="AG16" i="9"/>
  <c r="AG17" i="7"/>
  <c r="AG20" i="9"/>
  <c r="AH20" i="9"/>
  <c r="AG21" i="7"/>
  <c r="AG24" i="9"/>
  <c r="AH24" i="9"/>
  <c r="AG25" i="7"/>
  <c r="AH27" i="9"/>
  <c r="AG27" i="9"/>
  <c r="AG28" i="7"/>
  <c r="AG31" i="9"/>
  <c r="AH31" i="9"/>
  <c r="AG32" i="7"/>
  <c r="AG49" i="9"/>
  <c r="AH49" i="9"/>
  <c r="AG48" i="7"/>
  <c r="AG45" i="9"/>
  <c r="AH45" i="9"/>
  <c r="AG44" i="7"/>
  <c r="AH41" i="9"/>
  <c r="AG41" i="9"/>
  <c r="AG40" i="7"/>
  <c r="AG37" i="9"/>
  <c r="AH37" i="9"/>
  <c r="AG36" i="7"/>
  <c r="AG8" i="9"/>
  <c r="AH8" i="9"/>
  <c r="AG18" i="12"/>
  <c r="AH18" i="12"/>
  <c r="AH26" i="8"/>
  <c r="AG26" i="8"/>
  <c r="AH44" i="15"/>
  <c r="AG44" i="15"/>
  <c r="AH42" i="8"/>
  <c r="AG42" i="8"/>
  <c r="AG8" i="7"/>
  <c r="AG9" i="9"/>
  <c r="AH9" i="9"/>
  <c r="AG10" i="15"/>
  <c r="AH10" i="15"/>
  <c r="AG11" i="12"/>
  <c r="AH11" i="12"/>
  <c r="AH12" i="8"/>
  <c r="AG12" i="8"/>
  <c r="AG13" i="6"/>
  <c r="AG14" i="15"/>
  <c r="AH14" i="15"/>
  <c r="AH15" i="12"/>
  <c r="AG15" i="12"/>
  <c r="AH16" i="8"/>
  <c r="AG16" i="8"/>
  <c r="AG18" i="15"/>
  <c r="AH18" i="15"/>
  <c r="AH19" i="12"/>
  <c r="AG19" i="12"/>
  <c r="AG20" i="8"/>
  <c r="AH20" i="8"/>
  <c r="AG21" i="6"/>
  <c r="AG22" i="15"/>
  <c r="AH22" i="15"/>
  <c r="AG23" i="12"/>
  <c r="AH23" i="12"/>
  <c r="AH24" i="8"/>
  <c r="AG24" i="8"/>
  <c r="AG25" i="6"/>
  <c r="AG25" i="15"/>
  <c r="AH25" i="15"/>
  <c r="AG26" i="12"/>
  <c r="AH26" i="12"/>
  <c r="AH27" i="8"/>
  <c r="AG27" i="8"/>
  <c r="AG28" i="6"/>
  <c r="AG29" i="15"/>
  <c r="AH29" i="15"/>
  <c r="AG30" i="12"/>
  <c r="AH30" i="12"/>
  <c r="AG31" i="8"/>
  <c r="AH31" i="8"/>
  <c r="AG32" i="6"/>
  <c r="AG33" i="15"/>
  <c r="AH33" i="15"/>
  <c r="AG34" i="12"/>
  <c r="AH34" i="12"/>
  <c r="AH49" i="8"/>
  <c r="AG49" i="8"/>
  <c r="AG48" i="6"/>
  <c r="AH47" i="15"/>
  <c r="AG47" i="15"/>
  <c r="AG46" i="12"/>
  <c r="AH46" i="12"/>
  <c r="AG45" i="8"/>
  <c r="AH45" i="8"/>
  <c r="AG44" i="6"/>
  <c r="AH43" i="15"/>
  <c r="AG43" i="15"/>
  <c r="AG42" i="12"/>
  <c r="AH42" i="12"/>
  <c r="AH41" i="8"/>
  <c r="AG41" i="8"/>
  <c r="AG40" i="6"/>
  <c r="AG39" i="15"/>
  <c r="AH39" i="15"/>
  <c r="AG38" i="12"/>
  <c r="AH38" i="12"/>
  <c r="AH37" i="8"/>
  <c r="AG37" i="8"/>
  <c r="AG36" i="6"/>
  <c r="AH35" i="15"/>
  <c r="AG35" i="15"/>
  <c r="AG17" i="15"/>
  <c r="AH17" i="15"/>
  <c r="AH19" i="8"/>
  <c r="AG19" i="8"/>
  <c r="AH28" i="15"/>
  <c r="AG28" i="15"/>
  <c r="AH7" i="15"/>
  <c r="AG7" i="15"/>
  <c r="AG8" i="12"/>
  <c r="AH8" i="12"/>
  <c r="AH9" i="8"/>
  <c r="AG9" i="8"/>
  <c r="AH11" i="9"/>
  <c r="AG11" i="9"/>
  <c r="AG12" i="7"/>
  <c r="AG15" i="9"/>
  <c r="AH15" i="9"/>
  <c r="AG16" i="7"/>
  <c r="AH19" i="9"/>
  <c r="AG19" i="9"/>
  <c r="AG20" i="7"/>
  <c r="AG23" i="9"/>
  <c r="AH23" i="9"/>
  <c r="AG24" i="7"/>
  <c r="AH26" i="9"/>
  <c r="AG26" i="9"/>
  <c r="AG27" i="7"/>
  <c r="AG30" i="9"/>
  <c r="AH30" i="9"/>
  <c r="AG31" i="7"/>
  <c r="AH34" i="9"/>
  <c r="AG34" i="9"/>
  <c r="AG49" i="7"/>
  <c r="AG46" i="9"/>
  <c r="AH46" i="9"/>
  <c r="AG45" i="7"/>
  <c r="AH42" i="9"/>
  <c r="AG42" i="9"/>
  <c r="AG41" i="7"/>
  <c r="AG38" i="9"/>
  <c r="AH38" i="9"/>
  <c r="AG37" i="7"/>
  <c r="AG9" i="14"/>
  <c r="AI9" i="14"/>
  <c r="AH9" i="14"/>
  <c r="AG27" i="14"/>
  <c r="AH27" i="14"/>
  <c r="AI27" i="14"/>
  <c r="AG41" i="14"/>
  <c r="AH41" i="14"/>
  <c r="AI41" i="14"/>
  <c r="AG11" i="14"/>
  <c r="AH11" i="14"/>
  <c r="AI11" i="14"/>
  <c r="AG15" i="14"/>
  <c r="AH15" i="14"/>
  <c r="AI15" i="14"/>
  <c r="AG19" i="14"/>
  <c r="AH19" i="14"/>
  <c r="AI19" i="14"/>
  <c r="AG23" i="14"/>
  <c r="AH23" i="14"/>
  <c r="AI23" i="14"/>
  <c r="AH26" i="14"/>
  <c r="AI26" i="14"/>
  <c r="AG26" i="14"/>
  <c r="AH30" i="14"/>
  <c r="AI30" i="14"/>
  <c r="AG30" i="14"/>
  <c r="AH34" i="14"/>
  <c r="AI34" i="14"/>
  <c r="AG34" i="14"/>
  <c r="AI46" i="14"/>
  <c r="AH46" i="14"/>
  <c r="AG46" i="14"/>
  <c r="AH42" i="14"/>
  <c r="AI42" i="14"/>
  <c r="AG42" i="14"/>
  <c r="AI38" i="14"/>
  <c r="AH38" i="14"/>
  <c r="AG38" i="14"/>
  <c r="AI12" i="14"/>
  <c r="AG12" i="14"/>
  <c r="AH12" i="14"/>
  <c r="AG8" i="14"/>
  <c r="AH8" i="14"/>
  <c r="AI8" i="14"/>
  <c r="AG31" i="14"/>
  <c r="AH31" i="14"/>
  <c r="AI31" i="14"/>
  <c r="AG49" i="14"/>
  <c r="AH49" i="14"/>
  <c r="AI49" i="14"/>
  <c r="AH10" i="14"/>
  <c r="AI10" i="14"/>
  <c r="AG10" i="14"/>
  <c r="AI14" i="14"/>
  <c r="AH14" i="14"/>
  <c r="AG14" i="14"/>
  <c r="AH18" i="14"/>
  <c r="AI18" i="14"/>
  <c r="AG18" i="14"/>
  <c r="AI22" i="14"/>
  <c r="AG22" i="14"/>
  <c r="AH22" i="14"/>
  <c r="AH25" i="14"/>
  <c r="AG25" i="14"/>
  <c r="AI25" i="14"/>
  <c r="AH29" i="14"/>
  <c r="AI29" i="14"/>
  <c r="AG29" i="14"/>
  <c r="AH33" i="14"/>
  <c r="AG33" i="14"/>
  <c r="AI33" i="14"/>
  <c r="AG47" i="14"/>
  <c r="AH47" i="14"/>
  <c r="AI47" i="14"/>
  <c r="AG43" i="14"/>
  <c r="AH43" i="14"/>
  <c r="AI43" i="14"/>
  <c r="AG39" i="14"/>
  <c r="AH39" i="14"/>
  <c r="AI39" i="14"/>
  <c r="AG35" i="14"/>
  <c r="AH35" i="14"/>
  <c r="AI35" i="14"/>
  <c r="AG16" i="14"/>
  <c r="AH16" i="14"/>
  <c r="AI16" i="14"/>
  <c r="AG24" i="14"/>
  <c r="AH24" i="14"/>
  <c r="AI24" i="14"/>
  <c r="AG7" i="14"/>
  <c r="AH7" i="14"/>
  <c r="AI7" i="14"/>
  <c r="AI20" i="14"/>
  <c r="AG20" i="14"/>
  <c r="AH20" i="14"/>
  <c r="AI45" i="14"/>
  <c r="AH45" i="14"/>
  <c r="AG45" i="14"/>
  <c r="AI37" i="14"/>
  <c r="AG37" i="14"/>
  <c r="AH37" i="14"/>
  <c r="AH6" i="14"/>
  <c r="AI6" i="14"/>
  <c r="AG6" i="14"/>
  <c r="AI13" i="14"/>
  <c r="AG13" i="14"/>
  <c r="AH13" i="14"/>
  <c r="AG17" i="14"/>
  <c r="AI17" i="14"/>
  <c r="AH17" i="14"/>
  <c r="AG21" i="14"/>
  <c r="AI21" i="14"/>
  <c r="AH21" i="14"/>
  <c r="AI28" i="14"/>
  <c r="AG28" i="14"/>
  <c r="AH28" i="14"/>
  <c r="AG32" i="14"/>
  <c r="AH32" i="14"/>
  <c r="AI32" i="14"/>
  <c r="AG48" i="14"/>
  <c r="AH48" i="14"/>
  <c r="AI48" i="14"/>
  <c r="AI44" i="14"/>
  <c r="AG44" i="14"/>
  <c r="AH44" i="14"/>
  <c r="AG40" i="14"/>
  <c r="AH40" i="14"/>
  <c r="AI40" i="14"/>
  <c r="AI36" i="14"/>
  <c r="AG36" i="14"/>
  <c r="AH36" i="14"/>
  <c r="AG13" i="4"/>
  <c r="AG6" i="4"/>
  <c r="AG12" i="5"/>
  <c r="AH16" i="5"/>
  <c r="AG20" i="5"/>
  <c r="AH24" i="5"/>
  <c r="AG27" i="5"/>
  <c r="AH31" i="5"/>
  <c r="AH49" i="5"/>
  <c r="AG45" i="5"/>
  <c r="AH41" i="5"/>
  <c r="AG37" i="5"/>
  <c r="AH9" i="5"/>
  <c r="AG12" i="4"/>
  <c r="AG16" i="4"/>
  <c r="AG20" i="4"/>
  <c r="AG24" i="4"/>
  <c r="AG27" i="4"/>
  <c r="AG31" i="4"/>
  <c r="AG45" i="4"/>
  <c r="AG37" i="4"/>
  <c r="AG11" i="5"/>
  <c r="AH15" i="5"/>
  <c r="AG19" i="5"/>
  <c r="AH23" i="5"/>
  <c r="AG26" i="5"/>
  <c r="AH30" i="5"/>
  <c r="AG34" i="5"/>
  <c r="AH46" i="5"/>
  <c r="AG42" i="5"/>
  <c r="AH38" i="5"/>
  <c r="AH8" i="5"/>
  <c r="AG9" i="4"/>
  <c r="AG9" i="5"/>
  <c r="AG11" i="4"/>
  <c r="AH13" i="5"/>
  <c r="AG15" i="4"/>
  <c r="AG17" i="4"/>
  <c r="AG17" i="5"/>
  <c r="AG19" i="4"/>
  <c r="AH21" i="5"/>
  <c r="AG23" i="4"/>
  <c r="AG25" i="4"/>
  <c r="AG25" i="5"/>
  <c r="AG26" i="4"/>
  <c r="AH29" i="5"/>
  <c r="AG30" i="4"/>
  <c r="AG33" i="4"/>
  <c r="AG33" i="5"/>
  <c r="AG34" i="4"/>
  <c r="AG49" i="4"/>
  <c r="AG49" i="5"/>
  <c r="AG46" i="4"/>
  <c r="AH45" i="5"/>
  <c r="AG42" i="4"/>
  <c r="AG41" i="4"/>
  <c r="AG41" i="5"/>
  <c r="AG38" i="4"/>
  <c r="AH37" i="5"/>
  <c r="AG8" i="4"/>
  <c r="AG10" i="5"/>
  <c r="AH14" i="5"/>
  <c r="AG18" i="5"/>
  <c r="AH22" i="5"/>
  <c r="AG29" i="5"/>
  <c r="AH33" i="5"/>
  <c r="AH47" i="5"/>
  <c r="AG43" i="5"/>
  <c r="AH39" i="5"/>
  <c r="AG35" i="5"/>
  <c r="AH7" i="5"/>
  <c r="AG10" i="4"/>
  <c r="AG14" i="4"/>
  <c r="AG18" i="4"/>
  <c r="AG22" i="4"/>
  <c r="AG29" i="4"/>
  <c r="AG47" i="4"/>
  <c r="AG43" i="4"/>
  <c r="AG39" i="4"/>
  <c r="AG35" i="4"/>
  <c r="AG7" i="4"/>
  <c r="AH6" i="5"/>
  <c r="AG13" i="5"/>
  <c r="AH17" i="5"/>
  <c r="AG21" i="5"/>
  <c r="AH25" i="5"/>
  <c r="AG28" i="5"/>
  <c r="AH32" i="5"/>
  <c r="AH48" i="5"/>
  <c r="AG44" i="5"/>
  <c r="AH40" i="5"/>
  <c r="AG36" i="5"/>
  <c r="AG48" i="5"/>
  <c r="AG40" i="5"/>
  <c r="AG32" i="5"/>
  <c r="AG24" i="5"/>
  <c r="AG16" i="5"/>
  <c r="AG8" i="5"/>
  <c r="AH44" i="5"/>
  <c r="AH36" i="5"/>
  <c r="AH28" i="5"/>
  <c r="AH20" i="5"/>
  <c r="AH12" i="5"/>
  <c r="AG47" i="5"/>
  <c r="AG39" i="5"/>
  <c r="AG31" i="5"/>
  <c r="AG23" i="5"/>
  <c r="AG15" i="5"/>
  <c r="AG7" i="5"/>
  <c r="AH43" i="5"/>
  <c r="AH35" i="5"/>
  <c r="AH27" i="5"/>
  <c r="AH19" i="5"/>
  <c r="AH11" i="5"/>
  <c r="AG46" i="5"/>
  <c r="AG38" i="5"/>
  <c r="AG30" i="5"/>
  <c r="AG22" i="5"/>
  <c r="AG14" i="5"/>
  <c r="AG6" i="5"/>
  <c r="AH42" i="5"/>
  <c r="AH34" i="5"/>
  <c r="AH26" i="5"/>
  <c r="AH18" i="5"/>
  <c r="AH10" i="5"/>
  <c r="AH9" i="6"/>
  <c r="AH26" i="6"/>
  <c r="AH25" i="6"/>
  <c r="AG7" i="6"/>
  <c r="AH7" i="6"/>
  <c r="AH15" i="6"/>
  <c r="AH31" i="6"/>
  <c r="AH38" i="6"/>
  <c r="AH35" i="6"/>
  <c r="AG8" i="6"/>
  <c r="AH8" i="6"/>
  <c r="AH32" i="6"/>
  <c r="AH45" i="6" l="1"/>
  <c r="AH43" i="6"/>
  <c r="AH41" i="6"/>
  <c r="AH39" i="6" l="1"/>
  <c r="AH27" i="6"/>
  <c r="AH40" i="6"/>
  <c r="AH12" i="6"/>
  <c r="AG5" i="7"/>
  <c r="AH5" i="8"/>
  <c r="AG5" i="9"/>
  <c r="AG5" i="12"/>
  <c r="AG50" i="12" s="1"/>
  <c r="AG5" i="15"/>
  <c r="AG50" i="15" s="1"/>
  <c r="AH49" i="6"/>
  <c r="AH19" i="6"/>
  <c r="AH23" i="6"/>
  <c r="AH44" i="6"/>
  <c r="AH11" i="6"/>
  <c r="AH37" i="6"/>
  <c r="AH18" i="6"/>
  <c r="AH22" i="6"/>
  <c r="AH29" i="6"/>
  <c r="AH42" i="6"/>
  <c r="AH48" i="6"/>
  <c r="AH17" i="6"/>
  <c r="AH21" i="6"/>
  <c r="AH28" i="6"/>
  <c r="AH33" i="6"/>
  <c r="AH47" i="6"/>
  <c r="AH6" i="6"/>
  <c r="AG6" i="6"/>
  <c r="AH5" i="5"/>
  <c r="AG5" i="6"/>
  <c r="AG5" i="8"/>
  <c r="AH5" i="9"/>
  <c r="AH5" i="12"/>
  <c r="AH5" i="15"/>
  <c r="AG5" i="14"/>
  <c r="AG73" i="14" s="1"/>
  <c r="AH5" i="6"/>
  <c r="AG5" i="5"/>
  <c r="AG50" i="5" s="1"/>
  <c r="AH5" i="14"/>
  <c r="AI5" i="14"/>
  <c r="AH46" i="6"/>
  <c r="AH34" i="6"/>
  <c r="AH30" i="6"/>
  <c r="AH20" i="6"/>
  <c r="AG5" i="4" l="1"/>
  <c r="AF50" i="4" l="1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B50" i="15"/>
  <c r="AE50" i="12"/>
  <c r="B50" i="12"/>
  <c r="M50" i="12"/>
  <c r="AC50" i="12"/>
  <c r="AA50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<sst xmlns="http://schemas.openxmlformats.org/spreadsheetml/2006/main" count="1636" uniqueCount="252">
  <si>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</si>
  <si>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</si>
  <si>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</si>
  <si>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</si>
  <si>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</si>
  <si>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</si>
  <si>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</si>
  <si>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</si>
  <si>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</si>
  <si>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</si>
  <si>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</si>
  <si>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</si>
  <si>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</si>
  <si>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</si>
  <si>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</si>
  <si>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</si>
  <si>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</si>
  <si>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</si>
  <si>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</si>
  <si>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</si>
  <si>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</si>
  <si>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</si>
  <si>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</si>
  <si>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</si>
  <si>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</si>
  <si>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</si>
  <si>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</si>
  <si>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</si>
  <si>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</si>
  <si>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</si>
  <si>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</si>
  <si>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</si>
  <si>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</si>
  <si>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</si>
  <si>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</si>
  <si>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</si>
  <si>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</si>
  <si>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</si>
  <si>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</si>
  <si>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</si>
  <si>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</si>
  <si>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</si>
  <si>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</si>
  <si>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</si>
  <si>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</si>
  <si>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</si>
  <si>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</si>
  <si>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</si>
  <si>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</si>
  <si>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</si>
  <si>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</si>
  <si>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</si>
  <si>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</si>
  <si>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</si>
  <si>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</si>
  <si>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</si>
  <si>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</si>
  <si>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</si>
  <si>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</si>
  <si>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</si>
  <si>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</si>
  <si>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</si>
  <si>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</si>
  <si>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</si>
  <si>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</si>
  <si>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</si>
  <si>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</si>
  <si>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</si>
  <si>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</si>
  <si>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</si>
  <si>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</si>
  <si>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</si>
  <si>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</si>
  <si>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</si>
  <si>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</si>
  <si>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</si>
  <si>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</si>
  <si>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</si>
  <si>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</si>
  <si>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</si>
  <si>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</si>
  <si>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</si>
  <si>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</si>
  <si>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</si>
  <si>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</si>
  <si>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</si>
  <si>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</si>
  <si>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</si>
  <si>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</si>
  <si>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</si>
  <si>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</si>
  <si>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</si>
  <si>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</si>
  <si>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</si>
  <si>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</si>
  <si>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</si>
  <si>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</si>
  <si>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</si>
  <si>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</si>
  <si>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</si>
  <si>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</si>
  <si>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</si>
  <si>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</si>
  <si>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</si>
  <si>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</si>
  <si>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</si>
  <si>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</si>
  <si>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</si>
  <si>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</si>
  <si>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</si>
  <si>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</si>
  <si>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</si>
  <si>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</si>
  <si>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</si>
  <si>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</si>
  <si>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</si>
  <si>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</si>
  <si>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</si>
  <si>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</si>
  <si>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</si>
  <si>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</si>
  <si>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</si>
  <si>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</si>
  <si>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</si>
  <si>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</si>
  <si>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</si>
  <si>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</si>
  <si>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</si>
  <si>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</si>
  <si>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</si>
  <si>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</si>
  <si>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</si>
  <si>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</si>
  <si>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</si>
  <si>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</si>
  <si>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</si>
  <si>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</si>
  <si>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</si>
  <si>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</si>
  <si>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</si>
  <si>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</si>
  <si>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</si>
  <si>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</si>
  <si>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</si>
  <si>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</si>
  <si>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</si>
  <si>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</si>
  <si>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</si>
  <si>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</si>
  <si>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</si>
  <si>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</si>
  <si>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</si>
  <si>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</si>
  <si>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</si>
  <si>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</si>
  <si>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</si>
  <si>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</si>
  <si>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</si>
  <si>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</si>
  <si>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</si>
  <si>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</si>
  <si>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</si>
  <si>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</si>
  <si>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</si>
  <si>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</si>
  <si>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</si>
  <si>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</si>
  <si>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</si>
  <si>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</si>
  <si>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</si>
  <si>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</si>
  <si>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</si>
  <si>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</si>
  <si>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</si>
  <si>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</si>
  <si>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</si>
  <si>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</si>
  <si>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</si>
  <si>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</si>
  <si>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</si>
  <si>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</si>
  <si>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</si>
  <si>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</si>
  <si>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</si>
  <si>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</si>
  <si>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</si>
  <si>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</si>
  <si>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</si>
  <si>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</si>
  <si>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</si>
  <si>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</si>
  <si>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</si>
  <si>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</si>
  <si>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</si>
  <si>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</si>
  <si>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</si>
  <si>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</si>
  <si>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</si>
  <si>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</si>
  <si>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</si>
  <si>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</si>
  <si>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</si>
  <si>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</si>
  <si>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</si>
  <si>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</si>
  <si>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</si>
  <si>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</si>
  <si>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</si>
  <si>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</si>
  <si>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</si>
  <si>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</si>
  <si>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</si>
  <si>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</si>
  <si>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</si>
  <si>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</si>
  <si>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</si>
  <si>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Dezembro/2022</t>
  </si>
  <si>
    <t>Temperatura Instantânea (°C)</t>
  </si>
  <si>
    <t>Temperatura Máxima (°C)</t>
  </si>
  <si>
    <t>Temperatura Mínima (°C)</t>
  </si>
  <si>
    <t>Umidade Instantânea (%)</t>
  </si>
  <si>
    <t>Umidade Máxima (%)</t>
  </si>
  <si>
    <t>Umidade Mínima (%)</t>
  </si>
  <si>
    <t>Velocidade do Vento Máxima (km/h)</t>
  </si>
  <si>
    <t>Rajada do Vento (km/h)</t>
  </si>
  <si>
    <t>Chuva (mm)</t>
  </si>
  <si>
    <t>Campo Grande (Jardim Panamá)</t>
  </si>
  <si>
    <t>Campo Grande (UPA GONÇALVES)</t>
  </si>
  <si>
    <t>Campo Grande (Vila Sta.Luzia)</t>
  </si>
  <si>
    <t>Coguinho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</si>
  <si>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</si>
  <si>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</si>
  <si>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</si>
  <si>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</si>
  <si>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</si>
  <si>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</si>
  <si>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</si>
  <si>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</si>
  <si>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</si>
  <si>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</si>
  <si>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(*) Nenhuma informação disponivel ou falhas de transmissão.</t>
  </si>
  <si>
    <t>Fonte : Inmet, Semagro e CEMTEC/MS</t>
  </si>
  <si>
    <t>Fonte: CEMADEN</t>
  </si>
  <si>
    <t>Camapuã*</t>
  </si>
  <si>
    <t>Chapadão do Sul*</t>
  </si>
  <si>
    <t>Corumbá*</t>
  </si>
  <si>
    <t>Coxim*</t>
  </si>
  <si>
    <t>Miranda*</t>
  </si>
  <si>
    <t>(Município*) - Dados com falhas na transmissão, podendo subestimar o acumulado mensal das chuvas.</t>
  </si>
  <si>
    <t>Fonte: EMBRAPA (Agropecuária Oeste)</t>
  </si>
  <si>
    <t xml:space="preserve">(*) Nenhuma Infotmação Disponivel pelo INMET </t>
  </si>
  <si>
    <t>Fonte: INMET/SEMAGRO/CEMTEC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</si>
</sst>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gray0625">
        <bgColor theme="4" tint="0.79992065187536243"/>
      </patternFill>
    </fill>
    <fill>
      <patternFill patternType="gray0625">
        <bgColor theme="3" tint="0.79995117038483843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0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8" fillId="11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0" fontId="20" fillId="12" borderId="13" xfId="0" applyFont="1" applyFill="1" applyBorder="1" applyAlignment="1">
      <alignment horizontal="left" vertical="center"/>
    </xf>
    <xf numFmtId="0" fontId="20" fillId="13" borderId="13" xfId="0" applyFont="1" applyFill="1" applyBorder="1" applyAlignment="1">
      <alignment horizontal="left" vertical="center"/>
    </xf>
    <xf numFmtId="0" fontId="4" fillId="14" borderId="13" xfId="0" applyFont="1" applyFill="1" applyBorder="1" applyAlignment="1">
      <alignment horizontal="left" vertical="center"/>
    </xf>
    <xf numFmtId="2" fontId="8" fillId="15" borderId="15" xfId="0" applyNumberFormat="1" applyFont="1" applyFill="1" applyBorder="1" applyAlignment="1">
      <alignment horizontal="center" vertical="center"/>
    </xf>
    <xf numFmtId="2" fontId="8" fillId="16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/>
    </xf>
    <xf numFmtId="2" fontId="3" fillId="7" borderId="1" xfId="0" applyNumberFormat="1" applyFont="1" applyFill="1" applyBorder="1" applyAlignment="1">
      <alignment horizontal="center" vertical="center"/>
    </xf>
    <xf numFmtId="1" fontId="10" fillId="7" borderId="14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0" fontId="4" fillId="17" borderId="4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7" borderId="41" xfId="0" applyFont="1" applyFill="1" applyBorder="1" applyAlignment="1">
      <alignment horizontal="left" vertical="center"/>
    </xf>
    <xf numFmtId="0" fontId="10" fillId="8" borderId="39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14" fontId="21" fillId="18" borderId="42" xfId="0" applyNumberFormat="1" applyFont="1" applyFill="1" applyBorder="1" applyAlignment="1">
      <alignment horizontal="center" vertical="center"/>
    </xf>
    <xf numFmtId="14" fontId="21" fillId="18" borderId="43" xfId="0" applyNumberFormat="1" applyFont="1" applyFill="1" applyBorder="1" applyAlignment="1">
      <alignment horizontal="center" vertical="center"/>
    </xf>
    <xf numFmtId="14" fontId="21" fillId="18" borderId="31" xfId="0" applyNumberFormat="1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horizontal="left" vertical="center"/>
    </xf>
    <xf numFmtId="0" fontId="8" fillId="17" borderId="5" xfId="0" applyFont="1" applyFill="1" applyBorder="1" applyAlignment="1">
      <alignment horizontal="left" vertical="center"/>
    </xf>
    <xf numFmtId="0" fontId="8" fillId="17" borderId="0" xfId="0" applyFont="1" applyFill="1" applyBorder="1" applyAlignment="1">
      <alignment horizontal="left" vertical="center"/>
    </xf>
    <xf numFmtId="0" fontId="22" fillId="7" borderId="5" xfId="0" applyFont="1" applyFill="1" applyBorder="1" applyAlignment="1">
      <alignment horizontal="left" vertical="center"/>
    </xf>
    <xf numFmtId="0" fontId="10" fillId="7" borderId="11" xfId="0" applyFont="1" applyFill="1" applyBorder="1" applyAlignment="1">
      <alignment vertical="center"/>
    </xf>
    <xf numFmtId="165" fontId="20" fillId="18" borderId="1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317500</xdr:colOff>
      <xdr:row>50</xdr:row>
      <xdr:rowOff>49968</xdr:rowOff>
    </xdr:from>
    <xdr:to>
      <xdr:col>32</xdr:col>
      <xdr:colOff>330200</xdr:colOff>
      <xdr:row>56</xdr:row>
      <xdr:rowOff>84665</xdr:rowOff>
    </xdr:to>
    <xdr:pic>
      <xdr:nvPicPr>
        <xdr:cNvPr id="6" name="docs-internal-guid-066c5dd4-7fff-0e0f-e5a4-46e700ebe758" descr="https://lh5.googleusercontent.com/dAm1k7Eb7Ypf3TfLWK0g3OFC4f7ysPsi1MjKqqi3VPjNnreO7eMcE32dKujkHC9_FU1yfHN6XHV9dUOs1nEsDMwN9R3fEMMpTX7Ha2awTjnTCnILIvRe1cHhi3TWqdlQcuoSDksybXm2S1AQPVVLyUfcsMgSaMp_M4Gy3piymMLPgryuVyajTgJg9UOqSio-Y3TIiso3HA=s20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8294385"/>
          <a:ext cx="8288867" cy="98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127000</xdr:colOff>
      <xdr:row>50</xdr:row>
      <xdr:rowOff>42333</xdr:rowOff>
    </xdr:from>
    <xdr:to>
      <xdr:col>33</xdr:col>
      <xdr:colOff>393700</xdr:colOff>
      <xdr:row>56</xdr:row>
      <xdr:rowOff>77030</xdr:rowOff>
    </xdr:to>
    <xdr:pic>
      <xdr:nvPicPr>
        <xdr:cNvPr id="5" name="docs-internal-guid-066c5dd4-7fff-0e0f-e5a4-46e700ebe758" descr="https://lh5.googleusercontent.com/dAm1k7Eb7Ypf3TfLWK0g3OFC4f7ysPsi1MjKqqi3VPjNnreO7eMcE32dKujkHC9_FU1yfHN6XHV9dUOs1nEsDMwN9R3fEMMpTX7Ha2awTjnTCnILIvRe1cHhi3TWqdlQcuoSDksybXm2S1AQPVVLyUfcsMgSaMp_M4Gy3piymMLPgryuVyajTgJg9UOqSio-Y3TIiso3HA=s20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3833" y="8371416"/>
          <a:ext cx="8288867" cy="98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84666</xdr:colOff>
      <xdr:row>50</xdr:row>
      <xdr:rowOff>74084</xdr:rowOff>
    </xdr:from>
    <xdr:to>
      <xdr:col>33</xdr:col>
      <xdr:colOff>298450</xdr:colOff>
      <xdr:row>56</xdr:row>
      <xdr:rowOff>108781</xdr:rowOff>
    </xdr:to>
    <xdr:pic>
      <xdr:nvPicPr>
        <xdr:cNvPr id="6" name="docs-internal-guid-066c5dd4-7fff-0e0f-e5a4-46e700ebe758" descr="https://lh5.googleusercontent.com/dAm1k7Eb7Ypf3TfLWK0g3OFC4f7ysPsi1MjKqqi3VPjNnreO7eMcE32dKujkHC9_FU1yfHN6XHV9dUOs1nEsDMwN9R3fEMMpTX7Ha2awTjnTCnILIvRe1cHhi3TWqdlQcuoSDksybXm2S1AQPVVLyUfcsMgSaMp_M4Gy3piymMLPgryuVyajTgJg9UOqSio-Y3TIiso3HA=s20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3" y="8403167"/>
          <a:ext cx="8288867" cy="98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211667</xdr:colOff>
      <xdr:row>50</xdr:row>
      <xdr:rowOff>74083</xdr:rowOff>
    </xdr:from>
    <xdr:to>
      <xdr:col>32</xdr:col>
      <xdr:colOff>351367</xdr:colOff>
      <xdr:row>56</xdr:row>
      <xdr:rowOff>108780</xdr:rowOff>
    </xdr:to>
    <xdr:pic>
      <xdr:nvPicPr>
        <xdr:cNvPr id="6" name="docs-internal-guid-066c5dd4-7fff-0e0f-e5a4-46e700ebe758" descr="https://lh5.googleusercontent.com/dAm1k7Eb7Ypf3TfLWK0g3OFC4f7ysPsi1MjKqqi3VPjNnreO7eMcE32dKujkHC9_FU1yfHN6XHV9dUOs1nEsDMwN9R3fEMMpTX7Ha2awTjnTCnILIvRe1cHhi3TWqdlQcuoSDksybXm2S1AQPVVLyUfcsMgSaMp_M4Gy3piymMLPgryuVyajTgJg9UOqSio-Y3TIiso3HA=s20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8403166"/>
          <a:ext cx="8288867" cy="98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50</xdr:row>
      <xdr:rowOff>74083</xdr:rowOff>
    </xdr:from>
    <xdr:to>
      <xdr:col>33</xdr:col>
      <xdr:colOff>361951</xdr:colOff>
      <xdr:row>56</xdr:row>
      <xdr:rowOff>108780</xdr:rowOff>
    </xdr:to>
    <xdr:pic>
      <xdr:nvPicPr>
        <xdr:cNvPr id="6" name="docs-internal-guid-066c5dd4-7fff-0e0f-e5a4-46e700ebe758" descr="https://lh5.googleusercontent.com/dAm1k7Eb7Ypf3TfLWK0g3OFC4f7ysPsi1MjKqqi3VPjNnreO7eMcE32dKujkHC9_FU1yfHN6XHV9dUOs1nEsDMwN9R3fEMMpTX7Ha2awTjnTCnILIvRe1cHhi3TWqdlQcuoSDksybXm2S1AQPVVLyUfcsMgSaMp_M4Gy3piymMLPgryuVyajTgJg9UOqSio-Y3TIiso3HA=s20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667" y="8403166"/>
          <a:ext cx="8288867" cy="98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158750</xdr:colOff>
      <xdr:row>50</xdr:row>
      <xdr:rowOff>52917</xdr:rowOff>
    </xdr:from>
    <xdr:to>
      <xdr:col>33</xdr:col>
      <xdr:colOff>372534</xdr:colOff>
      <xdr:row>56</xdr:row>
      <xdr:rowOff>87614</xdr:rowOff>
    </xdr:to>
    <xdr:pic>
      <xdr:nvPicPr>
        <xdr:cNvPr id="6" name="docs-internal-guid-066c5dd4-7fff-0e0f-e5a4-46e700ebe758" descr="https://lh5.googleusercontent.com/dAm1k7Eb7Ypf3TfLWK0g3OFC4f7ysPsi1MjKqqi3VPjNnreO7eMcE32dKujkHC9_FU1yfHN6XHV9dUOs1nEsDMwN9R3fEMMpTX7Ha2awTjnTCnILIvRe1cHhi3TWqdlQcuoSDksybXm2S1AQPVVLyUfcsMgSaMp_M4Gy3piymMLPgryuVyajTgJg9UOqSio-Y3TIiso3HA=s20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7917" y="8382000"/>
          <a:ext cx="8288867" cy="98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232834</xdr:colOff>
      <xdr:row>50</xdr:row>
      <xdr:rowOff>42333</xdr:rowOff>
    </xdr:from>
    <xdr:to>
      <xdr:col>33</xdr:col>
      <xdr:colOff>467784</xdr:colOff>
      <xdr:row>56</xdr:row>
      <xdr:rowOff>77030</xdr:rowOff>
    </xdr:to>
    <xdr:pic>
      <xdr:nvPicPr>
        <xdr:cNvPr id="6" name="docs-internal-guid-066c5dd4-7fff-0e0f-e5a4-46e700ebe758" descr="https://lh5.googleusercontent.com/dAm1k7Eb7Ypf3TfLWK0g3OFC4f7ysPsi1MjKqqi3VPjNnreO7eMcE32dKujkHC9_FU1yfHN6XHV9dUOs1nEsDMwN9R3fEMMpTX7Ha2awTjnTCnILIvRe1cHhi3TWqdlQcuoSDksybXm2S1AQPVVLyUfcsMgSaMp_M4Gy3piymMLPgryuVyajTgJg9UOqSio-Y3TIiso3HA=s20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2834" y="8371416"/>
          <a:ext cx="8288867" cy="98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349251</xdr:colOff>
      <xdr:row>50</xdr:row>
      <xdr:rowOff>74084</xdr:rowOff>
    </xdr:from>
    <xdr:to>
      <xdr:col>33</xdr:col>
      <xdr:colOff>467784</xdr:colOff>
      <xdr:row>56</xdr:row>
      <xdr:rowOff>108781</xdr:rowOff>
    </xdr:to>
    <xdr:pic>
      <xdr:nvPicPr>
        <xdr:cNvPr id="6" name="docs-internal-guid-066c5dd4-7fff-0e0f-e5a4-46e700ebe758" descr="https://lh5.googleusercontent.com/dAm1k7Eb7Ypf3TfLWK0g3OFC4f7ysPsi1MjKqqi3VPjNnreO7eMcE32dKujkHC9_FU1yfHN6XHV9dUOs1nEsDMwN9R3fEMMpTX7Ha2awTjnTCnILIvRe1cHhi3TWqdlQcuoSDksybXm2S1AQPVVLyUfcsMgSaMp_M4Gy3piymMLPgryuVyajTgJg9UOqSio-Y3TIiso3HA=s20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6334" y="8403167"/>
          <a:ext cx="8288867" cy="98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84667</xdr:colOff>
      <xdr:row>73</xdr:row>
      <xdr:rowOff>74083</xdr:rowOff>
    </xdr:from>
    <xdr:to>
      <xdr:col>34</xdr:col>
      <xdr:colOff>848784</xdr:colOff>
      <xdr:row>79</xdr:row>
      <xdr:rowOff>98197</xdr:rowOff>
    </xdr:to>
    <xdr:pic>
      <xdr:nvPicPr>
        <xdr:cNvPr id="6" name="docs-internal-guid-066c5dd4-7fff-0e0f-e5a4-46e700ebe758" descr="https://lh5.googleusercontent.com/dAm1k7Eb7Ypf3TfLWK0g3OFC4f7ysPsi1MjKqqi3VPjNnreO7eMcE32dKujkHC9_FU1yfHN6XHV9dUOs1nEsDMwN9R3fEMMpTX7Ha2awTjnTCnILIvRe1cHhi3TWqdlQcuoSDksybXm2S1AQPVVLyUfcsMgSaMp_M4Gy3piymMLPgryuVyajTgJg9UOqSio-Y3TIiso3HA=s20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8561916"/>
          <a:ext cx="8288867" cy="98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guaClara%20_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rasil&#226;ndia_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arap&#243;_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mapu&#227;_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mpoGrande_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ssilandia_20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hapadaoDoSul_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rumba_20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staRica_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xim_202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Dourados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mambai_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FatimaDoSul_202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guatemi_202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tapor&#227;_20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taquirai_20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vinhema_20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Jardim_202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Juti_20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LagunaCarap&#227;_202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Maracaju_202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Miranda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ngelica_2022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humirim_202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ovaAlvorada%20do%20Sul_202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ovaAndradina_202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aranaiba_2022%20(AUT%20e%20CONV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edroGomes_202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ontaPora_202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ortoMurtinho_202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RibasdoRioPardo_202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RioBrilhante_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antaRitadoPardo_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quidauana_2022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aoGabriel_202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elviria_202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eteQuedas_202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idrolandia_202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onora_2022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TresLagoas_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ralMoreira_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andeirantes_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ataguassu_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elaVista_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onito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27.325000000000003</v>
          </cell>
          <cell r="C5">
            <v>35.6</v>
          </cell>
          <cell r="D5">
            <v>22</v>
          </cell>
          <cell r="E5">
            <v>61.166666666666664</v>
          </cell>
          <cell r="F5">
            <v>88</v>
          </cell>
          <cell r="G5">
            <v>31</v>
          </cell>
          <cell r="H5">
            <v>12.6</v>
          </cell>
          <cell r="I5" t="str">
            <v>*</v>
          </cell>
          <cell r="J5">
            <v>29.52</v>
          </cell>
          <cell r="K5">
            <v>0</v>
          </cell>
        </row>
        <row r="6">
          <cell r="B6">
            <v>26.245833333333334</v>
          </cell>
          <cell r="C6">
            <v>37</v>
          </cell>
          <cell r="D6">
            <v>21.7</v>
          </cell>
          <cell r="E6">
            <v>72.875</v>
          </cell>
          <cell r="F6">
            <v>100</v>
          </cell>
          <cell r="G6">
            <v>29</v>
          </cell>
          <cell r="H6">
            <v>16.559999999999999</v>
          </cell>
          <cell r="I6" t="str">
            <v>*</v>
          </cell>
          <cell r="J6">
            <v>48.96</v>
          </cell>
          <cell r="K6">
            <v>55.8</v>
          </cell>
        </row>
        <row r="7">
          <cell r="B7">
            <v>26.204166666666669</v>
          </cell>
          <cell r="C7">
            <v>33.1</v>
          </cell>
          <cell r="D7">
            <v>22.3</v>
          </cell>
          <cell r="E7">
            <v>84</v>
          </cell>
          <cell r="F7">
            <v>100</v>
          </cell>
          <cell r="G7">
            <v>47</v>
          </cell>
          <cell r="H7">
            <v>12.24</v>
          </cell>
          <cell r="I7" t="str">
            <v>*</v>
          </cell>
          <cell r="J7">
            <v>48.96</v>
          </cell>
          <cell r="K7">
            <v>3.4000000000000004</v>
          </cell>
        </row>
        <row r="8">
          <cell r="B8">
            <v>24.295833333333331</v>
          </cell>
          <cell r="C8">
            <v>32.299999999999997</v>
          </cell>
          <cell r="D8">
            <v>22.1</v>
          </cell>
          <cell r="E8">
            <v>91.375</v>
          </cell>
          <cell r="F8">
            <v>100</v>
          </cell>
          <cell r="G8">
            <v>52</v>
          </cell>
          <cell r="H8">
            <v>6.84</v>
          </cell>
          <cell r="I8" t="str">
            <v>*</v>
          </cell>
          <cell r="J8">
            <v>41.76</v>
          </cell>
          <cell r="K8">
            <v>24.400000000000002</v>
          </cell>
        </row>
        <row r="9">
          <cell r="B9">
            <v>25.516666666666666</v>
          </cell>
          <cell r="C9">
            <v>32.4</v>
          </cell>
          <cell r="D9">
            <v>22.3</v>
          </cell>
          <cell r="E9">
            <v>84.208333333333329</v>
          </cell>
          <cell r="F9">
            <v>100</v>
          </cell>
          <cell r="G9">
            <v>51</v>
          </cell>
          <cell r="H9">
            <v>11.520000000000001</v>
          </cell>
          <cell r="I9" t="str">
            <v>*</v>
          </cell>
          <cell r="J9">
            <v>35.64</v>
          </cell>
          <cell r="K9">
            <v>1</v>
          </cell>
        </row>
        <row r="10">
          <cell r="B10">
            <v>25.57083333333334</v>
          </cell>
          <cell r="C10">
            <v>32.700000000000003</v>
          </cell>
          <cell r="D10">
            <v>22.2</v>
          </cell>
          <cell r="E10">
            <v>85.541666666666671</v>
          </cell>
          <cell r="F10">
            <v>100</v>
          </cell>
          <cell r="G10">
            <v>51</v>
          </cell>
          <cell r="H10">
            <v>23.040000000000003</v>
          </cell>
          <cell r="I10" t="str">
            <v>*</v>
          </cell>
          <cell r="J10">
            <v>45.72</v>
          </cell>
          <cell r="K10">
            <v>15.400000000000002</v>
          </cell>
        </row>
        <row r="11">
          <cell r="B11">
            <v>25.954166666666662</v>
          </cell>
          <cell r="C11">
            <v>33.4</v>
          </cell>
          <cell r="D11">
            <v>22.4</v>
          </cell>
          <cell r="E11">
            <v>86.458333333333329</v>
          </cell>
          <cell r="F11">
            <v>100</v>
          </cell>
          <cell r="G11">
            <v>56</v>
          </cell>
          <cell r="H11">
            <v>9.3600000000000012</v>
          </cell>
          <cell r="I11" t="str">
            <v>*</v>
          </cell>
          <cell r="J11">
            <v>75.960000000000008</v>
          </cell>
          <cell r="K11">
            <v>33.6</v>
          </cell>
        </row>
        <row r="12">
          <cell r="B12">
            <v>26.362499999999997</v>
          </cell>
          <cell r="C12">
            <v>33.799999999999997</v>
          </cell>
          <cell r="D12">
            <v>22.4</v>
          </cell>
          <cell r="E12">
            <v>85.833333333333329</v>
          </cell>
          <cell r="F12">
            <v>100</v>
          </cell>
          <cell r="G12">
            <v>50</v>
          </cell>
          <cell r="H12">
            <v>9.3600000000000012</v>
          </cell>
          <cell r="I12" t="str">
            <v>*</v>
          </cell>
          <cell r="J12">
            <v>30.6</v>
          </cell>
          <cell r="K12">
            <v>58.400000000000013</v>
          </cell>
        </row>
        <row r="13">
          <cell r="B13">
            <v>28.391666666666662</v>
          </cell>
          <cell r="C13">
            <v>35.6</v>
          </cell>
          <cell r="D13">
            <v>24.2</v>
          </cell>
          <cell r="E13">
            <v>76.083333333333329</v>
          </cell>
          <cell r="F13">
            <v>99</v>
          </cell>
          <cell r="G13">
            <v>41</v>
          </cell>
          <cell r="H13">
            <v>10.08</v>
          </cell>
          <cell r="I13" t="str">
            <v>*</v>
          </cell>
          <cell r="J13">
            <v>39.96</v>
          </cell>
          <cell r="K13">
            <v>0</v>
          </cell>
        </row>
        <row r="14">
          <cell r="B14">
            <v>27.120833333333337</v>
          </cell>
          <cell r="C14">
            <v>34.299999999999997</v>
          </cell>
          <cell r="D14">
            <v>22.8</v>
          </cell>
          <cell r="E14">
            <v>78</v>
          </cell>
          <cell r="F14">
            <v>99</v>
          </cell>
          <cell r="G14">
            <v>48</v>
          </cell>
          <cell r="H14">
            <v>16.920000000000002</v>
          </cell>
          <cell r="I14" t="str">
            <v>*</v>
          </cell>
          <cell r="J14">
            <v>43.2</v>
          </cell>
          <cell r="K14">
            <v>0</v>
          </cell>
        </row>
        <row r="15">
          <cell r="B15">
            <v>26.541666666666668</v>
          </cell>
          <cell r="C15">
            <v>34</v>
          </cell>
          <cell r="D15">
            <v>22.6</v>
          </cell>
          <cell r="E15">
            <v>82.25</v>
          </cell>
          <cell r="F15">
            <v>100</v>
          </cell>
          <cell r="G15">
            <v>43</v>
          </cell>
          <cell r="H15">
            <v>26.28</v>
          </cell>
          <cell r="I15" t="str">
            <v>*</v>
          </cell>
          <cell r="J15">
            <v>51.12</v>
          </cell>
          <cell r="K15">
            <v>76.400000000000006</v>
          </cell>
        </row>
        <row r="16">
          <cell r="B16">
            <v>26.908333333333331</v>
          </cell>
          <cell r="C16">
            <v>33.299999999999997</v>
          </cell>
          <cell r="D16">
            <v>23.6</v>
          </cell>
          <cell r="E16">
            <v>82.583333333333329</v>
          </cell>
          <cell r="F16">
            <v>100</v>
          </cell>
          <cell r="G16">
            <v>51</v>
          </cell>
          <cell r="H16">
            <v>15.840000000000002</v>
          </cell>
          <cell r="I16" t="str">
            <v>*</v>
          </cell>
          <cell r="J16">
            <v>41.04</v>
          </cell>
          <cell r="K16">
            <v>2.8</v>
          </cell>
        </row>
        <row r="17">
          <cell r="B17">
            <v>24.612499999999997</v>
          </cell>
          <cell r="C17">
            <v>30.3</v>
          </cell>
          <cell r="D17">
            <v>21.6</v>
          </cell>
          <cell r="E17">
            <v>92.041666666666671</v>
          </cell>
          <cell r="F17">
            <v>100</v>
          </cell>
          <cell r="G17">
            <v>59</v>
          </cell>
          <cell r="H17">
            <v>13.68</v>
          </cell>
          <cell r="I17" t="str">
            <v>*</v>
          </cell>
          <cell r="J17">
            <v>32.04</v>
          </cell>
          <cell r="K17">
            <v>17.799999999999997</v>
          </cell>
        </row>
        <row r="18">
          <cell r="B18">
            <v>25.587500000000002</v>
          </cell>
          <cell r="C18">
            <v>33.1</v>
          </cell>
          <cell r="D18">
            <v>21.5</v>
          </cell>
          <cell r="E18">
            <v>86.5</v>
          </cell>
          <cell r="F18">
            <v>100</v>
          </cell>
          <cell r="G18">
            <v>52</v>
          </cell>
          <cell r="H18">
            <v>11.520000000000001</v>
          </cell>
          <cell r="I18" t="str">
            <v>*</v>
          </cell>
          <cell r="J18">
            <v>40.680000000000007</v>
          </cell>
          <cell r="K18">
            <v>2.6</v>
          </cell>
        </row>
        <row r="19">
          <cell r="B19">
            <v>27.475000000000005</v>
          </cell>
          <cell r="C19">
            <v>35.4</v>
          </cell>
          <cell r="D19">
            <v>21.9</v>
          </cell>
          <cell r="E19">
            <v>75.291666666666671</v>
          </cell>
          <cell r="F19">
            <v>98</v>
          </cell>
          <cell r="G19">
            <v>37</v>
          </cell>
          <cell r="H19">
            <v>9.7200000000000006</v>
          </cell>
          <cell r="I19" t="str">
            <v>*</v>
          </cell>
          <cell r="J19">
            <v>24.48</v>
          </cell>
          <cell r="K19">
            <v>0</v>
          </cell>
        </row>
        <row r="20">
          <cell r="B20">
            <v>27.429166666666664</v>
          </cell>
          <cell r="C20">
            <v>33.200000000000003</v>
          </cell>
          <cell r="D20">
            <v>22.3</v>
          </cell>
          <cell r="E20">
            <v>73.75</v>
          </cell>
          <cell r="F20">
            <v>100</v>
          </cell>
          <cell r="G20">
            <v>44</v>
          </cell>
          <cell r="H20">
            <v>9.7200000000000006</v>
          </cell>
          <cell r="I20" t="str">
            <v>*</v>
          </cell>
          <cell r="J20">
            <v>19.079999999999998</v>
          </cell>
          <cell r="K20">
            <v>0</v>
          </cell>
        </row>
        <row r="21">
          <cell r="B21">
            <v>28.195833333333344</v>
          </cell>
          <cell r="C21">
            <v>35</v>
          </cell>
          <cell r="D21">
            <v>21.8</v>
          </cell>
          <cell r="E21">
            <v>66.541666666666671</v>
          </cell>
          <cell r="F21">
            <v>98</v>
          </cell>
          <cell r="G21">
            <v>36</v>
          </cell>
          <cell r="H21">
            <v>8.2799999999999994</v>
          </cell>
          <cell r="I21" t="str">
            <v>*</v>
          </cell>
          <cell r="J21">
            <v>20.88</v>
          </cell>
          <cell r="K21">
            <v>0</v>
          </cell>
        </row>
        <row r="22">
          <cell r="B22">
            <v>24.804166666666664</v>
          </cell>
          <cell r="C22">
            <v>30.1</v>
          </cell>
          <cell r="D22">
            <v>21.3</v>
          </cell>
          <cell r="E22">
            <v>86.041666666666671</v>
          </cell>
          <cell r="F22">
            <v>100</v>
          </cell>
          <cell r="G22">
            <v>55</v>
          </cell>
          <cell r="H22">
            <v>13.68</v>
          </cell>
          <cell r="I22" t="str">
            <v>*</v>
          </cell>
          <cell r="J22">
            <v>44.28</v>
          </cell>
          <cell r="K22">
            <v>35.799999999999997</v>
          </cell>
        </row>
        <row r="23">
          <cell r="B23">
            <v>24.45</v>
          </cell>
          <cell r="C23">
            <v>30.9</v>
          </cell>
          <cell r="D23">
            <v>21</v>
          </cell>
          <cell r="E23">
            <v>84.625</v>
          </cell>
          <cell r="F23">
            <v>100</v>
          </cell>
          <cell r="G23">
            <v>52</v>
          </cell>
          <cell r="H23">
            <v>8.64</v>
          </cell>
          <cell r="I23" t="str">
            <v>*</v>
          </cell>
          <cell r="J23">
            <v>20.16</v>
          </cell>
          <cell r="K23">
            <v>0.60000000000000009</v>
          </cell>
        </row>
        <row r="24">
          <cell r="B24">
            <v>25.966666666666672</v>
          </cell>
          <cell r="C24">
            <v>32.799999999999997</v>
          </cell>
          <cell r="D24">
            <v>21.1</v>
          </cell>
          <cell r="E24">
            <v>76.833333333333329</v>
          </cell>
          <cell r="F24">
            <v>98</v>
          </cell>
          <cell r="G24">
            <v>45</v>
          </cell>
          <cell r="H24">
            <v>9.3600000000000012</v>
          </cell>
          <cell r="I24" t="str">
            <v>*</v>
          </cell>
          <cell r="J24">
            <v>26.28</v>
          </cell>
          <cell r="K24">
            <v>0</v>
          </cell>
        </row>
        <row r="25">
          <cell r="B25">
            <v>25.979166666666668</v>
          </cell>
          <cell r="C25">
            <v>32.799999999999997</v>
          </cell>
          <cell r="D25">
            <v>19.8</v>
          </cell>
          <cell r="E25">
            <v>71.125</v>
          </cell>
          <cell r="F25">
            <v>100</v>
          </cell>
          <cell r="G25">
            <v>33</v>
          </cell>
          <cell r="H25">
            <v>11.16</v>
          </cell>
          <cell r="I25" t="str">
            <v>*</v>
          </cell>
          <cell r="J25">
            <v>23.400000000000002</v>
          </cell>
          <cell r="K25">
            <v>0</v>
          </cell>
        </row>
        <row r="26">
          <cell r="B26">
            <v>25.754166666666674</v>
          </cell>
          <cell r="C26">
            <v>32.6</v>
          </cell>
          <cell r="D26">
            <v>19.3</v>
          </cell>
          <cell r="E26">
            <v>65.125</v>
          </cell>
          <cell r="F26">
            <v>94</v>
          </cell>
          <cell r="G26">
            <v>33</v>
          </cell>
          <cell r="H26">
            <v>11.520000000000001</v>
          </cell>
          <cell r="I26" t="str">
            <v>*</v>
          </cell>
          <cell r="J26">
            <v>25.2</v>
          </cell>
          <cell r="K26">
            <v>0</v>
          </cell>
        </row>
        <row r="27">
          <cell r="B27">
            <v>26.216666666666669</v>
          </cell>
          <cell r="C27">
            <v>34.700000000000003</v>
          </cell>
          <cell r="D27">
            <v>18.7</v>
          </cell>
          <cell r="E27">
            <v>63.25</v>
          </cell>
          <cell r="F27">
            <v>96</v>
          </cell>
          <cell r="G27">
            <v>30</v>
          </cell>
          <cell r="H27">
            <v>9</v>
          </cell>
          <cell r="I27" t="str">
            <v>*</v>
          </cell>
          <cell r="J27">
            <v>20.16</v>
          </cell>
          <cell r="K27">
            <v>0</v>
          </cell>
        </row>
        <row r="28">
          <cell r="B28">
            <v>25.991666666666671</v>
          </cell>
          <cell r="C28">
            <v>34.799999999999997</v>
          </cell>
          <cell r="D28">
            <v>19.100000000000001</v>
          </cell>
          <cell r="E28">
            <v>66.791666666666671</v>
          </cell>
          <cell r="F28">
            <v>92</v>
          </cell>
          <cell r="G28">
            <v>34</v>
          </cell>
          <cell r="H28">
            <v>10.08</v>
          </cell>
          <cell r="I28" t="str">
            <v>*</v>
          </cell>
          <cell r="J28">
            <v>43.92</v>
          </cell>
          <cell r="K28">
            <v>10</v>
          </cell>
        </row>
        <row r="29">
          <cell r="B29">
            <v>25.616666666666664</v>
          </cell>
          <cell r="C29">
            <v>32.299999999999997</v>
          </cell>
          <cell r="D29">
            <v>21.9</v>
          </cell>
          <cell r="E29">
            <v>79.5</v>
          </cell>
          <cell r="F29">
            <v>97</v>
          </cell>
          <cell r="G29">
            <v>53</v>
          </cell>
          <cell r="H29">
            <v>12.96</v>
          </cell>
          <cell r="I29" t="str">
            <v>*</v>
          </cell>
          <cell r="J29">
            <v>35.64</v>
          </cell>
          <cell r="K29">
            <v>1</v>
          </cell>
        </row>
        <row r="30">
          <cell r="B30">
            <v>26.795833333333334</v>
          </cell>
          <cell r="C30">
            <v>34</v>
          </cell>
          <cell r="D30">
            <v>22.3</v>
          </cell>
          <cell r="E30">
            <v>77.625</v>
          </cell>
          <cell r="F30">
            <v>100</v>
          </cell>
          <cell r="G30">
            <v>41</v>
          </cell>
          <cell r="H30">
            <v>10.44</v>
          </cell>
          <cell r="I30" t="str">
            <v>*</v>
          </cell>
          <cell r="J30">
            <v>23.400000000000002</v>
          </cell>
          <cell r="K30">
            <v>0</v>
          </cell>
        </row>
        <row r="31">
          <cell r="B31">
            <v>28.791666666666668</v>
          </cell>
          <cell r="C31">
            <v>35.700000000000003</v>
          </cell>
          <cell r="D31">
            <v>22.4</v>
          </cell>
          <cell r="E31">
            <v>69.625</v>
          </cell>
          <cell r="F31">
            <v>100</v>
          </cell>
          <cell r="G31">
            <v>37</v>
          </cell>
          <cell r="H31">
            <v>8.64</v>
          </cell>
          <cell r="I31" t="str">
            <v>*</v>
          </cell>
          <cell r="J31">
            <v>20.16</v>
          </cell>
          <cell r="K31">
            <v>0</v>
          </cell>
        </row>
        <row r="32">
          <cell r="B32">
            <v>27.041666666666661</v>
          </cell>
          <cell r="C32">
            <v>32.299999999999997</v>
          </cell>
          <cell r="D32">
            <v>24.9</v>
          </cell>
          <cell r="E32">
            <v>77.25</v>
          </cell>
          <cell r="F32">
            <v>87</v>
          </cell>
          <cell r="G32">
            <v>57</v>
          </cell>
          <cell r="H32">
            <v>12.6</v>
          </cell>
          <cell r="I32" t="str">
            <v>*</v>
          </cell>
          <cell r="J32">
            <v>32.76</v>
          </cell>
          <cell r="K32">
            <v>0</v>
          </cell>
        </row>
        <row r="33">
          <cell r="B33">
            <v>27.041666666666668</v>
          </cell>
          <cell r="C33">
            <v>34.4</v>
          </cell>
          <cell r="D33">
            <v>22.7</v>
          </cell>
          <cell r="E33">
            <v>76.916666666666671</v>
          </cell>
          <cell r="F33">
            <v>100</v>
          </cell>
          <cell r="G33">
            <v>43</v>
          </cell>
          <cell r="H33">
            <v>17.28</v>
          </cell>
          <cell r="I33" t="str">
            <v>*</v>
          </cell>
          <cell r="J33">
            <v>34.92</v>
          </cell>
          <cell r="K33">
            <v>10.199999999999999</v>
          </cell>
        </row>
        <row r="34">
          <cell r="B34">
            <v>27.366666666666664</v>
          </cell>
          <cell r="C34">
            <v>35.799999999999997</v>
          </cell>
          <cell r="D34">
            <v>21.9</v>
          </cell>
          <cell r="E34">
            <v>76.375</v>
          </cell>
          <cell r="F34">
            <v>100</v>
          </cell>
          <cell r="G34">
            <v>41</v>
          </cell>
          <cell r="H34">
            <v>17.64</v>
          </cell>
          <cell r="I34" t="str">
            <v>*</v>
          </cell>
          <cell r="J34">
            <v>66.600000000000009</v>
          </cell>
          <cell r="K34">
            <v>29.200000000000003</v>
          </cell>
        </row>
        <row r="35">
          <cell r="B35">
            <v>27.020833333333339</v>
          </cell>
          <cell r="C35">
            <v>34.200000000000003</v>
          </cell>
          <cell r="D35">
            <v>22.7</v>
          </cell>
          <cell r="E35">
            <v>80.583333333333329</v>
          </cell>
          <cell r="F35">
            <v>100</v>
          </cell>
          <cell r="G35">
            <v>49</v>
          </cell>
          <cell r="H35">
            <v>15.48</v>
          </cell>
          <cell r="I35" t="str">
            <v>*</v>
          </cell>
          <cell r="J35">
            <v>37.080000000000005</v>
          </cell>
          <cell r="K35">
            <v>6</v>
          </cell>
        </row>
        <row r="36">
          <cell r="I36" t="str">
            <v>*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26.154166666666665</v>
          </cell>
          <cell r="C5">
            <v>34.700000000000003</v>
          </cell>
          <cell r="D5">
            <v>19.5</v>
          </cell>
          <cell r="E5">
            <v>66.958333333333329</v>
          </cell>
          <cell r="F5">
            <v>94</v>
          </cell>
          <cell r="G5">
            <v>34</v>
          </cell>
          <cell r="H5">
            <v>20.88</v>
          </cell>
          <cell r="I5" t="str">
            <v>*</v>
          </cell>
          <cell r="J5">
            <v>47.88</v>
          </cell>
          <cell r="K5">
            <v>0</v>
          </cell>
        </row>
        <row r="6">
          <cell r="B6">
            <v>24.950000000000003</v>
          </cell>
          <cell r="C6">
            <v>33.200000000000003</v>
          </cell>
          <cell r="D6">
            <v>20.399999999999999</v>
          </cell>
          <cell r="E6">
            <v>81.291666666666671</v>
          </cell>
          <cell r="F6">
            <v>100</v>
          </cell>
          <cell r="G6">
            <v>41</v>
          </cell>
          <cell r="H6">
            <v>19.440000000000001</v>
          </cell>
          <cell r="I6" t="str">
            <v>*</v>
          </cell>
          <cell r="J6">
            <v>36.36</v>
          </cell>
          <cell r="K6">
            <v>7.1999999999999993</v>
          </cell>
        </row>
        <row r="7">
          <cell r="B7">
            <v>24.462500000000002</v>
          </cell>
          <cell r="C7">
            <v>32</v>
          </cell>
          <cell r="D7">
            <v>20.2</v>
          </cell>
          <cell r="E7">
            <v>85.041666666666671</v>
          </cell>
          <cell r="F7">
            <v>100</v>
          </cell>
          <cell r="G7">
            <v>55</v>
          </cell>
          <cell r="H7">
            <v>15.840000000000002</v>
          </cell>
          <cell r="I7" t="str">
            <v>*</v>
          </cell>
          <cell r="J7">
            <v>32.04</v>
          </cell>
          <cell r="K7">
            <v>3.6000000000000005</v>
          </cell>
        </row>
        <row r="8">
          <cell r="B8">
            <v>25.358333333333334</v>
          </cell>
          <cell r="C8">
            <v>32</v>
          </cell>
          <cell r="D8">
            <v>21.7</v>
          </cell>
          <cell r="E8">
            <v>84.125</v>
          </cell>
          <cell r="F8">
            <v>100</v>
          </cell>
          <cell r="G8">
            <v>53</v>
          </cell>
          <cell r="H8">
            <v>9</v>
          </cell>
          <cell r="I8" t="str">
            <v>*</v>
          </cell>
          <cell r="J8">
            <v>36.36</v>
          </cell>
          <cell r="K8">
            <v>0</v>
          </cell>
        </row>
        <row r="9">
          <cell r="B9">
            <v>26.270833333333332</v>
          </cell>
          <cell r="C9">
            <v>32.799999999999997</v>
          </cell>
          <cell r="D9">
            <v>22.2</v>
          </cell>
          <cell r="E9">
            <v>82.208333333333329</v>
          </cell>
          <cell r="F9">
            <v>100</v>
          </cell>
          <cell r="G9">
            <v>50</v>
          </cell>
          <cell r="H9">
            <v>10.44</v>
          </cell>
          <cell r="I9" t="str">
            <v>*</v>
          </cell>
          <cell r="J9">
            <v>24.48</v>
          </cell>
          <cell r="K9">
            <v>1.5999999999999999</v>
          </cell>
        </row>
        <row r="10">
          <cell r="B10">
            <v>26.870833333333334</v>
          </cell>
          <cell r="C10">
            <v>32.1</v>
          </cell>
          <cell r="D10">
            <v>23</v>
          </cell>
          <cell r="E10">
            <v>78.083333333333329</v>
          </cell>
          <cell r="F10">
            <v>99</v>
          </cell>
          <cell r="G10">
            <v>55</v>
          </cell>
          <cell r="H10">
            <v>15.840000000000002</v>
          </cell>
          <cell r="I10" t="str">
            <v>*</v>
          </cell>
          <cell r="J10">
            <v>39.6</v>
          </cell>
          <cell r="K10">
            <v>0.4</v>
          </cell>
        </row>
        <row r="11">
          <cell r="B11">
            <v>27.983333333333334</v>
          </cell>
          <cell r="C11">
            <v>34.9</v>
          </cell>
          <cell r="D11">
            <v>23</v>
          </cell>
          <cell r="E11">
            <v>75.625</v>
          </cell>
          <cell r="F11">
            <v>99</v>
          </cell>
          <cell r="G11">
            <v>46</v>
          </cell>
          <cell r="H11">
            <v>16.920000000000002</v>
          </cell>
          <cell r="I11" t="str">
            <v>*</v>
          </cell>
          <cell r="J11">
            <v>38.159999999999997</v>
          </cell>
          <cell r="K11">
            <v>0.8</v>
          </cell>
        </row>
        <row r="12">
          <cell r="B12">
            <v>28.845833333333331</v>
          </cell>
          <cell r="C12">
            <v>35.200000000000003</v>
          </cell>
          <cell r="D12">
            <v>23.8</v>
          </cell>
          <cell r="E12">
            <v>72.791666666666671</v>
          </cell>
          <cell r="F12">
            <v>99</v>
          </cell>
          <cell r="G12">
            <v>45</v>
          </cell>
          <cell r="H12">
            <v>16.2</v>
          </cell>
          <cell r="I12" t="str">
            <v>*</v>
          </cell>
          <cell r="J12">
            <v>32.4</v>
          </cell>
          <cell r="K12">
            <v>3.8000000000000003</v>
          </cell>
        </row>
        <row r="13">
          <cell r="B13">
            <v>27.508333333333329</v>
          </cell>
          <cell r="C13">
            <v>34.700000000000003</v>
          </cell>
          <cell r="D13">
            <v>23.7</v>
          </cell>
          <cell r="E13">
            <v>79.166666666666671</v>
          </cell>
          <cell r="F13">
            <v>100</v>
          </cell>
          <cell r="G13">
            <v>49</v>
          </cell>
          <cell r="H13">
            <v>16.2</v>
          </cell>
          <cell r="I13" t="str">
            <v>*</v>
          </cell>
          <cell r="J13">
            <v>41.04</v>
          </cell>
          <cell r="K13">
            <v>10.200000000000001</v>
          </cell>
        </row>
        <row r="14">
          <cell r="B14">
            <v>26.637500000000003</v>
          </cell>
          <cell r="C14">
            <v>34.4</v>
          </cell>
          <cell r="D14">
            <v>22.4</v>
          </cell>
          <cell r="E14">
            <v>83.625</v>
          </cell>
          <cell r="F14">
            <v>100</v>
          </cell>
          <cell r="G14">
            <v>54</v>
          </cell>
          <cell r="H14">
            <v>26.28</v>
          </cell>
          <cell r="I14" t="str">
            <v>*</v>
          </cell>
          <cell r="J14">
            <v>43.92</v>
          </cell>
          <cell r="K14">
            <v>16.8</v>
          </cell>
        </row>
        <row r="15">
          <cell r="B15">
            <v>24.645833333333332</v>
          </cell>
          <cell r="C15">
            <v>30.3</v>
          </cell>
          <cell r="D15">
            <v>22.7</v>
          </cell>
          <cell r="E15">
            <v>94.5</v>
          </cell>
          <cell r="F15">
            <v>100</v>
          </cell>
          <cell r="G15">
            <v>71</v>
          </cell>
          <cell r="H15">
            <v>16.2</v>
          </cell>
          <cell r="I15" t="str">
            <v>*</v>
          </cell>
          <cell r="J15">
            <v>37.080000000000005</v>
          </cell>
          <cell r="K15">
            <v>0</v>
          </cell>
        </row>
        <row r="16">
          <cell r="B16">
            <v>26.758333333333329</v>
          </cell>
          <cell r="C16">
            <v>32.1</v>
          </cell>
          <cell r="D16">
            <v>22.7</v>
          </cell>
          <cell r="E16">
            <v>82.083333333333329</v>
          </cell>
          <cell r="F16">
            <v>100</v>
          </cell>
          <cell r="G16">
            <v>56</v>
          </cell>
          <cell r="H16">
            <v>21.6</v>
          </cell>
          <cell r="I16" t="str">
            <v>*</v>
          </cell>
          <cell r="J16">
            <v>41.4</v>
          </cell>
          <cell r="K16">
            <v>0</v>
          </cell>
        </row>
        <row r="17">
          <cell r="B17">
            <v>25.733333333333338</v>
          </cell>
          <cell r="C17">
            <v>30.3</v>
          </cell>
          <cell r="D17">
            <v>22.1</v>
          </cell>
          <cell r="E17">
            <v>86.416666666666671</v>
          </cell>
          <cell r="F17">
            <v>100</v>
          </cell>
          <cell r="G17">
            <v>71</v>
          </cell>
          <cell r="H17">
            <v>21.6</v>
          </cell>
          <cell r="I17" t="str">
            <v>*</v>
          </cell>
          <cell r="J17">
            <v>35.28</v>
          </cell>
          <cell r="K17">
            <v>9.7999999999999989</v>
          </cell>
        </row>
        <row r="18">
          <cell r="B18">
            <v>24.816666666666663</v>
          </cell>
          <cell r="C18">
            <v>32.5</v>
          </cell>
          <cell r="D18">
            <v>18.100000000000001</v>
          </cell>
          <cell r="E18">
            <v>76.333333333333329</v>
          </cell>
          <cell r="F18">
            <v>100</v>
          </cell>
          <cell r="G18">
            <v>46</v>
          </cell>
          <cell r="H18">
            <v>11.879999999999999</v>
          </cell>
          <cell r="I18" t="str">
            <v>*</v>
          </cell>
          <cell r="J18">
            <v>21.6</v>
          </cell>
          <cell r="K18">
            <v>0</v>
          </cell>
        </row>
        <row r="19">
          <cell r="B19">
            <v>25.841666666666672</v>
          </cell>
          <cell r="C19">
            <v>32.299999999999997</v>
          </cell>
          <cell r="D19">
            <v>21</v>
          </cell>
          <cell r="E19">
            <v>74.458333333333329</v>
          </cell>
          <cell r="F19">
            <v>91</v>
          </cell>
          <cell r="G19">
            <v>51</v>
          </cell>
          <cell r="H19">
            <v>20.16</v>
          </cell>
          <cell r="I19" t="str">
            <v>*</v>
          </cell>
          <cell r="J19">
            <v>35.28</v>
          </cell>
          <cell r="K19">
            <v>0</v>
          </cell>
        </row>
        <row r="20">
          <cell r="B20">
            <v>25.9375</v>
          </cell>
          <cell r="C20">
            <v>32.200000000000003</v>
          </cell>
          <cell r="D20">
            <v>19.600000000000001</v>
          </cell>
          <cell r="E20">
            <v>70.708333333333329</v>
          </cell>
          <cell r="F20">
            <v>100</v>
          </cell>
          <cell r="G20">
            <v>35</v>
          </cell>
          <cell r="H20">
            <v>10.44</v>
          </cell>
          <cell r="I20" t="str">
            <v>*</v>
          </cell>
          <cell r="J20">
            <v>21.240000000000002</v>
          </cell>
          <cell r="K20">
            <v>0</v>
          </cell>
        </row>
        <row r="21">
          <cell r="B21">
            <v>25.450000000000003</v>
          </cell>
          <cell r="C21">
            <v>33.4</v>
          </cell>
          <cell r="D21">
            <v>19.2</v>
          </cell>
          <cell r="E21">
            <v>69.416666666666671</v>
          </cell>
          <cell r="F21">
            <v>99</v>
          </cell>
          <cell r="G21">
            <v>36</v>
          </cell>
          <cell r="H21">
            <v>32.04</v>
          </cell>
          <cell r="I21" t="str">
            <v>*</v>
          </cell>
          <cell r="J21">
            <v>51.480000000000004</v>
          </cell>
          <cell r="K21">
            <v>8.1999999999999993</v>
          </cell>
        </row>
        <row r="22">
          <cell r="B22">
            <v>22.241666666666671</v>
          </cell>
          <cell r="C22">
            <v>25.1</v>
          </cell>
          <cell r="D22">
            <v>20.6</v>
          </cell>
          <cell r="E22">
            <v>93.083333333333329</v>
          </cell>
          <cell r="F22">
            <v>100</v>
          </cell>
          <cell r="G22">
            <v>78</v>
          </cell>
          <cell r="H22">
            <v>17.64</v>
          </cell>
          <cell r="I22" t="str">
            <v>*</v>
          </cell>
          <cell r="J22">
            <v>30.6</v>
          </cell>
          <cell r="K22">
            <v>8.8000000000000007</v>
          </cell>
        </row>
        <row r="23">
          <cell r="B23">
            <v>23.299999999999997</v>
          </cell>
          <cell r="C23">
            <v>28.6</v>
          </cell>
          <cell r="D23">
            <v>20.2</v>
          </cell>
          <cell r="E23">
            <v>89.541666666666671</v>
          </cell>
          <cell r="F23">
            <v>100</v>
          </cell>
          <cell r="G23">
            <v>64</v>
          </cell>
          <cell r="H23">
            <v>11.879999999999999</v>
          </cell>
          <cell r="I23" t="str">
            <v>*</v>
          </cell>
          <cell r="J23">
            <v>23.400000000000002</v>
          </cell>
          <cell r="K23">
            <v>0.8</v>
          </cell>
        </row>
        <row r="24">
          <cell r="B24">
            <v>24.208333333333332</v>
          </cell>
          <cell r="C24">
            <v>30.2</v>
          </cell>
          <cell r="D24">
            <v>18.399999999999999</v>
          </cell>
          <cell r="E24">
            <v>82.041666666666671</v>
          </cell>
          <cell r="F24">
            <v>100</v>
          </cell>
          <cell r="G24">
            <v>50</v>
          </cell>
          <cell r="H24">
            <v>13.32</v>
          </cell>
          <cell r="I24" t="str">
            <v>*</v>
          </cell>
          <cell r="J24">
            <v>27</v>
          </cell>
          <cell r="K24">
            <v>0</v>
          </cell>
        </row>
        <row r="25">
          <cell r="B25">
            <v>24.945833333333329</v>
          </cell>
          <cell r="C25">
            <v>31.2</v>
          </cell>
          <cell r="D25">
            <v>18.8</v>
          </cell>
          <cell r="E25">
            <v>71.958333333333329</v>
          </cell>
          <cell r="F25">
            <v>97</v>
          </cell>
          <cell r="G25">
            <v>46</v>
          </cell>
          <cell r="H25">
            <v>17.28</v>
          </cell>
          <cell r="I25" t="str">
            <v>*</v>
          </cell>
          <cell r="J25">
            <v>31.319999999999997</v>
          </cell>
          <cell r="K25">
            <v>0</v>
          </cell>
        </row>
        <row r="26">
          <cell r="B26">
            <v>25.108333333333338</v>
          </cell>
          <cell r="C26">
            <v>31.5</v>
          </cell>
          <cell r="D26">
            <v>20.3</v>
          </cell>
          <cell r="E26">
            <v>64.791666666666671</v>
          </cell>
          <cell r="F26">
            <v>86</v>
          </cell>
          <cell r="G26">
            <v>38</v>
          </cell>
          <cell r="H26">
            <v>21.240000000000002</v>
          </cell>
          <cell r="I26" t="str">
            <v>*</v>
          </cell>
          <cell r="J26">
            <v>37.800000000000004</v>
          </cell>
          <cell r="K26">
            <v>0</v>
          </cell>
        </row>
        <row r="27">
          <cell r="B27">
            <v>24.970833333333331</v>
          </cell>
          <cell r="C27">
            <v>32.299999999999997</v>
          </cell>
          <cell r="D27">
            <v>18.8</v>
          </cell>
          <cell r="E27">
            <v>64.791666666666671</v>
          </cell>
          <cell r="F27">
            <v>91</v>
          </cell>
          <cell r="G27">
            <v>31</v>
          </cell>
          <cell r="H27">
            <v>20.88</v>
          </cell>
          <cell r="I27" t="str">
            <v>*</v>
          </cell>
          <cell r="J27">
            <v>36.72</v>
          </cell>
          <cell r="K27">
            <v>0</v>
          </cell>
        </row>
        <row r="28">
          <cell r="B28">
            <v>25.112499999999997</v>
          </cell>
          <cell r="C28">
            <v>31.8</v>
          </cell>
          <cell r="D28">
            <v>20.6</v>
          </cell>
          <cell r="E28">
            <v>67.875</v>
          </cell>
          <cell r="F28">
            <v>83</v>
          </cell>
          <cell r="G28">
            <v>44</v>
          </cell>
          <cell r="H28">
            <v>18.36</v>
          </cell>
          <cell r="I28" t="str">
            <v>*</v>
          </cell>
          <cell r="J28">
            <v>43.56</v>
          </cell>
          <cell r="K28">
            <v>0</v>
          </cell>
        </row>
        <row r="29">
          <cell r="B29">
            <v>23.020833333333332</v>
          </cell>
          <cell r="C29">
            <v>28.6</v>
          </cell>
          <cell r="D29">
            <v>19.899999999999999</v>
          </cell>
          <cell r="E29">
            <v>89.708333333333329</v>
          </cell>
          <cell r="F29">
            <v>100</v>
          </cell>
          <cell r="G29">
            <v>67</v>
          </cell>
          <cell r="H29">
            <v>17.64</v>
          </cell>
          <cell r="I29" t="str">
            <v>*</v>
          </cell>
          <cell r="J29">
            <v>38.159999999999997</v>
          </cell>
          <cell r="K29">
            <v>24.8</v>
          </cell>
        </row>
        <row r="30">
          <cell r="B30">
            <v>25.045833333333334</v>
          </cell>
          <cell r="C30">
            <v>32</v>
          </cell>
          <cell r="D30">
            <v>19.600000000000001</v>
          </cell>
          <cell r="E30">
            <v>83.083333333333329</v>
          </cell>
          <cell r="F30">
            <v>100</v>
          </cell>
          <cell r="G30">
            <v>54</v>
          </cell>
          <cell r="H30">
            <v>11.879999999999999</v>
          </cell>
          <cell r="I30" t="str">
            <v>*</v>
          </cell>
          <cell r="J30">
            <v>20.16</v>
          </cell>
          <cell r="K30">
            <v>0</v>
          </cell>
        </row>
        <row r="31">
          <cell r="B31">
            <v>27.366666666666664</v>
          </cell>
          <cell r="C31">
            <v>34.299999999999997</v>
          </cell>
          <cell r="D31">
            <v>20.6</v>
          </cell>
          <cell r="E31">
            <v>71.375</v>
          </cell>
          <cell r="F31">
            <v>98</v>
          </cell>
          <cell r="G31">
            <v>44</v>
          </cell>
          <cell r="H31">
            <v>9</v>
          </cell>
          <cell r="I31" t="str">
            <v>*</v>
          </cell>
          <cell r="J31">
            <v>33.480000000000004</v>
          </cell>
          <cell r="K31">
            <v>0</v>
          </cell>
        </row>
        <row r="32">
          <cell r="B32">
            <v>25.916666666666671</v>
          </cell>
          <cell r="C32">
            <v>31.9</v>
          </cell>
          <cell r="D32">
            <v>20.2</v>
          </cell>
          <cell r="E32">
            <v>80.916666666666671</v>
          </cell>
          <cell r="F32">
            <v>100</v>
          </cell>
          <cell r="G32">
            <v>61</v>
          </cell>
          <cell r="H32">
            <v>23.040000000000003</v>
          </cell>
          <cell r="I32" t="str">
            <v>*</v>
          </cell>
          <cell r="J32">
            <v>66.239999999999995</v>
          </cell>
          <cell r="K32">
            <v>19.8</v>
          </cell>
        </row>
        <row r="33">
          <cell r="B33">
            <v>24.287499999999998</v>
          </cell>
          <cell r="C33">
            <v>30.2</v>
          </cell>
          <cell r="D33">
            <v>17.399999999999999</v>
          </cell>
          <cell r="E33">
            <v>74.333333333333329</v>
          </cell>
          <cell r="F33">
            <v>99</v>
          </cell>
          <cell r="G33">
            <v>37</v>
          </cell>
          <cell r="H33">
            <v>15.120000000000001</v>
          </cell>
          <cell r="I33" t="str">
            <v>*</v>
          </cell>
          <cell r="J33">
            <v>29.52</v>
          </cell>
          <cell r="K33">
            <v>0</v>
          </cell>
        </row>
        <row r="34">
          <cell r="B34">
            <v>25.104166666666668</v>
          </cell>
          <cell r="C34">
            <v>33</v>
          </cell>
          <cell r="D34">
            <v>16.8</v>
          </cell>
          <cell r="E34">
            <v>65.166666666666671</v>
          </cell>
          <cell r="F34">
            <v>96</v>
          </cell>
          <cell r="G34">
            <v>38</v>
          </cell>
          <cell r="H34">
            <v>8.64</v>
          </cell>
          <cell r="I34" t="str">
            <v>*</v>
          </cell>
          <cell r="J34">
            <v>19.440000000000001</v>
          </cell>
          <cell r="K34">
            <v>0</v>
          </cell>
        </row>
        <row r="35">
          <cell r="B35">
            <v>27.345833333333331</v>
          </cell>
          <cell r="C35">
            <v>34.299999999999997</v>
          </cell>
          <cell r="D35">
            <v>20.6</v>
          </cell>
          <cell r="E35">
            <v>71.041666666666671</v>
          </cell>
          <cell r="F35">
            <v>100</v>
          </cell>
          <cell r="G35">
            <v>45</v>
          </cell>
          <cell r="H35">
            <v>12.96</v>
          </cell>
          <cell r="I35" t="str">
            <v>*</v>
          </cell>
          <cell r="J35">
            <v>33.119999999999997</v>
          </cell>
          <cell r="K35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24.22608695652174</v>
          </cell>
          <cell r="C5">
            <v>33.1</v>
          </cell>
          <cell r="D5">
            <v>18.7</v>
          </cell>
          <cell r="E5">
            <v>75.368421052631575</v>
          </cell>
          <cell r="F5">
            <v>100</v>
          </cell>
          <cell r="G5">
            <v>45</v>
          </cell>
          <cell r="H5">
            <v>17.28</v>
          </cell>
          <cell r="I5" t="str">
            <v>*</v>
          </cell>
          <cell r="J5">
            <v>43.92</v>
          </cell>
          <cell r="K5">
            <v>0.6</v>
          </cell>
        </row>
        <row r="6">
          <cell r="B6">
            <v>25.212500000000002</v>
          </cell>
          <cell r="C6">
            <v>33.200000000000003</v>
          </cell>
          <cell r="D6">
            <v>20</v>
          </cell>
          <cell r="E6">
            <v>70.45</v>
          </cell>
          <cell r="F6">
            <v>100</v>
          </cell>
          <cell r="G6">
            <v>43</v>
          </cell>
          <cell r="H6">
            <v>20.88</v>
          </cell>
          <cell r="I6" t="str">
            <v>*</v>
          </cell>
          <cell r="J6">
            <v>41.04</v>
          </cell>
          <cell r="K6">
            <v>0</v>
          </cell>
        </row>
        <row r="7">
          <cell r="B7">
            <v>24.778260869565216</v>
          </cell>
          <cell r="C7">
            <v>30</v>
          </cell>
          <cell r="D7">
            <v>20.8</v>
          </cell>
          <cell r="E7">
            <v>81.10526315789474</v>
          </cell>
          <cell r="F7">
            <v>100</v>
          </cell>
          <cell r="G7">
            <v>60</v>
          </cell>
          <cell r="H7">
            <v>28.44</v>
          </cell>
          <cell r="I7" t="str">
            <v>*</v>
          </cell>
          <cell r="J7">
            <v>46.800000000000004</v>
          </cell>
          <cell r="K7">
            <v>0.2</v>
          </cell>
        </row>
        <row r="8">
          <cell r="B8">
            <v>23.85</v>
          </cell>
          <cell r="C8">
            <v>30.2</v>
          </cell>
          <cell r="D8">
            <v>20.9</v>
          </cell>
          <cell r="E8">
            <v>76.555555555555557</v>
          </cell>
          <cell r="F8">
            <v>100</v>
          </cell>
          <cell r="G8">
            <v>58</v>
          </cell>
          <cell r="H8">
            <v>18.36</v>
          </cell>
          <cell r="I8" t="str">
            <v>*</v>
          </cell>
          <cell r="J8">
            <v>45.36</v>
          </cell>
          <cell r="K8" t="str">
            <v>*</v>
          </cell>
        </row>
        <row r="9">
          <cell r="B9">
            <v>23.333333333333332</v>
          </cell>
          <cell r="C9">
            <v>31</v>
          </cell>
          <cell r="D9">
            <v>20.7</v>
          </cell>
          <cell r="E9">
            <v>79.222222222222229</v>
          </cell>
          <cell r="F9">
            <v>100</v>
          </cell>
          <cell r="G9">
            <v>57</v>
          </cell>
          <cell r="H9">
            <v>21.96</v>
          </cell>
          <cell r="I9" t="str">
            <v>*</v>
          </cell>
          <cell r="J9">
            <v>45.36</v>
          </cell>
          <cell r="K9">
            <v>7.4</v>
          </cell>
        </row>
        <row r="10">
          <cell r="B10">
            <v>25.622727272727271</v>
          </cell>
          <cell r="C10">
            <v>32.299999999999997</v>
          </cell>
          <cell r="D10">
            <v>21.5</v>
          </cell>
          <cell r="E10">
            <v>69.916666666666671</v>
          </cell>
          <cell r="F10">
            <v>100</v>
          </cell>
          <cell r="G10">
            <v>50</v>
          </cell>
          <cell r="H10">
            <v>19.440000000000001</v>
          </cell>
          <cell r="I10" t="str">
            <v>*</v>
          </cell>
          <cell r="J10">
            <v>37.440000000000005</v>
          </cell>
          <cell r="K10">
            <v>0</v>
          </cell>
        </row>
        <row r="11">
          <cell r="B11">
            <v>25.776190476190479</v>
          </cell>
          <cell r="C11">
            <v>31.7</v>
          </cell>
          <cell r="D11">
            <v>22.2</v>
          </cell>
          <cell r="E11">
            <v>79.357142857142861</v>
          </cell>
          <cell r="F11">
            <v>100</v>
          </cell>
          <cell r="G11">
            <v>56</v>
          </cell>
          <cell r="H11">
            <v>15.840000000000002</v>
          </cell>
          <cell r="I11" t="str">
            <v>*</v>
          </cell>
          <cell r="J11">
            <v>39.96</v>
          </cell>
          <cell r="K11">
            <v>12.2</v>
          </cell>
        </row>
        <row r="12">
          <cell r="B12">
            <v>26.778260869565212</v>
          </cell>
          <cell r="C12">
            <v>32.4</v>
          </cell>
          <cell r="D12">
            <v>22.4</v>
          </cell>
          <cell r="E12">
            <v>78.222222222222229</v>
          </cell>
          <cell r="F12">
            <v>100</v>
          </cell>
          <cell r="G12">
            <v>52</v>
          </cell>
          <cell r="H12">
            <v>15.120000000000001</v>
          </cell>
          <cell r="I12" t="str">
            <v>*</v>
          </cell>
          <cell r="J12">
            <v>27.36</v>
          </cell>
          <cell r="K12">
            <v>0</v>
          </cell>
        </row>
        <row r="13">
          <cell r="B13">
            <v>27.423809523809524</v>
          </cell>
          <cell r="C13">
            <v>32.1</v>
          </cell>
          <cell r="D13">
            <v>23.5</v>
          </cell>
          <cell r="E13">
            <v>79.736842105263165</v>
          </cell>
          <cell r="F13">
            <v>100</v>
          </cell>
          <cell r="G13">
            <v>58</v>
          </cell>
          <cell r="H13">
            <v>14.04</v>
          </cell>
          <cell r="I13" t="str">
            <v>*</v>
          </cell>
          <cell r="J13">
            <v>28.8</v>
          </cell>
          <cell r="K13">
            <v>0</v>
          </cell>
        </row>
        <row r="14">
          <cell r="B14">
            <v>25.472727272727266</v>
          </cell>
          <cell r="C14">
            <v>30.2</v>
          </cell>
          <cell r="D14">
            <v>22.2</v>
          </cell>
          <cell r="E14">
            <v>85.875</v>
          </cell>
          <cell r="F14">
            <v>100</v>
          </cell>
          <cell r="G14">
            <v>64</v>
          </cell>
          <cell r="H14">
            <v>19.8</v>
          </cell>
          <cell r="I14" t="str">
            <v>*</v>
          </cell>
          <cell r="J14">
            <v>35.64</v>
          </cell>
          <cell r="K14">
            <v>0</v>
          </cell>
        </row>
        <row r="15">
          <cell r="B15">
            <v>23.85217391304348</v>
          </cell>
          <cell r="C15">
            <v>29.6</v>
          </cell>
          <cell r="D15">
            <v>21.7</v>
          </cell>
          <cell r="E15">
            <v>90.111111111111114</v>
          </cell>
          <cell r="F15">
            <v>100</v>
          </cell>
          <cell r="G15">
            <v>70</v>
          </cell>
          <cell r="H15">
            <v>14.4</v>
          </cell>
          <cell r="I15" t="str">
            <v>*</v>
          </cell>
          <cell r="J15">
            <v>37.080000000000005</v>
          </cell>
          <cell r="K15">
            <v>0.2</v>
          </cell>
        </row>
        <row r="16">
          <cell r="B16">
            <v>25.995454545454539</v>
          </cell>
          <cell r="C16">
            <v>32.799999999999997</v>
          </cell>
          <cell r="D16">
            <v>21.7</v>
          </cell>
          <cell r="E16">
            <v>66.916666666666671</v>
          </cell>
          <cell r="F16">
            <v>100</v>
          </cell>
          <cell r="G16">
            <v>47</v>
          </cell>
          <cell r="H16">
            <v>17.64</v>
          </cell>
          <cell r="I16" t="str">
            <v>*</v>
          </cell>
          <cell r="J16">
            <v>35.64</v>
          </cell>
          <cell r="K16">
            <v>0.2</v>
          </cell>
        </row>
        <row r="17">
          <cell r="B17">
            <v>26.386363636363637</v>
          </cell>
          <cell r="C17">
            <v>33.4</v>
          </cell>
          <cell r="D17">
            <v>21.5</v>
          </cell>
          <cell r="E17">
            <v>75.400000000000006</v>
          </cell>
          <cell r="F17">
            <v>100</v>
          </cell>
          <cell r="G17">
            <v>45</v>
          </cell>
          <cell r="H17">
            <v>23.040000000000003</v>
          </cell>
          <cell r="I17" t="str">
            <v>*</v>
          </cell>
          <cell r="J17">
            <v>40.680000000000007</v>
          </cell>
          <cell r="K17">
            <v>1</v>
          </cell>
        </row>
        <row r="18">
          <cell r="B18">
            <v>26.500000000000004</v>
          </cell>
          <cell r="C18">
            <v>34.200000000000003</v>
          </cell>
          <cell r="D18">
            <v>22.2</v>
          </cell>
          <cell r="E18">
            <v>70.25</v>
          </cell>
          <cell r="F18">
            <v>100</v>
          </cell>
          <cell r="G18">
            <v>49</v>
          </cell>
          <cell r="H18">
            <v>20.88</v>
          </cell>
          <cell r="I18" t="str">
            <v>*</v>
          </cell>
          <cell r="J18">
            <v>37.080000000000005</v>
          </cell>
          <cell r="K18">
            <v>0.4</v>
          </cell>
        </row>
        <row r="19">
          <cell r="B19">
            <v>25.466666666666669</v>
          </cell>
          <cell r="C19">
            <v>32.1</v>
          </cell>
          <cell r="D19">
            <v>22.1</v>
          </cell>
          <cell r="E19">
            <v>72.5</v>
          </cell>
          <cell r="F19">
            <v>100</v>
          </cell>
          <cell r="G19">
            <v>55</v>
          </cell>
          <cell r="H19">
            <v>12.96</v>
          </cell>
          <cell r="I19" t="str">
            <v>*</v>
          </cell>
          <cell r="J19">
            <v>47.88</v>
          </cell>
          <cell r="K19" t="str">
            <v>*</v>
          </cell>
        </row>
        <row r="20">
          <cell r="B20">
            <v>25.4</v>
          </cell>
          <cell r="C20">
            <v>30.9</v>
          </cell>
          <cell r="D20">
            <v>21.1</v>
          </cell>
          <cell r="E20">
            <v>71.818181818181813</v>
          </cell>
          <cell r="F20">
            <v>100</v>
          </cell>
          <cell r="G20">
            <v>57</v>
          </cell>
          <cell r="H20">
            <v>11.520000000000001</v>
          </cell>
          <cell r="I20" t="str">
            <v>*</v>
          </cell>
          <cell r="J20">
            <v>29.16</v>
          </cell>
          <cell r="K20">
            <v>0</v>
          </cell>
        </row>
        <row r="21">
          <cell r="B21">
            <v>25.671428571428578</v>
          </cell>
          <cell r="C21">
            <v>32.299999999999997</v>
          </cell>
          <cell r="D21">
            <v>20.9</v>
          </cell>
          <cell r="E21">
            <v>74.777777777777771</v>
          </cell>
          <cell r="F21">
            <v>100</v>
          </cell>
          <cell r="G21">
            <v>53</v>
          </cell>
          <cell r="H21">
            <v>12.24</v>
          </cell>
          <cell r="I21" t="str">
            <v>*</v>
          </cell>
          <cell r="J21">
            <v>23.400000000000002</v>
          </cell>
          <cell r="K21">
            <v>0</v>
          </cell>
        </row>
        <row r="22">
          <cell r="B22">
            <v>23.605000000000004</v>
          </cell>
          <cell r="C22">
            <v>31</v>
          </cell>
          <cell r="D22">
            <v>19.5</v>
          </cell>
          <cell r="E22">
            <v>80.111111111111114</v>
          </cell>
          <cell r="F22">
            <v>100</v>
          </cell>
          <cell r="G22">
            <v>58</v>
          </cell>
          <cell r="H22">
            <v>22.32</v>
          </cell>
          <cell r="I22" t="str">
            <v>*</v>
          </cell>
          <cell r="J22">
            <v>42.480000000000004</v>
          </cell>
          <cell r="K22">
            <v>24</v>
          </cell>
        </row>
        <row r="23">
          <cell r="B23">
            <v>24.136363636363637</v>
          </cell>
          <cell r="C23">
            <v>30.7</v>
          </cell>
          <cell r="D23">
            <v>19.5</v>
          </cell>
          <cell r="E23">
            <v>74.461538461538467</v>
          </cell>
          <cell r="F23">
            <v>100</v>
          </cell>
          <cell r="G23">
            <v>57</v>
          </cell>
          <cell r="H23">
            <v>13.32</v>
          </cell>
          <cell r="I23" t="str">
            <v>*</v>
          </cell>
          <cell r="J23">
            <v>35.28</v>
          </cell>
          <cell r="K23">
            <v>0.2</v>
          </cell>
        </row>
        <row r="24">
          <cell r="B24">
            <v>25.504347826086956</v>
          </cell>
          <cell r="C24">
            <v>32.4</v>
          </cell>
          <cell r="D24">
            <v>21.2</v>
          </cell>
          <cell r="E24">
            <v>76.941176470588232</v>
          </cell>
          <cell r="F24">
            <v>100</v>
          </cell>
          <cell r="G24">
            <v>48</v>
          </cell>
          <cell r="H24">
            <v>12.96</v>
          </cell>
          <cell r="I24" t="str">
            <v>*</v>
          </cell>
          <cell r="J24">
            <v>28.44</v>
          </cell>
          <cell r="K24">
            <v>2</v>
          </cell>
        </row>
        <row r="25">
          <cell r="B25">
            <v>25.120833333333334</v>
          </cell>
          <cell r="C25">
            <v>32.9</v>
          </cell>
          <cell r="D25">
            <v>18.8</v>
          </cell>
          <cell r="E25">
            <v>57.928571428571431</v>
          </cell>
          <cell r="F25">
            <v>100</v>
          </cell>
          <cell r="G25">
            <v>35</v>
          </cell>
          <cell r="H25">
            <v>14.04</v>
          </cell>
          <cell r="I25" t="str">
            <v>*</v>
          </cell>
          <cell r="J25">
            <v>26.28</v>
          </cell>
          <cell r="K25">
            <v>0</v>
          </cell>
        </row>
        <row r="26">
          <cell r="B26">
            <v>25.5</v>
          </cell>
          <cell r="C26">
            <v>33</v>
          </cell>
          <cell r="D26">
            <v>18.100000000000001</v>
          </cell>
          <cell r="E26">
            <v>61.111111111111114</v>
          </cell>
          <cell r="F26">
            <v>100</v>
          </cell>
          <cell r="G26">
            <v>32</v>
          </cell>
          <cell r="H26">
            <v>13.68</v>
          </cell>
          <cell r="I26" t="str">
            <v>*</v>
          </cell>
          <cell r="J26">
            <v>27.36</v>
          </cell>
          <cell r="K26">
            <v>0</v>
          </cell>
        </row>
        <row r="27">
          <cell r="B27">
            <v>25.517391304347825</v>
          </cell>
          <cell r="C27">
            <v>33.5</v>
          </cell>
          <cell r="D27">
            <v>17.2</v>
          </cell>
          <cell r="E27">
            <v>59.35</v>
          </cell>
          <cell r="F27">
            <v>100</v>
          </cell>
          <cell r="G27">
            <v>24</v>
          </cell>
          <cell r="H27">
            <v>14.04</v>
          </cell>
          <cell r="I27" t="str">
            <v>*</v>
          </cell>
          <cell r="J27">
            <v>27.36</v>
          </cell>
          <cell r="K27">
            <v>0</v>
          </cell>
        </row>
        <row r="28">
          <cell r="B28">
            <v>25.008695652173916</v>
          </cell>
          <cell r="C28">
            <v>32.700000000000003</v>
          </cell>
          <cell r="D28">
            <v>18.600000000000001</v>
          </cell>
          <cell r="E28">
            <v>71.043478260869563</v>
          </cell>
          <cell r="F28">
            <v>100</v>
          </cell>
          <cell r="G28">
            <v>44</v>
          </cell>
          <cell r="H28">
            <v>18.36</v>
          </cell>
          <cell r="I28" t="str">
            <v>*</v>
          </cell>
          <cell r="J28">
            <v>63.72</v>
          </cell>
          <cell r="K28">
            <v>5.6000000000000005</v>
          </cell>
        </row>
        <row r="29">
          <cell r="B29">
            <v>24.0695652173913</v>
          </cell>
          <cell r="C29">
            <v>32.1</v>
          </cell>
          <cell r="D29">
            <v>20</v>
          </cell>
          <cell r="E29">
            <v>74.461538461538467</v>
          </cell>
          <cell r="F29">
            <v>100</v>
          </cell>
          <cell r="G29">
            <v>49</v>
          </cell>
          <cell r="H29">
            <v>24.840000000000003</v>
          </cell>
          <cell r="I29" t="str">
            <v>*</v>
          </cell>
          <cell r="J29">
            <v>49.680000000000007</v>
          </cell>
          <cell r="K29">
            <v>26.4</v>
          </cell>
        </row>
        <row r="30">
          <cell r="B30">
            <v>24.369565217391308</v>
          </cell>
          <cell r="C30">
            <v>32.5</v>
          </cell>
          <cell r="D30">
            <v>20.399999999999999</v>
          </cell>
          <cell r="E30">
            <v>79.583333333333329</v>
          </cell>
          <cell r="F30">
            <v>100</v>
          </cell>
          <cell r="G30">
            <v>51</v>
          </cell>
          <cell r="H30">
            <v>12.24</v>
          </cell>
          <cell r="I30" t="str">
            <v>*</v>
          </cell>
          <cell r="J30">
            <v>37.800000000000004</v>
          </cell>
          <cell r="K30" t="str">
            <v>*</v>
          </cell>
        </row>
        <row r="31">
          <cell r="B31">
            <v>25.758333333333336</v>
          </cell>
          <cell r="C31">
            <v>33</v>
          </cell>
          <cell r="D31">
            <v>19.7</v>
          </cell>
          <cell r="E31">
            <v>69.615384615384613</v>
          </cell>
          <cell r="F31">
            <v>100</v>
          </cell>
          <cell r="G31">
            <v>46</v>
          </cell>
          <cell r="H31">
            <v>16.559999999999999</v>
          </cell>
          <cell r="I31" t="str">
            <v>*</v>
          </cell>
          <cell r="J31">
            <v>29.16</v>
          </cell>
          <cell r="K31">
            <v>0</v>
          </cell>
        </row>
        <row r="32">
          <cell r="B32">
            <v>24.262500000000003</v>
          </cell>
          <cell r="C32">
            <v>31.7</v>
          </cell>
          <cell r="D32">
            <v>20.9</v>
          </cell>
          <cell r="E32">
            <v>86.666666666666671</v>
          </cell>
          <cell r="F32">
            <v>100</v>
          </cell>
          <cell r="G32">
            <v>62</v>
          </cell>
          <cell r="H32">
            <v>22.68</v>
          </cell>
          <cell r="I32" t="str">
            <v>*</v>
          </cell>
          <cell r="J32">
            <v>49.32</v>
          </cell>
          <cell r="K32">
            <v>25.999999999999996</v>
          </cell>
        </row>
        <row r="33">
          <cell r="B33">
            <v>24.912499999999994</v>
          </cell>
          <cell r="C33">
            <v>31.9</v>
          </cell>
          <cell r="D33">
            <v>20.5</v>
          </cell>
          <cell r="E33">
            <v>72</v>
          </cell>
          <cell r="F33">
            <v>100</v>
          </cell>
          <cell r="G33">
            <v>42</v>
          </cell>
          <cell r="H33">
            <v>13.32</v>
          </cell>
          <cell r="I33" t="str">
            <v>*</v>
          </cell>
          <cell r="J33">
            <v>30.240000000000002</v>
          </cell>
          <cell r="K33">
            <v>0.4</v>
          </cell>
        </row>
        <row r="34">
          <cell r="B34">
            <v>26.214285714285715</v>
          </cell>
          <cell r="C34">
            <v>33</v>
          </cell>
          <cell r="D34">
            <v>20.7</v>
          </cell>
          <cell r="E34">
            <v>69.25</v>
          </cell>
          <cell r="F34">
            <v>100</v>
          </cell>
          <cell r="G34">
            <v>50</v>
          </cell>
          <cell r="H34">
            <v>15.840000000000002</v>
          </cell>
          <cell r="I34" t="str">
            <v>*</v>
          </cell>
          <cell r="J34">
            <v>32.76</v>
          </cell>
          <cell r="K34">
            <v>0.8</v>
          </cell>
        </row>
        <row r="35">
          <cell r="B35">
            <v>25.747826086956518</v>
          </cell>
          <cell r="C35">
            <v>32.4</v>
          </cell>
          <cell r="D35">
            <v>21.6</v>
          </cell>
          <cell r="E35">
            <v>79.785714285714292</v>
          </cell>
          <cell r="F35">
            <v>100</v>
          </cell>
          <cell r="G35">
            <v>55</v>
          </cell>
          <cell r="H35">
            <v>16.920000000000002</v>
          </cell>
          <cell r="I35" t="str">
            <v>*</v>
          </cell>
          <cell r="J35">
            <v>31.319999999999997</v>
          </cell>
          <cell r="K35">
            <v>0.4</v>
          </cell>
        </row>
      </sheetData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25.224999999999998</v>
          </cell>
          <cell r="C5">
            <v>32.5</v>
          </cell>
          <cell r="D5">
            <v>19.899999999999999</v>
          </cell>
          <cell r="E5">
            <v>63.75</v>
          </cell>
          <cell r="F5">
            <v>85</v>
          </cell>
          <cell r="G5">
            <v>39</v>
          </cell>
          <cell r="H5">
            <v>19.079999999999998</v>
          </cell>
          <cell r="I5" t="str">
            <v>*</v>
          </cell>
          <cell r="J5">
            <v>46.440000000000005</v>
          </cell>
          <cell r="K5">
            <v>0.2</v>
          </cell>
        </row>
        <row r="6">
          <cell r="B6">
            <v>24.570833333333336</v>
          </cell>
          <cell r="C6">
            <v>32</v>
          </cell>
          <cell r="D6">
            <v>19.8</v>
          </cell>
          <cell r="E6">
            <v>71.25</v>
          </cell>
          <cell r="F6">
            <v>92</v>
          </cell>
          <cell r="G6">
            <v>39</v>
          </cell>
          <cell r="H6">
            <v>15.840000000000002</v>
          </cell>
          <cell r="I6" t="str">
            <v>*</v>
          </cell>
          <cell r="J6">
            <v>72</v>
          </cell>
          <cell r="K6">
            <v>19.2</v>
          </cell>
        </row>
        <row r="7">
          <cell r="B7">
            <v>25.487500000000001</v>
          </cell>
          <cell r="C7">
            <v>31.2</v>
          </cell>
          <cell r="D7">
            <v>20.8</v>
          </cell>
          <cell r="E7">
            <v>71.333333333333329</v>
          </cell>
          <cell r="F7">
            <v>92</v>
          </cell>
          <cell r="G7">
            <v>42</v>
          </cell>
          <cell r="H7">
            <v>15.48</v>
          </cell>
          <cell r="I7" t="str">
            <v>*</v>
          </cell>
          <cell r="J7">
            <v>36</v>
          </cell>
          <cell r="K7">
            <v>0</v>
          </cell>
        </row>
        <row r="8">
          <cell r="B8">
            <v>23.716666666666669</v>
          </cell>
          <cell r="C8">
            <v>29.6</v>
          </cell>
          <cell r="D8">
            <v>20.7</v>
          </cell>
          <cell r="E8">
            <v>80.208333333333329</v>
          </cell>
          <cell r="F8">
            <v>92</v>
          </cell>
          <cell r="G8">
            <v>55</v>
          </cell>
          <cell r="H8">
            <v>13.32</v>
          </cell>
          <cell r="I8" t="str">
            <v>*</v>
          </cell>
          <cell r="J8">
            <v>34.200000000000003</v>
          </cell>
          <cell r="K8">
            <v>4.1999999999999993</v>
          </cell>
        </row>
        <row r="9">
          <cell r="B9">
            <v>23.995833333333337</v>
          </cell>
          <cell r="C9">
            <v>29.8</v>
          </cell>
          <cell r="D9">
            <v>20.7</v>
          </cell>
          <cell r="E9">
            <v>78.458333333333329</v>
          </cell>
          <cell r="F9">
            <v>93</v>
          </cell>
          <cell r="G9">
            <v>53</v>
          </cell>
          <cell r="H9">
            <v>16.559999999999999</v>
          </cell>
          <cell r="I9" t="str">
            <v>*</v>
          </cell>
          <cell r="J9">
            <v>34.92</v>
          </cell>
          <cell r="K9">
            <v>0.60000000000000009</v>
          </cell>
        </row>
        <row r="10">
          <cell r="B10">
            <v>25.020833333333332</v>
          </cell>
          <cell r="C10">
            <v>31.8</v>
          </cell>
          <cell r="D10">
            <v>21.7</v>
          </cell>
          <cell r="E10">
            <v>77.208333333333329</v>
          </cell>
          <cell r="F10">
            <v>89</v>
          </cell>
          <cell r="G10">
            <v>49</v>
          </cell>
          <cell r="H10">
            <v>17.28</v>
          </cell>
          <cell r="I10" t="str">
            <v>*</v>
          </cell>
          <cell r="J10">
            <v>34.92</v>
          </cell>
          <cell r="K10">
            <v>4.8</v>
          </cell>
        </row>
        <row r="11">
          <cell r="B11">
            <v>26.674999999999997</v>
          </cell>
          <cell r="C11">
            <v>32.9</v>
          </cell>
          <cell r="D11">
            <v>22.3</v>
          </cell>
          <cell r="E11">
            <v>71.333333333333329</v>
          </cell>
          <cell r="F11">
            <v>90</v>
          </cell>
          <cell r="G11">
            <v>42</v>
          </cell>
          <cell r="H11">
            <v>14.4</v>
          </cell>
          <cell r="I11" t="str">
            <v>*</v>
          </cell>
          <cell r="J11">
            <v>29.52</v>
          </cell>
          <cell r="K11">
            <v>0.2</v>
          </cell>
        </row>
        <row r="12">
          <cell r="B12">
            <v>28.016666666666666</v>
          </cell>
          <cell r="C12">
            <v>34</v>
          </cell>
          <cell r="D12">
            <v>23.3</v>
          </cell>
          <cell r="E12">
            <v>65.458333333333329</v>
          </cell>
          <cell r="F12">
            <v>86</v>
          </cell>
          <cell r="G12">
            <v>42</v>
          </cell>
          <cell r="H12">
            <v>12.96</v>
          </cell>
          <cell r="I12" t="str">
            <v>*</v>
          </cell>
          <cell r="J12">
            <v>25.92</v>
          </cell>
          <cell r="K12">
            <v>0</v>
          </cell>
        </row>
        <row r="13">
          <cell r="B13">
            <v>27.658333333333331</v>
          </cell>
          <cell r="C13">
            <v>33.299999999999997</v>
          </cell>
          <cell r="D13">
            <v>24.5</v>
          </cell>
          <cell r="E13">
            <v>67.875</v>
          </cell>
          <cell r="F13">
            <v>82</v>
          </cell>
          <cell r="G13">
            <v>46</v>
          </cell>
          <cell r="H13">
            <v>26.64</v>
          </cell>
          <cell r="I13" t="str">
            <v>*</v>
          </cell>
          <cell r="J13">
            <v>44.28</v>
          </cell>
          <cell r="K13">
            <v>0</v>
          </cell>
        </row>
        <row r="14">
          <cell r="B14">
            <v>26.137499999999999</v>
          </cell>
          <cell r="C14">
            <v>31.6</v>
          </cell>
          <cell r="D14">
            <v>22.8</v>
          </cell>
          <cell r="E14">
            <v>73.791666666666671</v>
          </cell>
          <cell r="F14">
            <v>87</v>
          </cell>
          <cell r="G14">
            <v>56</v>
          </cell>
          <cell r="H14">
            <v>23.040000000000003</v>
          </cell>
          <cell r="I14" t="str">
            <v>*</v>
          </cell>
          <cell r="J14">
            <v>42.12</v>
          </cell>
          <cell r="K14">
            <v>0</v>
          </cell>
        </row>
        <row r="15">
          <cell r="B15">
            <v>24.554166666666671</v>
          </cell>
          <cell r="C15">
            <v>29.6</v>
          </cell>
          <cell r="D15">
            <v>22.5</v>
          </cell>
          <cell r="E15">
            <v>81.708333333333329</v>
          </cell>
          <cell r="F15">
            <v>94</v>
          </cell>
          <cell r="G15">
            <v>56</v>
          </cell>
          <cell r="H15">
            <v>19.440000000000001</v>
          </cell>
          <cell r="I15" t="str">
            <v>*</v>
          </cell>
          <cell r="J15">
            <v>35.64</v>
          </cell>
          <cell r="K15">
            <v>28.000000000000004</v>
          </cell>
        </row>
        <row r="16">
          <cell r="B16">
            <v>25.891666666666669</v>
          </cell>
          <cell r="C16">
            <v>31</v>
          </cell>
          <cell r="D16">
            <v>22.5</v>
          </cell>
          <cell r="E16">
            <v>73</v>
          </cell>
          <cell r="F16">
            <v>92</v>
          </cell>
          <cell r="G16">
            <v>46</v>
          </cell>
          <cell r="H16">
            <v>19.8</v>
          </cell>
          <cell r="I16" t="str">
            <v>*</v>
          </cell>
          <cell r="J16">
            <v>44.64</v>
          </cell>
          <cell r="K16">
            <v>0.4</v>
          </cell>
        </row>
        <row r="17">
          <cell r="B17">
            <v>26.583333333333329</v>
          </cell>
          <cell r="C17">
            <v>31.5</v>
          </cell>
          <cell r="D17">
            <v>23.3</v>
          </cell>
          <cell r="E17">
            <v>68.791666666666671</v>
          </cell>
          <cell r="F17">
            <v>85</v>
          </cell>
          <cell r="G17">
            <v>50</v>
          </cell>
          <cell r="H17">
            <v>16.2</v>
          </cell>
          <cell r="I17" t="str">
            <v>*</v>
          </cell>
          <cell r="J17">
            <v>33.119999999999997</v>
          </cell>
          <cell r="K17">
            <v>0</v>
          </cell>
        </row>
        <row r="18">
          <cell r="B18">
            <v>27.320833333333326</v>
          </cell>
          <cell r="C18">
            <v>34.299999999999997</v>
          </cell>
          <cell r="D18">
            <v>20.6</v>
          </cell>
          <cell r="E18">
            <v>64</v>
          </cell>
          <cell r="F18">
            <v>92</v>
          </cell>
          <cell r="G18">
            <v>37</v>
          </cell>
          <cell r="H18">
            <v>16.2</v>
          </cell>
          <cell r="I18" t="str">
            <v>*</v>
          </cell>
          <cell r="J18">
            <v>30.6</v>
          </cell>
          <cell r="K18">
            <v>0</v>
          </cell>
        </row>
        <row r="19">
          <cell r="B19">
            <v>27.791666666666661</v>
          </cell>
          <cell r="C19">
            <v>34.5</v>
          </cell>
          <cell r="D19">
            <v>22.9</v>
          </cell>
          <cell r="E19">
            <v>63.916666666666664</v>
          </cell>
          <cell r="F19">
            <v>86</v>
          </cell>
          <cell r="G19">
            <v>34</v>
          </cell>
          <cell r="H19">
            <v>25.56</v>
          </cell>
          <cell r="I19" t="str">
            <v>*</v>
          </cell>
          <cell r="J19">
            <v>48.96</v>
          </cell>
          <cell r="K19">
            <v>0.4</v>
          </cell>
        </row>
        <row r="20">
          <cell r="B20">
            <v>25.999999999999996</v>
          </cell>
          <cell r="C20">
            <v>32.200000000000003</v>
          </cell>
          <cell r="D20">
            <v>21.8</v>
          </cell>
          <cell r="E20">
            <v>69.375</v>
          </cell>
          <cell r="F20">
            <v>90</v>
          </cell>
          <cell r="G20">
            <v>38</v>
          </cell>
          <cell r="H20">
            <v>13.68</v>
          </cell>
          <cell r="I20" t="str">
            <v>*</v>
          </cell>
          <cell r="J20">
            <v>48.24</v>
          </cell>
          <cell r="K20">
            <v>3</v>
          </cell>
        </row>
        <row r="21">
          <cell r="B21">
            <v>24.575000000000003</v>
          </cell>
          <cell r="C21">
            <v>32.5</v>
          </cell>
          <cell r="D21">
            <v>19.3</v>
          </cell>
          <cell r="E21">
            <v>72.875</v>
          </cell>
          <cell r="F21">
            <v>91</v>
          </cell>
          <cell r="G21">
            <v>35</v>
          </cell>
          <cell r="H21">
            <v>11.879999999999999</v>
          </cell>
          <cell r="I21" t="str">
            <v>*</v>
          </cell>
          <cell r="J21">
            <v>37.800000000000004</v>
          </cell>
          <cell r="K21">
            <v>3.4</v>
          </cell>
        </row>
        <row r="22">
          <cell r="B22">
            <v>21.574999999999999</v>
          </cell>
          <cell r="C22">
            <v>25.2</v>
          </cell>
          <cell r="D22">
            <v>18.7</v>
          </cell>
          <cell r="E22">
            <v>86.5</v>
          </cell>
          <cell r="F22">
            <v>95</v>
          </cell>
          <cell r="G22">
            <v>73</v>
          </cell>
          <cell r="H22">
            <v>17.28</v>
          </cell>
          <cell r="I22" t="str">
            <v>*</v>
          </cell>
          <cell r="J22">
            <v>34.56</v>
          </cell>
          <cell r="K22">
            <v>90.8</v>
          </cell>
        </row>
        <row r="23">
          <cell r="B23">
            <v>23.045833333333334</v>
          </cell>
          <cell r="C23">
            <v>28.4</v>
          </cell>
          <cell r="D23">
            <v>20.100000000000001</v>
          </cell>
          <cell r="E23">
            <v>81.333333333333329</v>
          </cell>
          <cell r="F23">
            <v>94</v>
          </cell>
          <cell r="G23">
            <v>56</v>
          </cell>
          <cell r="H23">
            <v>18</v>
          </cell>
          <cell r="I23" t="str">
            <v>*</v>
          </cell>
          <cell r="J23">
            <v>31.319999999999997</v>
          </cell>
          <cell r="K23">
            <v>0.2</v>
          </cell>
        </row>
        <row r="24">
          <cell r="B24">
            <v>25.187500000000004</v>
          </cell>
          <cell r="C24">
            <v>31.2</v>
          </cell>
          <cell r="D24">
            <v>20.8</v>
          </cell>
          <cell r="E24">
            <v>71.375</v>
          </cell>
          <cell r="F24">
            <v>89</v>
          </cell>
          <cell r="G24">
            <v>46</v>
          </cell>
          <cell r="H24">
            <v>15.48</v>
          </cell>
          <cell r="I24" t="str">
            <v>*</v>
          </cell>
          <cell r="J24">
            <v>28.08</v>
          </cell>
          <cell r="K24">
            <v>0</v>
          </cell>
        </row>
        <row r="25">
          <cell r="B25">
            <v>26.145833333333329</v>
          </cell>
          <cell r="C25">
            <v>32.1</v>
          </cell>
          <cell r="D25">
            <v>20.2</v>
          </cell>
          <cell r="E25">
            <v>58.041666666666664</v>
          </cell>
          <cell r="F25">
            <v>82</v>
          </cell>
          <cell r="G25">
            <v>29</v>
          </cell>
          <cell r="H25">
            <v>16.2</v>
          </cell>
          <cell r="I25" t="str">
            <v>*</v>
          </cell>
          <cell r="J25">
            <v>28.8</v>
          </cell>
          <cell r="K25">
            <v>0</v>
          </cell>
        </row>
        <row r="26">
          <cell r="B26">
            <v>26.125000000000004</v>
          </cell>
          <cell r="C26">
            <v>31.6</v>
          </cell>
          <cell r="D26">
            <v>21.7</v>
          </cell>
          <cell r="E26">
            <v>53.041666666666664</v>
          </cell>
          <cell r="F26">
            <v>68</v>
          </cell>
          <cell r="G26">
            <v>28</v>
          </cell>
          <cell r="H26">
            <v>21.96</v>
          </cell>
          <cell r="I26" t="str">
            <v>*</v>
          </cell>
          <cell r="J26">
            <v>42.84</v>
          </cell>
          <cell r="K26">
            <v>0</v>
          </cell>
        </row>
        <row r="27">
          <cell r="B27">
            <v>26.529166666666665</v>
          </cell>
          <cell r="C27">
            <v>32.700000000000003</v>
          </cell>
          <cell r="D27">
            <v>21.4</v>
          </cell>
          <cell r="E27">
            <v>51.375</v>
          </cell>
          <cell r="F27">
            <v>70</v>
          </cell>
          <cell r="G27">
            <v>29</v>
          </cell>
          <cell r="H27">
            <v>21.96</v>
          </cell>
          <cell r="I27" t="str">
            <v>*</v>
          </cell>
          <cell r="J27">
            <v>40.680000000000007</v>
          </cell>
          <cell r="K27">
            <v>0</v>
          </cell>
        </row>
        <row r="28">
          <cell r="B28">
            <v>25.95</v>
          </cell>
          <cell r="C28">
            <v>31.7</v>
          </cell>
          <cell r="D28">
            <v>22.2</v>
          </cell>
          <cell r="E28">
            <v>55.416666666666664</v>
          </cell>
          <cell r="F28">
            <v>74</v>
          </cell>
          <cell r="G28">
            <v>43</v>
          </cell>
          <cell r="H28">
            <v>19.079999999999998</v>
          </cell>
          <cell r="I28" t="str">
            <v>*</v>
          </cell>
          <cell r="J28">
            <v>33.119999999999997</v>
          </cell>
          <cell r="K28">
            <v>0</v>
          </cell>
        </row>
        <row r="29">
          <cell r="B29">
            <v>23.770833333333339</v>
          </cell>
          <cell r="C29">
            <v>30.9</v>
          </cell>
          <cell r="D29">
            <v>20</v>
          </cell>
          <cell r="E29">
            <v>75.333333333333329</v>
          </cell>
          <cell r="F29">
            <v>90</v>
          </cell>
          <cell r="G29">
            <v>45</v>
          </cell>
          <cell r="H29">
            <v>19.440000000000001</v>
          </cell>
          <cell r="I29" t="str">
            <v>*</v>
          </cell>
          <cell r="J29">
            <v>43.2</v>
          </cell>
          <cell r="K29">
            <v>0</v>
          </cell>
        </row>
        <row r="30">
          <cell r="B30">
            <v>25.724999999999998</v>
          </cell>
          <cell r="C30">
            <v>31.6</v>
          </cell>
          <cell r="D30">
            <v>20.3</v>
          </cell>
          <cell r="E30">
            <v>69.083333333333329</v>
          </cell>
          <cell r="F30">
            <v>89</v>
          </cell>
          <cell r="G30">
            <v>45</v>
          </cell>
          <cell r="H30">
            <v>14.76</v>
          </cell>
          <cell r="I30" t="str">
            <v>*</v>
          </cell>
          <cell r="J30">
            <v>30.240000000000002</v>
          </cell>
          <cell r="K30">
            <v>0</v>
          </cell>
        </row>
        <row r="31">
          <cell r="B31">
            <v>26.979166666666661</v>
          </cell>
          <cell r="C31">
            <v>33.700000000000003</v>
          </cell>
          <cell r="D31">
            <v>21</v>
          </cell>
          <cell r="E31">
            <v>64.375</v>
          </cell>
          <cell r="F31">
            <v>88</v>
          </cell>
          <cell r="G31">
            <v>40</v>
          </cell>
          <cell r="H31">
            <v>9</v>
          </cell>
          <cell r="I31" t="str">
            <v>*</v>
          </cell>
          <cell r="J31">
            <v>33.840000000000003</v>
          </cell>
          <cell r="K31">
            <v>0</v>
          </cell>
        </row>
        <row r="32">
          <cell r="B32">
            <v>26.049999999999997</v>
          </cell>
          <cell r="C32">
            <v>31.5</v>
          </cell>
          <cell r="D32">
            <v>21.7</v>
          </cell>
          <cell r="E32">
            <v>73.791666666666671</v>
          </cell>
          <cell r="F32">
            <v>93</v>
          </cell>
          <cell r="G32">
            <v>56</v>
          </cell>
          <cell r="H32">
            <v>14.76</v>
          </cell>
          <cell r="I32" t="str">
            <v>*</v>
          </cell>
          <cell r="J32">
            <v>48.96</v>
          </cell>
          <cell r="K32">
            <v>12.4</v>
          </cell>
        </row>
        <row r="33">
          <cell r="B33">
            <v>25.270833333333339</v>
          </cell>
          <cell r="C33">
            <v>31.6</v>
          </cell>
          <cell r="D33">
            <v>20.7</v>
          </cell>
          <cell r="E33">
            <v>72</v>
          </cell>
          <cell r="F33">
            <v>93</v>
          </cell>
          <cell r="G33">
            <v>36</v>
          </cell>
          <cell r="H33">
            <v>14.4</v>
          </cell>
          <cell r="I33" t="str">
            <v>*</v>
          </cell>
          <cell r="J33">
            <v>27.720000000000002</v>
          </cell>
          <cell r="K33">
            <v>0</v>
          </cell>
        </row>
        <row r="34">
          <cell r="B34">
            <v>26.674999999999997</v>
          </cell>
          <cell r="C34">
            <v>33.4</v>
          </cell>
          <cell r="D34">
            <v>21.1</v>
          </cell>
          <cell r="E34">
            <v>57.5</v>
          </cell>
          <cell r="F34">
            <v>83</v>
          </cell>
          <cell r="G34">
            <v>40</v>
          </cell>
          <cell r="H34">
            <v>12.24</v>
          </cell>
          <cell r="I34" t="str">
            <v>*</v>
          </cell>
          <cell r="J34">
            <v>42.480000000000004</v>
          </cell>
          <cell r="K34">
            <v>2.8</v>
          </cell>
        </row>
        <row r="35">
          <cell r="B35">
            <v>26.624999999999996</v>
          </cell>
          <cell r="C35">
            <v>31.9</v>
          </cell>
          <cell r="D35">
            <v>22.2</v>
          </cell>
          <cell r="E35">
            <v>70.791666666666671</v>
          </cell>
          <cell r="F35">
            <v>89</v>
          </cell>
          <cell r="G35">
            <v>44</v>
          </cell>
          <cell r="H35">
            <v>14.76</v>
          </cell>
          <cell r="I35" t="str">
            <v>*</v>
          </cell>
          <cell r="J35">
            <v>54.36</v>
          </cell>
          <cell r="K35">
            <v>2.6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Planilha2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22.960869565217386</v>
          </cell>
          <cell r="C5">
            <v>30.7</v>
          </cell>
          <cell r="D5">
            <v>17.5</v>
          </cell>
          <cell r="E5">
            <v>73.086956521739125</v>
          </cell>
          <cell r="F5">
            <v>95</v>
          </cell>
          <cell r="G5">
            <v>37</v>
          </cell>
          <cell r="H5">
            <v>17.28</v>
          </cell>
          <cell r="I5" t="str">
            <v>*</v>
          </cell>
          <cell r="J5">
            <v>36.36</v>
          </cell>
          <cell r="K5">
            <v>39.400000000000006</v>
          </cell>
        </row>
        <row r="6">
          <cell r="B6">
            <v>23.42173913043478</v>
          </cell>
          <cell r="C6">
            <v>27.3</v>
          </cell>
          <cell r="D6">
            <v>20.2</v>
          </cell>
          <cell r="E6">
            <v>73.391304347826093</v>
          </cell>
          <cell r="F6">
            <v>83</v>
          </cell>
          <cell r="G6">
            <v>60</v>
          </cell>
          <cell r="H6">
            <v>11.879999999999999</v>
          </cell>
          <cell r="I6" t="str">
            <v>*</v>
          </cell>
          <cell r="J6">
            <v>24.12</v>
          </cell>
          <cell r="K6">
            <v>0</v>
          </cell>
        </row>
        <row r="7">
          <cell r="B7">
            <v>22.538095238095238</v>
          </cell>
          <cell r="C7">
            <v>28.2</v>
          </cell>
          <cell r="D7">
            <v>20.399999999999999</v>
          </cell>
          <cell r="E7">
            <v>83.857142857142861</v>
          </cell>
          <cell r="F7">
            <v>92</v>
          </cell>
          <cell r="G7">
            <v>60</v>
          </cell>
          <cell r="H7">
            <v>14.4</v>
          </cell>
          <cell r="I7" t="str">
            <v>*</v>
          </cell>
          <cell r="J7">
            <v>29.880000000000003</v>
          </cell>
          <cell r="K7" t="str">
            <v>*</v>
          </cell>
        </row>
        <row r="8">
          <cell r="B8">
            <v>21.727272727272727</v>
          </cell>
          <cell r="C8">
            <v>26.5</v>
          </cell>
          <cell r="D8">
            <v>19.8</v>
          </cell>
          <cell r="E8">
            <v>86.454545454545453</v>
          </cell>
          <cell r="F8">
            <v>94</v>
          </cell>
          <cell r="G8">
            <v>66</v>
          </cell>
          <cell r="H8">
            <v>14.76</v>
          </cell>
          <cell r="I8" t="str">
            <v>*</v>
          </cell>
          <cell r="J8">
            <v>39.6</v>
          </cell>
          <cell r="K8" t="str">
            <v>*</v>
          </cell>
        </row>
        <row r="9">
          <cell r="B9">
            <v>22.959090909090911</v>
          </cell>
          <cell r="C9">
            <v>28.6</v>
          </cell>
          <cell r="D9">
            <v>19.7</v>
          </cell>
          <cell r="E9">
            <v>77.681818181818187</v>
          </cell>
          <cell r="F9">
            <v>94</v>
          </cell>
          <cell r="G9">
            <v>49</v>
          </cell>
          <cell r="H9">
            <v>20.88</v>
          </cell>
          <cell r="I9" t="str">
            <v>*</v>
          </cell>
          <cell r="J9">
            <v>36.36</v>
          </cell>
          <cell r="K9" t="str">
            <v>*</v>
          </cell>
        </row>
        <row r="10">
          <cell r="B10">
            <v>23.504761904761903</v>
          </cell>
          <cell r="C10">
            <v>28.7</v>
          </cell>
          <cell r="D10">
            <v>20.7</v>
          </cell>
          <cell r="E10">
            <v>78.61904761904762</v>
          </cell>
          <cell r="F10">
            <v>94</v>
          </cell>
          <cell r="G10">
            <v>56</v>
          </cell>
          <cell r="H10">
            <v>18</v>
          </cell>
          <cell r="I10" t="str">
            <v>*</v>
          </cell>
          <cell r="J10">
            <v>42.480000000000004</v>
          </cell>
          <cell r="K10" t="str">
            <v>*</v>
          </cell>
        </row>
        <row r="11">
          <cell r="B11">
            <v>23.82</v>
          </cell>
          <cell r="C11">
            <v>29.1</v>
          </cell>
          <cell r="D11">
            <v>20</v>
          </cell>
          <cell r="E11">
            <v>78.55</v>
          </cell>
          <cell r="F11">
            <v>95</v>
          </cell>
          <cell r="G11">
            <v>55</v>
          </cell>
          <cell r="H11">
            <v>15.840000000000002</v>
          </cell>
          <cell r="I11" t="str">
            <v>*</v>
          </cell>
          <cell r="J11">
            <v>30.240000000000002</v>
          </cell>
          <cell r="K11" t="str">
            <v>*</v>
          </cell>
        </row>
        <row r="12">
          <cell r="B12">
            <v>25.082608695652173</v>
          </cell>
          <cell r="C12">
            <v>30.2</v>
          </cell>
          <cell r="D12">
            <v>21.7</v>
          </cell>
          <cell r="E12">
            <v>75.739130434782609</v>
          </cell>
          <cell r="F12">
            <v>93</v>
          </cell>
          <cell r="G12">
            <v>51</v>
          </cell>
          <cell r="H12">
            <v>7.5600000000000005</v>
          </cell>
          <cell r="I12" t="str">
            <v>*</v>
          </cell>
          <cell r="J12">
            <v>20.88</v>
          </cell>
          <cell r="K12">
            <v>0.4</v>
          </cell>
        </row>
        <row r="13">
          <cell r="B13">
            <v>25.569999999999997</v>
          </cell>
          <cell r="C13">
            <v>30.2</v>
          </cell>
          <cell r="D13">
            <v>21.7</v>
          </cell>
          <cell r="E13">
            <v>70.900000000000006</v>
          </cell>
          <cell r="F13">
            <v>86</v>
          </cell>
          <cell r="G13">
            <v>52</v>
          </cell>
          <cell r="H13">
            <v>14.76</v>
          </cell>
          <cell r="I13" t="str">
            <v>*</v>
          </cell>
          <cell r="J13">
            <v>33.480000000000004</v>
          </cell>
          <cell r="K13">
            <v>0</v>
          </cell>
        </row>
        <row r="14">
          <cell r="B14">
            <v>23.90909090909091</v>
          </cell>
          <cell r="C14">
            <v>30.5</v>
          </cell>
          <cell r="D14">
            <v>20.2</v>
          </cell>
          <cell r="E14">
            <v>76.86363636363636</v>
          </cell>
          <cell r="F14">
            <v>94</v>
          </cell>
          <cell r="G14">
            <v>51</v>
          </cell>
          <cell r="H14">
            <v>18.720000000000002</v>
          </cell>
          <cell r="I14" t="str">
            <v>*</v>
          </cell>
          <cell r="J14">
            <v>43.2</v>
          </cell>
          <cell r="K14">
            <v>26</v>
          </cell>
        </row>
        <row r="15">
          <cell r="B15">
            <v>22.636363636363637</v>
          </cell>
          <cell r="C15">
            <v>27.3</v>
          </cell>
          <cell r="D15">
            <v>19.8</v>
          </cell>
          <cell r="E15">
            <v>82.545454545454547</v>
          </cell>
          <cell r="F15">
            <v>92</v>
          </cell>
          <cell r="G15">
            <v>64</v>
          </cell>
          <cell r="H15">
            <v>15.120000000000001</v>
          </cell>
          <cell r="I15" t="str">
            <v>*</v>
          </cell>
          <cell r="J15">
            <v>36.36</v>
          </cell>
          <cell r="K15">
            <v>1.4</v>
          </cell>
        </row>
        <row r="16">
          <cell r="B16">
            <v>24.156521739130437</v>
          </cell>
          <cell r="C16">
            <v>30.6</v>
          </cell>
          <cell r="D16">
            <v>21.1</v>
          </cell>
          <cell r="E16">
            <v>77.173913043478265</v>
          </cell>
          <cell r="F16">
            <v>92</v>
          </cell>
          <cell r="G16">
            <v>50</v>
          </cell>
          <cell r="H16">
            <v>19.8</v>
          </cell>
          <cell r="I16" t="str">
            <v>*</v>
          </cell>
          <cell r="J16">
            <v>52.2</v>
          </cell>
          <cell r="K16">
            <v>1</v>
          </cell>
        </row>
        <row r="17">
          <cell r="B17">
            <v>24.3</v>
          </cell>
          <cell r="C17">
            <v>31.3</v>
          </cell>
          <cell r="D17">
            <v>20.2</v>
          </cell>
          <cell r="E17">
            <v>76.181818181818187</v>
          </cell>
          <cell r="F17">
            <v>95</v>
          </cell>
          <cell r="G17">
            <v>47</v>
          </cell>
          <cell r="H17">
            <v>20.52</v>
          </cell>
          <cell r="I17" t="str">
            <v>*</v>
          </cell>
          <cell r="J17">
            <v>47.16</v>
          </cell>
          <cell r="K17">
            <v>26.599999999999998</v>
          </cell>
        </row>
        <row r="18">
          <cell r="B18">
            <v>23.827272727272728</v>
          </cell>
          <cell r="C18">
            <v>30.5</v>
          </cell>
          <cell r="D18">
            <v>20.2</v>
          </cell>
          <cell r="E18">
            <v>81.090909090909093</v>
          </cell>
          <cell r="F18">
            <v>95</v>
          </cell>
          <cell r="G18">
            <v>55</v>
          </cell>
          <cell r="H18">
            <v>15.840000000000002</v>
          </cell>
          <cell r="I18" t="str">
            <v>*</v>
          </cell>
          <cell r="J18">
            <v>30.240000000000002</v>
          </cell>
          <cell r="K18">
            <v>2</v>
          </cell>
        </row>
        <row r="19">
          <cell r="B19">
            <v>24.027272727272724</v>
          </cell>
          <cell r="C19">
            <v>29.9</v>
          </cell>
          <cell r="D19">
            <v>21.7</v>
          </cell>
          <cell r="E19">
            <v>79.272727272727266</v>
          </cell>
          <cell r="F19">
            <v>91</v>
          </cell>
          <cell r="G19">
            <v>54</v>
          </cell>
          <cell r="H19">
            <v>12.96</v>
          </cell>
          <cell r="I19" t="str">
            <v>*</v>
          </cell>
          <cell r="J19">
            <v>23.040000000000003</v>
          </cell>
          <cell r="K19">
            <v>0.2</v>
          </cell>
        </row>
        <row r="20">
          <cell r="B20">
            <v>24.305</v>
          </cell>
          <cell r="C20">
            <v>29.5</v>
          </cell>
          <cell r="D20">
            <v>20.8</v>
          </cell>
          <cell r="E20">
            <v>78.45</v>
          </cell>
          <cell r="F20">
            <v>93</v>
          </cell>
          <cell r="G20">
            <v>54</v>
          </cell>
          <cell r="H20">
            <v>18.720000000000002</v>
          </cell>
          <cell r="I20" t="str">
            <v>*</v>
          </cell>
          <cell r="J20">
            <v>28.44</v>
          </cell>
          <cell r="K20">
            <v>0.2</v>
          </cell>
        </row>
        <row r="21">
          <cell r="B21">
            <v>23.678260869565218</v>
          </cell>
          <cell r="C21">
            <v>28.9</v>
          </cell>
          <cell r="D21">
            <v>19</v>
          </cell>
          <cell r="E21">
            <v>73.565217391304344</v>
          </cell>
          <cell r="F21">
            <v>94</v>
          </cell>
          <cell r="G21">
            <v>49</v>
          </cell>
          <cell r="H21">
            <v>11.520000000000001</v>
          </cell>
          <cell r="I21" t="str">
            <v>*</v>
          </cell>
          <cell r="J21">
            <v>29.880000000000003</v>
          </cell>
          <cell r="K21">
            <v>11.8</v>
          </cell>
        </row>
        <row r="22">
          <cell r="B22">
            <v>22.334782608695654</v>
          </cell>
          <cell r="C22">
            <v>27.6</v>
          </cell>
          <cell r="D22">
            <v>20</v>
          </cell>
          <cell r="E22">
            <v>83.130434782608702</v>
          </cell>
          <cell r="F22">
            <v>94</v>
          </cell>
          <cell r="G22">
            <v>63</v>
          </cell>
          <cell r="H22">
            <v>18</v>
          </cell>
          <cell r="I22" t="str">
            <v>*</v>
          </cell>
          <cell r="J22">
            <v>35.64</v>
          </cell>
          <cell r="K22">
            <v>4.4000000000000004</v>
          </cell>
        </row>
        <row r="23">
          <cell r="B23">
            <v>21.786363636363635</v>
          </cell>
          <cell r="C23">
            <v>28.8</v>
          </cell>
          <cell r="D23">
            <v>18.8</v>
          </cell>
          <cell r="E23">
            <v>84.86363636363636</v>
          </cell>
          <cell r="F23">
            <v>96</v>
          </cell>
          <cell r="G23">
            <v>55</v>
          </cell>
          <cell r="H23">
            <v>18.720000000000002</v>
          </cell>
          <cell r="I23" t="str">
            <v>*</v>
          </cell>
          <cell r="J23">
            <v>34.200000000000003</v>
          </cell>
          <cell r="K23" t="str">
            <v>*</v>
          </cell>
        </row>
        <row r="24">
          <cell r="B24">
            <v>23.877272727272729</v>
          </cell>
          <cell r="C24">
            <v>30.5</v>
          </cell>
          <cell r="D24">
            <v>19.5</v>
          </cell>
          <cell r="E24">
            <v>77.545454545454547</v>
          </cell>
          <cell r="F24">
            <v>95</v>
          </cell>
          <cell r="G24">
            <v>50</v>
          </cell>
          <cell r="H24">
            <v>8.2799999999999994</v>
          </cell>
          <cell r="I24" t="str">
            <v>*</v>
          </cell>
          <cell r="J24">
            <v>24.48</v>
          </cell>
          <cell r="K24">
            <v>0.8</v>
          </cell>
        </row>
        <row r="25">
          <cell r="B25">
            <v>24.237500000000008</v>
          </cell>
          <cell r="C25">
            <v>30.6</v>
          </cell>
          <cell r="D25">
            <v>19.899999999999999</v>
          </cell>
          <cell r="E25">
            <v>68.083333333333329</v>
          </cell>
          <cell r="F25">
            <v>85</v>
          </cell>
          <cell r="G25">
            <v>36</v>
          </cell>
          <cell r="H25">
            <v>9.7200000000000006</v>
          </cell>
          <cell r="I25" t="str">
            <v>*</v>
          </cell>
          <cell r="J25">
            <v>26.64</v>
          </cell>
          <cell r="K25">
            <v>0</v>
          </cell>
        </row>
        <row r="26">
          <cell r="B26">
            <v>23.485714285714284</v>
          </cell>
          <cell r="C26">
            <v>29.3</v>
          </cell>
          <cell r="D26">
            <v>18.899999999999999</v>
          </cell>
          <cell r="E26">
            <v>63.714285714285715</v>
          </cell>
          <cell r="F26">
            <v>83</v>
          </cell>
          <cell r="G26">
            <v>37</v>
          </cell>
          <cell r="H26">
            <v>14.4</v>
          </cell>
          <cell r="I26" t="str">
            <v>*</v>
          </cell>
          <cell r="J26">
            <v>28.08</v>
          </cell>
          <cell r="K26">
            <v>0</v>
          </cell>
        </row>
        <row r="27">
          <cell r="B27">
            <v>24.343478260869563</v>
          </cell>
          <cell r="C27">
            <v>31.6</v>
          </cell>
          <cell r="D27">
            <v>19.7</v>
          </cell>
          <cell r="E27">
            <v>61.130434782608695</v>
          </cell>
          <cell r="F27">
            <v>78</v>
          </cell>
          <cell r="G27">
            <v>31</v>
          </cell>
          <cell r="H27">
            <v>13.32</v>
          </cell>
          <cell r="I27" t="str">
            <v>*</v>
          </cell>
          <cell r="J27">
            <v>25.92</v>
          </cell>
          <cell r="K27">
            <v>0.4</v>
          </cell>
        </row>
        <row r="28">
          <cell r="B28">
            <v>23.329166666666669</v>
          </cell>
          <cell r="C28">
            <v>29.9</v>
          </cell>
          <cell r="D28">
            <v>19</v>
          </cell>
          <cell r="E28">
            <v>73.625</v>
          </cell>
          <cell r="F28">
            <v>92</v>
          </cell>
          <cell r="G28">
            <v>48</v>
          </cell>
          <cell r="H28">
            <v>15.48</v>
          </cell>
          <cell r="I28" t="str">
            <v>*</v>
          </cell>
          <cell r="J28">
            <v>33.840000000000003</v>
          </cell>
          <cell r="K28">
            <v>17.400000000000002</v>
          </cell>
        </row>
        <row r="29">
          <cell r="B29">
            <v>22.777272727272727</v>
          </cell>
          <cell r="C29">
            <v>28.1</v>
          </cell>
          <cell r="D29">
            <v>19.399999999999999</v>
          </cell>
          <cell r="E29">
            <v>79.772727272727266</v>
          </cell>
          <cell r="F29">
            <v>93</v>
          </cell>
          <cell r="G29">
            <v>56</v>
          </cell>
          <cell r="H29">
            <v>18</v>
          </cell>
          <cell r="I29" t="str">
            <v>*</v>
          </cell>
          <cell r="J29">
            <v>34.92</v>
          </cell>
          <cell r="K29">
            <v>12</v>
          </cell>
        </row>
        <row r="30">
          <cell r="B30">
            <v>22.49545454545455</v>
          </cell>
          <cell r="C30">
            <v>28.7</v>
          </cell>
          <cell r="D30">
            <v>19.7</v>
          </cell>
          <cell r="E30">
            <v>83.954545454545453</v>
          </cell>
          <cell r="F30">
            <v>94</v>
          </cell>
          <cell r="G30">
            <v>55</v>
          </cell>
          <cell r="H30">
            <v>13.68</v>
          </cell>
          <cell r="I30" t="str">
            <v>*</v>
          </cell>
          <cell r="J30">
            <v>26.28</v>
          </cell>
          <cell r="K30">
            <v>0</v>
          </cell>
        </row>
        <row r="31">
          <cell r="B31">
            <v>23.447826086956525</v>
          </cell>
          <cell r="C31">
            <v>31.2</v>
          </cell>
          <cell r="D31">
            <v>19.5</v>
          </cell>
          <cell r="E31">
            <v>78.565217391304344</v>
          </cell>
          <cell r="F31">
            <v>93</v>
          </cell>
          <cell r="G31">
            <v>45</v>
          </cell>
          <cell r="H31">
            <v>17.28</v>
          </cell>
          <cell r="I31" t="str">
            <v>*</v>
          </cell>
          <cell r="J31">
            <v>39.24</v>
          </cell>
          <cell r="K31">
            <v>15.6</v>
          </cell>
        </row>
        <row r="32">
          <cell r="B32">
            <v>23.195833333333336</v>
          </cell>
          <cell r="C32">
            <v>29.3</v>
          </cell>
          <cell r="D32">
            <v>21.1</v>
          </cell>
          <cell r="E32">
            <v>83.791666666666671</v>
          </cell>
          <cell r="F32">
            <v>95</v>
          </cell>
          <cell r="G32">
            <v>55</v>
          </cell>
          <cell r="H32">
            <v>21.240000000000002</v>
          </cell>
          <cell r="I32" t="str">
            <v>*</v>
          </cell>
          <cell r="J32">
            <v>48.24</v>
          </cell>
          <cell r="K32">
            <v>26.799999999999997</v>
          </cell>
        </row>
        <row r="33">
          <cell r="B33">
            <v>22.573913043478264</v>
          </cell>
          <cell r="C33">
            <v>25.3</v>
          </cell>
          <cell r="D33">
            <v>20.7</v>
          </cell>
          <cell r="E33">
            <v>86.695652173913047</v>
          </cell>
          <cell r="F33">
            <v>93</v>
          </cell>
          <cell r="G33">
            <v>73</v>
          </cell>
          <cell r="H33">
            <v>13.32</v>
          </cell>
          <cell r="I33" t="str">
            <v>*</v>
          </cell>
          <cell r="J33">
            <v>23.759999999999998</v>
          </cell>
          <cell r="K33">
            <v>1.2</v>
          </cell>
        </row>
        <row r="34">
          <cell r="B34">
            <v>23.664999999999999</v>
          </cell>
          <cell r="C34">
            <v>29</v>
          </cell>
          <cell r="D34">
            <v>21</v>
          </cell>
          <cell r="E34">
            <v>81.25</v>
          </cell>
          <cell r="F34">
            <v>92</v>
          </cell>
          <cell r="G34">
            <v>59</v>
          </cell>
          <cell r="H34">
            <v>14.4</v>
          </cell>
          <cell r="I34" t="str">
            <v>*</v>
          </cell>
          <cell r="J34">
            <v>38.519999999999996</v>
          </cell>
          <cell r="K34">
            <v>0.4</v>
          </cell>
        </row>
        <row r="35">
          <cell r="B35">
            <v>23.313636363636363</v>
          </cell>
          <cell r="C35">
            <v>28.9</v>
          </cell>
          <cell r="D35">
            <v>20.6</v>
          </cell>
          <cell r="E35">
            <v>80.454545454545453</v>
          </cell>
          <cell r="F35">
            <v>93</v>
          </cell>
          <cell r="G35">
            <v>55</v>
          </cell>
          <cell r="H35">
            <v>19.440000000000001</v>
          </cell>
          <cell r="I35" t="str">
            <v>*</v>
          </cell>
          <cell r="J35">
            <v>32.76</v>
          </cell>
          <cell r="K35">
            <v>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27.158333333333331</v>
          </cell>
          <cell r="C5">
            <v>31.6</v>
          </cell>
          <cell r="D5">
            <v>23</v>
          </cell>
          <cell r="E5">
            <v>61.833333333333336</v>
          </cell>
          <cell r="F5">
            <v>81</v>
          </cell>
          <cell r="G5">
            <v>43</v>
          </cell>
          <cell r="H5">
            <v>12.6</v>
          </cell>
          <cell r="I5" t="str">
            <v>*</v>
          </cell>
          <cell r="J5">
            <v>26.64</v>
          </cell>
          <cell r="K5">
            <v>0.2</v>
          </cell>
        </row>
        <row r="6">
          <cell r="B6">
            <v>28.166666666666661</v>
          </cell>
          <cell r="C6">
            <v>32.700000000000003</v>
          </cell>
          <cell r="D6">
            <v>24.4</v>
          </cell>
          <cell r="E6">
            <v>58.541666666666664</v>
          </cell>
          <cell r="F6">
            <v>77</v>
          </cell>
          <cell r="G6">
            <v>41</v>
          </cell>
          <cell r="H6">
            <v>14.76</v>
          </cell>
          <cell r="I6" t="str">
            <v>*</v>
          </cell>
          <cell r="J6">
            <v>40.32</v>
          </cell>
          <cell r="K6">
            <v>0</v>
          </cell>
        </row>
        <row r="7">
          <cell r="B7">
            <v>27.695454545454542</v>
          </cell>
          <cell r="C7">
            <v>33.799999999999997</v>
          </cell>
          <cell r="D7">
            <v>23.1</v>
          </cell>
          <cell r="E7">
            <v>65.86363636363636</v>
          </cell>
          <cell r="F7">
            <v>85</v>
          </cell>
          <cell r="G7">
            <v>42</v>
          </cell>
          <cell r="H7">
            <v>21.240000000000002</v>
          </cell>
          <cell r="I7" t="str">
            <v>*</v>
          </cell>
          <cell r="J7">
            <v>44.28</v>
          </cell>
          <cell r="K7">
            <v>8</v>
          </cell>
        </row>
        <row r="8">
          <cell r="B8">
            <v>27.285714285714292</v>
          </cell>
          <cell r="C8">
            <v>33.6</v>
          </cell>
          <cell r="D8">
            <v>23.9</v>
          </cell>
          <cell r="E8">
            <v>69.38095238095238</v>
          </cell>
          <cell r="F8">
            <v>83</v>
          </cell>
          <cell r="G8">
            <v>49</v>
          </cell>
          <cell r="H8">
            <v>14.76</v>
          </cell>
          <cell r="I8" t="str">
            <v>*</v>
          </cell>
          <cell r="J8">
            <v>37.080000000000005</v>
          </cell>
          <cell r="K8">
            <v>3</v>
          </cell>
        </row>
        <row r="9">
          <cell r="B9">
            <v>28.13636363636364</v>
          </cell>
          <cell r="C9">
            <v>34.700000000000003</v>
          </cell>
          <cell r="D9">
            <v>23.8</v>
          </cell>
          <cell r="E9">
            <v>66.13636363636364</v>
          </cell>
          <cell r="F9">
            <v>84</v>
          </cell>
          <cell r="G9">
            <v>37</v>
          </cell>
          <cell r="H9">
            <v>16.920000000000002</v>
          </cell>
          <cell r="I9" t="str">
            <v>*</v>
          </cell>
          <cell r="J9">
            <v>31.319999999999997</v>
          </cell>
          <cell r="K9">
            <v>0</v>
          </cell>
        </row>
        <row r="10">
          <cell r="B10">
            <v>29.828571428571433</v>
          </cell>
          <cell r="C10">
            <v>36.4</v>
          </cell>
          <cell r="D10">
            <v>24.9</v>
          </cell>
          <cell r="E10">
            <v>60.047619047619051</v>
          </cell>
          <cell r="F10">
            <v>83</v>
          </cell>
          <cell r="G10">
            <v>35</v>
          </cell>
          <cell r="H10">
            <v>12.96</v>
          </cell>
          <cell r="I10" t="str">
            <v>*</v>
          </cell>
          <cell r="J10">
            <v>37.080000000000005</v>
          </cell>
          <cell r="K10">
            <v>0</v>
          </cell>
        </row>
        <row r="11">
          <cell r="B11">
            <v>32.071428571428577</v>
          </cell>
          <cell r="C11">
            <v>38.200000000000003</v>
          </cell>
          <cell r="D11">
            <v>25.5</v>
          </cell>
          <cell r="E11">
            <v>49.476190476190474</v>
          </cell>
          <cell r="F11">
            <v>80</v>
          </cell>
          <cell r="G11">
            <v>27</v>
          </cell>
          <cell r="H11">
            <v>17.64</v>
          </cell>
          <cell r="I11" t="str">
            <v>*</v>
          </cell>
          <cell r="J11">
            <v>41.04</v>
          </cell>
          <cell r="K11">
            <v>0</v>
          </cell>
        </row>
        <row r="12">
          <cell r="B12">
            <v>31.820833333333336</v>
          </cell>
          <cell r="C12">
            <v>41.2</v>
          </cell>
          <cell r="D12">
            <v>25</v>
          </cell>
          <cell r="E12">
            <v>53.583333333333336</v>
          </cell>
          <cell r="F12">
            <v>82</v>
          </cell>
          <cell r="G12">
            <v>24</v>
          </cell>
          <cell r="H12">
            <v>13.32</v>
          </cell>
          <cell r="I12" t="str">
            <v>*</v>
          </cell>
          <cell r="J12">
            <v>33.480000000000004</v>
          </cell>
          <cell r="K12">
            <v>0</v>
          </cell>
        </row>
        <row r="13">
          <cell r="B13">
            <v>33.523809523809526</v>
          </cell>
          <cell r="C13">
            <v>41.4</v>
          </cell>
          <cell r="D13">
            <v>28</v>
          </cell>
          <cell r="E13">
            <v>47.666666666666664</v>
          </cell>
          <cell r="F13">
            <v>69</v>
          </cell>
          <cell r="G13">
            <v>22</v>
          </cell>
          <cell r="H13">
            <v>12.96</v>
          </cell>
          <cell r="I13" t="str">
            <v>*</v>
          </cell>
          <cell r="J13">
            <v>30.96</v>
          </cell>
          <cell r="K13">
            <v>0</v>
          </cell>
        </row>
        <row r="14">
          <cell r="B14">
            <v>29.1</v>
          </cell>
          <cell r="C14">
            <v>35.5</v>
          </cell>
          <cell r="D14">
            <v>25</v>
          </cell>
          <cell r="E14">
            <v>69.2</v>
          </cell>
          <cell r="F14">
            <v>85</v>
          </cell>
          <cell r="G14">
            <v>43</v>
          </cell>
          <cell r="H14">
            <v>21.96</v>
          </cell>
          <cell r="I14" t="str">
            <v>*</v>
          </cell>
          <cell r="J14">
            <v>43.56</v>
          </cell>
          <cell r="K14">
            <v>17.599999999999998</v>
          </cell>
        </row>
        <row r="15">
          <cell r="B15">
            <v>27.157142857142862</v>
          </cell>
          <cell r="C15">
            <v>30.6</v>
          </cell>
          <cell r="D15">
            <v>24.4</v>
          </cell>
          <cell r="E15">
            <v>74.952380952380949</v>
          </cell>
          <cell r="F15">
            <v>87</v>
          </cell>
          <cell r="G15">
            <v>58</v>
          </cell>
          <cell r="H15">
            <v>11.520000000000001</v>
          </cell>
          <cell r="I15" t="str">
            <v>*</v>
          </cell>
          <cell r="J15">
            <v>24.12</v>
          </cell>
          <cell r="K15" t="str">
            <v>*</v>
          </cell>
        </row>
        <row r="16">
          <cell r="B16">
            <v>29.172727272727276</v>
          </cell>
          <cell r="C16">
            <v>35.299999999999997</v>
          </cell>
          <cell r="D16">
            <v>23.9</v>
          </cell>
          <cell r="E16">
            <v>62.545454545454547</v>
          </cell>
          <cell r="F16">
            <v>86</v>
          </cell>
          <cell r="G16">
            <v>36</v>
          </cell>
          <cell r="H16">
            <v>20.52</v>
          </cell>
          <cell r="I16" t="str">
            <v>*</v>
          </cell>
          <cell r="J16">
            <v>39.6</v>
          </cell>
          <cell r="K16">
            <v>0</v>
          </cell>
        </row>
        <row r="17">
          <cell r="B17">
            <v>30.999999999999993</v>
          </cell>
          <cell r="C17">
            <v>36.4</v>
          </cell>
          <cell r="D17">
            <v>26</v>
          </cell>
          <cell r="E17">
            <v>50.285714285714285</v>
          </cell>
          <cell r="F17">
            <v>73</v>
          </cell>
          <cell r="G17">
            <v>30</v>
          </cell>
          <cell r="H17">
            <v>17.64</v>
          </cell>
          <cell r="I17" t="str">
            <v>*</v>
          </cell>
          <cell r="J17">
            <v>36</v>
          </cell>
          <cell r="K17">
            <v>0</v>
          </cell>
        </row>
        <row r="18">
          <cell r="B18">
            <v>31.147619047619049</v>
          </cell>
          <cell r="C18">
            <v>38.9</v>
          </cell>
          <cell r="D18">
            <v>24.6</v>
          </cell>
          <cell r="E18">
            <v>57.38095238095238</v>
          </cell>
          <cell r="F18">
            <v>83</v>
          </cell>
          <cell r="G18">
            <v>31</v>
          </cell>
          <cell r="H18">
            <v>11.520000000000001</v>
          </cell>
          <cell r="I18" t="str">
            <v>*</v>
          </cell>
          <cell r="J18">
            <v>28.08</v>
          </cell>
          <cell r="K18">
            <v>0</v>
          </cell>
        </row>
        <row r="19">
          <cell r="B19">
            <v>30.419999999999998</v>
          </cell>
          <cell r="C19">
            <v>39.9</v>
          </cell>
          <cell r="D19">
            <v>24.4</v>
          </cell>
          <cell r="E19">
            <v>61.6</v>
          </cell>
          <cell r="F19">
            <v>84</v>
          </cell>
          <cell r="G19">
            <v>30</v>
          </cell>
          <cell r="H19">
            <v>18.36</v>
          </cell>
          <cell r="I19" t="str">
            <v>*</v>
          </cell>
          <cell r="J19">
            <v>39.24</v>
          </cell>
          <cell r="K19" t="str">
            <v>*</v>
          </cell>
        </row>
        <row r="20">
          <cell r="B20">
            <v>27.190909090909088</v>
          </cell>
          <cell r="C20">
            <v>34.1</v>
          </cell>
          <cell r="D20">
            <v>23.5</v>
          </cell>
          <cell r="E20">
            <v>70.272727272727266</v>
          </cell>
          <cell r="F20">
            <v>89</v>
          </cell>
          <cell r="G20">
            <v>44</v>
          </cell>
          <cell r="H20">
            <v>18.36</v>
          </cell>
          <cell r="I20" t="str">
            <v>*</v>
          </cell>
          <cell r="J20">
            <v>42.480000000000004</v>
          </cell>
          <cell r="K20">
            <v>2</v>
          </cell>
        </row>
        <row r="21">
          <cell r="B21">
            <v>28.494999999999997</v>
          </cell>
          <cell r="C21">
            <v>34.200000000000003</v>
          </cell>
          <cell r="D21">
            <v>22.2</v>
          </cell>
          <cell r="E21">
            <v>64.900000000000006</v>
          </cell>
          <cell r="F21">
            <v>85</v>
          </cell>
          <cell r="G21">
            <v>41</v>
          </cell>
          <cell r="H21">
            <v>11.520000000000001</v>
          </cell>
          <cell r="I21" t="str">
            <v>*</v>
          </cell>
          <cell r="J21">
            <v>64.8</v>
          </cell>
          <cell r="K21">
            <v>11.399999999999999</v>
          </cell>
        </row>
        <row r="22">
          <cell r="B22">
            <v>26.361904761904757</v>
          </cell>
          <cell r="C22">
            <v>30.5</v>
          </cell>
          <cell r="D22">
            <v>24.1</v>
          </cell>
          <cell r="E22">
            <v>73.857142857142861</v>
          </cell>
          <cell r="F22">
            <v>87</v>
          </cell>
          <cell r="G22">
            <v>56</v>
          </cell>
          <cell r="H22">
            <v>18.720000000000002</v>
          </cell>
          <cell r="I22" t="str">
            <v>*</v>
          </cell>
          <cell r="J22">
            <v>41.4</v>
          </cell>
          <cell r="K22">
            <v>2</v>
          </cell>
        </row>
        <row r="23">
          <cell r="B23">
            <v>26.118181818181821</v>
          </cell>
          <cell r="C23">
            <v>31.1</v>
          </cell>
          <cell r="D23">
            <v>22.5</v>
          </cell>
          <cell r="E23">
            <v>70.681818181818187</v>
          </cell>
          <cell r="F23">
            <v>89</v>
          </cell>
          <cell r="G23">
            <v>47</v>
          </cell>
          <cell r="H23">
            <v>10.08</v>
          </cell>
          <cell r="I23" t="str">
            <v>*</v>
          </cell>
          <cell r="J23">
            <v>23.040000000000003</v>
          </cell>
          <cell r="K23">
            <v>1.2</v>
          </cell>
        </row>
        <row r="24">
          <cell r="B24">
            <v>28.473913043478259</v>
          </cell>
          <cell r="C24">
            <v>35.299999999999997</v>
          </cell>
          <cell r="D24">
            <v>22.8</v>
          </cell>
          <cell r="E24">
            <v>64.173913043478265</v>
          </cell>
          <cell r="F24">
            <v>87</v>
          </cell>
          <cell r="G24">
            <v>36</v>
          </cell>
          <cell r="H24">
            <v>10.08</v>
          </cell>
          <cell r="I24" t="str">
            <v>*</v>
          </cell>
          <cell r="J24">
            <v>24.48</v>
          </cell>
          <cell r="K24">
            <v>0</v>
          </cell>
        </row>
        <row r="25">
          <cell r="B25">
            <v>30.066666666666666</v>
          </cell>
          <cell r="C25">
            <v>36.5</v>
          </cell>
          <cell r="D25">
            <v>23.8</v>
          </cell>
          <cell r="E25">
            <v>54.708333333333336</v>
          </cell>
          <cell r="F25">
            <v>88</v>
          </cell>
          <cell r="G25">
            <v>28</v>
          </cell>
          <cell r="H25">
            <v>10.8</v>
          </cell>
          <cell r="I25" t="str">
            <v>*</v>
          </cell>
          <cell r="J25">
            <v>24.12</v>
          </cell>
          <cell r="K25">
            <v>0</v>
          </cell>
        </row>
        <row r="26">
          <cell r="B26">
            <v>30.887499999999999</v>
          </cell>
          <cell r="C26">
            <v>37.5</v>
          </cell>
          <cell r="D26">
            <v>22.6</v>
          </cell>
          <cell r="E26">
            <v>42.625</v>
          </cell>
          <cell r="F26">
            <v>74</v>
          </cell>
          <cell r="G26">
            <v>23</v>
          </cell>
          <cell r="H26">
            <v>15.48</v>
          </cell>
          <cell r="I26" t="str">
            <v>*</v>
          </cell>
          <cell r="J26">
            <v>29.880000000000003</v>
          </cell>
          <cell r="K26">
            <v>0</v>
          </cell>
        </row>
        <row r="27">
          <cell r="B27">
            <v>30.909999999999989</v>
          </cell>
          <cell r="C27">
            <v>38.5</v>
          </cell>
          <cell r="D27">
            <v>24.3</v>
          </cell>
          <cell r="E27">
            <v>49.8</v>
          </cell>
          <cell r="F27">
            <v>75</v>
          </cell>
          <cell r="G27">
            <v>30</v>
          </cell>
          <cell r="H27">
            <v>13.68</v>
          </cell>
          <cell r="I27" t="str">
            <v>*</v>
          </cell>
          <cell r="J27">
            <v>30.96</v>
          </cell>
          <cell r="K27">
            <v>0</v>
          </cell>
        </row>
        <row r="28">
          <cell r="B28">
            <v>26.324999999999989</v>
          </cell>
          <cell r="C28">
            <v>31.4</v>
          </cell>
          <cell r="D28">
            <v>21.7</v>
          </cell>
          <cell r="E28">
            <v>70.416666666666671</v>
          </cell>
          <cell r="F28">
            <v>87</v>
          </cell>
          <cell r="G28">
            <v>49</v>
          </cell>
          <cell r="H28">
            <v>22.68</v>
          </cell>
          <cell r="I28" t="str">
            <v>*</v>
          </cell>
          <cell r="J28">
            <v>53.64</v>
          </cell>
          <cell r="K28">
            <v>24.4</v>
          </cell>
        </row>
        <row r="29">
          <cell r="B29">
            <v>27.252173913043475</v>
          </cell>
          <cell r="C29">
            <v>33</v>
          </cell>
          <cell r="D29">
            <v>22.8</v>
          </cell>
          <cell r="E29">
            <v>67.782608695652172</v>
          </cell>
          <cell r="F29">
            <v>87</v>
          </cell>
          <cell r="G29">
            <v>44</v>
          </cell>
          <cell r="H29">
            <v>9.3600000000000012</v>
          </cell>
          <cell r="I29" t="str">
            <v>*</v>
          </cell>
          <cell r="J29">
            <v>24.12</v>
          </cell>
          <cell r="K29">
            <v>0</v>
          </cell>
        </row>
        <row r="30">
          <cell r="B30">
            <v>28.673913043478255</v>
          </cell>
          <cell r="C30">
            <v>34.5</v>
          </cell>
          <cell r="D30">
            <v>24.7</v>
          </cell>
          <cell r="E30">
            <v>66.478260869565219</v>
          </cell>
          <cell r="F30">
            <v>87</v>
          </cell>
          <cell r="G30">
            <v>43</v>
          </cell>
          <cell r="H30">
            <v>15.48</v>
          </cell>
          <cell r="I30" t="str">
            <v>*</v>
          </cell>
          <cell r="J30">
            <v>34.200000000000003</v>
          </cell>
          <cell r="K30">
            <v>0.2</v>
          </cell>
        </row>
        <row r="31">
          <cell r="B31">
            <v>31.047619047619044</v>
          </cell>
          <cell r="C31">
            <v>37.200000000000003</v>
          </cell>
          <cell r="D31">
            <v>24.7</v>
          </cell>
          <cell r="E31">
            <v>57.571428571428569</v>
          </cell>
          <cell r="F31">
            <v>86</v>
          </cell>
          <cell r="G31">
            <v>31</v>
          </cell>
          <cell r="H31">
            <v>10.44</v>
          </cell>
          <cell r="I31" t="str">
            <v>*</v>
          </cell>
          <cell r="J31">
            <v>20.16</v>
          </cell>
          <cell r="K31">
            <v>0</v>
          </cell>
        </row>
        <row r="32">
          <cell r="B32">
            <v>28.316666666666659</v>
          </cell>
          <cell r="C32">
            <v>34</v>
          </cell>
          <cell r="D32">
            <v>24.4</v>
          </cell>
          <cell r="E32">
            <v>66.791666666666671</v>
          </cell>
          <cell r="F32">
            <v>81</v>
          </cell>
          <cell r="G32">
            <v>46</v>
          </cell>
          <cell r="H32">
            <v>14.76</v>
          </cell>
          <cell r="I32" t="str">
            <v>*</v>
          </cell>
          <cell r="J32">
            <v>46.800000000000004</v>
          </cell>
          <cell r="K32">
            <v>0.8</v>
          </cell>
        </row>
        <row r="33">
          <cell r="B33">
            <v>27.583333333333332</v>
          </cell>
          <cell r="C33">
            <v>35</v>
          </cell>
          <cell r="D33">
            <v>22.3</v>
          </cell>
          <cell r="E33">
            <v>68.208333333333329</v>
          </cell>
          <cell r="F33">
            <v>91</v>
          </cell>
          <cell r="G33">
            <v>33</v>
          </cell>
          <cell r="H33">
            <v>10.44</v>
          </cell>
          <cell r="I33" t="str">
            <v>*</v>
          </cell>
          <cell r="J33">
            <v>27.720000000000002</v>
          </cell>
          <cell r="K33">
            <v>0</v>
          </cell>
        </row>
        <row r="34">
          <cell r="B34">
            <v>29.827272727272724</v>
          </cell>
          <cell r="C34">
            <v>36.4</v>
          </cell>
          <cell r="D34">
            <v>23.9</v>
          </cell>
          <cell r="E34">
            <v>53.909090909090907</v>
          </cell>
          <cell r="F34">
            <v>81</v>
          </cell>
          <cell r="G34">
            <v>38</v>
          </cell>
          <cell r="H34">
            <v>14.4</v>
          </cell>
          <cell r="I34" t="str">
            <v>*</v>
          </cell>
          <cell r="J34">
            <v>21.240000000000002</v>
          </cell>
          <cell r="K34">
            <v>0</v>
          </cell>
        </row>
        <row r="35">
          <cell r="B35">
            <v>29.677272727272733</v>
          </cell>
          <cell r="C35">
            <v>37.200000000000003</v>
          </cell>
          <cell r="D35">
            <v>25.6</v>
          </cell>
          <cell r="E35">
            <v>65</v>
          </cell>
          <cell r="F35">
            <v>85</v>
          </cell>
          <cell r="G35">
            <v>35</v>
          </cell>
          <cell r="H35">
            <v>11.520000000000001</v>
          </cell>
          <cell r="I35" t="str">
            <v>*</v>
          </cell>
          <cell r="J35">
            <v>28.8</v>
          </cell>
          <cell r="K35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23.75</v>
          </cell>
          <cell r="C5">
            <v>31.8</v>
          </cell>
          <cell r="D5">
            <v>18.3</v>
          </cell>
          <cell r="E5">
            <v>72.083333333333329</v>
          </cell>
          <cell r="F5">
            <v>99</v>
          </cell>
          <cell r="G5">
            <v>39</v>
          </cell>
          <cell r="H5">
            <v>26.28</v>
          </cell>
          <cell r="I5" t="str">
            <v>*</v>
          </cell>
          <cell r="J5">
            <v>45.36</v>
          </cell>
          <cell r="K5">
            <v>8</v>
          </cell>
        </row>
        <row r="6">
          <cell r="B6">
            <v>23.904166666666672</v>
          </cell>
          <cell r="C6">
            <v>31.2</v>
          </cell>
          <cell r="D6">
            <v>20.2</v>
          </cell>
          <cell r="E6">
            <v>71.041666666666671</v>
          </cell>
          <cell r="F6">
            <v>88</v>
          </cell>
          <cell r="G6">
            <v>44</v>
          </cell>
          <cell r="H6">
            <v>21.240000000000002</v>
          </cell>
          <cell r="I6" t="str">
            <v>*</v>
          </cell>
          <cell r="J6">
            <v>51.84</v>
          </cell>
          <cell r="K6">
            <v>0</v>
          </cell>
        </row>
        <row r="7">
          <cell r="B7">
            <v>23.837500000000006</v>
          </cell>
          <cell r="C7">
            <v>28.7</v>
          </cell>
          <cell r="D7">
            <v>20.3</v>
          </cell>
          <cell r="E7">
            <v>82.833333333333329</v>
          </cell>
          <cell r="F7">
            <v>100</v>
          </cell>
          <cell r="G7">
            <v>54</v>
          </cell>
          <cell r="H7">
            <v>19.8</v>
          </cell>
          <cell r="I7" t="str">
            <v>*</v>
          </cell>
          <cell r="J7">
            <v>32.76</v>
          </cell>
          <cell r="K7">
            <v>28.8</v>
          </cell>
        </row>
        <row r="8">
          <cell r="B8">
            <v>22.891666666666669</v>
          </cell>
          <cell r="C8">
            <v>28.4</v>
          </cell>
          <cell r="D8">
            <v>20.100000000000001</v>
          </cell>
          <cell r="E8">
            <v>86.208333333333329</v>
          </cell>
          <cell r="F8">
            <v>100</v>
          </cell>
          <cell r="G8">
            <v>60</v>
          </cell>
          <cell r="H8">
            <v>24.840000000000003</v>
          </cell>
          <cell r="I8" t="str">
            <v>*</v>
          </cell>
          <cell r="J8">
            <v>52.2</v>
          </cell>
          <cell r="K8">
            <v>49.199999999999996</v>
          </cell>
        </row>
        <row r="9">
          <cell r="B9">
            <v>23.458333333333329</v>
          </cell>
          <cell r="C9">
            <v>30.5</v>
          </cell>
          <cell r="D9">
            <v>20.3</v>
          </cell>
          <cell r="E9">
            <v>82.083333333333329</v>
          </cell>
          <cell r="F9">
            <v>100</v>
          </cell>
          <cell r="G9">
            <v>44</v>
          </cell>
          <cell r="H9">
            <v>21.240000000000002</v>
          </cell>
          <cell r="I9" t="str">
            <v>*</v>
          </cell>
          <cell r="J9">
            <v>36.36</v>
          </cell>
          <cell r="K9">
            <v>3.0000000000000004</v>
          </cell>
        </row>
        <row r="10">
          <cell r="B10">
            <v>23.974999999999998</v>
          </cell>
          <cell r="C10">
            <v>29.9</v>
          </cell>
          <cell r="D10">
            <v>20.7</v>
          </cell>
          <cell r="E10">
            <v>80.541666666666671</v>
          </cell>
          <cell r="F10">
            <v>100</v>
          </cell>
          <cell r="G10">
            <v>54</v>
          </cell>
          <cell r="H10">
            <v>18</v>
          </cell>
          <cell r="I10" t="str">
            <v>*</v>
          </cell>
          <cell r="J10">
            <v>43.92</v>
          </cell>
          <cell r="K10">
            <v>23.199999999999996</v>
          </cell>
        </row>
        <row r="11">
          <cell r="B11">
            <v>24.637500000000006</v>
          </cell>
          <cell r="C11">
            <v>30.9</v>
          </cell>
          <cell r="D11">
            <v>20.7</v>
          </cell>
          <cell r="E11">
            <v>75.416666666666671</v>
          </cell>
          <cell r="F11">
            <v>99</v>
          </cell>
          <cell r="G11">
            <v>48</v>
          </cell>
          <cell r="H11">
            <v>16.920000000000002</v>
          </cell>
          <cell r="I11" t="str">
            <v>*</v>
          </cell>
          <cell r="J11">
            <v>28.44</v>
          </cell>
          <cell r="K11">
            <v>0.8</v>
          </cell>
        </row>
        <row r="12">
          <cell r="B12">
            <v>25.325000000000003</v>
          </cell>
          <cell r="C12">
            <v>30.4</v>
          </cell>
          <cell r="D12">
            <v>21.2</v>
          </cell>
          <cell r="E12">
            <v>74.041666666666671</v>
          </cell>
          <cell r="F12">
            <v>94</v>
          </cell>
          <cell r="G12">
            <v>49</v>
          </cell>
          <cell r="H12">
            <v>20.52</v>
          </cell>
          <cell r="I12" t="str">
            <v>*</v>
          </cell>
          <cell r="J12">
            <v>31.680000000000003</v>
          </cell>
          <cell r="K12">
            <v>0</v>
          </cell>
        </row>
        <row r="13">
          <cell r="B13">
            <v>25.887499999999992</v>
          </cell>
          <cell r="C13">
            <v>31.7</v>
          </cell>
          <cell r="D13">
            <v>20.8</v>
          </cell>
          <cell r="E13">
            <v>72.458333333333329</v>
          </cell>
          <cell r="F13">
            <v>93</v>
          </cell>
          <cell r="G13">
            <v>47</v>
          </cell>
          <cell r="H13">
            <v>17.28</v>
          </cell>
          <cell r="I13" t="str">
            <v>*</v>
          </cell>
          <cell r="J13">
            <v>30.96</v>
          </cell>
          <cell r="K13">
            <v>0</v>
          </cell>
        </row>
        <row r="14">
          <cell r="B14">
            <v>23.062500000000004</v>
          </cell>
          <cell r="C14">
            <v>30.6</v>
          </cell>
          <cell r="D14">
            <v>19.100000000000001</v>
          </cell>
          <cell r="E14">
            <v>87.583333333333329</v>
          </cell>
          <cell r="F14">
            <v>100</v>
          </cell>
          <cell r="G14">
            <v>57</v>
          </cell>
          <cell r="H14">
            <v>30.6</v>
          </cell>
          <cell r="I14" t="str">
            <v>*</v>
          </cell>
          <cell r="J14">
            <v>49.680000000000007</v>
          </cell>
          <cell r="K14">
            <v>56.400000000000006</v>
          </cell>
        </row>
        <row r="15">
          <cell r="B15">
            <v>22.770833333333332</v>
          </cell>
          <cell r="C15">
            <v>29</v>
          </cell>
          <cell r="D15">
            <v>20.3</v>
          </cell>
          <cell r="E15">
            <v>87.708333333333329</v>
          </cell>
          <cell r="F15">
            <v>100</v>
          </cell>
          <cell r="G15">
            <v>62</v>
          </cell>
          <cell r="H15">
            <v>23.759999999999998</v>
          </cell>
          <cell r="I15" t="str">
            <v>*</v>
          </cell>
          <cell r="J15">
            <v>41.76</v>
          </cell>
          <cell r="K15">
            <v>0.4</v>
          </cell>
        </row>
        <row r="16">
          <cell r="B16">
            <v>23.870833333333326</v>
          </cell>
          <cell r="C16">
            <v>30.7</v>
          </cell>
          <cell r="D16">
            <v>21</v>
          </cell>
          <cell r="E16">
            <v>83.75</v>
          </cell>
          <cell r="F16">
            <v>96</v>
          </cell>
          <cell r="G16">
            <v>51</v>
          </cell>
          <cell r="H16">
            <v>24.840000000000003</v>
          </cell>
          <cell r="I16" t="str">
            <v>*</v>
          </cell>
          <cell r="J16">
            <v>57.960000000000008</v>
          </cell>
          <cell r="K16">
            <v>11</v>
          </cell>
        </row>
        <row r="17">
          <cell r="B17">
            <v>24.825000000000003</v>
          </cell>
          <cell r="C17">
            <v>30.9</v>
          </cell>
          <cell r="D17">
            <v>20.9</v>
          </cell>
          <cell r="E17">
            <v>76.625</v>
          </cell>
          <cell r="F17">
            <v>92</v>
          </cell>
          <cell r="G17">
            <v>45</v>
          </cell>
          <cell r="H17">
            <v>24.48</v>
          </cell>
          <cell r="I17" t="str">
            <v>*</v>
          </cell>
          <cell r="J17">
            <v>51.12</v>
          </cell>
          <cell r="K17">
            <v>0.4</v>
          </cell>
        </row>
        <row r="18">
          <cell r="B18">
            <v>24.125</v>
          </cell>
          <cell r="C18">
            <v>30.4</v>
          </cell>
          <cell r="D18">
            <v>20.5</v>
          </cell>
          <cell r="E18">
            <v>83</v>
          </cell>
          <cell r="F18">
            <v>99</v>
          </cell>
          <cell r="G18">
            <v>55</v>
          </cell>
          <cell r="H18">
            <v>16.559999999999999</v>
          </cell>
          <cell r="I18" t="str">
            <v>*</v>
          </cell>
          <cell r="J18">
            <v>33.480000000000004</v>
          </cell>
          <cell r="K18">
            <v>4</v>
          </cell>
        </row>
        <row r="19">
          <cell r="B19">
            <v>24.041666666666668</v>
          </cell>
          <cell r="C19">
            <v>29.4</v>
          </cell>
          <cell r="D19">
            <v>21.1</v>
          </cell>
          <cell r="E19">
            <v>84.708333333333329</v>
          </cell>
          <cell r="F19">
            <v>100</v>
          </cell>
          <cell r="G19">
            <v>59</v>
          </cell>
          <cell r="H19">
            <v>16.920000000000002</v>
          </cell>
          <cell r="I19" t="str">
            <v>*</v>
          </cell>
          <cell r="J19">
            <v>50.4</v>
          </cell>
          <cell r="K19">
            <v>13.2</v>
          </cell>
        </row>
        <row r="20">
          <cell r="B20">
            <v>24.087500000000002</v>
          </cell>
          <cell r="C20">
            <v>29.5</v>
          </cell>
          <cell r="D20">
            <v>21.3</v>
          </cell>
          <cell r="E20">
            <v>83.166666666666671</v>
          </cell>
          <cell r="F20">
            <v>100</v>
          </cell>
          <cell r="G20">
            <v>54</v>
          </cell>
          <cell r="H20">
            <v>15.48</v>
          </cell>
          <cell r="I20" t="str">
            <v>*</v>
          </cell>
          <cell r="J20">
            <v>27.36</v>
          </cell>
          <cell r="K20">
            <v>0.8</v>
          </cell>
        </row>
        <row r="21">
          <cell r="B21">
            <v>23.462500000000002</v>
          </cell>
          <cell r="C21">
            <v>29.4</v>
          </cell>
          <cell r="D21">
            <v>18.399999999999999</v>
          </cell>
          <cell r="E21">
            <v>81.458333333333329</v>
          </cell>
          <cell r="F21">
            <v>100</v>
          </cell>
          <cell r="G21">
            <v>52</v>
          </cell>
          <cell r="H21">
            <v>23.400000000000002</v>
          </cell>
          <cell r="I21" t="str">
            <v>*</v>
          </cell>
          <cell r="J21">
            <v>33.840000000000003</v>
          </cell>
          <cell r="K21">
            <v>31.400000000000002</v>
          </cell>
        </row>
        <row r="22">
          <cell r="B22">
            <v>22.608333333333331</v>
          </cell>
          <cell r="C22">
            <v>28.9</v>
          </cell>
          <cell r="D22">
            <v>19.8</v>
          </cell>
          <cell r="E22">
            <v>86.916666666666671</v>
          </cell>
          <cell r="F22">
            <v>100</v>
          </cell>
          <cell r="G22">
            <v>62</v>
          </cell>
          <cell r="H22">
            <v>20.52</v>
          </cell>
          <cell r="I22" t="str">
            <v>*</v>
          </cell>
          <cell r="J22">
            <v>64.8</v>
          </cell>
          <cell r="K22">
            <v>23.200000000000003</v>
          </cell>
        </row>
        <row r="23">
          <cell r="B23">
            <v>22.129166666666666</v>
          </cell>
          <cell r="C23">
            <v>29</v>
          </cell>
          <cell r="D23">
            <v>18.899999999999999</v>
          </cell>
          <cell r="E23">
            <v>88.791666666666671</v>
          </cell>
          <cell r="F23">
            <v>100</v>
          </cell>
          <cell r="G23">
            <v>55</v>
          </cell>
          <cell r="H23">
            <v>20.52</v>
          </cell>
          <cell r="I23" t="str">
            <v>*</v>
          </cell>
          <cell r="J23">
            <v>28.44</v>
          </cell>
          <cell r="K23">
            <v>6.6000000000000005</v>
          </cell>
        </row>
        <row r="24">
          <cell r="B24">
            <v>23.950000000000003</v>
          </cell>
          <cell r="C24">
            <v>30.6</v>
          </cell>
          <cell r="D24">
            <v>19.899999999999999</v>
          </cell>
          <cell r="E24">
            <v>83.083333333333329</v>
          </cell>
          <cell r="F24">
            <v>100</v>
          </cell>
          <cell r="G24">
            <v>49</v>
          </cell>
          <cell r="H24">
            <v>18.36</v>
          </cell>
          <cell r="I24" t="str">
            <v>*</v>
          </cell>
          <cell r="J24">
            <v>32.04</v>
          </cell>
          <cell r="K24">
            <v>8.6</v>
          </cell>
        </row>
        <row r="25">
          <cell r="B25">
            <v>25.395833333333339</v>
          </cell>
          <cell r="C25">
            <v>32</v>
          </cell>
          <cell r="D25">
            <v>19.899999999999999</v>
          </cell>
          <cell r="E25">
            <v>67.041666666666671</v>
          </cell>
          <cell r="F25">
            <v>94</v>
          </cell>
          <cell r="G25">
            <v>36</v>
          </cell>
          <cell r="H25">
            <v>18.36</v>
          </cell>
          <cell r="I25" t="str">
            <v>*</v>
          </cell>
          <cell r="J25">
            <v>30.240000000000002</v>
          </cell>
          <cell r="K25">
            <v>0</v>
          </cell>
        </row>
        <row r="26">
          <cell r="B26">
            <v>24.566666666666666</v>
          </cell>
          <cell r="C26">
            <v>31.4</v>
          </cell>
          <cell r="D26">
            <v>18.2</v>
          </cell>
          <cell r="E26">
            <v>61.375</v>
          </cell>
          <cell r="F26">
            <v>89</v>
          </cell>
          <cell r="G26">
            <v>30</v>
          </cell>
          <cell r="H26">
            <v>17.28</v>
          </cell>
          <cell r="I26" t="str">
            <v>*</v>
          </cell>
          <cell r="J26">
            <v>28.08</v>
          </cell>
          <cell r="K26">
            <v>0</v>
          </cell>
        </row>
        <row r="27">
          <cell r="B27">
            <v>23.783333333333342</v>
          </cell>
          <cell r="C27">
            <v>32.1</v>
          </cell>
          <cell r="D27">
            <v>17.2</v>
          </cell>
          <cell r="E27">
            <v>65.125</v>
          </cell>
          <cell r="F27">
            <v>90</v>
          </cell>
          <cell r="G27">
            <v>36</v>
          </cell>
          <cell r="H27">
            <v>21.240000000000002</v>
          </cell>
          <cell r="I27" t="str">
            <v>*</v>
          </cell>
          <cell r="J27">
            <v>47.88</v>
          </cell>
          <cell r="K27">
            <v>6</v>
          </cell>
        </row>
        <row r="28">
          <cell r="B28">
            <v>23.104166666666668</v>
          </cell>
          <cell r="C28">
            <v>30.1</v>
          </cell>
          <cell r="D28">
            <v>18.7</v>
          </cell>
          <cell r="E28">
            <v>77.375</v>
          </cell>
          <cell r="F28">
            <v>94</v>
          </cell>
          <cell r="G28">
            <v>50</v>
          </cell>
          <cell r="H28">
            <v>16.559999999999999</v>
          </cell>
          <cell r="I28" t="str">
            <v>*</v>
          </cell>
          <cell r="J28">
            <v>57.960000000000008</v>
          </cell>
          <cell r="K28">
            <v>3.8</v>
          </cell>
        </row>
        <row r="29">
          <cell r="B29">
            <v>22.812499999999996</v>
          </cell>
          <cell r="C29">
            <v>29.5</v>
          </cell>
          <cell r="D29">
            <v>19.7</v>
          </cell>
          <cell r="E29">
            <v>83.75</v>
          </cell>
          <cell r="F29">
            <v>96</v>
          </cell>
          <cell r="G29">
            <v>54</v>
          </cell>
          <cell r="H29">
            <v>15.48</v>
          </cell>
          <cell r="I29" t="str">
            <v>*</v>
          </cell>
          <cell r="J29">
            <v>66.239999999999995</v>
          </cell>
          <cell r="K29">
            <v>8.3999999999999986</v>
          </cell>
        </row>
        <row r="30">
          <cell r="B30">
            <v>22.912499999999994</v>
          </cell>
          <cell r="C30">
            <v>29.1</v>
          </cell>
          <cell r="D30">
            <v>19.8</v>
          </cell>
          <cell r="E30">
            <v>85.5</v>
          </cell>
          <cell r="F30">
            <v>100</v>
          </cell>
          <cell r="G30">
            <v>60</v>
          </cell>
          <cell r="H30">
            <v>17.64</v>
          </cell>
          <cell r="I30" t="str">
            <v>*</v>
          </cell>
          <cell r="J30">
            <v>36</v>
          </cell>
          <cell r="K30">
            <v>11.399999999999999</v>
          </cell>
        </row>
        <row r="31">
          <cell r="B31">
            <v>23.741666666666664</v>
          </cell>
          <cell r="C31">
            <v>29.8</v>
          </cell>
          <cell r="D31">
            <v>19.399999999999999</v>
          </cell>
          <cell r="E31">
            <v>83.25</v>
          </cell>
          <cell r="F31">
            <v>100</v>
          </cell>
          <cell r="G31">
            <v>56</v>
          </cell>
          <cell r="H31">
            <v>15.48</v>
          </cell>
          <cell r="I31" t="str">
            <v>*</v>
          </cell>
          <cell r="J31">
            <v>36.72</v>
          </cell>
          <cell r="K31">
            <v>0</v>
          </cell>
        </row>
        <row r="32">
          <cell r="B32">
            <v>23.750000000000004</v>
          </cell>
          <cell r="C32">
            <v>29.7</v>
          </cell>
          <cell r="D32">
            <v>21.2</v>
          </cell>
          <cell r="E32">
            <v>85.458333333333329</v>
          </cell>
          <cell r="F32">
            <v>95</v>
          </cell>
          <cell r="G32">
            <v>60</v>
          </cell>
          <cell r="H32">
            <v>22.32</v>
          </cell>
          <cell r="I32" t="str">
            <v>*</v>
          </cell>
          <cell r="J32">
            <v>34.200000000000003</v>
          </cell>
          <cell r="K32">
            <v>9.6</v>
          </cell>
        </row>
        <row r="33">
          <cell r="B33">
            <v>22.824999999999999</v>
          </cell>
          <cell r="C33">
            <v>28.2</v>
          </cell>
          <cell r="D33">
            <v>21.1</v>
          </cell>
          <cell r="E33">
            <v>90.958333333333329</v>
          </cell>
          <cell r="F33">
            <v>100</v>
          </cell>
          <cell r="G33">
            <v>63</v>
          </cell>
          <cell r="H33">
            <v>18.720000000000002</v>
          </cell>
          <cell r="I33" t="str">
            <v>*</v>
          </cell>
          <cell r="J33">
            <v>34.200000000000003</v>
          </cell>
          <cell r="K33">
            <v>13.200000000000001</v>
          </cell>
        </row>
        <row r="34">
          <cell r="B34">
            <v>23.166666666666671</v>
          </cell>
          <cell r="C34">
            <v>30.3</v>
          </cell>
          <cell r="D34">
            <v>20.7</v>
          </cell>
          <cell r="E34">
            <v>88.916666666666671</v>
          </cell>
          <cell r="F34">
            <v>100</v>
          </cell>
          <cell r="G34">
            <v>49</v>
          </cell>
          <cell r="H34">
            <v>15.120000000000001</v>
          </cell>
          <cell r="I34" t="str">
            <v>*</v>
          </cell>
          <cell r="J34">
            <v>29.880000000000003</v>
          </cell>
          <cell r="K34">
            <v>2.4000000000000004</v>
          </cell>
        </row>
        <row r="35">
          <cell r="B35">
            <v>23.887500000000003</v>
          </cell>
          <cell r="C35">
            <v>30.6</v>
          </cell>
          <cell r="D35">
            <v>20.9</v>
          </cell>
          <cell r="E35">
            <v>82.916666666666671</v>
          </cell>
          <cell r="F35">
            <v>100</v>
          </cell>
          <cell r="G35">
            <v>55</v>
          </cell>
          <cell r="H35">
            <v>19.079999999999998</v>
          </cell>
          <cell r="I35" t="str">
            <v>*</v>
          </cell>
          <cell r="J35">
            <v>32.4</v>
          </cell>
          <cell r="K35">
            <v>0.4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27.495652173913037</v>
          </cell>
          <cell r="C5">
            <v>35.1</v>
          </cell>
          <cell r="D5">
            <v>21.4</v>
          </cell>
          <cell r="E5">
            <v>65.217391304347828</v>
          </cell>
          <cell r="F5">
            <v>95</v>
          </cell>
          <cell r="G5">
            <v>29</v>
          </cell>
          <cell r="H5">
            <v>12.24</v>
          </cell>
          <cell r="I5" t="str">
            <v>*</v>
          </cell>
          <cell r="J5">
            <v>29.16</v>
          </cell>
          <cell r="K5">
            <v>0</v>
          </cell>
        </row>
        <row r="6">
          <cell r="B6">
            <v>27.4375</v>
          </cell>
          <cell r="C6">
            <v>35.4</v>
          </cell>
          <cell r="D6">
            <v>20</v>
          </cell>
          <cell r="E6">
            <v>64</v>
          </cell>
          <cell r="F6">
            <v>96</v>
          </cell>
          <cell r="G6">
            <v>30</v>
          </cell>
          <cell r="H6">
            <v>12.24</v>
          </cell>
          <cell r="I6" t="str">
            <v>*</v>
          </cell>
          <cell r="J6">
            <v>34.200000000000003</v>
          </cell>
          <cell r="K6">
            <v>3.8000000000000003</v>
          </cell>
        </row>
        <row r="7">
          <cell r="B7">
            <v>27.378260869565214</v>
          </cell>
          <cell r="C7">
            <v>34.6</v>
          </cell>
          <cell r="D7">
            <v>23</v>
          </cell>
          <cell r="E7">
            <v>71.260869565217391</v>
          </cell>
          <cell r="F7">
            <v>90</v>
          </cell>
          <cell r="G7">
            <v>43</v>
          </cell>
          <cell r="H7">
            <v>9.3600000000000012</v>
          </cell>
          <cell r="I7" t="str">
            <v>*</v>
          </cell>
          <cell r="J7">
            <v>23.040000000000003</v>
          </cell>
          <cell r="K7">
            <v>0</v>
          </cell>
        </row>
        <row r="8">
          <cell r="B8">
            <v>26.295238095238091</v>
          </cell>
          <cell r="C8">
            <v>33.4</v>
          </cell>
          <cell r="D8">
            <v>22.8</v>
          </cell>
          <cell r="E8">
            <v>76.61904761904762</v>
          </cell>
          <cell r="F8">
            <v>93</v>
          </cell>
          <cell r="G8">
            <v>44</v>
          </cell>
          <cell r="H8">
            <v>19.079999999999998</v>
          </cell>
          <cell r="I8" t="str">
            <v>*</v>
          </cell>
          <cell r="J8">
            <v>42.84</v>
          </cell>
          <cell r="K8">
            <v>18.2</v>
          </cell>
        </row>
        <row r="9">
          <cell r="B9">
            <v>24.516666666666669</v>
          </cell>
          <cell r="C9">
            <v>31.8</v>
          </cell>
          <cell r="D9">
            <v>22.3</v>
          </cell>
          <cell r="E9">
            <v>90.833333333333329</v>
          </cell>
          <cell r="F9">
            <v>98</v>
          </cell>
          <cell r="G9">
            <v>54</v>
          </cell>
          <cell r="H9">
            <v>10.44</v>
          </cell>
          <cell r="I9" t="str">
            <v>*</v>
          </cell>
          <cell r="J9">
            <v>28.08</v>
          </cell>
          <cell r="K9">
            <v>59.4</v>
          </cell>
        </row>
        <row r="10">
          <cell r="B10">
            <v>27.233333333333331</v>
          </cell>
          <cell r="C10">
            <v>34.4</v>
          </cell>
          <cell r="D10">
            <v>22.7</v>
          </cell>
          <cell r="E10">
            <v>76.38095238095238</v>
          </cell>
          <cell r="F10">
            <v>97</v>
          </cell>
          <cell r="G10">
            <v>42</v>
          </cell>
          <cell r="H10">
            <v>9.3600000000000012</v>
          </cell>
          <cell r="I10" t="str">
            <v>*</v>
          </cell>
          <cell r="J10">
            <v>31.680000000000003</v>
          </cell>
          <cell r="K10">
            <v>1.8</v>
          </cell>
        </row>
        <row r="11">
          <cell r="B11">
            <v>27.785714285714292</v>
          </cell>
          <cell r="C11">
            <v>34.700000000000003</v>
          </cell>
          <cell r="D11">
            <v>23.4</v>
          </cell>
          <cell r="E11">
            <v>73.476190476190482</v>
          </cell>
          <cell r="F11">
            <v>95</v>
          </cell>
          <cell r="G11">
            <v>40</v>
          </cell>
          <cell r="H11">
            <v>13.32</v>
          </cell>
          <cell r="I11" t="str">
            <v>*</v>
          </cell>
          <cell r="J11">
            <v>25.56</v>
          </cell>
          <cell r="K11">
            <v>7.4000000000000012</v>
          </cell>
        </row>
        <row r="12">
          <cell r="B12">
            <v>28.343478260869563</v>
          </cell>
          <cell r="C12">
            <v>34.700000000000003</v>
          </cell>
          <cell r="D12">
            <v>23.3</v>
          </cell>
          <cell r="E12">
            <v>71.956521739130437</v>
          </cell>
          <cell r="F12">
            <v>96</v>
          </cell>
          <cell r="G12">
            <v>45</v>
          </cell>
          <cell r="H12">
            <v>9.7200000000000006</v>
          </cell>
          <cell r="I12" t="str">
            <v>*</v>
          </cell>
          <cell r="J12">
            <v>21.96</v>
          </cell>
          <cell r="K12">
            <v>0</v>
          </cell>
        </row>
        <row r="13">
          <cell r="B13">
            <v>28.219999999999992</v>
          </cell>
          <cell r="C13">
            <v>35.1</v>
          </cell>
          <cell r="D13">
            <v>23.5</v>
          </cell>
          <cell r="E13">
            <v>75.75</v>
          </cell>
          <cell r="F13">
            <v>97</v>
          </cell>
          <cell r="G13">
            <v>45</v>
          </cell>
          <cell r="H13">
            <v>10.8</v>
          </cell>
          <cell r="I13" t="str">
            <v>*</v>
          </cell>
          <cell r="J13">
            <v>33.840000000000003</v>
          </cell>
          <cell r="K13">
            <v>0</v>
          </cell>
        </row>
        <row r="14">
          <cell r="B14">
            <v>25.895238095238099</v>
          </cell>
          <cell r="C14">
            <v>29.7</v>
          </cell>
          <cell r="D14">
            <v>23.3</v>
          </cell>
          <cell r="E14">
            <v>81.476190476190482</v>
          </cell>
          <cell r="F14">
            <v>96</v>
          </cell>
          <cell r="G14">
            <v>63</v>
          </cell>
          <cell r="H14">
            <v>18.36</v>
          </cell>
          <cell r="I14" t="str">
            <v>*</v>
          </cell>
          <cell r="J14">
            <v>35.28</v>
          </cell>
          <cell r="K14">
            <v>0</v>
          </cell>
        </row>
        <row r="15">
          <cell r="B15">
            <v>26.536363636363635</v>
          </cell>
          <cell r="C15">
            <v>32.299999999999997</v>
          </cell>
          <cell r="D15">
            <v>22.2</v>
          </cell>
          <cell r="E15">
            <v>79.954545454545453</v>
          </cell>
          <cell r="F15">
            <v>97</v>
          </cell>
          <cell r="G15">
            <v>53</v>
          </cell>
          <cell r="H15">
            <v>16.920000000000002</v>
          </cell>
          <cell r="I15" t="str">
            <v>*</v>
          </cell>
          <cell r="J15">
            <v>38.519999999999996</v>
          </cell>
          <cell r="K15">
            <v>0</v>
          </cell>
        </row>
        <row r="16">
          <cell r="B16">
            <v>28.413043478260864</v>
          </cell>
          <cell r="C16">
            <v>34.200000000000003</v>
          </cell>
          <cell r="D16">
            <v>22.9</v>
          </cell>
          <cell r="E16">
            <v>69.826086956521735</v>
          </cell>
          <cell r="F16">
            <v>96</v>
          </cell>
          <cell r="G16">
            <v>37</v>
          </cell>
          <cell r="H16">
            <v>18.36</v>
          </cell>
          <cell r="I16" t="str">
            <v>*</v>
          </cell>
          <cell r="J16">
            <v>37.800000000000004</v>
          </cell>
          <cell r="K16">
            <v>0</v>
          </cell>
        </row>
        <row r="17">
          <cell r="B17">
            <v>29.604545454545462</v>
          </cell>
          <cell r="C17">
            <v>35.4</v>
          </cell>
          <cell r="D17">
            <v>24.1</v>
          </cell>
          <cell r="E17">
            <v>58.954545454545453</v>
          </cell>
          <cell r="F17">
            <v>83</v>
          </cell>
          <cell r="G17">
            <v>34</v>
          </cell>
          <cell r="H17">
            <v>17.64</v>
          </cell>
          <cell r="I17" t="str">
            <v>*</v>
          </cell>
          <cell r="J17">
            <v>37.080000000000005</v>
          </cell>
          <cell r="K17">
            <v>0</v>
          </cell>
        </row>
        <row r="18">
          <cell r="B18">
            <v>28.280952380952385</v>
          </cell>
          <cell r="C18">
            <v>33.4</v>
          </cell>
          <cell r="D18">
            <v>23.6</v>
          </cell>
          <cell r="E18">
            <v>71.714285714285708</v>
          </cell>
          <cell r="F18">
            <v>95</v>
          </cell>
          <cell r="G18">
            <v>52</v>
          </cell>
          <cell r="H18">
            <v>9.3600000000000012</v>
          </cell>
          <cell r="I18" t="str">
            <v>*</v>
          </cell>
          <cell r="J18">
            <v>24.840000000000003</v>
          </cell>
          <cell r="K18">
            <v>10</v>
          </cell>
        </row>
        <row r="19">
          <cell r="B19">
            <v>27.790909090909096</v>
          </cell>
          <cell r="C19">
            <v>33.5</v>
          </cell>
          <cell r="D19">
            <v>23.5</v>
          </cell>
          <cell r="E19">
            <v>78.13636363636364</v>
          </cell>
          <cell r="F19">
            <v>97</v>
          </cell>
          <cell r="G19">
            <v>53</v>
          </cell>
          <cell r="H19">
            <v>8.2799999999999994</v>
          </cell>
          <cell r="I19" t="str">
            <v>*</v>
          </cell>
          <cell r="J19">
            <v>21.96</v>
          </cell>
          <cell r="K19">
            <v>21.2</v>
          </cell>
        </row>
        <row r="20">
          <cell r="B20">
            <v>26.140909090909087</v>
          </cell>
          <cell r="C20">
            <v>32</v>
          </cell>
          <cell r="D20">
            <v>20.9</v>
          </cell>
          <cell r="E20">
            <v>76.86363636363636</v>
          </cell>
          <cell r="F20">
            <v>95</v>
          </cell>
          <cell r="G20">
            <v>50</v>
          </cell>
          <cell r="H20">
            <v>11.16</v>
          </cell>
          <cell r="I20" t="str">
            <v>*</v>
          </cell>
          <cell r="J20">
            <v>34.92</v>
          </cell>
          <cell r="K20">
            <v>18</v>
          </cell>
        </row>
        <row r="21">
          <cell r="B21">
            <v>27.222727272727273</v>
          </cell>
          <cell r="C21">
            <v>33.1</v>
          </cell>
          <cell r="D21">
            <v>23.2</v>
          </cell>
          <cell r="E21">
            <v>71.86363636363636</v>
          </cell>
          <cell r="F21">
            <v>90</v>
          </cell>
          <cell r="G21">
            <v>44</v>
          </cell>
          <cell r="H21">
            <v>11.520000000000001</v>
          </cell>
          <cell r="I21" t="str">
            <v>*</v>
          </cell>
          <cell r="J21">
            <v>25.56</v>
          </cell>
          <cell r="K21">
            <v>0</v>
          </cell>
        </row>
        <row r="22">
          <cell r="B22">
            <v>25.580000000000002</v>
          </cell>
          <cell r="C22">
            <v>32.200000000000003</v>
          </cell>
          <cell r="D22">
            <v>22.6</v>
          </cell>
          <cell r="E22">
            <v>83</v>
          </cell>
          <cell r="F22">
            <v>96</v>
          </cell>
          <cell r="G22">
            <v>54</v>
          </cell>
          <cell r="H22">
            <v>10.8</v>
          </cell>
          <cell r="I22" t="str">
            <v>*</v>
          </cell>
          <cell r="J22">
            <v>23.400000000000002</v>
          </cell>
          <cell r="K22">
            <v>0.60000000000000009</v>
          </cell>
        </row>
        <row r="23">
          <cell r="B23">
            <v>25.633333333333333</v>
          </cell>
          <cell r="C23">
            <v>31.8</v>
          </cell>
          <cell r="D23">
            <v>21</v>
          </cell>
          <cell r="E23">
            <v>76.523809523809518</v>
          </cell>
          <cell r="F23">
            <v>96</v>
          </cell>
          <cell r="G23">
            <v>51</v>
          </cell>
          <cell r="H23">
            <v>10.44</v>
          </cell>
          <cell r="I23" t="str">
            <v>*</v>
          </cell>
          <cell r="J23">
            <v>22.68</v>
          </cell>
          <cell r="K23">
            <v>0.2</v>
          </cell>
        </row>
        <row r="24">
          <cell r="B24">
            <v>27.2695652173913</v>
          </cell>
          <cell r="C24">
            <v>33.9</v>
          </cell>
          <cell r="D24">
            <v>21.9</v>
          </cell>
          <cell r="E24">
            <v>75.086956521739125</v>
          </cell>
          <cell r="F24">
            <v>97</v>
          </cell>
          <cell r="G24">
            <v>45</v>
          </cell>
          <cell r="H24">
            <v>10.8</v>
          </cell>
          <cell r="I24" t="str">
            <v>*</v>
          </cell>
          <cell r="J24">
            <v>21.96</v>
          </cell>
          <cell r="K24">
            <v>0</v>
          </cell>
        </row>
        <row r="25">
          <cell r="B25">
            <v>28.004166666666663</v>
          </cell>
          <cell r="C25">
            <v>34.799999999999997</v>
          </cell>
          <cell r="D25">
            <v>21.5</v>
          </cell>
          <cell r="E25">
            <v>66</v>
          </cell>
          <cell r="F25">
            <v>96</v>
          </cell>
          <cell r="G25">
            <v>31</v>
          </cell>
          <cell r="H25">
            <v>10.8</v>
          </cell>
          <cell r="I25" t="str">
            <v>*</v>
          </cell>
          <cell r="J25">
            <v>25.2</v>
          </cell>
          <cell r="K25">
            <v>0</v>
          </cell>
        </row>
        <row r="26">
          <cell r="B26">
            <v>26.995652173913047</v>
          </cell>
          <cell r="C26">
            <v>34.799999999999997</v>
          </cell>
          <cell r="D26">
            <v>19.3</v>
          </cell>
          <cell r="E26">
            <v>61.695652173913047</v>
          </cell>
          <cell r="F26">
            <v>93</v>
          </cell>
          <cell r="G26">
            <v>27</v>
          </cell>
          <cell r="H26">
            <v>9</v>
          </cell>
          <cell r="I26" t="str">
            <v>*</v>
          </cell>
          <cell r="J26">
            <v>24.48</v>
          </cell>
          <cell r="K26">
            <v>0</v>
          </cell>
        </row>
        <row r="27">
          <cell r="B27">
            <v>25.982608695652178</v>
          </cell>
          <cell r="C27">
            <v>34.799999999999997</v>
          </cell>
          <cell r="D27">
            <v>19.100000000000001</v>
          </cell>
          <cell r="E27">
            <v>69.130434782608702</v>
          </cell>
          <cell r="F27">
            <v>92</v>
          </cell>
          <cell r="G27">
            <v>38</v>
          </cell>
          <cell r="H27">
            <v>12.6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24.982608695652164</v>
          </cell>
          <cell r="C28">
            <v>33</v>
          </cell>
          <cell r="D28">
            <v>20.2</v>
          </cell>
          <cell r="E28">
            <v>77.565217391304344</v>
          </cell>
          <cell r="F28">
            <v>97</v>
          </cell>
          <cell r="G28">
            <v>46</v>
          </cell>
          <cell r="H28">
            <v>12.6</v>
          </cell>
          <cell r="I28" t="str">
            <v>*</v>
          </cell>
          <cell r="J28">
            <v>41.4</v>
          </cell>
          <cell r="K28">
            <v>5.2</v>
          </cell>
        </row>
        <row r="29">
          <cell r="B29">
            <v>25.765217391304354</v>
          </cell>
          <cell r="C29">
            <v>32.4</v>
          </cell>
          <cell r="D29">
            <v>21.7</v>
          </cell>
          <cell r="E29">
            <v>77.521739130434781</v>
          </cell>
          <cell r="F29">
            <v>97</v>
          </cell>
          <cell r="G29">
            <v>51</v>
          </cell>
          <cell r="H29">
            <v>10.8</v>
          </cell>
          <cell r="I29" t="str">
            <v>*</v>
          </cell>
          <cell r="J29">
            <v>27</v>
          </cell>
          <cell r="K29">
            <v>2.8000000000000003</v>
          </cell>
        </row>
        <row r="30">
          <cell r="B30">
            <v>26.191666666666674</v>
          </cell>
          <cell r="C30">
            <v>33.4</v>
          </cell>
          <cell r="D30">
            <v>21.6</v>
          </cell>
          <cell r="E30">
            <v>77.208333333333329</v>
          </cell>
          <cell r="F30">
            <v>97</v>
          </cell>
          <cell r="G30">
            <v>44</v>
          </cell>
          <cell r="H30">
            <v>12.6</v>
          </cell>
          <cell r="I30" t="str">
            <v>*</v>
          </cell>
          <cell r="J30">
            <v>29.52</v>
          </cell>
          <cell r="K30">
            <v>0</v>
          </cell>
        </row>
        <row r="31">
          <cell r="B31">
            <v>28.200000000000003</v>
          </cell>
          <cell r="C31">
            <v>35.1</v>
          </cell>
          <cell r="D31">
            <v>22.2</v>
          </cell>
          <cell r="E31">
            <v>70.5</v>
          </cell>
          <cell r="F31">
            <v>97</v>
          </cell>
          <cell r="G31">
            <v>36</v>
          </cell>
          <cell r="H31">
            <v>9</v>
          </cell>
          <cell r="I31" t="str">
            <v>*</v>
          </cell>
          <cell r="J31">
            <v>19.8</v>
          </cell>
          <cell r="K31">
            <v>0</v>
          </cell>
        </row>
        <row r="32">
          <cell r="B32">
            <v>27.295833333333334</v>
          </cell>
          <cell r="C32">
            <v>32.799999999999997</v>
          </cell>
          <cell r="D32">
            <v>22.8</v>
          </cell>
          <cell r="E32">
            <v>76.958333333333329</v>
          </cell>
          <cell r="F32">
            <v>95</v>
          </cell>
          <cell r="G32">
            <v>54</v>
          </cell>
          <cell r="H32">
            <v>13.32</v>
          </cell>
          <cell r="I32" t="str">
            <v>*</v>
          </cell>
          <cell r="J32">
            <v>24.840000000000003</v>
          </cell>
          <cell r="K32">
            <v>0.4</v>
          </cell>
        </row>
        <row r="33">
          <cell r="B33">
            <v>25.641666666666662</v>
          </cell>
          <cell r="C33">
            <v>33</v>
          </cell>
          <cell r="D33">
            <v>22.3</v>
          </cell>
          <cell r="E33">
            <v>83.083333333333329</v>
          </cell>
          <cell r="F33">
            <v>97</v>
          </cell>
          <cell r="G33">
            <v>49</v>
          </cell>
          <cell r="H33">
            <v>11.879999999999999</v>
          </cell>
          <cell r="I33" t="str">
            <v>*</v>
          </cell>
          <cell r="J33">
            <v>31.680000000000003</v>
          </cell>
          <cell r="K33">
            <v>0.60000000000000009</v>
          </cell>
        </row>
        <row r="34">
          <cell r="B34">
            <v>26.868181818181821</v>
          </cell>
          <cell r="C34">
            <v>35.200000000000003</v>
          </cell>
          <cell r="D34">
            <v>21.7</v>
          </cell>
          <cell r="E34">
            <v>78.045454545454547</v>
          </cell>
          <cell r="F34">
            <v>98</v>
          </cell>
          <cell r="G34">
            <v>39</v>
          </cell>
          <cell r="H34">
            <v>14.04</v>
          </cell>
          <cell r="I34" t="str">
            <v>*</v>
          </cell>
          <cell r="J34">
            <v>30.6</v>
          </cell>
          <cell r="K34">
            <v>0</v>
          </cell>
        </row>
        <row r="35">
          <cell r="B35">
            <v>26.243478260869566</v>
          </cell>
          <cell r="C35">
            <v>32.4</v>
          </cell>
          <cell r="D35">
            <v>23.4</v>
          </cell>
          <cell r="E35">
            <v>83.391304347826093</v>
          </cell>
          <cell r="F35">
            <v>96</v>
          </cell>
          <cell r="G35">
            <v>54</v>
          </cell>
          <cell r="H35">
            <v>6.84</v>
          </cell>
          <cell r="I35" t="str">
            <v>*</v>
          </cell>
          <cell r="J35">
            <v>27.36</v>
          </cell>
          <cell r="K35">
            <v>13.6</v>
          </cell>
        </row>
      </sheetData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26.512500000000003</v>
          </cell>
          <cell r="C5">
            <v>33.6</v>
          </cell>
          <cell r="D5">
            <v>20.3</v>
          </cell>
          <cell r="E5">
            <v>60.458333333333336</v>
          </cell>
          <cell r="F5">
            <v>84</v>
          </cell>
          <cell r="G5">
            <v>32</v>
          </cell>
          <cell r="H5">
            <v>22.32</v>
          </cell>
          <cell r="I5" t="str">
            <v>*</v>
          </cell>
          <cell r="J5">
            <v>49.32</v>
          </cell>
          <cell r="K5">
            <v>0</v>
          </cell>
        </row>
        <row r="6">
          <cell r="B6">
            <v>24.924999999999997</v>
          </cell>
          <cell r="C6">
            <v>33.299999999999997</v>
          </cell>
          <cell r="D6">
            <v>19.600000000000001</v>
          </cell>
          <cell r="E6">
            <v>72.958333333333329</v>
          </cell>
          <cell r="F6">
            <v>98</v>
          </cell>
          <cell r="G6">
            <v>37</v>
          </cell>
          <cell r="H6">
            <v>12.24</v>
          </cell>
          <cell r="I6" t="str">
            <v>*</v>
          </cell>
          <cell r="J6">
            <v>57.6</v>
          </cell>
          <cell r="K6">
            <v>35.200000000000003</v>
          </cell>
        </row>
        <row r="7">
          <cell r="B7">
            <v>23.895833333333339</v>
          </cell>
          <cell r="C7">
            <v>31.6</v>
          </cell>
          <cell r="D7">
            <v>20.8</v>
          </cell>
          <cell r="E7">
            <v>82.5</v>
          </cell>
          <cell r="F7">
            <v>99</v>
          </cell>
          <cell r="G7">
            <v>52</v>
          </cell>
          <cell r="H7">
            <v>13.32</v>
          </cell>
          <cell r="I7" t="str">
            <v>*</v>
          </cell>
          <cell r="J7">
            <v>38.519999999999996</v>
          </cell>
          <cell r="K7">
            <v>4.5999999999999996</v>
          </cell>
        </row>
        <row r="8">
          <cell r="B8">
            <v>23.862499999999997</v>
          </cell>
          <cell r="C8">
            <v>29.7</v>
          </cell>
          <cell r="D8">
            <v>20.7</v>
          </cell>
          <cell r="E8">
            <v>84.5</v>
          </cell>
          <cell r="F8">
            <v>97</v>
          </cell>
          <cell r="G8">
            <v>53</v>
          </cell>
          <cell r="H8">
            <v>7.9200000000000008</v>
          </cell>
          <cell r="I8" t="str">
            <v>*</v>
          </cell>
          <cell r="J8">
            <v>28.08</v>
          </cell>
          <cell r="K8">
            <v>0.4</v>
          </cell>
        </row>
        <row r="9">
          <cell r="B9">
            <v>25.295833333333331</v>
          </cell>
          <cell r="C9">
            <v>31.5</v>
          </cell>
          <cell r="D9">
            <v>21</v>
          </cell>
          <cell r="E9">
            <v>80.375</v>
          </cell>
          <cell r="F9">
            <v>97</v>
          </cell>
          <cell r="G9">
            <v>53</v>
          </cell>
          <cell r="H9">
            <v>11.879999999999999</v>
          </cell>
          <cell r="I9" t="str">
            <v>*</v>
          </cell>
          <cell r="J9">
            <v>28.08</v>
          </cell>
          <cell r="K9">
            <v>0.2</v>
          </cell>
        </row>
        <row r="10">
          <cell r="B10">
            <v>25.687499999999996</v>
          </cell>
          <cell r="C10">
            <v>31.3</v>
          </cell>
          <cell r="D10">
            <v>22.3</v>
          </cell>
          <cell r="E10">
            <v>80</v>
          </cell>
          <cell r="F10">
            <v>94</v>
          </cell>
          <cell r="G10">
            <v>54</v>
          </cell>
          <cell r="H10">
            <v>19.440000000000001</v>
          </cell>
          <cell r="I10" t="str">
            <v>*</v>
          </cell>
          <cell r="J10">
            <v>38.159999999999997</v>
          </cell>
          <cell r="K10">
            <v>1.5999999999999999</v>
          </cell>
        </row>
        <row r="11">
          <cell r="B11">
            <v>27.245833333333326</v>
          </cell>
          <cell r="C11">
            <v>34</v>
          </cell>
          <cell r="D11">
            <v>22.4</v>
          </cell>
          <cell r="E11">
            <v>74.458333333333329</v>
          </cell>
          <cell r="F11">
            <v>94</v>
          </cell>
          <cell r="G11">
            <v>45</v>
          </cell>
          <cell r="H11">
            <v>15.48</v>
          </cell>
          <cell r="I11" t="str">
            <v>*</v>
          </cell>
          <cell r="J11">
            <v>35.28</v>
          </cell>
          <cell r="K11">
            <v>0</v>
          </cell>
        </row>
        <row r="12">
          <cell r="B12">
            <v>28.037499999999998</v>
          </cell>
          <cell r="C12">
            <v>34.6</v>
          </cell>
          <cell r="D12">
            <v>22.6</v>
          </cell>
          <cell r="E12">
            <v>70.083333333333329</v>
          </cell>
          <cell r="F12">
            <v>92</v>
          </cell>
          <cell r="G12">
            <v>42</v>
          </cell>
          <cell r="H12">
            <v>12.96</v>
          </cell>
          <cell r="I12" t="str">
            <v>*</v>
          </cell>
          <cell r="J12">
            <v>30.240000000000002</v>
          </cell>
          <cell r="K12">
            <v>0</v>
          </cell>
        </row>
        <row r="13">
          <cell r="B13">
            <v>27.170833333333334</v>
          </cell>
          <cell r="C13">
            <v>34.1</v>
          </cell>
          <cell r="D13">
            <v>23.2</v>
          </cell>
          <cell r="E13">
            <v>73.75</v>
          </cell>
          <cell r="F13">
            <v>90</v>
          </cell>
          <cell r="G13">
            <v>46</v>
          </cell>
          <cell r="H13">
            <v>16.2</v>
          </cell>
          <cell r="I13" t="str">
            <v>*</v>
          </cell>
          <cell r="J13">
            <v>52.92</v>
          </cell>
          <cell r="K13">
            <v>0.2</v>
          </cell>
        </row>
        <row r="14">
          <cell r="B14">
            <v>25.816666666666674</v>
          </cell>
          <cell r="C14">
            <v>33.6</v>
          </cell>
          <cell r="D14">
            <v>21.7</v>
          </cell>
          <cell r="E14">
            <v>80.166666666666671</v>
          </cell>
          <cell r="F14">
            <v>95</v>
          </cell>
          <cell r="G14">
            <v>57</v>
          </cell>
          <cell r="H14">
            <v>14.76</v>
          </cell>
          <cell r="I14" t="str">
            <v>*</v>
          </cell>
          <cell r="J14">
            <v>43.56</v>
          </cell>
          <cell r="K14">
            <v>1</v>
          </cell>
        </row>
        <row r="15">
          <cell r="B15">
            <v>24.733333333333334</v>
          </cell>
          <cell r="C15">
            <v>30.1</v>
          </cell>
          <cell r="D15">
            <v>21.6</v>
          </cell>
          <cell r="E15">
            <v>86.416666666666671</v>
          </cell>
          <cell r="F15">
            <v>95</v>
          </cell>
          <cell r="G15">
            <v>64</v>
          </cell>
          <cell r="H15">
            <v>17.64</v>
          </cell>
          <cell r="I15" t="str">
            <v>*</v>
          </cell>
          <cell r="J15">
            <v>44.64</v>
          </cell>
          <cell r="K15">
            <v>3.2</v>
          </cell>
        </row>
        <row r="16">
          <cell r="B16">
            <v>26.591666666666665</v>
          </cell>
          <cell r="C16">
            <v>31.7</v>
          </cell>
          <cell r="D16">
            <v>22.1</v>
          </cell>
          <cell r="E16">
            <v>75.708333333333329</v>
          </cell>
          <cell r="F16">
            <v>94</v>
          </cell>
          <cell r="G16">
            <v>50</v>
          </cell>
          <cell r="H16">
            <v>22.68</v>
          </cell>
          <cell r="I16" t="str">
            <v>*</v>
          </cell>
          <cell r="J16">
            <v>42.480000000000004</v>
          </cell>
          <cell r="K16">
            <v>0</v>
          </cell>
        </row>
        <row r="17">
          <cell r="B17">
            <v>25.966666666666665</v>
          </cell>
          <cell r="C17">
            <v>31.8</v>
          </cell>
          <cell r="D17">
            <v>22.5</v>
          </cell>
          <cell r="E17">
            <v>76.125</v>
          </cell>
          <cell r="F17">
            <v>94</v>
          </cell>
          <cell r="G17">
            <v>56</v>
          </cell>
          <cell r="H17">
            <v>26.64</v>
          </cell>
          <cell r="I17" t="str">
            <v>*</v>
          </cell>
          <cell r="J17">
            <v>43.56</v>
          </cell>
          <cell r="K17">
            <v>3.8</v>
          </cell>
        </row>
        <row r="18">
          <cell r="B18">
            <v>25.783333333333331</v>
          </cell>
          <cell r="C18">
            <v>32.1</v>
          </cell>
          <cell r="D18">
            <v>19.399999999999999</v>
          </cell>
          <cell r="E18">
            <v>67.375</v>
          </cell>
          <cell r="F18">
            <v>89</v>
          </cell>
          <cell r="G18">
            <v>42</v>
          </cell>
          <cell r="H18">
            <v>10.44</v>
          </cell>
          <cell r="I18" t="str">
            <v>*</v>
          </cell>
          <cell r="J18">
            <v>22.68</v>
          </cell>
          <cell r="K18">
            <v>0</v>
          </cell>
        </row>
        <row r="19">
          <cell r="B19">
            <v>26.287499999999998</v>
          </cell>
          <cell r="C19">
            <v>32.700000000000003</v>
          </cell>
          <cell r="D19">
            <v>20.9</v>
          </cell>
          <cell r="E19">
            <v>67.958333333333329</v>
          </cell>
          <cell r="F19">
            <v>87</v>
          </cell>
          <cell r="G19">
            <v>45</v>
          </cell>
          <cell r="H19">
            <v>15.840000000000002</v>
          </cell>
          <cell r="I19" t="str">
            <v>*</v>
          </cell>
          <cell r="J19">
            <v>38.159999999999997</v>
          </cell>
          <cell r="K19">
            <v>0</v>
          </cell>
        </row>
        <row r="20">
          <cell r="B20">
            <v>26.695833333333326</v>
          </cell>
          <cell r="C20">
            <v>32.799999999999997</v>
          </cell>
          <cell r="D20">
            <v>20.399999999999999</v>
          </cell>
          <cell r="E20">
            <v>60.416666666666664</v>
          </cell>
          <cell r="F20">
            <v>87</v>
          </cell>
          <cell r="G20">
            <v>30</v>
          </cell>
          <cell r="H20">
            <v>10.08</v>
          </cell>
          <cell r="I20" t="str">
            <v>*</v>
          </cell>
          <cell r="J20">
            <v>24.12</v>
          </cell>
          <cell r="K20">
            <v>0</v>
          </cell>
        </row>
        <row r="21">
          <cell r="B21">
            <v>26.212499999999995</v>
          </cell>
          <cell r="C21">
            <v>33.200000000000003</v>
          </cell>
          <cell r="D21">
            <v>19.8</v>
          </cell>
          <cell r="E21">
            <v>61.083333333333336</v>
          </cell>
          <cell r="F21">
            <v>90</v>
          </cell>
          <cell r="G21">
            <v>35</v>
          </cell>
          <cell r="H21">
            <v>11.16</v>
          </cell>
          <cell r="I21" t="str">
            <v>*</v>
          </cell>
          <cell r="J21">
            <v>26.28</v>
          </cell>
          <cell r="K21">
            <v>0</v>
          </cell>
        </row>
        <row r="22">
          <cell r="B22">
            <v>22.049999999999994</v>
          </cell>
          <cell r="C22">
            <v>23.8</v>
          </cell>
          <cell r="D22">
            <v>20.5</v>
          </cell>
          <cell r="E22">
            <v>86.625</v>
          </cell>
          <cell r="F22">
            <v>94</v>
          </cell>
          <cell r="G22">
            <v>69</v>
          </cell>
          <cell r="H22">
            <v>13.68</v>
          </cell>
          <cell r="I22" t="str">
            <v>*</v>
          </cell>
          <cell r="J22">
            <v>27.36</v>
          </cell>
          <cell r="K22">
            <v>4.2</v>
          </cell>
        </row>
        <row r="23">
          <cell r="B23">
            <v>23.216666666666669</v>
          </cell>
          <cell r="C23">
            <v>30.8</v>
          </cell>
          <cell r="D23">
            <v>19.8</v>
          </cell>
          <cell r="E23">
            <v>82.791666666666671</v>
          </cell>
          <cell r="F23">
            <v>97</v>
          </cell>
          <cell r="G23">
            <v>48</v>
          </cell>
          <cell r="H23">
            <v>12.24</v>
          </cell>
          <cell r="I23" t="str">
            <v>*</v>
          </cell>
          <cell r="J23">
            <v>26.28</v>
          </cell>
          <cell r="K23">
            <v>1.2000000000000002</v>
          </cell>
        </row>
        <row r="24">
          <cell r="B24">
            <v>24.741666666666664</v>
          </cell>
          <cell r="C24">
            <v>31.2</v>
          </cell>
          <cell r="D24">
            <v>19.600000000000001</v>
          </cell>
          <cell r="E24">
            <v>73</v>
          </cell>
          <cell r="F24">
            <v>96</v>
          </cell>
          <cell r="G24">
            <v>33</v>
          </cell>
          <cell r="H24">
            <v>13.68</v>
          </cell>
          <cell r="I24" t="str">
            <v>*</v>
          </cell>
          <cell r="J24">
            <v>25.56</v>
          </cell>
          <cell r="K24">
            <v>0</v>
          </cell>
        </row>
        <row r="25">
          <cell r="B25">
            <v>25.650000000000002</v>
          </cell>
          <cell r="C25">
            <v>31.4</v>
          </cell>
          <cell r="D25">
            <v>20.2</v>
          </cell>
          <cell r="E25">
            <v>61.416666666666664</v>
          </cell>
          <cell r="F25">
            <v>85</v>
          </cell>
          <cell r="G25">
            <v>35</v>
          </cell>
          <cell r="H25">
            <v>14.04</v>
          </cell>
          <cell r="I25" t="str">
            <v>*</v>
          </cell>
          <cell r="J25">
            <v>27</v>
          </cell>
          <cell r="K25">
            <v>0</v>
          </cell>
        </row>
        <row r="26">
          <cell r="B26">
            <v>25.174999999999997</v>
          </cell>
          <cell r="C26">
            <v>31.1</v>
          </cell>
          <cell r="D26">
            <v>20.2</v>
          </cell>
          <cell r="E26">
            <v>59.458333333333336</v>
          </cell>
          <cell r="F26">
            <v>81</v>
          </cell>
          <cell r="G26">
            <v>33</v>
          </cell>
          <cell r="H26">
            <v>16.920000000000002</v>
          </cell>
          <cell r="I26" t="str">
            <v>*</v>
          </cell>
          <cell r="J26">
            <v>35.64</v>
          </cell>
          <cell r="K26">
            <v>0</v>
          </cell>
        </row>
        <row r="27">
          <cell r="B27">
            <v>25.4375</v>
          </cell>
          <cell r="C27">
            <v>32.799999999999997</v>
          </cell>
          <cell r="D27">
            <v>19.100000000000001</v>
          </cell>
          <cell r="E27">
            <v>56.916666666666664</v>
          </cell>
          <cell r="F27">
            <v>80</v>
          </cell>
          <cell r="G27">
            <v>29</v>
          </cell>
          <cell r="H27">
            <v>15.840000000000002</v>
          </cell>
          <cell r="I27" t="str">
            <v>*</v>
          </cell>
          <cell r="J27">
            <v>36.72</v>
          </cell>
          <cell r="K27">
            <v>0</v>
          </cell>
        </row>
        <row r="28">
          <cell r="B28">
            <v>25.837500000000006</v>
          </cell>
          <cell r="C28">
            <v>32.299999999999997</v>
          </cell>
          <cell r="D28">
            <v>21</v>
          </cell>
          <cell r="E28">
            <v>58.291666666666664</v>
          </cell>
          <cell r="F28">
            <v>75</v>
          </cell>
          <cell r="G28">
            <v>40</v>
          </cell>
          <cell r="H28">
            <v>16.2</v>
          </cell>
          <cell r="I28" t="str">
            <v>*</v>
          </cell>
          <cell r="J28">
            <v>32.76</v>
          </cell>
          <cell r="K28">
            <v>0</v>
          </cell>
        </row>
        <row r="29">
          <cell r="B29">
            <v>22.879166666666659</v>
          </cell>
          <cell r="C29">
            <v>27.4</v>
          </cell>
          <cell r="D29">
            <v>19.5</v>
          </cell>
          <cell r="E29">
            <v>82.916666666666671</v>
          </cell>
          <cell r="F29">
            <v>95</v>
          </cell>
          <cell r="G29">
            <v>65</v>
          </cell>
          <cell r="H29">
            <v>12.96</v>
          </cell>
          <cell r="I29" t="str">
            <v>*</v>
          </cell>
          <cell r="J29">
            <v>35.28</v>
          </cell>
          <cell r="K29">
            <v>11.799999999999999</v>
          </cell>
        </row>
        <row r="30">
          <cell r="B30">
            <v>25.341666666666665</v>
          </cell>
          <cell r="C30">
            <v>30.7</v>
          </cell>
          <cell r="D30">
            <v>20.399999999999999</v>
          </cell>
          <cell r="E30">
            <v>75.583333333333329</v>
          </cell>
          <cell r="F30">
            <v>97</v>
          </cell>
          <cell r="G30">
            <v>52</v>
          </cell>
          <cell r="H30">
            <v>10.08</v>
          </cell>
          <cell r="I30" t="str">
            <v>*</v>
          </cell>
          <cell r="J30">
            <v>27.36</v>
          </cell>
          <cell r="K30">
            <v>0.8</v>
          </cell>
        </row>
        <row r="31">
          <cell r="B31">
            <v>28.45</v>
          </cell>
          <cell r="C31">
            <v>34.5</v>
          </cell>
          <cell r="D31">
            <v>20.8</v>
          </cell>
          <cell r="E31">
            <v>59.5</v>
          </cell>
          <cell r="F31">
            <v>93</v>
          </cell>
          <cell r="G31">
            <v>37</v>
          </cell>
          <cell r="H31">
            <v>12.24</v>
          </cell>
          <cell r="I31" t="str">
            <v>*</v>
          </cell>
          <cell r="J31">
            <v>24.48</v>
          </cell>
          <cell r="K31">
            <v>0</v>
          </cell>
        </row>
        <row r="32">
          <cell r="B32">
            <v>26.1875</v>
          </cell>
          <cell r="C32">
            <v>33.4</v>
          </cell>
          <cell r="D32">
            <v>21.3</v>
          </cell>
          <cell r="E32">
            <v>72.583333333333329</v>
          </cell>
          <cell r="F32">
            <v>94</v>
          </cell>
          <cell r="G32">
            <v>47</v>
          </cell>
          <cell r="H32">
            <v>14.04</v>
          </cell>
          <cell r="I32" t="str">
            <v>*</v>
          </cell>
          <cell r="J32">
            <v>33.480000000000004</v>
          </cell>
          <cell r="K32">
            <v>0</v>
          </cell>
        </row>
        <row r="33">
          <cell r="B33">
            <v>24.729166666666661</v>
          </cell>
          <cell r="C33">
            <v>31</v>
          </cell>
          <cell r="D33">
            <v>19.100000000000001</v>
          </cell>
          <cell r="E33">
            <v>66.583333333333329</v>
          </cell>
          <cell r="F33">
            <v>92</v>
          </cell>
          <cell r="G33">
            <v>31</v>
          </cell>
          <cell r="H33">
            <v>14.04</v>
          </cell>
          <cell r="I33" t="str">
            <v>*</v>
          </cell>
          <cell r="J33">
            <v>29.16</v>
          </cell>
          <cell r="K33">
            <v>0</v>
          </cell>
        </row>
        <row r="34">
          <cell r="B34">
            <v>25.850000000000005</v>
          </cell>
          <cell r="C34">
            <v>33.6</v>
          </cell>
          <cell r="D34">
            <v>18</v>
          </cell>
          <cell r="E34">
            <v>53.125</v>
          </cell>
          <cell r="F34">
            <v>81</v>
          </cell>
          <cell r="G34">
            <v>31</v>
          </cell>
          <cell r="H34">
            <v>13.32</v>
          </cell>
          <cell r="I34" t="str">
            <v>*</v>
          </cell>
          <cell r="J34">
            <v>25.56</v>
          </cell>
          <cell r="K34">
            <v>0</v>
          </cell>
        </row>
        <row r="35">
          <cell r="B35">
            <v>27.591666666666665</v>
          </cell>
          <cell r="C35">
            <v>34.1</v>
          </cell>
          <cell r="D35">
            <v>21.2</v>
          </cell>
          <cell r="E35">
            <v>65.916666666666671</v>
          </cell>
          <cell r="F35">
            <v>89</v>
          </cell>
          <cell r="G35">
            <v>42</v>
          </cell>
          <cell r="H35">
            <v>14.4</v>
          </cell>
          <cell r="I35" t="str">
            <v>*</v>
          </cell>
          <cell r="J35">
            <v>29.880000000000003</v>
          </cell>
          <cell r="K35">
            <v>0.4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25.133333333333336</v>
          </cell>
          <cell r="C5">
            <v>34.700000000000003</v>
          </cell>
          <cell r="D5">
            <v>18.600000000000001</v>
          </cell>
          <cell r="E5">
            <v>66.958333333333329</v>
          </cell>
          <cell r="F5">
            <v>91</v>
          </cell>
          <cell r="G5">
            <v>30</v>
          </cell>
          <cell r="H5">
            <v>10.08</v>
          </cell>
          <cell r="I5" t="str">
            <v>*</v>
          </cell>
          <cell r="J5">
            <v>29.880000000000003</v>
          </cell>
          <cell r="K5">
            <v>0</v>
          </cell>
        </row>
        <row r="6">
          <cell r="B6">
            <v>24.870833333333326</v>
          </cell>
          <cell r="C6">
            <v>33.799999999999997</v>
          </cell>
          <cell r="D6">
            <v>18.3</v>
          </cell>
          <cell r="E6">
            <v>71.25</v>
          </cell>
          <cell r="F6">
            <v>98</v>
          </cell>
          <cell r="G6">
            <v>34</v>
          </cell>
          <cell r="H6">
            <v>15.840000000000002</v>
          </cell>
          <cell r="I6" t="str">
            <v>*</v>
          </cell>
          <cell r="J6">
            <v>25.56</v>
          </cell>
          <cell r="K6">
            <v>0</v>
          </cell>
        </row>
        <row r="7">
          <cell r="B7">
            <v>24.295833333333338</v>
          </cell>
          <cell r="C7">
            <v>33.1</v>
          </cell>
          <cell r="D7">
            <v>19.8</v>
          </cell>
          <cell r="E7">
            <v>81.958333333333329</v>
          </cell>
          <cell r="F7">
            <v>100</v>
          </cell>
          <cell r="G7">
            <v>41</v>
          </cell>
          <cell r="H7">
            <v>15.48</v>
          </cell>
          <cell r="I7" t="str">
            <v>*</v>
          </cell>
          <cell r="J7">
            <v>29.52</v>
          </cell>
          <cell r="K7">
            <v>6.8</v>
          </cell>
        </row>
        <row r="8">
          <cell r="B8">
            <v>24.625000000000004</v>
          </cell>
          <cell r="C8">
            <v>31.6</v>
          </cell>
          <cell r="D8">
            <v>19.600000000000001</v>
          </cell>
          <cell r="E8">
            <v>79.583333333333329</v>
          </cell>
          <cell r="F8">
            <v>100</v>
          </cell>
          <cell r="G8">
            <v>46</v>
          </cell>
          <cell r="H8">
            <v>9.3600000000000012</v>
          </cell>
          <cell r="I8" t="str">
            <v>*</v>
          </cell>
          <cell r="J8">
            <v>27.720000000000002</v>
          </cell>
          <cell r="K8">
            <v>11.200000000000001</v>
          </cell>
        </row>
        <row r="9">
          <cell r="B9">
            <v>25.224999999999998</v>
          </cell>
          <cell r="C9">
            <v>32.200000000000003</v>
          </cell>
          <cell r="D9">
            <v>21.1</v>
          </cell>
          <cell r="E9">
            <v>82.583333333333329</v>
          </cell>
          <cell r="F9">
            <v>100</v>
          </cell>
          <cell r="G9">
            <v>48</v>
          </cell>
          <cell r="H9">
            <v>11.520000000000001</v>
          </cell>
          <cell r="I9" t="str">
            <v>*</v>
          </cell>
          <cell r="J9">
            <v>20.52</v>
          </cell>
          <cell r="K9">
            <v>0.2</v>
          </cell>
        </row>
        <row r="10">
          <cell r="B10">
            <v>26.275000000000002</v>
          </cell>
          <cell r="C10">
            <v>32.799999999999997</v>
          </cell>
          <cell r="D10">
            <v>21.1</v>
          </cell>
          <cell r="E10">
            <v>76.083333333333329</v>
          </cell>
          <cell r="F10">
            <v>100</v>
          </cell>
          <cell r="G10">
            <v>48</v>
          </cell>
          <cell r="H10">
            <v>9</v>
          </cell>
          <cell r="I10" t="str">
            <v>*</v>
          </cell>
          <cell r="J10">
            <v>28.8</v>
          </cell>
          <cell r="K10">
            <v>0.60000000000000009</v>
          </cell>
        </row>
        <row r="11">
          <cell r="B11">
            <v>27.983333333333331</v>
          </cell>
          <cell r="C11">
            <v>35.6</v>
          </cell>
          <cell r="D11">
            <v>22.3</v>
          </cell>
          <cell r="E11">
            <v>70.916666666666671</v>
          </cell>
          <cell r="F11">
            <v>95</v>
          </cell>
          <cell r="G11">
            <v>37</v>
          </cell>
          <cell r="H11">
            <v>7.9200000000000008</v>
          </cell>
          <cell r="I11" t="str">
            <v>*</v>
          </cell>
          <cell r="J11">
            <v>25.56</v>
          </cell>
          <cell r="K11">
            <v>0</v>
          </cell>
        </row>
        <row r="12">
          <cell r="B12">
            <v>28.391666666666669</v>
          </cell>
          <cell r="C12">
            <v>36.1</v>
          </cell>
          <cell r="D12">
            <v>22.9</v>
          </cell>
          <cell r="E12">
            <v>69.208333333333329</v>
          </cell>
          <cell r="F12">
            <v>90</v>
          </cell>
          <cell r="G12">
            <v>37</v>
          </cell>
          <cell r="H12">
            <v>8.64</v>
          </cell>
          <cell r="I12" t="str">
            <v>*</v>
          </cell>
          <cell r="J12">
            <v>28.08</v>
          </cell>
          <cell r="K12">
            <v>0</v>
          </cell>
        </row>
        <row r="13">
          <cell r="B13">
            <v>26.862500000000008</v>
          </cell>
          <cell r="C13">
            <v>36.6</v>
          </cell>
          <cell r="D13">
            <v>22.5</v>
          </cell>
          <cell r="E13">
            <v>76.375</v>
          </cell>
          <cell r="F13">
            <v>92</v>
          </cell>
          <cell r="G13">
            <v>36</v>
          </cell>
          <cell r="H13">
            <v>11.16</v>
          </cell>
          <cell r="I13" t="str">
            <v>*</v>
          </cell>
          <cell r="J13">
            <v>30.6</v>
          </cell>
          <cell r="K13">
            <v>3.6</v>
          </cell>
        </row>
        <row r="14">
          <cell r="B14">
            <v>25.550000000000008</v>
          </cell>
          <cell r="C14">
            <v>33.700000000000003</v>
          </cell>
          <cell r="D14">
            <v>21.1</v>
          </cell>
          <cell r="E14">
            <v>82.416666666666671</v>
          </cell>
          <cell r="F14">
            <v>100</v>
          </cell>
          <cell r="G14">
            <v>51</v>
          </cell>
          <cell r="H14">
            <v>10.8</v>
          </cell>
          <cell r="I14" t="str">
            <v>*</v>
          </cell>
          <cell r="J14">
            <v>24.12</v>
          </cell>
          <cell r="K14">
            <v>0</v>
          </cell>
        </row>
        <row r="15">
          <cell r="B15">
            <v>24.083333333333332</v>
          </cell>
          <cell r="C15">
            <v>29.2</v>
          </cell>
          <cell r="D15">
            <v>22.2</v>
          </cell>
          <cell r="E15">
            <v>87.958333333333329</v>
          </cell>
          <cell r="F15">
            <v>98</v>
          </cell>
          <cell r="G15">
            <v>68</v>
          </cell>
          <cell r="H15">
            <v>8.64</v>
          </cell>
          <cell r="I15" t="str">
            <v>*</v>
          </cell>
          <cell r="J15">
            <v>33.119999999999997</v>
          </cell>
          <cell r="K15">
            <v>9.4</v>
          </cell>
        </row>
        <row r="16">
          <cell r="B16">
            <v>26.129166666666663</v>
          </cell>
          <cell r="C16">
            <v>33</v>
          </cell>
          <cell r="D16">
            <v>21.6</v>
          </cell>
          <cell r="E16">
            <v>80.291666666666671</v>
          </cell>
          <cell r="F16">
            <v>100</v>
          </cell>
          <cell r="G16">
            <v>46</v>
          </cell>
          <cell r="H16">
            <v>13.32</v>
          </cell>
          <cell r="I16" t="str">
            <v>*</v>
          </cell>
          <cell r="J16">
            <v>30.240000000000002</v>
          </cell>
          <cell r="K16">
            <v>0.2</v>
          </cell>
        </row>
        <row r="17">
          <cell r="B17">
            <v>25.983333333333334</v>
          </cell>
          <cell r="C17">
            <v>32</v>
          </cell>
          <cell r="D17">
            <v>21.3</v>
          </cell>
          <cell r="E17">
            <v>79.333333333333329</v>
          </cell>
          <cell r="F17">
            <v>100</v>
          </cell>
          <cell r="G17">
            <v>57</v>
          </cell>
          <cell r="H17">
            <v>11.16</v>
          </cell>
          <cell r="I17" t="str">
            <v>*</v>
          </cell>
          <cell r="J17">
            <v>29.52</v>
          </cell>
          <cell r="K17">
            <v>25.6</v>
          </cell>
        </row>
        <row r="18">
          <cell r="B18">
            <v>23.675000000000001</v>
          </cell>
          <cell r="C18">
            <v>31.7</v>
          </cell>
          <cell r="D18">
            <v>16.2</v>
          </cell>
          <cell r="E18">
            <v>67.625</v>
          </cell>
          <cell r="F18">
            <v>89</v>
          </cell>
          <cell r="G18">
            <v>33</v>
          </cell>
          <cell r="H18">
            <v>11.879999999999999</v>
          </cell>
          <cell r="I18" t="str">
            <v>*</v>
          </cell>
          <cell r="J18">
            <v>19.440000000000001</v>
          </cell>
          <cell r="K18">
            <v>0</v>
          </cell>
        </row>
        <row r="19">
          <cell r="B19">
            <v>24.579166666666669</v>
          </cell>
          <cell r="C19">
            <v>31.8</v>
          </cell>
          <cell r="D19">
            <v>18.8</v>
          </cell>
          <cell r="E19">
            <v>76.541666666666671</v>
          </cell>
          <cell r="F19">
            <v>100</v>
          </cell>
          <cell r="G19">
            <v>48</v>
          </cell>
          <cell r="H19">
            <v>16.920000000000002</v>
          </cell>
          <cell r="I19" t="str">
            <v>*</v>
          </cell>
          <cell r="J19">
            <v>30.96</v>
          </cell>
          <cell r="K19">
            <v>0</v>
          </cell>
        </row>
        <row r="20">
          <cell r="B20">
            <v>25.041666666666668</v>
          </cell>
          <cell r="C20">
            <v>32.6</v>
          </cell>
          <cell r="D20">
            <v>18.8</v>
          </cell>
          <cell r="E20">
            <v>69.125</v>
          </cell>
          <cell r="F20">
            <v>92</v>
          </cell>
          <cell r="G20">
            <v>33</v>
          </cell>
          <cell r="H20">
            <v>4.6800000000000006</v>
          </cell>
          <cell r="I20" t="str">
            <v>*</v>
          </cell>
          <cell r="J20">
            <v>12.24</v>
          </cell>
          <cell r="K20">
            <v>0</v>
          </cell>
        </row>
        <row r="21">
          <cell r="B21">
            <v>24.112500000000001</v>
          </cell>
          <cell r="C21">
            <v>32.200000000000003</v>
          </cell>
          <cell r="D21">
            <v>17.3</v>
          </cell>
          <cell r="E21">
            <v>67.541666666666671</v>
          </cell>
          <cell r="F21">
            <v>93</v>
          </cell>
          <cell r="G21">
            <v>35</v>
          </cell>
          <cell r="H21">
            <v>9.7200000000000006</v>
          </cell>
          <cell r="I21" t="str">
            <v>*</v>
          </cell>
          <cell r="J21">
            <v>31.319999999999997</v>
          </cell>
          <cell r="K21">
            <v>2.2000000000000002</v>
          </cell>
        </row>
        <row r="22">
          <cell r="B22">
            <v>21.725000000000005</v>
          </cell>
          <cell r="C22">
            <v>26.2</v>
          </cell>
          <cell r="D22">
            <v>19.3</v>
          </cell>
          <cell r="E22">
            <v>89.916666666666671</v>
          </cell>
          <cell r="F22">
            <v>100</v>
          </cell>
          <cell r="G22">
            <v>72</v>
          </cell>
          <cell r="H22">
            <v>15.48</v>
          </cell>
          <cell r="I22" t="str">
            <v>*</v>
          </cell>
          <cell r="J22">
            <v>25.92</v>
          </cell>
          <cell r="K22">
            <v>4</v>
          </cell>
        </row>
        <row r="23">
          <cell r="B23">
            <v>23.216666666666665</v>
          </cell>
          <cell r="C23">
            <v>29.5</v>
          </cell>
          <cell r="D23">
            <v>19.5</v>
          </cell>
          <cell r="E23">
            <v>83.666666666666671</v>
          </cell>
          <cell r="F23">
            <v>100</v>
          </cell>
          <cell r="G23">
            <v>51</v>
          </cell>
          <cell r="H23">
            <v>0</v>
          </cell>
          <cell r="I23" t="str">
            <v>*</v>
          </cell>
          <cell r="J23">
            <v>0</v>
          </cell>
          <cell r="K23">
            <v>0.2</v>
          </cell>
        </row>
        <row r="24">
          <cell r="B24">
            <v>23.895833333333325</v>
          </cell>
          <cell r="C24">
            <v>32.200000000000003</v>
          </cell>
          <cell r="D24">
            <v>17.5</v>
          </cell>
          <cell r="E24">
            <v>76.666666666666671</v>
          </cell>
          <cell r="F24">
            <v>100</v>
          </cell>
          <cell r="G24">
            <v>37</v>
          </cell>
          <cell r="H24">
            <v>5.04</v>
          </cell>
          <cell r="I24" t="str">
            <v>*</v>
          </cell>
          <cell r="J24">
            <v>15.840000000000002</v>
          </cell>
          <cell r="K24">
            <v>0</v>
          </cell>
        </row>
        <row r="25">
          <cell r="B25">
            <v>23.704166666666662</v>
          </cell>
          <cell r="C25">
            <v>30.7</v>
          </cell>
          <cell r="D25">
            <v>17</v>
          </cell>
          <cell r="E25">
            <v>71.75</v>
          </cell>
          <cell r="F25">
            <v>95</v>
          </cell>
          <cell r="G25">
            <v>43</v>
          </cell>
          <cell r="H25">
            <v>17.28</v>
          </cell>
          <cell r="I25" t="str">
            <v>*</v>
          </cell>
          <cell r="J25">
            <v>28.44</v>
          </cell>
          <cell r="K25">
            <v>0</v>
          </cell>
        </row>
        <row r="26">
          <cell r="B26">
            <v>23.275000000000002</v>
          </cell>
          <cell r="C26">
            <v>30.8</v>
          </cell>
          <cell r="D26">
            <v>17</v>
          </cell>
          <cell r="E26">
            <v>70.75</v>
          </cell>
          <cell r="F26">
            <v>93</v>
          </cell>
          <cell r="G26">
            <v>32</v>
          </cell>
          <cell r="H26">
            <v>18.36</v>
          </cell>
          <cell r="I26" t="str">
            <v>*</v>
          </cell>
          <cell r="J26">
            <v>32.4</v>
          </cell>
          <cell r="K26">
            <v>0</v>
          </cell>
        </row>
        <row r="27">
          <cell r="B27">
            <v>23.166666666666668</v>
          </cell>
          <cell r="C27">
            <v>31.4</v>
          </cell>
          <cell r="D27">
            <v>16.5</v>
          </cell>
          <cell r="E27">
            <v>69.75</v>
          </cell>
          <cell r="F27">
            <v>92</v>
          </cell>
          <cell r="G27">
            <v>37</v>
          </cell>
          <cell r="H27">
            <v>14.76</v>
          </cell>
          <cell r="I27" t="str">
            <v>*</v>
          </cell>
          <cell r="J27">
            <v>30.240000000000002</v>
          </cell>
          <cell r="K27">
            <v>0</v>
          </cell>
        </row>
        <row r="28">
          <cell r="B28">
            <v>23.683333333333334</v>
          </cell>
          <cell r="C28">
            <v>31.8</v>
          </cell>
          <cell r="D28">
            <v>17.2</v>
          </cell>
          <cell r="E28">
            <v>70.541666666666671</v>
          </cell>
          <cell r="F28">
            <v>91</v>
          </cell>
          <cell r="G28">
            <v>40</v>
          </cell>
          <cell r="H28">
            <v>15.840000000000002</v>
          </cell>
          <cell r="I28" t="str">
            <v>*</v>
          </cell>
          <cell r="J28">
            <v>30.96</v>
          </cell>
          <cell r="K28">
            <v>0</v>
          </cell>
        </row>
        <row r="29">
          <cell r="B29">
            <v>22.645833333333329</v>
          </cell>
          <cell r="C29">
            <v>28.1</v>
          </cell>
          <cell r="D29">
            <v>19.2</v>
          </cell>
          <cell r="E29">
            <v>83.708333333333329</v>
          </cell>
          <cell r="F29">
            <v>100</v>
          </cell>
          <cell r="G29">
            <v>62</v>
          </cell>
          <cell r="H29">
            <v>14.76</v>
          </cell>
          <cell r="I29" t="str">
            <v>*</v>
          </cell>
          <cell r="J29">
            <v>28.44</v>
          </cell>
          <cell r="K29">
            <v>8</v>
          </cell>
        </row>
        <row r="30">
          <cell r="B30">
            <v>24.574999999999992</v>
          </cell>
          <cell r="C30">
            <v>32.1</v>
          </cell>
          <cell r="D30">
            <v>18.2</v>
          </cell>
          <cell r="E30">
            <v>75.458333333333329</v>
          </cell>
          <cell r="F30">
            <v>100</v>
          </cell>
          <cell r="G30">
            <v>38</v>
          </cell>
          <cell r="H30">
            <v>8.64</v>
          </cell>
          <cell r="I30" t="str">
            <v>*</v>
          </cell>
          <cell r="J30">
            <v>18.720000000000002</v>
          </cell>
          <cell r="K30">
            <v>0</v>
          </cell>
        </row>
        <row r="31">
          <cell r="B31">
            <v>26.374999999999989</v>
          </cell>
          <cell r="C31">
            <v>34.5</v>
          </cell>
          <cell r="D31">
            <v>18.899999999999999</v>
          </cell>
          <cell r="E31">
            <v>67.291666666666671</v>
          </cell>
          <cell r="F31">
            <v>92</v>
          </cell>
          <cell r="G31">
            <v>35</v>
          </cell>
          <cell r="H31">
            <v>9</v>
          </cell>
          <cell r="I31" t="str">
            <v>*</v>
          </cell>
          <cell r="J31">
            <v>21.96</v>
          </cell>
          <cell r="K31">
            <v>0</v>
          </cell>
        </row>
        <row r="32">
          <cell r="B32">
            <v>26.279166666666665</v>
          </cell>
          <cell r="C32">
            <v>33.6</v>
          </cell>
          <cell r="D32">
            <v>20.100000000000001</v>
          </cell>
          <cell r="E32">
            <v>70.416666666666671</v>
          </cell>
          <cell r="F32">
            <v>100</v>
          </cell>
          <cell r="G32">
            <v>41</v>
          </cell>
          <cell r="H32">
            <v>11.16</v>
          </cell>
          <cell r="I32" t="str">
            <v>*</v>
          </cell>
          <cell r="J32">
            <v>33.480000000000004</v>
          </cell>
          <cell r="K32">
            <v>0</v>
          </cell>
        </row>
        <row r="33">
          <cell r="B33">
            <v>24.604166666666671</v>
          </cell>
          <cell r="C33">
            <v>32.299999999999997</v>
          </cell>
          <cell r="D33">
            <v>16.8</v>
          </cell>
          <cell r="E33">
            <v>58.25</v>
          </cell>
          <cell r="F33">
            <v>88</v>
          </cell>
          <cell r="G33">
            <v>22</v>
          </cell>
          <cell r="H33">
            <v>7.9200000000000008</v>
          </cell>
          <cell r="I33" t="str">
            <v>*</v>
          </cell>
          <cell r="J33">
            <v>19.079999999999998</v>
          </cell>
          <cell r="K33">
            <v>0</v>
          </cell>
        </row>
        <row r="34">
          <cell r="B34">
            <v>24.387500000000003</v>
          </cell>
          <cell r="C34">
            <v>33.799999999999997</v>
          </cell>
          <cell r="D34">
            <v>15.1</v>
          </cell>
          <cell r="E34">
            <v>55.75</v>
          </cell>
          <cell r="F34">
            <v>86</v>
          </cell>
          <cell r="G34">
            <v>24</v>
          </cell>
          <cell r="H34">
            <v>10.44</v>
          </cell>
          <cell r="I34" t="str">
            <v>*</v>
          </cell>
          <cell r="J34">
            <v>20.52</v>
          </cell>
          <cell r="K34">
            <v>0</v>
          </cell>
        </row>
        <row r="35">
          <cell r="B35">
            <v>25.887499999999999</v>
          </cell>
          <cell r="C35">
            <v>36.1</v>
          </cell>
          <cell r="D35">
            <v>17.5</v>
          </cell>
          <cell r="E35">
            <v>66.458333333333329</v>
          </cell>
          <cell r="F35">
            <v>93</v>
          </cell>
          <cell r="G35">
            <v>25</v>
          </cell>
          <cell r="H35">
            <v>13.68</v>
          </cell>
          <cell r="I35" t="str">
            <v>*</v>
          </cell>
          <cell r="J35">
            <v>26.28</v>
          </cell>
          <cell r="K35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27.275000000000002</v>
          </cell>
          <cell r="C5">
            <v>35.1</v>
          </cell>
          <cell r="D5">
            <v>20.2</v>
          </cell>
          <cell r="E5">
            <v>62.125</v>
          </cell>
          <cell r="F5">
            <v>94</v>
          </cell>
          <cell r="G5">
            <v>33</v>
          </cell>
          <cell r="H5">
            <v>23.759999999999998</v>
          </cell>
          <cell r="I5" t="str">
            <v>*</v>
          </cell>
          <cell r="J5">
            <v>42.84</v>
          </cell>
          <cell r="K5">
            <v>0</v>
          </cell>
        </row>
        <row r="6">
          <cell r="B6">
            <v>26.395833333333332</v>
          </cell>
          <cell r="C6">
            <v>34.4</v>
          </cell>
          <cell r="D6">
            <v>21.4</v>
          </cell>
          <cell r="E6">
            <v>71.708333333333329</v>
          </cell>
          <cell r="F6">
            <v>100</v>
          </cell>
          <cell r="G6">
            <v>39</v>
          </cell>
          <cell r="H6">
            <v>21.6</v>
          </cell>
          <cell r="I6" t="str">
            <v>*</v>
          </cell>
          <cell r="J6">
            <v>42.480000000000004</v>
          </cell>
          <cell r="K6">
            <v>6.8000000000000007</v>
          </cell>
        </row>
        <row r="7">
          <cell r="B7">
            <v>24.808333333333334</v>
          </cell>
          <cell r="C7">
            <v>33</v>
          </cell>
          <cell r="D7">
            <v>20.7</v>
          </cell>
          <cell r="E7">
            <v>82.083333333333329</v>
          </cell>
          <cell r="F7">
            <v>100</v>
          </cell>
          <cell r="G7">
            <v>53</v>
          </cell>
          <cell r="H7">
            <v>16.559999999999999</v>
          </cell>
          <cell r="I7" t="str">
            <v>*</v>
          </cell>
          <cell r="J7">
            <v>61.92</v>
          </cell>
          <cell r="K7">
            <v>21.2</v>
          </cell>
        </row>
        <row r="8">
          <cell r="B8">
            <v>24.508333333333329</v>
          </cell>
          <cell r="C8">
            <v>30.9</v>
          </cell>
          <cell r="D8">
            <v>21.5</v>
          </cell>
          <cell r="E8">
            <v>88.5</v>
          </cell>
          <cell r="F8">
            <v>100</v>
          </cell>
          <cell r="G8">
            <v>56</v>
          </cell>
          <cell r="H8">
            <v>8.64</v>
          </cell>
          <cell r="I8" t="str">
            <v>*</v>
          </cell>
          <cell r="J8">
            <v>34.200000000000003</v>
          </cell>
          <cell r="K8">
            <v>0.4</v>
          </cell>
        </row>
        <row r="9">
          <cell r="B9">
            <v>26.095833333333328</v>
          </cell>
          <cell r="C9">
            <v>32</v>
          </cell>
          <cell r="D9">
            <v>21.9</v>
          </cell>
          <cell r="E9">
            <v>82.166666666666671</v>
          </cell>
          <cell r="F9">
            <v>99</v>
          </cell>
          <cell r="G9">
            <v>51</v>
          </cell>
          <cell r="H9">
            <v>12.6</v>
          </cell>
          <cell r="I9" t="str">
            <v>*</v>
          </cell>
          <cell r="J9">
            <v>28.8</v>
          </cell>
          <cell r="K9">
            <v>0.2</v>
          </cell>
        </row>
        <row r="10">
          <cell r="B10">
            <v>26.679166666666664</v>
          </cell>
          <cell r="C10">
            <v>33</v>
          </cell>
          <cell r="D10">
            <v>23.3</v>
          </cell>
          <cell r="E10">
            <v>81.666666666666671</v>
          </cell>
          <cell r="F10">
            <v>98</v>
          </cell>
          <cell r="G10">
            <v>54</v>
          </cell>
          <cell r="H10">
            <v>18</v>
          </cell>
          <cell r="I10" t="str">
            <v>*</v>
          </cell>
          <cell r="J10">
            <v>34.56</v>
          </cell>
          <cell r="K10">
            <v>0</v>
          </cell>
        </row>
        <row r="11">
          <cell r="B11">
            <v>28.158333333333331</v>
          </cell>
          <cell r="C11">
            <v>34.299999999999997</v>
          </cell>
          <cell r="D11">
            <v>22.9</v>
          </cell>
          <cell r="E11">
            <v>77.291666666666671</v>
          </cell>
          <cell r="F11">
            <v>99</v>
          </cell>
          <cell r="G11">
            <v>49</v>
          </cell>
          <cell r="H11">
            <v>17.28</v>
          </cell>
          <cell r="I11" t="str">
            <v>*</v>
          </cell>
          <cell r="J11">
            <v>30.96</v>
          </cell>
          <cell r="K11">
            <v>0</v>
          </cell>
        </row>
        <row r="12">
          <cell r="B12">
            <v>28.866666666666671</v>
          </cell>
          <cell r="C12">
            <v>35.299999999999997</v>
          </cell>
          <cell r="D12">
            <v>23.4</v>
          </cell>
          <cell r="E12">
            <v>74.083333333333329</v>
          </cell>
          <cell r="F12">
            <v>99</v>
          </cell>
          <cell r="G12">
            <v>45</v>
          </cell>
          <cell r="H12">
            <v>15.48</v>
          </cell>
          <cell r="I12" t="str">
            <v>*</v>
          </cell>
          <cell r="J12">
            <v>29.16</v>
          </cell>
          <cell r="K12">
            <v>0</v>
          </cell>
        </row>
        <row r="13">
          <cell r="B13">
            <v>27.541666666666668</v>
          </cell>
          <cell r="C13">
            <v>34.9</v>
          </cell>
          <cell r="D13">
            <v>24.6</v>
          </cell>
          <cell r="E13">
            <v>78.583333333333329</v>
          </cell>
          <cell r="F13">
            <v>93</v>
          </cell>
          <cell r="G13">
            <v>52</v>
          </cell>
          <cell r="H13">
            <v>20.16</v>
          </cell>
          <cell r="I13" t="str">
            <v>*</v>
          </cell>
          <cell r="J13">
            <v>42.12</v>
          </cell>
          <cell r="K13">
            <v>0</v>
          </cell>
        </row>
        <row r="14">
          <cell r="B14">
            <v>26.399999999999995</v>
          </cell>
          <cell r="C14">
            <v>34.299999999999997</v>
          </cell>
          <cell r="D14">
            <v>22</v>
          </cell>
          <cell r="E14">
            <v>83.75</v>
          </cell>
          <cell r="F14">
            <v>100</v>
          </cell>
          <cell r="G14">
            <v>57</v>
          </cell>
          <cell r="H14">
            <v>15.48</v>
          </cell>
          <cell r="I14" t="str">
            <v>*</v>
          </cell>
          <cell r="J14">
            <v>33.840000000000003</v>
          </cell>
          <cell r="K14">
            <v>0</v>
          </cell>
        </row>
        <row r="15">
          <cell r="B15">
            <v>25.995833333333334</v>
          </cell>
          <cell r="C15">
            <v>32.4</v>
          </cell>
          <cell r="D15">
            <v>22.2</v>
          </cell>
          <cell r="E15">
            <v>86.916666666666671</v>
          </cell>
          <cell r="F15">
            <v>100</v>
          </cell>
          <cell r="G15">
            <v>61</v>
          </cell>
          <cell r="H15">
            <v>14.76</v>
          </cell>
          <cell r="I15" t="str">
            <v>*</v>
          </cell>
          <cell r="J15">
            <v>29.16</v>
          </cell>
          <cell r="K15">
            <v>0</v>
          </cell>
        </row>
        <row r="16">
          <cell r="B16">
            <v>27.3125</v>
          </cell>
          <cell r="C16">
            <v>32.700000000000003</v>
          </cell>
          <cell r="D16">
            <v>22.9</v>
          </cell>
          <cell r="E16">
            <v>79.708333333333329</v>
          </cell>
          <cell r="F16">
            <v>100</v>
          </cell>
          <cell r="G16">
            <v>52</v>
          </cell>
          <cell r="H16">
            <v>26.28</v>
          </cell>
          <cell r="I16" t="str">
            <v>*</v>
          </cell>
          <cell r="J16">
            <v>45.36</v>
          </cell>
          <cell r="K16">
            <v>0</v>
          </cell>
        </row>
        <row r="17">
          <cell r="B17">
            <v>27.154166666666665</v>
          </cell>
          <cell r="C17">
            <v>32.700000000000003</v>
          </cell>
          <cell r="D17">
            <v>24.3</v>
          </cell>
          <cell r="E17">
            <v>76.791666666666671</v>
          </cell>
          <cell r="F17">
            <v>95</v>
          </cell>
          <cell r="G17">
            <v>53</v>
          </cell>
          <cell r="H17">
            <v>23.040000000000003</v>
          </cell>
          <cell r="I17" t="str">
            <v>*</v>
          </cell>
          <cell r="J17">
            <v>40.32</v>
          </cell>
          <cell r="K17">
            <v>0.8</v>
          </cell>
        </row>
        <row r="18">
          <cell r="B18">
            <v>27.083333333333332</v>
          </cell>
          <cell r="C18">
            <v>34</v>
          </cell>
          <cell r="D18">
            <v>23.1</v>
          </cell>
          <cell r="E18">
            <v>64</v>
          </cell>
          <cell r="F18">
            <v>93</v>
          </cell>
          <cell r="G18">
            <v>39</v>
          </cell>
          <cell r="H18">
            <v>13.68</v>
          </cell>
          <cell r="I18" t="str">
            <v>*</v>
          </cell>
          <cell r="J18">
            <v>27</v>
          </cell>
          <cell r="K18">
            <v>0</v>
          </cell>
        </row>
        <row r="19">
          <cell r="B19">
            <v>26.820833333333329</v>
          </cell>
          <cell r="C19">
            <v>34.6</v>
          </cell>
          <cell r="D19">
            <v>21.2</v>
          </cell>
          <cell r="E19">
            <v>71.958333333333329</v>
          </cell>
          <cell r="F19">
            <v>92</v>
          </cell>
          <cell r="G19">
            <v>44</v>
          </cell>
          <cell r="H19">
            <v>13.32</v>
          </cell>
          <cell r="I19" t="str">
            <v>*</v>
          </cell>
          <cell r="J19">
            <v>30.240000000000002</v>
          </cell>
          <cell r="K19">
            <v>0</v>
          </cell>
        </row>
        <row r="20">
          <cell r="B20">
            <v>27.933333333333334</v>
          </cell>
          <cell r="C20">
            <v>34.200000000000003</v>
          </cell>
          <cell r="D20">
            <v>22.2</v>
          </cell>
          <cell r="E20">
            <v>59.5</v>
          </cell>
          <cell r="F20">
            <v>87</v>
          </cell>
          <cell r="G20">
            <v>30</v>
          </cell>
          <cell r="H20">
            <v>14.76</v>
          </cell>
          <cell r="I20" t="str">
            <v>*</v>
          </cell>
          <cell r="J20">
            <v>23.759999999999998</v>
          </cell>
          <cell r="K20">
            <v>0</v>
          </cell>
        </row>
        <row r="21">
          <cell r="B21">
            <v>26.516666666666666</v>
          </cell>
          <cell r="C21">
            <v>34.299999999999997</v>
          </cell>
          <cell r="D21">
            <v>19.399999999999999</v>
          </cell>
          <cell r="E21">
            <v>64</v>
          </cell>
          <cell r="F21">
            <v>96</v>
          </cell>
          <cell r="G21">
            <v>39</v>
          </cell>
          <cell r="H21">
            <v>10.8</v>
          </cell>
          <cell r="I21" t="str">
            <v>*</v>
          </cell>
          <cell r="J21">
            <v>24.48</v>
          </cell>
          <cell r="K21">
            <v>0</v>
          </cell>
        </row>
        <row r="22">
          <cell r="B22">
            <v>23.079166666666666</v>
          </cell>
          <cell r="C22">
            <v>25.6</v>
          </cell>
          <cell r="D22">
            <v>21.4</v>
          </cell>
          <cell r="E22">
            <v>87.666666666666671</v>
          </cell>
          <cell r="F22">
            <v>99</v>
          </cell>
          <cell r="G22">
            <v>67</v>
          </cell>
          <cell r="H22">
            <v>13.32</v>
          </cell>
          <cell r="I22" t="str">
            <v>*</v>
          </cell>
          <cell r="J22">
            <v>30.6</v>
          </cell>
          <cell r="K22">
            <v>1.4</v>
          </cell>
        </row>
        <row r="23">
          <cell r="B23">
            <v>24.016666666666666</v>
          </cell>
          <cell r="C23">
            <v>30.6</v>
          </cell>
          <cell r="D23">
            <v>20.8</v>
          </cell>
          <cell r="E23">
            <v>84.916666666666671</v>
          </cell>
          <cell r="F23">
            <v>99</v>
          </cell>
          <cell r="G23">
            <v>53</v>
          </cell>
          <cell r="H23">
            <v>11.16</v>
          </cell>
          <cell r="I23" t="str">
            <v>*</v>
          </cell>
          <cell r="J23">
            <v>22.68</v>
          </cell>
          <cell r="K23">
            <v>0.2</v>
          </cell>
        </row>
        <row r="24">
          <cell r="B24">
            <v>25.583333333333332</v>
          </cell>
          <cell r="C24">
            <v>33.200000000000003</v>
          </cell>
          <cell r="D24">
            <v>20.399999999999999</v>
          </cell>
          <cell r="E24">
            <v>74.5</v>
          </cell>
          <cell r="F24">
            <v>99</v>
          </cell>
          <cell r="G24">
            <v>37</v>
          </cell>
          <cell r="H24">
            <v>12.24</v>
          </cell>
          <cell r="I24" t="str">
            <v>*</v>
          </cell>
          <cell r="J24">
            <v>25.2</v>
          </cell>
          <cell r="K24">
            <v>0</v>
          </cell>
        </row>
        <row r="25">
          <cell r="B25">
            <v>26.187499999999996</v>
          </cell>
          <cell r="C25">
            <v>33</v>
          </cell>
          <cell r="D25">
            <v>18.600000000000001</v>
          </cell>
          <cell r="E25">
            <v>63.666666666666664</v>
          </cell>
          <cell r="F25">
            <v>98</v>
          </cell>
          <cell r="G25">
            <v>35</v>
          </cell>
          <cell r="H25">
            <v>14.4</v>
          </cell>
          <cell r="I25" t="str">
            <v>*</v>
          </cell>
          <cell r="J25">
            <v>29.52</v>
          </cell>
          <cell r="K25">
            <v>0</v>
          </cell>
        </row>
        <row r="26">
          <cell r="B26">
            <v>25.483333333333334</v>
          </cell>
          <cell r="C26">
            <v>32.700000000000003</v>
          </cell>
          <cell r="D26">
            <v>20</v>
          </cell>
          <cell r="E26">
            <v>63.083333333333336</v>
          </cell>
          <cell r="F26">
            <v>88</v>
          </cell>
          <cell r="G26">
            <v>36</v>
          </cell>
          <cell r="H26">
            <v>18.720000000000002</v>
          </cell>
          <cell r="I26" t="str">
            <v>*</v>
          </cell>
          <cell r="J26">
            <v>40.680000000000007</v>
          </cell>
          <cell r="K26">
            <v>0</v>
          </cell>
        </row>
        <row r="27">
          <cell r="B27">
            <v>25.55</v>
          </cell>
          <cell r="C27">
            <v>33.9</v>
          </cell>
          <cell r="D27">
            <v>18.600000000000001</v>
          </cell>
          <cell r="E27">
            <v>61</v>
          </cell>
          <cell r="F27">
            <v>86</v>
          </cell>
          <cell r="G27">
            <v>33</v>
          </cell>
          <cell r="H27">
            <v>12.24</v>
          </cell>
          <cell r="I27" t="str">
            <v>*</v>
          </cell>
          <cell r="J27">
            <v>31.680000000000003</v>
          </cell>
          <cell r="K27">
            <v>0</v>
          </cell>
        </row>
        <row r="28">
          <cell r="B28">
            <v>25.704166666666666</v>
          </cell>
          <cell r="C28">
            <v>33.299999999999997</v>
          </cell>
          <cell r="D28">
            <v>20</v>
          </cell>
          <cell r="E28">
            <v>62.583333333333336</v>
          </cell>
          <cell r="F28">
            <v>83</v>
          </cell>
          <cell r="G28">
            <v>40</v>
          </cell>
          <cell r="H28">
            <v>14.76</v>
          </cell>
          <cell r="I28" t="str">
            <v>*</v>
          </cell>
          <cell r="J28">
            <v>38.159999999999997</v>
          </cell>
          <cell r="K28">
            <v>1</v>
          </cell>
        </row>
        <row r="29">
          <cell r="B29">
            <v>23.987499999999997</v>
          </cell>
          <cell r="C29">
            <v>29.2</v>
          </cell>
          <cell r="D29">
            <v>20.7</v>
          </cell>
          <cell r="E29">
            <v>83.208333333333329</v>
          </cell>
          <cell r="F29">
            <v>100</v>
          </cell>
          <cell r="G29">
            <v>55</v>
          </cell>
          <cell r="H29">
            <v>17.28</v>
          </cell>
          <cell r="I29" t="str">
            <v>*</v>
          </cell>
          <cell r="J29">
            <v>30.240000000000002</v>
          </cell>
          <cell r="K29">
            <v>18.399999999999999</v>
          </cell>
        </row>
        <row r="30">
          <cell r="B30">
            <v>26.258333333333326</v>
          </cell>
          <cell r="C30">
            <v>32.200000000000003</v>
          </cell>
          <cell r="D30">
            <v>20.8</v>
          </cell>
          <cell r="E30">
            <v>77.416666666666671</v>
          </cell>
          <cell r="F30">
            <v>100</v>
          </cell>
          <cell r="G30">
            <v>51</v>
          </cell>
          <cell r="H30">
            <v>10.08</v>
          </cell>
          <cell r="I30" t="str">
            <v>*</v>
          </cell>
          <cell r="J30">
            <v>24.48</v>
          </cell>
          <cell r="K30">
            <v>0</v>
          </cell>
        </row>
        <row r="31">
          <cell r="B31">
            <v>28.879166666666666</v>
          </cell>
          <cell r="C31">
            <v>35.700000000000003</v>
          </cell>
          <cell r="D31">
            <v>21.3</v>
          </cell>
          <cell r="E31">
            <v>63.916666666666664</v>
          </cell>
          <cell r="F31">
            <v>95</v>
          </cell>
          <cell r="G31">
            <v>40</v>
          </cell>
          <cell r="H31">
            <v>10.8</v>
          </cell>
          <cell r="I31" t="str">
            <v>*</v>
          </cell>
          <cell r="J31">
            <v>23.040000000000003</v>
          </cell>
          <cell r="K31">
            <v>0</v>
          </cell>
        </row>
        <row r="32">
          <cell r="B32">
            <v>26.695833333333336</v>
          </cell>
          <cell r="C32">
            <v>34.200000000000003</v>
          </cell>
          <cell r="D32">
            <v>22.4</v>
          </cell>
          <cell r="E32">
            <v>76.958333333333329</v>
          </cell>
          <cell r="F32">
            <v>100</v>
          </cell>
          <cell r="G32">
            <v>49</v>
          </cell>
          <cell r="H32">
            <v>12.6</v>
          </cell>
          <cell r="I32" t="str">
            <v>*</v>
          </cell>
          <cell r="J32">
            <v>52.2</v>
          </cell>
          <cell r="K32">
            <v>2.4000000000000004</v>
          </cell>
        </row>
        <row r="33">
          <cell r="B33">
            <v>26.508333333333329</v>
          </cell>
          <cell r="C33">
            <v>33.1</v>
          </cell>
          <cell r="D33">
            <v>21.1</v>
          </cell>
          <cell r="E33">
            <v>64.583333333333329</v>
          </cell>
          <cell r="F33">
            <v>98</v>
          </cell>
          <cell r="G33">
            <v>31</v>
          </cell>
          <cell r="H33">
            <v>11.879999999999999</v>
          </cell>
          <cell r="I33" t="str">
            <v>*</v>
          </cell>
          <cell r="J33">
            <v>25.2</v>
          </cell>
          <cell r="K33">
            <v>0.2</v>
          </cell>
        </row>
        <row r="34">
          <cell r="B34">
            <v>28.070833333333336</v>
          </cell>
          <cell r="C34">
            <v>35.200000000000003</v>
          </cell>
          <cell r="D34">
            <v>17.3</v>
          </cell>
          <cell r="E34">
            <v>46.625</v>
          </cell>
          <cell r="F34">
            <v>90</v>
          </cell>
          <cell r="G34">
            <v>27</v>
          </cell>
          <cell r="H34">
            <v>11.879999999999999</v>
          </cell>
          <cell r="I34" t="str">
            <v>*</v>
          </cell>
          <cell r="J34">
            <v>23.759999999999998</v>
          </cell>
          <cell r="K34">
            <v>0</v>
          </cell>
        </row>
        <row r="35">
          <cell r="B35">
            <v>27.929166666666664</v>
          </cell>
          <cell r="C35">
            <v>35.6</v>
          </cell>
          <cell r="D35">
            <v>22.9</v>
          </cell>
          <cell r="E35">
            <v>68.958333333333329</v>
          </cell>
          <cell r="F35">
            <v>93</v>
          </cell>
          <cell r="G35">
            <v>46</v>
          </cell>
          <cell r="H35">
            <v>10.8</v>
          </cell>
          <cell r="I35" t="str">
            <v>*</v>
          </cell>
          <cell r="J35">
            <v>34.92</v>
          </cell>
          <cell r="K35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25.175000000000008</v>
          </cell>
          <cell r="C5">
            <v>34.4</v>
          </cell>
          <cell r="D5">
            <v>20.2</v>
          </cell>
          <cell r="E5">
            <v>70.5</v>
          </cell>
          <cell r="F5">
            <v>92</v>
          </cell>
          <cell r="G5">
            <v>33</v>
          </cell>
          <cell r="H5">
            <v>11.520000000000001</v>
          </cell>
          <cell r="I5" t="str">
            <v>*</v>
          </cell>
          <cell r="J5">
            <v>58.32</v>
          </cell>
          <cell r="K5">
            <v>14.8</v>
          </cell>
        </row>
        <row r="6">
          <cell r="B6">
            <v>24.754166666666666</v>
          </cell>
          <cell r="C6">
            <v>33.6</v>
          </cell>
          <cell r="D6">
            <v>21.1</v>
          </cell>
          <cell r="E6">
            <v>80</v>
          </cell>
          <cell r="F6">
            <v>100</v>
          </cell>
          <cell r="G6">
            <v>44</v>
          </cell>
          <cell r="H6">
            <v>13.68</v>
          </cell>
          <cell r="I6" t="str">
            <v>*</v>
          </cell>
          <cell r="J6">
            <v>42.84</v>
          </cell>
          <cell r="K6">
            <v>2.4000000000000004</v>
          </cell>
        </row>
        <row r="7">
          <cell r="B7">
            <v>25.191666666666663</v>
          </cell>
          <cell r="C7">
            <v>31.5</v>
          </cell>
          <cell r="D7">
            <v>20.9</v>
          </cell>
          <cell r="E7">
            <v>82.227272727272734</v>
          </cell>
          <cell r="F7">
            <v>100</v>
          </cell>
          <cell r="G7">
            <v>59</v>
          </cell>
          <cell r="H7">
            <v>11.879999999999999</v>
          </cell>
          <cell r="I7" t="str">
            <v>*</v>
          </cell>
          <cell r="J7">
            <v>27.720000000000002</v>
          </cell>
          <cell r="K7">
            <v>2.6</v>
          </cell>
        </row>
        <row r="8">
          <cell r="B8">
            <v>25.150000000000002</v>
          </cell>
          <cell r="C8">
            <v>31.4</v>
          </cell>
          <cell r="D8">
            <v>22.1</v>
          </cell>
          <cell r="E8">
            <v>84.434782608695656</v>
          </cell>
          <cell r="F8">
            <v>100</v>
          </cell>
          <cell r="G8">
            <v>56</v>
          </cell>
          <cell r="H8">
            <v>25.92</v>
          </cell>
          <cell r="I8" t="str">
            <v>*</v>
          </cell>
          <cell r="J8">
            <v>52.56</v>
          </cell>
          <cell r="K8">
            <v>16.399999999999999</v>
          </cell>
        </row>
        <row r="9">
          <cell r="B9">
            <v>25.412500000000005</v>
          </cell>
          <cell r="C9">
            <v>29.5</v>
          </cell>
          <cell r="D9">
            <v>20.6</v>
          </cell>
          <cell r="E9">
            <v>85.1</v>
          </cell>
          <cell r="F9">
            <v>100</v>
          </cell>
          <cell r="G9">
            <v>64</v>
          </cell>
          <cell r="H9">
            <v>14.4</v>
          </cell>
          <cell r="I9" t="str">
            <v>*</v>
          </cell>
          <cell r="J9">
            <v>45.36</v>
          </cell>
          <cell r="K9">
            <v>33.200000000000003</v>
          </cell>
        </row>
        <row r="10">
          <cell r="B10">
            <v>26.708333333333329</v>
          </cell>
          <cell r="C10">
            <v>33.6</v>
          </cell>
          <cell r="D10">
            <v>23.2</v>
          </cell>
          <cell r="E10">
            <v>80.125</v>
          </cell>
          <cell r="F10">
            <v>99</v>
          </cell>
          <cell r="G10">
            <v>49</v>
          </cell>
          <cell r="H10">
            <v>16.2</v>
          </cell>
          <cell r="I10" t="str">
            <v>*</v>
          </cell>
          <cell r="J10">
            <v>35.64</v>
          </cell>
          <cell r="K10">
            <v>1.2</v>
          </cell>
        </row>
        <row r="11">
          <cell r="B11">
            <v>27.058333333333326</v>
          </cell>
          <cell r="C11">
            <v>34.200000000000003</v>
          </cell>
          <cell r="D11">
            <v>22.4</v>
          </cell>
          <cell r="E11">
            <v>74.722222222222229</v>
          </cell>
          <cell r="F11">
            <v>97</v>
          </cell>
          <cell r="G11">
            <v>48</v>
          </cell>
          <cell r="H11">
            <v>10.8</v>
          </cell>
          <cell r="I11" t="str">
            <v>*</v>
          </cell>
          <cell r="J11">
            <v>31.680000000000003</v>
          </cell>
          <cell r="K11">
            <v>24.4</v>
          </cell>
        </row>
        <row r="12">
          <cell r="B12">
            <v>28.295833333333334</v>
          </cell>
          <cell r="C12">
            <v>34.1</v>
          </cell>
          <cell r="D12">
            <v>23</v>
          </cell>
          <cell r="E12">
            <v>74.285714285714292</v>
          </cell>
          <cell r="F12">
            <v>100</v>
          </cell>
          <cell r="G12">
            <v>46</v>
          </cell>
          <cell r="H12">
            <v>10.44</v>
          </cell>
          <cell r="I12" t="str">
            <v>*</v>
          </cell>
          <cell r="J12">
            <v>23.040000000000003</v>
          </cell>
          <cell r="K12">
            <v>0</v>
          </cell>
        </row>
        <row r="13">
          <cell r="B13">
            <v>27.404166666666669</v>
          </cell>
          <cell r="C13">
            <v>33.299999999999997</v>
          </cell>
          <cell r="D13">
            <v>24.8</v>
          </cell>
          <cell r="E13">
            <v>81.625</v>
          </cell>
          <cell r="F13">
            <v>100</v>
          </cell>
          <cell r="G13">
            <v>56</v>
          </cell>
          <cell r="H13">
            <v>16.920000000000002</v>
          </cell>
          <cell r="I13" t="str">
            <v>*</v>
          </cell>
          <cell r="J13">
            <v>38.519999999999996</v>
          </cell>
          <cell r="K13">
            <v>0</v>
          </cell>
        </row>
        <row r="14">
          <cell r="B14">
            <v>26.916666666666661</v>
          </cell>
          <cell r="C14">
            <v>32.200000000000003</v>
          </cell>
          <cell r="D14">
            <v>22.1</v>
          </cell>
          <cell r="E14">
            <v>80.739130434782609</v>
          </cell>
          <cell r="F14">
            <v>100</v>
          </cell>
          <cell r="G14">
            <v>59</v>
          </cell>
          <cell r="H14">
            <v>10.44</v>
          </cell>
          <cell r="I14" t="str">
            <v>*</v>
          </cell>
          <cell r="J14">
            <v>25.56</v>
          </cell>
          <cell r="K14">
            <v>0</v>
          </cell>
        </row>
        <row r="15">
          <cell r="B15">
            <v>24.983333333333331</v>
          </cell>
          <cell r="C15">
            <v>29.1</v>
          </cell>
          <cell r="D15">
            <v>23.3</v>
          </cell>
          <cell r="E15">
            <v>88.45</v>
          </cell>
          <cell r="F15">
            <v>100</v>
          </cell>
          <cell r="G15">
            <v>73</v>
          </cell>
          <cell r="H15">
            <v>23.400000000000002</v>
          </cell>
          <cell r="I15" t="str">
            <v>*</v>
          </cell>
          <cell r="J15">
            <v>42.84</v>
          </cell>
          <cell r="K15">
            <v>14.4</v>
          </cell>
        </row>
        <row r="16">
          <cell r="B16">
            <v>26.304166666666671</v>
          </cell>
          <cell r="C16">
            <v>33.200000000000003</v>
          </cell>
          <cell r="D16">
            <v>22.9</v>
          </cell>
          <cell r="E16">
            <v>79</v>
          </cell>
          <cell r="F16">
            <v>99</v>
          </cell>
          <cell r="G16">
            <v>53</v>
          </cell>
          <cell r="H16">
            <v>17.28</v>
          </cell>
          <cell r="I16" t="str">
            <v>*</v>
          </cell>
          <cell r="J16">
            <v>47.519999999999996</v>
          </cell>
          <cell r="K16">
            <v>1.2</v>
          </cell>
        </row>
        <row r="17">
          <cell r="B17">
            <v>27.183333333333326</v>
          </cell>
          <cell r="C17">
            <v>32.200000000000003</v>
          </cell>
          <cell r="D17">
            <v>22.9</v>
          </cell>
          <cell r="E17">
            <v>76.521739130434781</v>
          </cell>
          <cell r="F17">
            <v>100</v>
          </cell>
          <cell r="G17">
            <v>51</v>
          </cell>
          <cell r="H17">
            <v>14.04</v>
          </cell>
          <cell r="I17" t="str">
            <v>*</v>
          </cell>
          <cell r="J17">
            <v>31.680000000000003</v>
          </cell>
          <cell r="K17">
            <v>0</v>
          </cell>
        </row>
        <row r="18">
          <cell r="B18">
            <v>24.541666666666668</v>
          </cell>
          <cell r="C18">
            <v>30.7</v>
          </cell>
          <cell r="D18">
            <v>17.899999999999999</v>
          </cell>
          <cell r="E18">
            <v>66.541666666666671</v>
          </cell>
          <cell r="F18">
            <v>88</v>
          </cell>
          <cell r="G18">
            <v>44</v>
          </cell>
          <cell r="H18">
            <v>12.24</v>
          </cell>
          <cell r="I18" t="str">
            <v>*</v>
          </cell>
          <cell r="J18">
            <v>28.8</v>
          </cell>
          <cell r="K18">
            <v>0</v>
          </cell>
        </row>
        <row r="19">
          <cell r="B19">
            <v>25.150000000000002</v>
          </cell>
          <cell r="C19">
            <v>32.299999999999997</v>
          </cell>
          <cell r="D19">
            <v>20.399999999999999</v>
          </cell>
          <cell r="E19">
            <v>71.083333333333329</v>
          </cell>
          <cell r="F19">
            <v>91</v>
          </cell>
          <cell r="G19">
            <v>44</v>
          </cell>
          <cell r="H19">
            <v>14.4</v>
          </cell>
          <cell r="I19" t="str">
            <v>*</v>
          </cell>
          <cell r="J19">
            <v>28.08</v>
          </cell>
          <cell r="K19">
            <v>0</v>
          </cell>
        </row>
        <row r="20">
          <cell r="B20">
            <v>26.075000000000003</v>
          </cell>
          <cell r="C20">
            <v>33.700000000000003</v>
          </cell>
          <cell r="D20">
            <v>19.899999999999999</v>
          </cell>
          <cell r="E20">
            <v>66.625</v>
          </cell>
          <cell r="F20">
            <v>96</v>
          </cell>
          <cell r="G20">
            <v>31</v>
          </cell>
          <cell r="H20">
            <v>12.24</v>
          </cell>
          <cell r="I20" t="str">
            <v>*</v>
          </cell>
          <cell r="J20">
            <v>32.04</v>
          </cell>
          <cell r="K20">
            <v>0</v>
          </cell>
        </row>
        <row r="21">
          <cell r="B21">
            <v>25.633333333333329</v>
          </cell>
          <cell r="C21">
            <v>32.5</v>
          </cell>
          <cell r="D21">
            <v>18.899999999999999</v>
          </cell>
          <cell r="E21">
            <v>65.666666666666671</v>
          </cell>
          <cell r="F21">
            <v>91</v>
          </cell>
          <cell r="G21">
            <v>37</v>
          </cell>
          <cell r="H21">
            <v>15.48</v>
          </cell>
          <cell r="I21" t="str">
            <v>*</v>
          </cell>
          <cell r="J21">
            <v>37.080000000000005</v>
          </cell>
          <cell r="K21">
            <v>0</v>
          </cell>
        </row>
        <row r="22">
          <cell r="B22">
            <v>22.283333333333335</v>
          </cell>
          <cell r="C22">
            <v>27.5</v>
          </cell>
          <cell r="D22">
            <v>19.2</v>
          </cell>
          <cell r="E22">
            <v>87.111111111111114</v>
          </cell>
          <cell r="F22">
            <v>100</v>
          </cell>
          <cell r="G22">
            <v>60</v>
          </cell>
          <cell r="H22">
            <v>18</v>
          </cell>
          <cell r="I22" t="str">
            <v>*</v>
          </cell>
          <cell r="J22">
            <v>34.200000000000003</v>
          </cell>
          <cell r="K22">
            <v>28.4</v>
          </cell>
        </row>
        <row r="23">
          <cell r="B23">
            <v>22.891666666666666</v>
          </cell>
          <cell r="C23">
            <v>28</v>
          </cell>
          <cell r="D23">
            <v>20.399999999999999</v>
          </cell>
          <cell r="E23">
            <v>86.25</v>
          </cell>
          <cell r="F23">
            <v>100</v>
          </cell>
          <cell r="G23">
            <v>65</v>
          </cell>
          <cell r="H23">
            <v>12.24</v>
          </cell>
          <cell r="I23" t="str">
            <v>*</v>
          </cell>
          <cell r="J23">
            <v>23.400000000000002</v>
          </cell>
          <cell r="K23">
            <v>0</v>
          </cell>
        </row>
        <row r="24">
          <cell r="B24">
            <v>24.308333333333337</v>
          </cell>
          <cell r="C24">
            <v>30.5</v>
          </cell>
          <cell r="D24">
            <v>19</v>
          </cell>
          <cell r="E24">
            <v>74.956521739130437</v>
          </cell>
          <cell r="F24">
            <v>100</v>
          </cell>
          <cell r="G24">
            <v>41</v>
          </cell>
          <cell r="H24">
            <v>15.120000000000001</v>
          </cell>
          <cell r="I24" t="str">
            <v>*</v>
          </cell>
          <cell r="J24">
            <v>26.64</v>
          </cell>
          <cell r="K24">
            <v>0</v>
          </cell>
        </row>
        <row r="25">
          <cell r="B25">
            <v>24.683333333333334</v>
          </cell>
          <cell r="C25">
            <v>30.2</v>
          </cell>
          <cell r="D25">
            <v>19.600000000000001</v>
          </cell>
          <cell r="E25">
            <v>69.083333333333329</v>
          </cell>
          <cell r="F25">
            <v>92</v>
          </cell>
          <cell r="G25">
            <v>45</v>
          </cell>
          <cell r="H25">
            <v>14.04</v>
          </cell>
          <cell r="I25" t="str">
            <v>*</v>
          </cell>
          <cell r="J25">
            <v>24.48</v>
          </cell>
          <cell r="K25">
            <v>0</v>
          </cell>
        </row>
        <row r="26">
          <cell r="B26">
            <v>24.412500000000005</v>
          </cell>
          <cell r="C26">
            <v>29.7</v>
          </cell>
          <cell r="D26">
            <v>19.7</v>
          </cell>
          <cell r="E26">
            <v>67.375</v>
          </cell>
          <cell r="F26">
            <v>88</v>
          </cell>
          <cell r="G26">
            <v>45</v>
          </cell>
          <cell r="H26">
            <v>19.440000000000001</v>
          </cell>
          <cell r="I26" t="str">
            <v>*</v>
          </cell>
          <cell r="J26">
            <v>41.76</v>
          </cell>
          <cell r="K26">
            <v>0</v>
          </cell>
        </row>
        <row r="27">
          <cell r="B27">
            <v>24.099999999999998</v>
          </cell>
          <cell r="C27">
            <v>30.3</v>
          </cell>
          <cell r="D27">
            <v>18.600000000000001</v>
          </cell>
          <cell r="E27">
            <v>66.208333333333329</v>
          </cell>
          <cell r="F27">
            <v>86</v>
          </cell>
          <cell r="G27">
            <v>41</v>
          </cell>
          <cell r="H27">
            <v>18.720000000000002</v>
          </cell>
          <cell r="I27" t="str">
            <v>*</v>
          </cell>
          <cell r="J27">
            <v>35.28</v>
          </cell>
          <cell r="K27">
            <v>0</v>
          </cell>
        </row>
        <row r="28">
          <cell r="B28">
            <v>24.845833333333331</v>
          </cell>
          <cell r="C28">
            <v>31.8</v>
          </cell>
          <cell r="D28">
            <v>19.3</v>
          </cell>
          <cell r="E28">
            <v>65.333333333333329</v>
          </cell>
          <cell r="F28">
            <v>84</v>
          </cell>
          <cell r="G28">
            <v>40</v>
          </cell>
          <cell r="H28">
            <v>16.2</v>
          </cell>
          <cell r="I28" t="str">
            <v>*</v>
          </cell>
          <cell r="J28">
            <v>31.680000000000003</v>
          </cell>
          <cell r="K28">
            <v>0</v>
          </cell>
        </row>
        <row r="29">
          <cell r="B29">
            <v>23.399999999999995</v>
          </cell>
          <cell r="C29">
            <v>26.7</v>
          </cell>
          <cell r="D29">
            <v>20.5</v>
          </cell>
          <cell r="E29">
            <v>81.578947368421055</v>
          </cell>
          <cell r="F29">
            <v>100</v>
          </cell>
          <cell r="G29">
            <v>58</v>
          </cell>
          <cell r="H29">
            <v>12.96</v>
          </cell>
          <cell r="I29" t="str">
            <v>*</v>
          </cell>
          <cell r="J29">
            <v>35.64</v>
          </cell>
          <cell r="K29">
            <v>11.599999999999998</v>
          </cell>
        </row>
        <row r="30">
          <cell r="B30">
            <v>25.641666666666666</v>
          </cell>
          <cell r="C30">
            <v>32.299999999999997</v>
          </cell>
          <cell r="D30">
            <v>20.8</v>
          </cell>
          <cell r="E30">
            <v>77.375</v>
          </cell>
          <cell r="F30">
            <v>100</v>
          </cell>
          <cell r="G30">
            <v>41</v>
          </cell>
          <cell r="H30">
            <v>6.48</v>
          </cell>
          <cell r="I30" t="str">
            <v>*</v>
          </cell>
          <cell r="J30">
            <v>18.36</v>
          </cell>
          <cell r="K30">
            <v>0</v>
          </cell>
        </row>
        <row r="31">
          <cell r="B31">
            <v>27.575000000000003</v>
          </cell>
          <cell r="C31">
            <v>33.6</v>
          </cell>
          <cell r="D31">
            <v>20.9</v>
          </cell>
          <cell r="E31">
            <v>69.043478260869563</v>
          </cell>
          <cell r="F31">
            <v>100</v>
          </cell>
          <cell r="G31">
            <v>45</v>
          </cell>
          <cell r="H31">
            <v>9.7200000000000006</v>
          </cell>
          <cell r="I31" t="str">
            <v>*</v>
          </cell>
          <cell r="J31">
            <v>23.040000000000003</v>
          </cell>
          <cell r="K31">
            <v>0</v>
          </cell>
        </row>
        <row r="32">
          <cell r="B32">
            <v>26.558333333333334</v>
          </cell>
          <cell r="C32">
            <v>32.799999999999997</v>
          </cell>
          <cell r="D32">
            <v>21.4</v>
          </cell>
          <cell r="E32">
            <v>70.263157894736835</v>
          </cell>
          <cell r="F32">
            <v>100</v>
          </cell>
          <cell r="G32">
            <v>51</v>
          </cell>
          <cell r="H32">
            <v>10.44</v>
          </cell>
          <cell r="I32" t="str">
            <v>*</v>
          </cell>
          <cell r="J32">
            <v>42.84</v>
          </cell>
          <cell r="K32">
            <v>6.6000000000000005</v>
          </cell>
        </row>
        <row r="33">
          <cell r="B33">
            <v>25.337500000000006</v>
          </cell>
          <cell r="C33">
            <v>31.3</v>
          </cell>
          <cell r="D33">
            <v>19.3</v>
          </cell>
          <cell r="E33">
            <v>59.375</v>
          </cell>
          <cell r="F33">
            <v>87</v>
          </cell>
          <cell r="G33">
            <v>28</v>
          </cell>
          <cell r="H33">
            <v>18</v>
          </cell>
          <cell r="I33" t="str">
            <v>*</v>
          </cell>
          <cell r="J33">
            <v>29.880000000000003</v>
          </cell>
          <cell r="K33">
            <v>0</v>
          </cell>
        </row>
        <row r="34">
          <cell r="B34">
            <v>25.774999999999995</v>
          </cell>
          <cell r="C34">
            <v>33.4</v>
          </cell>
          <cell r="D34">
            <v>18.100000000000001</v>
          </cell>
          <cell r="E34">
            <v>56.375</v>
          </cell>
          <cell r="F34">
            <v>86</v>
          </cell>
          <cell r="G34">
            <v>29</v>
          </cell>
          <cell r="H34">
            <v>10.8</v>
          </cell>
          <cell r="I34" t="str">
            <v>*</v>
          </cell>
          <cell r="J34">
            <v>21.96</v>
          </cell>
          <cell r="K34">
            <v>0</v>
          </cell>
        </row>
        <row r="35">
          <cell r="B35">
            <v>27.445833333333329</v>
          </cell>
          <cell r="C35">
            <v>33.4</v>
          </cell>
          <cell r="D35">
            <v>22.2</v>
          </cell>
          <cell r="E35">
            <v>67.958333333333329</v>
          </cell>
          <cell r="F35">
            <v>93</v>
          </cell>
          <cell r="G35">
            <v>40</v>
          </cell>
          <cell r="H35">
            <v>10.8</v>
          </cell>
          <cell r="I35" t="str">
            <v>*</v>
          </cell>
          <cell r="J35">
            <v>23.400000000000002</v>
          </cell>
          <cell r="K35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Planilha1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27.565217391304344</v>
          </cell>
          <cell r="C5">
            <v>32.799999999999997</v>
          </cell>
          <cell r="D5">
            <v>22.2</v>
          </cell>
          <cell r="E5">
            <v>57.913043478260867</v>
          </cell>
          <cell r="F5">
            <v>77</v>
          </cell>
          <cell r="G5">
            <v>41</v>
          </cell>
          <cell r="H5">
            <v>14.4</v>
          </cell>
          <cell r="I5" t="str">
            <v>*</v>
          </cell>
          <cell r="J5">
            <v>29.16</v>
          </cell>
          <cell r="K5" t="str">
            <v>*</v>
          </cell>
        </row>
        <row r="6">
          <cell r="B6">
            <v>26.929166666666664</v>
          </cell>
          <cell r="C6">
            <v>32.4</v>
          </cell>
          <cell r="D6">
            <v>21.7</v>
          </cell>
          <cell r="E6">
            <v>60.833333333333336</v>
          </cell>
          <cell r="F6">
            <v>78</v>
          </cell>
          <cell r="G6">
            <v>48</v>
          </cell>
          <cell r="H6">
            <v>16.2</v>
          </cell>
          <cell r="I6" t="str">
            <v>*</v>
          </cell>
          <cell r="J6">
            <v>29.880000000000003</v>
          </cell>
          <cell r="K6" t="str">
            <v>*</v>
          </cell>
        </row>
        <row r="7">
          <cell r="B7">
            <v>25.533333333333335</v>
          </cell>
          <cell r="C7">
            <v>33</v>
          </cell>
          <cell r="D7">
            <v>22</v>
          </cell>
          <cell r="E7">
            <v>70.5</v>
          </cell>
          <cell r="F7">
            <v>82</v>
          </cell>
          <cell r="G7">
            <v>51</v>
          </cell>
          <cell r="H7">
            <v>26.28</v>
          </cell>
          <cell r="I7" t="str">
            <v>*</v>
          </cell>
          <cell r="J7">
            <v>52.2</v>
          </cell>
          <cell r="K7" t="str">
            <v>*</v>
          </cell>
        </row>
        <row r="8">
          <cell r="B8">
            <v>26.165217391304335</v>
          </cell>
          <cell r="C8">
            <v>30.9</v>
          </cell>
          <cell r="D8">
            <v>23.1</v>
          </cell>
          <cell r="E8">
            <v>74</v>
          </cell>
          <cell r="F8">
            <v>85</v>
          </cell>
          <cell r="G8">
            <v>60</v>
          </cell>
          <cell r="H8">
            <v>9</v>
          </cell>
          <cell r="I8" t="str">
            <v>*</v>
          </cell>
          <cell r="J8">
            <v>40.680000000000007</v>
          </cell>
          <cell r="K8" t="str">
            <v>*</v>
          </cell>
        </row>
        <row r="9">
          <cell r="B9">
            <v>26.886956521739133</v>
          </cell>
          <cell r="C9">
            <v>32.5</v>
          </cell>
          <cell r="D9">
            <v>22.5</v>
          </cell>
          <cell r="E9">
            <v>68.739130434782609</v>
          </cell>
          <cell r="F9">
            <v>84</v>
          </cell>
          <cell r="G9">
            <v>48</v>
          </cell>
          <cell r="H9">
            <v>11.16</v>
          </cell>
          <cell r="I9" t="str">
            <v>*</v>
          </cell>
          <cell r="J9">
            <v>23.759999999999998</v>
          </cell>
          <cell r="K9" t="str">
            <v>*</v>
          </cell>
        </row>
        <row r="10">
          <cell r="B10">
            <v>27.383333333333329</v>
          </cell>
          <cell r="C10">
            <v>32.5</v>
          </cell>
          <cell r="D10">
            <v>24.6</v>
          </cell>
          <cell r="E10">
            <v>69.125</v>
          </cell>
          <cell r="F10">
            <v>80</v>
          </cell>
          <cell r="G10">
            <v>54</v>
          </cell>
          <cell r="H10">
            <v>11.16</v>
          </cell>
          <cell r="I10" t="str">
            <v>*</v>
          </cell>
          <cell r="J10">
            <v>26.64</v>
          </cell>
          <cell r="K10" t="str">
            <v>*</v>
          </cell>
        </row>
        <row r="11">
          <cell r="B11">
            <v>29.375</v>
          </cell>
          <cell r="C11">
            <v>35.200000000000003</v>
          </cell>
          <cell r="D11">
            <v>24.4</v>
          </cell>
          <cell r="E11">
            <v>63.125</v>
          </cell>
          <cell r="F11">
            <v>82</v>
          </cell>
          <cell r="G11">
            <v>38</v>
          </cell>
          <cell r="H11">
            <v>14.4</v>
          </cell>
          <cell r="I11" t="str">
            <v>*</v>
          </cell>
          <cell r="J11">
            <v>27</v>
          </cell>
          <cell r="K11" t="str">
            <v>*</v>
          </cell>
        </row>
        <row r="12">
          <cell r="B12">
            <v>30.654166666666665</v>
          </cell>
          <cell r="C12">
            <v>36.9</v>
          </cell>
          <cell r="D12">
            <v>25.4</v>
          </cell>
          <cell r="E12">
            <v>55.25</v>
          </cell>
          <cell r="F12">
            <v>73</v>
          </cell>
          <cell r="G12">
            <v>37</v>
          </cell>
          <cell r="H12">
            <v>10.44</v>
          </cell>
          <cell r="I12" t="str">
            <v>*</v>
          </cell>
          <cell r="J12">
            <v>25.92</v>
          </cell>
          <cell r="K12" t="str">
            <v>*</v>
          </cell>
        </row>
        <row r="13">
          <cell r="B13">
            <v>30.404166666666665</v>
          </cell>
          <cell r="C13">
            <v>36.5</v>
          </cell>
          <cell r="D13">
            <v>26.6</v>
          </cell>
          <cell r="E13">
            <v>57.208333333333336</v>
          </cell>
          <cell r="F13">
            <v>71</v>
          </cell>
          <cell r="G13">
            <v>39</v>
          </cell>
          <cell r="H13">
            <v>12.6</v>
          </cell>
          <cell r="I13" t="str">
            <v>*</v>
          </cell>
          <cell r="J13">
            <v>37.800000000000004</v>
          </cell>
          <cell r="K13" t="str">
            <v>*</v>
          </cell>
        </row>
        <row r="14">
          <cell r="B14">
            <v>28.720833333333335</v>
          </cell>
          <cell r="C14">
            <v>36</v>
          </cell>
          <cell r="D14">
            <v>24.8</v>
          </cell>
          <cell r="E14">
            <v>64.166666666666671</v>
          </cell>
          <cell r="F14">
            <v>76</v>
          </cell>
          <cell r="G14">
            <v>43</v>
          </cell>
          <cell r="H14">
            <v>14.76</v>
          </cell>
          <cell r="I14" t="str">
            <v>*</v>
          </cell>
          <cell r="J14">
            <v>42.12</v>
          </cell>
          <cell r="K14" t="str">
            <v>*</v>
          </cell>
        </row>
        <row r="15">
          <cell r="B15">
            <v>26.139130434782615</v>
          </cell>
          <cell r="C15">
            <v>28.6</v>
          </cell>
          <cell r="D15">
            <v>24.9</v>
          </cell>
          <cell r="E15">
            <v>78.652173913043484</v>
          </cell>
          <cell r="F15">
            <v>84</v>
          </cell>
          <cell r="G15">
            <v>70</v>
          </cell>
          <cell r="H15">
            <v>12.96</v>
          </cell>
          <cell r="I15" t="str">
            <v>*</v>
          </cell>
          <cell r="J15">
            <v>22.32</v>
          </cell>
          <cell r="K15" t="str">
            <v>*</v>
          </cell>
        </row>
        <row r="16">
          <cell r="B16">
            <v>28.358333333333334</v>
          </cell>
          <cell r="C16">
            <v>33.700000000000003</v>
          </cell>
          <cell r="D16">
            <v>24.3</v>
          </cell>
          <cell r="E16">
            <v>66.75</v>
          </cell>
          <cell r="F16">
            <v>85</v>
          </cell>
          <cell r="G16">
            <v>39</v>
          </cell>
          <cell r="H16">
            <v>15.840000000000002</v>
          </cell>
          <cell r="I16" t="str">
            <v>*</v>
          </cell>
          <cell r="J16">
            <v>35.64</v>
          </cell>
          <cell r="K16" t="str">
            <v>*</v>
          </cell>
        </row>
        <row r="17">
          <cell r="B17">
            <v>27.470833333333331</v>
          </cell>
          <cell r="C17">
            <v>33</v>
          </cell>
          <cell r="D17">
            <v>23.4</v>
          </cell>
          <cell r="E17">
            <v>67.708333333333329</v>
          </cell>
          <cell r="F17">
            <v>81</v>
          </cell>
          <cell r="G17">
            <v>46</v>
          </cell>
          <cell r="H17">
            <v>17.28</v>
          </cell>
          <cell r="I17" t="str">
            <v>*</v>
          </cell>
          <cell r="J17">
            <v>35.64</v>
          </cell>
          <cell r="K17" t="str">
            <v>*</v>
          </cell>
        </row>
        <row r="18">
          <cell r="B18">
            <v>28.429166666666671</v>
          </cell>
          <cell r="C18">
            <v>35.9</v>
          </cell>
          <cell r="D18">
            <v>22.4</v>
          </cell>
          <cell r="E18">
            <v>58.375</v>
          </cell>
          <cell r="F18">
            <v>80</v>
          </cell>
          <cell r="G18">
            <v>30</v>
          </cell>
          <cell r="H18">
            <v>7.5600000000000005</v>
          </cell>
          <cell r="I18" t="str">
            <v>*</v>
          </cell>
          <cell r="J18">
            <v>19.8</v>
          </cell>
          <cell r="K18" t="str">
            <v>*</v>
          </cell>
        </row>
        <row r="19">
          <cell r="B19">
            <v>29.67916666666666</v>
          </cell>
          <cell r="C19">
            <v>37.299999999999997</v>
          </cell>
          <cell r="D19">
            <v>24.4</v>
          </cell>
          <cell r="E19">
            <v>55.666666666666664</v>
          </cell>
          <cell r="F19">
            <v>75</v>
          </cell>
          <cell r="G19">
            <v>30</v>
          </cell>
          <cell r="H19">
            <v>10.44</v>
          </cell>
          <cell r="I19" t="str">
            <v>*</v>
          </cell>
          <cell r="J19">
            <v>23.040000000000003</v>
          </cell>
          <cell r="K19" t="str">
            <v>*</v>
          </cell>
        </row>
        <row r="20">
          <cell r="B20">
            <v>29.629166666666666</v>
          </cell>
          <cell r="C20">
            <v>36</v>
          </cell>
          <cell r="D20">
            <v>23.3</v>
          </cell>
          <cell r="E20">
            <v>50</v>
          </cell>
          <cell r="F20">
            <v>73</v>
          </cell>
          <cell r="G20">
            <v>27</v>
          </cell>
          <cell r="H20">
            <v>9</v>
          </cell>
          <cell r="I20" t="str">
            <v>*</v>
          </cell>
          <cell r="J20">
            <v>21.6</v>
          </cell>
          <cell r="K20" t="str">
            <v>*</v>
          </cell>
        </row>
        <row r="21">
          <cell r="B21">
            <v>26.299999999999997</v>
          </cell>
          <cell r="C21">
            <v>34.4</v>
          </cell>
          <cell r="D21">
            <v>21.6</v>
          </cell>
          <cell r="E21">
            <v>60.25</v>
          </cell>
          <cell r="F21">
            <v>77</v>
          </cell>
          <cell r="G21">
            <v>34</v>
          </cell>
          <cell r="H21">
            <v>12.6</v>
          </cell>
          <cell r="I21" t="str">
            <v>*</v>
          </cell>
          <cell r="J21">
            <v>47.519999999999996</v>
          </cell>
          <cell r="K21" t="str">
            <v>*</v>
          </cell>
        </row>
        <row r="22">
          <cell r="B22">
            <v>23.179166666666664</v>
          </cell>
          <cell r="C22">
            <v>25.1</v>
          </cell>
          <cell r="D22">
            <v>21.8</v>
          </cell>
          <cell r="E22">
            <v>83.25</v>
          </cell>
          <cell r="F22">
            <v>86</v>
          </cell>
          <cell r="G22">
            <v>72</v>
          </cell>
          <cell r="H22">
            <v>7.2</v>
          </cell>
          <cell r="I22" t="str">
            <v>*</v>
          </cell>
          <cell r="J22">
            <v>18</v>
          </cell>
          <cell r="K22" t="str">
            <v>*</v>
          </cell>
        </row>
        <row r="23">
          <cell r="B23">
            <v>25.233333333333338</v>
          </cell>
          <cell r="C23">
            <v>31.9</v>
          </cell>
          <cell r="D23">
            <v>20.7</v>
          </cell>
          <cell r="E23">
            <v>75.75</v>
          </cell>
          <cell r="F23">
            <v>88</v>
          </cell>
          <cell r="G23">
            <v>52</v>
          </cell>
          <cell r="H23">
            <v>5.7600000000000007</v>
          </cell>
          <cell r="I23" t="str">
            <v>*</v>
          </cell>
          <cell r="J23">
            <v>14.4</v>
          </cell>
          <cell r="K23" t="str">
            <v>*</v>
          </cell>
        </row>
        <row r="24">
          <cell r="B24">
            <v>27.325000000000006</v>
          </cell>
          <cell r="C24">
            <v>33.9</v>
          </cell>
          <cell r="D24">
            <v>22</v>
          </cell>
          <cell r="E24">
            <v>62.916666666666664</v>
          </cell>
          <cell r="F24">
            <v>80</v>
          </cell>
          <cell r="G24">
            <v>34</v>
          </cell>
          <cell r="H24">
            <v>6.84</v>
          </cell>
          <cell r="I24" t="str">
            <v>*</v>
          </cell>
          <cell r="J24">
            <v>20.16</v>
          </cell>
          <cell r="K24" t="str">
            <v>*</v>
          </cell>
        </row>
        <row r="25">
          <cell r="B25">
            <v>27.570833333333336</v>
          </cell>
          <cell r="C25">
            <v>34.6</v>
          </cell>
          <cell r="D25">
            <v>20.9</v>
          </cell>
          <cell r="E25">
            <v>56</v>
          </cell>
          <cell r="F25">
            <v>80</v>
          </cell>
          <cell r="G25">
            <v>32</v>
          </cell>
          <cell r="H25">
            <v>7.5600000000000005</v>
          </cell>
          <cell r="I25" t="str">
            <v>*</v>
          </cell>
          <cell r="J25">
            <v>18</v>
          </cell>
          <cell r="K25" t="str">
            <v>*</v>
          </cell>
        </row>
        <row r="26">
          <cell r="B26">
            <v>27.575000000000003</v>
          </cell>
          <cell r="C26">
            <v>34.5</v>
          </cell>
          <cell r="D26">
            <v>20.6</v>
          </cell>
          <cell r="E26">
            <v>51.375</v>
          </cell>
          <cell r="F26">
            <v>74</v>
          </cell>
          <cell r="G26">
            <v>30</v>
          </cell>
          <cell r="H26">
            <v>10.08</v>
          </cell>
          <cell r="I26" t="str">
            <v>*</v>
          </cell>
          <cell r="J26">
            <v>28.8</v>
          </cell>
          <cell r="K26" t="str">
            <v>*</v>
          </cell>
        </row>
        <row r="27">
          <cell r="B27">
            <v>27.724999999999994</v>
          </cell>
          <cell r="C27">
            <v>34.6</v>
          </cell>
          <cell r="D27">
            <v>21.5</v>
          </cell>
          <cell r="E27">
            <v>47.916666666666664</v>
          </cell>
          <cell r="F27">
            <v>65</v>
          </cell>
          <cell r="G27">
            <v>26</v>
          </cell>
          <cell r="H27">
            <v>13.32</v>
          </cell>
          <cell r="I27" t="str">
            <v>*</v>
          </cell>
          <cell r="J27">
            <v>27.36</v>
          </cell>
          <cell r="K27" t="str">
            <v>*</v>
          </cell>
        </row>
        <row r="28">
          <cell r="B28">
            <v>27.19583333333334</v>
          </cell>
          <cell r="C28">
            <v>32</v>
          </cell>
          <cell r="D28">
            <v>23.5</v>
          </cell>
          <cell r="E28">
            <v>51.458333333333336</v>
          </cell>
          <cell r="F28">
            <v>59</v>
          </cell>
          <cell r="G28">
            <v>34</v>
          </cell>
          <cell r="H28">
            <v>15.120000000000001</v>
          </cell>
          <cell r="I28" t="str">
            <v>*</v>
          </cell>
          <cell r="J28">
            <v>32.4</v>
          </cell>
          <cell r="K28" t="str">
            <v>*</v>
          </cell>
        </row>
        <row r="29">
          <cell r="B29">
            <v>27.004166666666663</v>
          </cell>
          <cell r="C29">
            <v>33</v>
          </cell>
          <cell r="D29">
            <v>22.8</v>
          </cell>
          <cell r="E29">
            <v>57.625</v>
          </cell>
          <cell r="F29">
            <v>72</v>
          </cell>
          <cell r="G29">
            <v>41</v>
          </cell>
          <cell r="H29">
            <v>10.8</v>
          </cell>
          <cell r="I29" t="str">
            <v>*</v>
          </cell>
          <cell r="J29">
            <v>27.720000000000002</v>
          </cell>
          <cell r="K29" t="str">
            <v>*</v>
          </cell>
        </row>
        <row r="30">
          <cell r="B30">
            <v>28.204545454545453</v>
          </cell>
          <cell r="C30">
            <v>35.799999999999997</v>
          </cell>
          <cell r="D30">
            <v>22.7</v>
          </cell>
          <cell r="E30">
            <v>59</v>
          </cell>
          <cell r="F30">
            <v>79</v>
          </cell>
          <cell r="G30">
            <v>34</v>
          </cell>
          <cell r="H30">
            <v>7.9200000000000008</v>
          </cell>
          <cell r="I30" t="str">
            <v>*</v>
          </cell>
          <cell r="J30">
            <v>20.88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27.826086956521738</v>
          </cell>
          <cell r="C5">
            <v>34.4</v>
          </cell>
          <cell r="D5">
            <v>21.6</v>
          </cell>
          <cell r="E5">
            <v>60.869565217391305</v>
          </cell>
          <cell r="F5">
            <v>88</v>
          </cell>
          <cell r="G5">
            <v>34</v>
          </cell>
          <cell r="H5">
            <v>11.520000000000001</v>
          </cell>
          <cell r="I5" t="str">
            <v>*</v>
          </cell>
          <cell r="J5">
            <v>26.64</v>
          </cell>
          <cell r="K5">
            <v>0</v>
          </cell>
        </row>
        <row r="6">
          <cell r="B6">
            <v>27.008333333333336</v>
          </cell>
          <cell r="C6">
            <v>35.299999999999997</v>
          </cell>
          <cell r="D6">
            <v>21.2</v>
          </cell>
          <cell r="E6">
            <v>65.25</v>
          </cell>
          <cell r="F6">
            <v>88</v>
          </cell>
          <cell r="G6">
            <v>35</v>
          </cell>
          <cell r="H6">
            <v>14.4</v>
          </cell>
          <cell r="I6" t="str">
            <v>*</v>
          </cell>
          <cell r="J6">
            <v>41.4</v>
          </cell>
          <cell r="K6">
            <v>16.2</v>
          </cell>
        </row>
        <row r="7">
          <cell r="B7">
            <v>26.40454545454546</v>
          </cell>
          <cell r="C7">
            <v>33.700000000000003</v>
          </cell>
          <cell r="D7">
            <v>23</v>
          </cell>
          <cell r="E7">
            <v>76.590909090909093</v>
          </cell>
          <cell r="F7">
            <v>91</v>
          </cell>
          <cell r="G7">
            <v>45</v>
          </cell>
          <cell r="H7">
            <v>14.04</v>
          </cell>
          <cell r="I7" t="str">
            <v>*</v>
          </cell>
          <cell r="J7">
            <v>30.96</v>
          </cell>
          <cell r="K7">
            <v>17.600000000000001</v>
          </cell>
        </row>
        <row r="8">
          <cell r="B8">
            <v>25.722727272727276</v>
          </cell>
          <cell r="C8">
            <v>33.6</v>
          </cell>
          <cell r="D8">
            <v>22.9</v>
          </cell>
          <cell r="E8">
            <v>83.454545454545453</v>
          </cell>
          <cell r="F8">
            <v>94</v>
          </cell>
          <cell r="G8">
            <v>47</v>
          </cell>
          <cell r="H8">
            <v>6.48</v>
          </cell>
          <cell r="I8" t="str">
            <v>*</v>
          </cell>
          <cell r="J8">
            <v>34.56</v>
          </cell>
          <cell r="K8">
            <v>3.6</v>
          </cell>
        </row>
        <row r="9">
          <cell r="B9">
            <v>26.687500000000004</v>
          </cell>
          <cell r="C9">
            <v>32.799999999999997</v>
          </cell>
          <cell r="D9">
            <v>22.7</v>
          </cell>
          <cell r="E9">
            <v>77.791666666666671</v>
          </cell>
          <cell r="F9">
            <v>93</v>
          </cell>
          <cell r="G9">
            <v>48</v>
          </cell>
          <cell r="H9">
            <v>10.8</v>
          </cell>
          <cell r="I9" t="str">
            <v>*</v>
          </cell>
          <cell r="J9">
            <v>26.64</v>
          </cell>
          <cell r="K9">
            <v>1.5999999999999999</v>
          </cell>
        </row>
        <row r="10">
          <cell r="B10">
            <v>27.713043478260868</v>
          </cell>
          <cell r="C10">
            <v>33.700000000000003</v>
          </cell>
          <cell r="D10">
            <v>23.4</v>
          </cell>
          <cell r="E10">
            <v>75.260869565217391</v>
          </cell>
          <cell r="F10">
            <v>92</v>
          </cell>
          <cell r="G10">
            <v>47</v>
          </cell>
          <cell r="H10">
            <v>9.7200000000000006</v>
          </cell>
          <cell r="I10" t="str">
            <v>*</v>
          </cell>
          <cell r="J10">
            <v>37.800000000000004</v>
          </cell>
          <cell r="K10">
            <v>1.8</v>
          </cell>
        </row>
        <row r="11">
          <cell r="B11">
            <v>29.673913043478265</v>
          </cell>
          <cell r="C11">
            <v>35.299999999999997</v>
          </cell>
          <cell r="D11">
            <v>25.5</v>
          </cell>
          <cell r="E11">
            <v>68.130434782608702</v>
          </cell>
          <cell r="F11">
            <v>90</v>
          </cell>
          <cell r="G11">
            <v>41</v>
          </cell>
          <cell r="H11">
            <v>12.24</v>
          </cell>
          <cell r="I11" t="str">
            <v>*</v>
          </cell>
          <cell r="J11">
            <v>35.64</v>
          </cell>
          <cell r="K11">
            <v>0</v>
          </cell>
        </row>
        <row r="12">
          <cell r="B12">
            <v>30.287499999999994</v>
          </cell>
          <cell r="C12">
            <v>37.299999999999997</v>
          </cell>
          <cell r="D12">
            <v>24.4</v>
          </cell>
          <cell r="E12">
            <v>62.291666666666664</v>
          </cell>
          <cell r="F12">
            <v>86</v>
          </cell>
          <cell r="G12">
            <v>34</v>
          </cell>
          <cell r="H12">
            <v>9</v>
          </cell>
          <cell r="I12" t="str">
            <v>*</v>
          </cell>
          <cell r="J12">
            <v>22.32</v>
          </cell>
          <cell r="K12">
            <v>0</v>
          </cell>
        </row>
        <row r="13">
          <cell r="B13">
            <v>31.655000000000001</v>
          </cell>
          <cell r="C13">
            <v>37.6</v>
          </cell>
          <cell r="D13">
            <v>25.8</v>
          </cell>
          <cell r="E13">
            <v>60.6</v>
          </cell>
          <cell r="F13">
            <v>86</v>
          </cell>
          <cell r="G13">
            <v>35</v>
          </cell>
          <cell r="H13">
            <v>9.7200000000000006</v>
          </cell>
          <cell r="I13" t="str">
            <v>*</v>
          </cell>
          <cell r="J13">
            <v>27.36</v>
          </cell>
          <cell r="K13">
            <v>0</v>
          </cell>
        </row>
        <row r="14">
          <cell r="B14">
            <v>29.304545454545458</v>
          </cell>
          <cell r="C14">
            <v>34.9</v>
          </cell>
          <cell r="D14">
            <v>25.1</v>
          </cell>
          <cell r="E14">
            <v>69.727272727272734</v>
          </cell>
          <cell r="F14">
            <v>88</v>
          </cell>
          <cell r="G14">
            <v>51</v>
          </cell>
          <cell r="H14">
            <v>19.8</v>
          </cell>
          <cell r="I14" t="str">
            <v>*</v>
          </cell>
          <cell r="J14">
            <v>37.800000000000004</v>
          </cell>
          <cell r="K14">
            <v>0</v>
          </cell>
        </row>
        <row r="15">
          <cell r="B15">
            <v>27.6</v>
          </cell>
          <cell r="C15">
            <v>32.1</v>
          </cell>
          <cell r="D15">
            <v>25.2</v>
          </cell>
          <cell r="E15">
            <v>76.090909090909093</v>
          </cell>
          <cell r="F15">
            <v>86</v>
          </cell>
          <cell r="G15">
            <v>57</v>
          </cell>
          <cell r="H15">
            <v>7.9200000000000008</v>
          </cell>
          <cell r="I15" t="str">
            <v>*</v>
          </cell>
          <cell r="J15">
            <v>19.440000000000001</v>
          </cell>
          <cell r="K15">
            <v>0</v>
          </cell>
        </row>
        <row r="16">
          <cell r="B16">
            <v>28.886363636363637</v>
          </cell>
          <cell r="C16">
            <v>35.9</v>
          </cell>
          <cell r="D16">
            <v>23.7</v>
          </cell>
          <cell r="E16">
            <v>67.681818181818187</v>
          </cell>
          <cell r="F16">
            <v>91</v>
          </cell>
          <cell r="G16">
            <v>35</v>
          </cell>
          <cell r="H16">
            <v>11.879999999999999</v>
          </cell>
          <cell r="I16" t="str">
            <v>*</v>
          </cell>
          <cell r="J16">
            <v>34.56</v>
          </cell>
          <cell r="K16">
            <v>0</v>
          </cell>
        </row>
        <row r="17">
          <cell r="B17">
            <v>29.745454545454539</v>
          </cell>
          <cell r="C17">
            <v>36.9</v>
          </cell>
          <cell r="D17">
            <v>23.3</v>
          </cell>
          <cell r="E17">
            <v>60.363636363636367</v>
          </cell>
          <cell r="F17">
            <v>87</v>
          </cell>
          <cell r="G17">
            <v>31</v>
          </cell>
          <cell r="H17">
            <v>12.6</v>
          </cell>
          <cell r="I17" t="str">
            <v>*</v>
          </cell>
          <cell r="J17">
            <v>29.880000000000003</v>
          </cell>
          <cell r="K17">
            <v>0</v>
          </cell>
        </row>
        <row r="18">
          <cell r="B18">
            <v>30.975000000000001</v>
          </cell>
          <cell r="C18">
            <v>38.299999999999997</v>
          </cell>
          <cell r="D18">
            <v>24.3</v>
          </cell>
          <cell r="E18">
            <v>57.45</v>
          </cell>
          <cell r="F18">
            <v>87</v>
          </cell>
          <cell r="G18">
            <v>26</v>
          </cell>
          <cell r="H18">
            <v>7.5600000000000005</v>
          </cell>
          <cell r="I18" t="str">
            <v>*</v>
          </cell>
          <cell r="J18">
            <v>19.079999999999998</v>
          </cell>
          <cell r="K18">
            <v>0</v>
          </cell>
        </row>
        <row r="19">
          <cell r="B19">
            <v>30.495652173913044</v>
          </cell>
          <cell r="C19">
            <v>38.1</v>
          </cell>
          <cell r="D19">
            <v>24.1</v>
          </cell>
          <cell r="E19">
            <v>60.608695652173914</v>
          </cell>
          <cell r="F19">
            <v>87</v>
          </cell>
          <cell r="G19">
            <v>31</v>
          </cell>
          <cell r="H19">
            <v>15.120000000000001</v>
          </cell>
          <cell r="I19" t="str">
            <v>*</v>
          </cell>
          <cell r="J19">
            <v>42.12</v>
          </cell>
          <cell r="K19">
            <v>6.2</v>
          </cell>
        </row>
        <row r="20">
          <cell r="B20">
            <v>28.739130434782609</v>
          </cell>
          <cell r="C20">
            <v>36.1</v>
          </cell>
          <cell r="D20">
            <v>23.3</v>
          </cell>
          <cell r="E20">
            <v>66.739130434782609</v>
          </cell>
          <cell r="F20">
            <v>92</v>
          </cell>
          <cell r="G20">
            <v>29</v>
          </cell>
          <cell r="H20">
            <v>7.5600000000000005</v>
          </cell>
          <cell r="I20" t="str">
            <v>*</v>
          </cell>
          <cell r="J20">
            <v>42.12</v>
          </cell>
          <cell r="K20">
            <v>11.2</v>
          </cell>
        </row>
        <row r="21">
          <cell r="B21">
            <v>28.023809523809526</v>
          </cell>
          <cell r="C21">
            <v>34.700000000000003</v>
          </cell>
          <cell r="D21">
            <v>22.1</v>
          </cell>
          <cell r="E21">
            <v>66.904761904761898</v>
          </cell>
          <cell r="F21">
            <v>92</v>
          </cell>
          <cell r="G21">
            <v>38</v>
          </cell>
          <cell r="H21">
            <v>8.2799999999999994</v>
          </cell>
          <cell r="I21" t="str">
            <v>*</v>
          </cell>
          <cell r="J21">
            <v>23.040000000000003</v>
          </cell>
          <cell r="K21">
            <v>0</v>
          </cell>
        </row>
        <row r="22">
          <cell r="B22">
            <v>22.77391304347826</v>
          </cell>
          <cell r="C22">
            <v>27.2</v>
          </cell>
          <cell r="D22">
            <v>21.8</v>
          </cell>
          <cell r="E22">
            <v>90.260869565217391</v>
          </cell>
          <cell r="F22">
            <v>93</v>
          </cell>
          <cell r="G22">
            <v>64</v>
          </cell>
          <cell r="H22">
            <v>9</v>
          </cell>
          <cell r="I22" t="str">
            <v>*</v>
          </cell>
          <cell r="J22">
            <v>27.36</v>
          </cell>
          <cell r="K22">
            <v>40.200000000000003</v>
          </cell>
        </row>
        <row r="23">
          <cell r="B23">
            <v>26.082608695652173</v>
          </cell>
          <cell r="C23">
            <v>32.200000000000003</v>
          </cell>
          <cell r="D23">
            <v>22</v>
          </cell>
          <cell r="E23">
            <v>73.565217391304344</v>
          </cell>
          <cell r="F23">
            <v>92</v>
          </cell>
          <cell r="G23">
            <v>45</v>
          </cell>
          <cell r="H23">
            <v>5.7600000000000007</v>
          </cell>
          <cell r="I23" t="str">
            <v>*</v>
          </cell>
          <cell r="J23">
            <v>15.840000000000002</v>
          </cell>
          <cell r="K23">
            <v>0.2</v>
          </cell>
        </row>
        <row r="24">
          <cell r="B24">
            <v>27.787500000000005</v>
          </cell>
          <cell r="C24">
            <v>34</v>
          </cell>
          <cell r="D24">
            <v>23.3</v>
          </cell>
          <cell r="E24">
            <v>69.541666666666671</v>
          </cell>
          <cell r="F24">
            <v>87</v>
          </cell>
          <cell r="G24">
            <v>39</v>
          </cell>
          <cell r="H24">
            <v>5.4</v>
          </cell>
          <cell r="I24" t="str">
            <v>*</v>
          </cell>
          <cell r="J24">
            <v>24.48</v>
          </cell>
          <cell r="K24">
            <v>0</v>
          </cell>
        </row>
        <row r="25">
          <cell r="B25">
            <v>28.341666666666669</v>
          </cell>
          <cell r="C25">
            <v>34.700000000000003</v>
          </cell>
          <cell r="D25">
            <v>21.8</v>
          </cell>
          <cell r="E25">
            <v>60.833333333333336</v>
          </cell>
          <cell r="F25">
            <v>90</v>
          </cell>
          <cell r="G25">
            <v>28</v>
          </cell>
          <cell r="H25">
            <v>5.4</v>
          </cell>
          <cell r="I25" t="str">
            <v>*</v>
          </cell>
          <cell r="J25">
            <v>17.28</v>
          </cell>
          <cell r="K25">
            <v>0</v>
          </cell>
        </row>
        <row r="26">
          <cell r="B26">
            <v>28.695454545454542</v>
          </cell>
          <cell r="C26">
            <v>34.700000000000003</v>
          </cell>
          <cell r="D26">
            <v>22.5</v>
          </cell>
          <cell r="E26">
            <v>54.727272727272727</v>
          </cell>
          <cell r="F26">
            <v>80</v>
          </cell>
          <cell r="G26">
            <v>29</v>
          </cell>
          <cell r="H26">
            <v>5.7600000000000007</v>
          </cell>
          <cell r="I26" t="str">
            <v>*</v>
          </cell>
          <cell r="J26">
            <v>19.440000000000001</v>
          </cell>
          <cell r="K26">
            <v>0</v>
          </cell>
        </row>
        <row r="27">
          <cell r="B27">
            <v>28.286363636363635</v>
          </cell>
          <cell r="C27">
            <v>35.200000000000003</v>
          </cell>
          <cell r="D27">
            <v>21.6</v>
          </cell>
          <cell r="E27">
            <v>54.18181818181818</v>
          </cell>
          <cell r="F27">
            <v>78</v>
          </cell>
          <cell r="G27">
            <v>28</v>
          </cell>
          <cell r="H27">
            <v>10.8</v>
          </cell>
          <cell r="I27" t="str">
            <v>*</v>
          </cell>
          <cell r="J27">
            <v>27.36</v>
          </cell>
          <cell r="K27">
            <v>0</v>
          </cell>
        </row>
        <row r="28">
          <cell r="B28">
            <v>24.837499999999995</v>
          </cell>
          <cell r="C28">
            <v>28.2</v>
          </cell>
          <cell r="D28">
            <v>21.6</v>
          </cell>
          <cell r="E28">
            <v>73.75</v>
          </cell>
          <cell r="F28">
            <v>92</v>
          </cell>
          <cell r="G28">
            <v>58</v>
          </cell>
          <cell r="H28">
            <v>9</v>
          </cell>
          <cell r="I28" t="str">
            <v>*</v>
          </cell>
          <cell r="J28">
            <v>33.840000000000003</v>
          </cell>
          <cell r="K28">
            <v>24</v>
          </cell>
        </row>
        <row r="29">
          <cell r="B29">
            <v>26.269565217391307</v>
          </cell>
          <cell r="C29">
            <v>32.700000000000003</v>
          </cell>
          <cell r="D29">
            <v>22.2</v>
          </cell>
          <cell r="E29">
            <v>73.652173913043484</v>
          </cell>
          <cell r="F29">
            <v>93</v>
          </cell>
          <cell r="G29">
            <v>48</v>
          </cell>
          <cell r="H29">
            <v>6.48</v>
          </cell>
          <cell r="I29" t="str">
            <v>*</v>
          </cell>
          <cell r="J29">
            <v>17.64</v>
          </cell>
          <cell r="K29">
            <v>0</v>
          </cell>
        </row>
        <row r="30">
          <cell r="B30">
            <v>28.334782608695651</v>
          </cell>
          <cell r="C30">
            <v>35.200000000000003</v>
          </cell>
          <cell r="D30">
            <v>22.6</v>
          </cell>
          <cell r="E30">
            <v>67.086956521739125</v>
          </cell>
          <cell r="F30">
            <v>91</v>
          </cell>
          <cell r="G30">
            <v>36</v>
          </cell>
          <cell r="H30">
            <v>5.7600000000000007</v>
          </cell>
          <cell r="I30" t="str">
            <v>*</v>
          </cell>
          <cell r="J30">
            <v>25.2</v>
          </cell>
          <cell r="K30">
            <v>0</v>
          </cell>
        </row>
        <row r="31">
          <cell r="B31">
            <v>29.608695652173914</v>
          </cell>
          <cell r="C31">
            <v>36</v>
          </cell>
          <cell r="D31">
            <v>23.1</v>
          </cell>
          <cell r="E31">
            <v>66.521739130434781</v>
          </cell>
          <cell r="F31">
            <v>92</v>
          </cell>
          <cell r="G31">
            <v>36</v>
          </cell>
          <cell r="H31">
            <v>8.2799999999999994</v>
          </cell>
          <cell r="I31" t="str">
            <v>*</v>
          </cell>
          <cell r="J31">
            <v>16.920000000000002</v>
          </cell>
          <cell r="K31">
            <v>0</v>
          </cell>
        </row>
        <row r="32">
          <cell r="B32">
            <v>26.929166666666664</v>
          </cell>
          <cell r="C32">
            <v>33.799999999999997</v>
          </cell>
          <cell r="D32">
            <v>21.7</v>
          </cell>
          <cell r="E32">
            <v>78.416666666666671</v>
          </cell>
          <cell r="F32">
            <v>91</v>
          </cell>
          <cell r="G32">
            <v>52</v>
          </cell>
          <cell r="H32">
            <v>10.08</v>
          </cell>
          <cell r="I32" t="str">
            <v>*</v>
          </cell>
          <cell r="J32">
            <v>34.200000000000003</v>
          </cell>
          <cell r="K32">
            <v>19.2</v>
          </cell>
        </row>
        <row r="33">
          <cell r="B33">
            <v>27.395652173913039</v>
          </cell>
          <cell r="C33">
            <v>34</v>
          </cell>
          <cell r="D33">
            <v>23.5</v>
          </cell>
          <cell r="E33">
            <v>72.304347826086953</v>
          </cell>
          <cell r="F33">
            <v>93</v>
          </cell>
          <cell r="G33">
            <v>36</v>
          </cell>
          <cell r="H33">
            <v>6.84</v>
          </cell>
          <cell r="I33" t="str">
            <v>*</v>
          </cell>
          <cell r="J33">
            <v>16.2</v>
          </cell>
          <cell r="K33">
            <v>0.2</v>
          </cell>
        </row>
        <row r="34">
          <cell r="B34">
            <v>27.736363636363635</v>
          </cell>
          <cell r="C34">
            <v>35.4</v>
          </cell>
          <cell r="D34">
            <v>19.899999999999999</v>
          </cell>
          <cell r="E34">
            <v>59.18181818181818</v>
          </cell>
          <cell r="F34">
            <v>87</v>
          </cell>
          <cell r="G34">
            <v>35</v>
          </cell>
          <cell r="H34">
            <v>7.2</v>
          </cell>
          <cell r="I34" t="str">
            <v>*</v>
          </cell>
          <cell r="J34">
            <v>14.76</v>
          </cell>
          <cell r="K34">
            <v>0</v>
          </cell>
        </row>
        <row r="35">
          <cell r="B35">
            <v>29.377272727272736</v>
          </cell>
          <cell r="C35">
            <v>35.6</v>
          </cell>
          <cell r="D35">
            <v>23.8</v>
          </cell>
          <cell r="E35">
            <v>68.727272727272734</v>
          </cell>
          <cell r="F35">
            <v>91</v>
          </cell>
          <cell r="G35">
            <v>43</v>
          </cell>
          <cell r="H35">
            <v>6.48</v>
          </cell>
          <cell r="I35" t="str">
            <v>*</v>
          </cell>
          <cell r="J35">
            <v>18.720000000000002</v>
          </cell>
          <cell r="K3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27.241666666666671</v>
          </cell>
          <cell r="C5">
            <v>35.9</v>
          </cell>
          <cell r="D5">
            <v>21.4</v>
          </cell>
          <cell r="E5">
            <v>62.916666666666664</v>
          </cell>
          <cell r="F5">
            <v>89</v>
          </cell>
          <cell r="G5">
            <v>35</v>
          </cell>
          <cell r="H5">
            <v>19.440000000000001</v>
          </cell>
          <cell r="I5" t="str">
            <v>*</v>
          </cell>
          <cell r="J5">
            <v>32.4</v>
          </cell>
          <cell r="K5">
            <v>6.8</v>
          </cell>
        </row>
        <row r="6">
          <cell r="B6">
            <v>25.295833333333331</v>
          </cell>
          <cell r="C6">
            <v>33.5</v>
          </cell>
          <cell r="D6">
            <v>22.1</v>
          </cell>
          <cell r="E6">
            <v>75.666666666666671</v>
          </cell>
          <cell r="F6">
            <v>93</v>
          </cell>
          <cell r="G6">
            <v>43</v>
          </cell>
          <cell r="H6">
            <v>24.48</v>
          </cell>
          <cell r="I6" t="str">
            <v>*</v>
          </cell>
          <cell r="J6">
            <v>57.960000000000008</v>
          </cell>
          <cell r="K6">
            <v>0.2</v>
          </cell>
        </row>
        <row r="7">
          <cell r="B7">
            <v>25.487499999999997</v>
          </cell>
          <cell r="C7">
            <v>34</v>
          </cell>
          <cell r="D7">
            <v>21.5</v>
          </cell>
          <cell r="E7">
            <v>80.416666666666671</v>
          </cell>
          <cell r="F7">
            <v>98</v>
          </cell>
          <cell r="G7">
            <v>47</v>
          </cell>
          <cell r="H7">
            <v>19.440000000000001</v>
          </cell>
          <cell r="I7" t="str">
            <v>*</v>
          </cell>
          <cell r="J7">
            <v>50.04</v>
          </cell>
          <cell r="K7">
            <v>23.4</v>
          </cell>
        </row>
        <row r="8">
          <cell r="B8">
            <v>24.387499999999999</v>
          </cell>
          <cell r="C8">
            <v>32</v>
          </cell>
          <cell r="D8">
            <v>21.5</v>
          </cell>
          <cell r="E8">
            <v>88</v>
          </cell>
          <cell r="F8">
            <v>98</v>
          </cell>
          <cell r="G8">
            <v>56</v>
          </cell>
          <cell r="H8">
            <v>16.559999999999999</v>
          </cell>
          <cell r="I8" t="str">
            <v>*</v>
          </cell>
          <cell r="J8">
            <v>48.96</v>
          </cell>
          <cell r="K8">
            <v>22.599999999999998</v>
          </cell>
        </row>
        <row r="9">
          <cell r="B9">
            <v>25.366666666666671</v>
          </cell>
          <cell r="C9">
            <v>31.4</v>
          </cell>
          <cell r="D9">
            <v>22</v>
          </cell>
          <cell r="E9">
            <v>84.625</v>
          </cell>
          <cell r="F9">
            <v>99</v>
          </cell>
          <cell r="G9">
            <v>55</v>
          </cell>
          <cell r="H9">
            <v>11.520000000000001</v>
          </cell>
          <cell r="I9" t="str">
            <v>*</v>
          </cell>
          <cell r="J9">
            <v>33.480000000000004</v>
          </cell>
          <cell r="K9">
            <v>0</v>
          </cell>
        </row>
        <row r="10">
          <cell r="B10">
            <v>26.295833333333334</v>
          </cell>
          <cell r="C10">
            <v>32.5</v>
          </cell>
          <cell r="D10">
            <v>23</v>
          </cell>
          <cell r="E10">
            <v>82.041666666666671</v>
          </cell>
          <cell r="F10">
            <v>97</v>
          </cell>
          <cell r="G10">
            <v>52</v>
          </cell>
          <cell r="H10">
            <v>15.840000000000002</v>
          </cell>
          <cell r="I10" t="str">
            <v>*</v>
          </cell>
          <cell r="J10">
            <v>48.24</v>
          </cell>
          <cell r="K10">
            <v>5.3999999999999995</v>
          </cell>
        </row>
        <row r="11">
          <cell r="B11">
            <v>26.195833333333344</v>
          </cell>
          <cell r="C11">
            <v>32.4</v>
          </cell>
          <cell r="D11">
            <v>23.1</v>
          </cell>
          <cell r="E11">
            <v>84.041666666666671</v>
          </cell>
          <cell r="F11">
            <v>98</v>
          </cell>
          <cell r="G11">
            <v>60</v>
          </cell>
          <cell r="H11">
            <v>11.16</v>
          </cell>
          <cell r="I11" t="str">
            <v>*</v>
          </cell>
          <cell r="J11">
            <v>27</v>
          </cell>
          <cell r="K11">
            <v>0.4</v>
          </cell>
        </row>
        <row r="12">
          <cell r="B12">
            <v>28.791666666666668</v>
          </cell>
          <cell r="C12">
            <v>35.6</v>
          </cell>
          <cell r="D12">
            <v>24.1</v>
          </cell>
          <cell r="E12">
            <v>75.458333333333329</v>
          </cell>
          <cell r="F12">
            <v>96</v>
          </cell>
          <cell r="G12">
            <v>46</v>
          </cell>
          <cell r="H12">
            <v>16.920000000000002</v>
          </cell>
          <cell r="I12" t="str">
            <v>*</v>
          </cell>
          <cell r="J12">
            <v>29.16</v>
          </cell>
          <cell r="K12">
            <v>0</v>
          </cell>
        </row>
        <row r="13">
          <cell r="B13">
            <v>27.037500000000009</v>
          </cell>
          <cell r="C13">
            <v>31</v>
          </cell>
          <cell r="D13">
            <v>24.4</v>
          </cell>
          <cell r="E13">
            <v>81</v>
          </cell>
          <cell r="F13">
            <v>95</v>
          </cell>
          <cell r="G13">
            <v>57</v>
          </cell>
          <cell r="H13">
            <v>18.36</v>
          </cell>
          <cell r="I13" t="str">
            <v>*</v>
          </cell>
          <cell r="J13">
            <v>35.28</v>
          </cell>
          <cell r="K13">
            <v>3.8</v>
          </cell>
        </row>
        <row r="14">
          <cell r="B14">
            <v>27.141666666666669</v>
          </cell>
          <cell r="C14">
            <v>34.5</v>
          </cell>
          <cell r="D14">
            <v>23.1</v>
          </cell>
          <cell r="E14">
            <v>81.583333333333329</v>
          </cell>
          <cell r="F14">
            <v>98</v>
          </cell>
          <cell r="G14">
            <v>48</v>
          </cell>
          <cell r="H14">
            <v>16.2</v>
          </cell>
          <cell r="I14" t="str">
            <v>*</v>
          </cell>
          <cell r="J14">
            <v>37.080000000000005</v>
          </cell>
          <cell r="K14">
            <v>11.2</v>
          </cell>
        </row>
        <row r="15">
          <cell r="B15">
            <v>25.779166666666665</v>
          </cell>
          <cell r="C15">
            <v>31</v>
          </cell>
          <cell r="D15">
            <v>22.2</v>
          </cell>
          <cell r="E15">
            <v>87.208333333333329</v>
          </cell>
          <cell r="F15">
            <v>99</v>
          </cell>
          <cell r="G15">
            <v>60</v>
          </cell>
          <cell r="H15">
            <v>20.52</v>
          </cell>
          <cell r="I15" t="str">
            <v>*</v>
          </cell>
          <cell r="J15">
            <v>35.64</v>
          </cell>
          <cell r="K15">
            <v>0</v>
          </cell>
        </row>
        <row r="16">
          <cell r="B16">
            <v>27.325000000000003</v>
          </cell>
          <cell r="C16">
            <v>33.1</v>
          </cell>
          <cell r="D16">
            <v>23.3</v>
          </cell>
          <cell r="E16">
            <v>78.666666666666671</v>
          </cell>
          <cell r="F16">
            <v>96</v>
          </cell>
          <cell r="G16">
            <v>49</v>
          </cell>
          <cell r="H16">
            <v>24.840000000000003</v>
          </cell>
          <cell r="I16" t="str">
            <v>*</v>
          </cell>
          <cell r="J16">
            <v>47.88</v>
          </cell>
          <cell r="K16">
            <v>0</v>
          </cell>
        </row>
        <row r="17">
          <cell r="B17">
            <v>26.504166666666666</v>
          </cell>
          <cell r="C17">
            <v>31.3</v>
          </cell>
          <cell r="D17">
            <v>23.6</v>
          </cell>
          <cell r="E17">
            <v>80.833333333333329</v>
          </cell>
          <cell r="F17">
            <v>97</v>
          </cell>
          <cell r="G17">
            <v>62</v>
          </cell>
          <cell r="H17">
            <v>20.52</v>
          </cell>
          <cell r="I17" t="str">
            <v>*</v>
          </cell>
          <cell r="J17">
            <v>44.28</v>
          </cell>
          <cell r="K17">
            <v>8.1999999999999993</v>
          </cell>
        </row>
        <row r="18">
          <cell r="B18">
            <v>25.8125</v>
          </cell>
          <cell r="C18">
            <v>31.1</v>
          </cell>
          <cell r="D18">
            <v>21</v>
          </cell>
          <cell r="E18">
            <v>77.416666666666671</v>
          </cell>
          <cell r="F18">
            <v>96</v>
          </cell>
          <cell r="G18">
            <v>57</v>
          </cell>
          <cell r="H18">
            <v>15.120000000000001</v>
          </cell>
          <cell r="I18" t="str">
            <v>*</v>
          </cell>
          <cell r="J18">
            <v>30.96</v>
          </cell>
          <cell r="K18">
            <v>0</v>
          </cell>
        </row>
        <row r="19">
          <cell r="B19">
            <v>26.183333333333337</v>
          </cell>
          <cell r="C19">
            <v>32.6</v>
          </cell>
          <cell r="D19">
            <v>20.5</v>
          </cell>
          <cell r="E19">
            <v>72.083333333333329</v>
          </cell>
          <cell r="F19">
            <v>92</v>
          </cell>
          <cell r="G19">
            <v>50</v>
          </cell>
          <cell r="H19">
            <v>18.720000000000002</v>
          </cell>
          <cell r="I19" t="str">
            <v>*</v>
          </cell>
          <cell r="J19">
            <v>33.119999999999997</v>
          </cell>
          <cell r="K19">
            <v>0</v>
          </cell>
        </row>
        <row r="20">
          <cell r="B20">
            <v>27.450000000000003</v>
          </cell>
          <cell r="C20">
            <v>33.6</v>
          </cell>
          <cell r="D20">
            <v>21.6</v>
          </cell>
          <cell r="E20">
            <v>61.458333333333336</v>
          </cell>
          <cell r="F20">
            <v>90</v>
          </cell>
          <cell r="G20">
            <v>31</v>
          </cell>
          <cell r="H20">
            <v>11.879999999999999</v>
          </cell>
          <cell r="I20" t="str">
            <v>*</v>
          </cell>
          <cell r="J20">
            <v>26.64</v>
          </cell>
          <cell r="K20">
            <v>0</v>
          </cell>
        </row>
        <row r="21">
          <cell r="B21">
            <v>27.650000000000002</v>
          </cell>
          <cell r="C21">
            <v>34.5</v>
          </cell>
          <cell r="D21">
            <v>21.7</v>
          </cell>
          <cell r="E21">
            <v>60.833333333333336</v>
          </cell>
          <cell r="F21">
            <v>86</v>
          </cell>
          <cell r="G21">
            <v>35</v>
          </cell>
          <cell r="H21">
            <v>13.68</v>
          </cell>
          <cell r="I21" t="str">
            <v>*</v>
          </cell>
          <cell r="J21">
            <v>25.2</v>
          </cell>
          <cell r="K21">
            <v>0</v>
          </cell>
        </row>
        <row r="22">
          <cell r="B22">
            <v>23.345833333333331</v>
          </cell>
          <cell r="C22">
            <v>28.4</v>
          </cell>
          <cell r="D22">
            <v>21.3</v>
          </cell>
          <cell r="E22">
            <v>80.041666666666671</v>
          </cell>
          <cell r="F22">
            <v>95</v>
          </cell>
          <cell r="G22">
            <v>53</v>
          </cell>
          <cell r="H22">
            <v>23.040000000000003</v>
          </cell>
          <cell r="I22" t="str">
            <v>*</v>
          </cell>
          <cell r="J22">
            <v>50.04</v>
          </cell>
          <cell r="K22">
            <v>1.8</v>
          </cell>
        </row>
        <row r="23">
          <cell r="B23">
            <v>23.429166666666664</v>
          </cell>
          <cell r="C23">
            <v>28</v>
          </cell>
          <cell r="D23">
            <v>21</v>
          </cell>
          <cell r="E23">
            <v>86.833333333333329</v>
          </cell>
          <cell r="F23">
            <v>97</v>
          </cell>
          <cell r="G23">
            <v>67</v>
          </cell>
          <cell r="H23">
            <v>12.24</v>
          </cell>
          <cell r="I23" t="str">
            <v>*</v>
          </cell>
          <cell r="J23">
            <v>24.840000000000003</v>
          </cell>
          <cell r="K23">
            <v>0.4</v>
          </cell>
        </row>
        <row r="24">
          <cell r="B24">
            <v>24.925000000000001</v>
          </cell>
          <cell r="C24">
            <v>31.4</v>
          </cell>
          <cell r="D24">
            <v>19.5</v>
          </cell>
          <cell r="E24">
            <v>76.708333333333329</v>
          </cell>
          <cell r="F24">
            <v>98</v>
          </cell>
          <cell r="G24">
            <v>47</v>
          </cell>
          <cell r="H24">
            <v>10.8</v>
          </cell>
          <cell r="I24" t="str">
            <v>*</v>
          </cell>
          <cell r="J24">
            <v>24.840000000000003</v>
          </cell>
          <cell r="K24">
            <v>0</v>
          </cell>
        </row>
        <row r="25">
          <cell r="B25">
            <v>25.379166666666674</v>
          </cell>
          <cell r="C25">
            <v>31.2</v>
          </cell>
          <cell r="D25">
            <v>19.600000000000001</v>
          </cell>
          <cell r="E25">
            <v>67.625</v>
          </cell>
          <cell r="F25">
            <v>90</v>
          </cell>
          <cell r="G25">
            <v>45</v>
          </cell>
          <cell r="H25">
            <v>15.48</v>
          </cell>
          <cell r="I25" t="str">
            <v>*</v>
          </cell>
          <cell r="J25">
            <v>48.6</v>
          </cell>
          <cell r="K25">
            <v>0</v>
          </cell>
        </row>
        <row r="26">
          <cell r="B26">
            <v>25.145833333333329</v>
          </cell>
          <cell r="C26">
            <v>31.2</v>
          </cell>
          <cell r="D26">
            <v>19.899999999999999</v>
          </cell>
          <cell r="E26">
            <v>64.083333333333329</v>
          </cell>
          <cell r="F26">
            <v>88</v>
          </cell>
          <cell r="G26">
            <v>40</v>
          </cell>
          <cell r="H26">
            <v>23.759999999999998</v>
          </cell>
          <cell r="I26" t="str">
            <v>*</v>
          </cell>
          <cell r="J26">
            <v>42.84</v>
          </cell>
          <cell r="K26">
            <v>0</v>
          </cell>
        </row>
        <row r="27">
          <cell r="B27">
            <v>25.237499999999997</v>
          </cell>
          <cell r="C27">
            <v>33</v>
          </cell>
          <cell r="D27">
            <v>18.399999999999999</v>
          </cell>
          <cell r="E27">
            <v>63</v>
          </cell>
          <cell r="F27">
            <v>90</v>
          </cell>
          <cell r="G27">
            <v>36</v>
          </cell>
          <cell r="H27">
            <v>18.36</v>
          </cell>
          <cell r="I27" t="str">
            <v>*</v>
          </cell>
          <cell r="J27">
            <v>30.240000000000002</v>
          </cell>
          <cell r="K27">
            <v>0</v>
          </cell>
        </row>
        <row r="28">
          <cell r="B28">
            <v>26.629166666666666</v>
          </cell>
          <cell r="C28">
            <v>34.200000000000003</v>
          </cell>
          <cell r="D28">
            <v>20.100000000000001</v>
          </cell>
          <cell r="E28">
            <v>61.583333333333336</v>
          </cell>
          <cell r="F28">
            <v>87</v>
          </cell>
          <cell r="G28">
            <v>38</v>
          </cell>
          <cell r="H28">
            <v>18.36</v>
          </cell>
          <cell r="I28" t="str">
            <v>*</v>
          </cell>
          <cell r="J28">
            <v>30.6</v>
          </cell>
          <cell r="K28">
            <v>0</v>
          </cell>
        </row>
        <row r="29">
          <cell r="B29">
            <v>24.604166666666671</v>
          </cell>
          <cell r="C29">
            <v>30</v>
          </cell>
          <cell r="D29">
            <v>21.3</v>
          </cell>
          <cell r="E29">
            <v>80.666666666666671</v>
          </cell>
          <cell r="F29">
            <v>95</v>
          </cell>
          <cell r="G29">
            <v>60</v>
          </cell>
          <cell r="H29">
            <v>17.28</v>
          </cell>
          <cell r="I29" t="str">
            <v>*</v>
          </cell>
          <cell r="J29">
            <v>29.16</v>
          </cell>
          <cell r="K29">
            <v>0.60000000000000009</v>
          </cell>
        </row>
        <row r="30">
          <cell r="B30">
            <v>26.75</v>
          </cell>
          <cell r="C30">
            <v>33.200000000000003</v>
          </cell>
          <cell r="D30">
            <v>21.2</v>
          </cell>
          <cell r="E30">
            <v>72.708333333333329</v>
          </cell>
          <cell r="F30">
            <v>97</v>
          </cell>
          <cell r="G30">
            <v>44</v>
          </cell>
          <cell r="H30">
            <v>11.16</v>
          </cell>
          <cell r="I30" t="str">
            <v>*</v>
          </cell>
          <cell r="J30">
            <v>22.68</v>
          </cell>
          <cell r="K30">
            <v>0</v>
          </cell>
        </row>
        <row r="31">
          <cell r="B31">
            <v>28.512500000000006</v>
          </cell>
          <cell r="C31">
            <v>36.1</v>
          </cell>
          <cell r="D31">
            <v>22.4</v>
          </cell>
          <cell r="E31">
            <v>64.541666666666671</v>
          </cell>
          <cell r="F31">
            <v>90</v>
          </cell>
          <cell r="G31">
            <v>39</v>
          </cell>
          <cell r="H31">
            <v>10.8</v>
          </cell>
          <cell r="I31" t="str">
            <v>*</v>
          </cell>
          <cell r="J31">
            <v>20.52</v>
          </cell>
          <cell r="K31">
            <v>0</v>
          </cell>
        </row>
        <row r="32">
          <cell r="B32">
            <v>27.745833333333337</v>
          </cell>
          <cell r="C32">
            <v>35.299999999999997</v>
          </cell>
          <cell r="D32">
            <v>21.7</v>
          </cell>
          <cell r="E32">
            <v>70.625</v>
          </cell>
          <cell r="F32">
            <v>94</v>
          </cell>
          <cell r="G32">
            <v>46</v>
          </cell>
          <cell r="H32">
            <v>22.68</v>
          </cell>
          <cell r="I32" t="str">
            <v>*</v>
          </cell>
          <cell r="J32">
            <v>57.960000000000008</v>
          </cell>
          <cell r="K32">
            <v>3.4</v>
          </cell>
        </row>
        <row r="33">
          <cell r="B33">
            <v>26.629166666666666</v>
          </cell>
          <cell r="C33">
            <v>33.700000000000003</v>
          </cell>
          <cell r="D33">
            <v>21.6</v>
          </cell>
          <cell r="E33">
            <v>68.291666666666671</v>
          </cell>
          <cell r="F33">
            <v>97</v>
          </cell>
          <cell r="G33">
            <v>36</v>
          </cell>
          <cell r="H33">
            <v>11.16</v>
          </cell>
          <cell r="I33" t="str">
            <v>*</v>
          </cell>
          <cell r="J33">
            <v>25.56</v>
          </cell>
          <cell r="K33">
            <v>0.2</v>
          </cell>
        </row>
        <row r="34">
          <cell r="B34">
            <v>28.025000000000002</v>
          </cell>
          <cell r="C34">
            <v>36.200000000000003</v>
          </cell>
          <cell r="D34">
            <v>19.2</v>
          </cell>
          <cell r="E34">
            <v>55.958333333333336</v>
          </cell>
          <cell r="F34">
            <v>86</v>
          </cell>
          <cell r="G34">
            <v>34</v>
          </cell>
          <cell r="H34">
            <v>15.840000000000002</v>
          </cell>
          <cell r="I34" t="str">
            <v>*</v>
          </cell>
          <cell r="J34">
            <v>28.44</v>
          </cell>
          <cell r="K34">
            <v>0</v>
          </cell>
        </row>
        <row r="35">
          <cell r="B35">
            <v>28.187500000000004</v>
          </cell>
          <cell r="C35">
            <v>35.799999999999997</v>
          </cell>
          <cell r="D35">
            <v>22.2</v>
          </cell>
          <cell r="E35">
            <v>71.416666666666671</v>
          </cell>
          <cell r="F35">
            <v>95</v>
          </cell>
          <cell r="G35">
            <v>43</v>
          </cell>
          <cell r="H35">
            <v>14.76</v>
          </cell>
          <cell r="I35" t="str">
            <v>*</v>
          </cell>
          <cell r="J35">
            <v>26.28</v>
          </cell>
          <cell r="K35">
            <v>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28.308333333333334</v>
          </cell>
          <cell r="C5">
            <v>34.200000000000003</v>
          </cell>
          <cell r="D5">
            <v>22.4</v>
          </cell>
          <cell r="E5">
            <v>61.791666666666664</v>
          </cell>
          <cell r="F5">
            <v>89</v>
          </cell>
          <cell r="G5">
            <v>41</v>
          </cell>
          <cell r="H5">
            <v>15.120000000000001</v>
          </cell>
          <cell r="I5" t="str">
            <v>*</v>
          </cell>
          <cell r="J5">
            <v>27.720000000000002</v>
          </cell>
          <cell r="K5">
            <v>0</v>
          </cell>
        </row>
        <row r="6">
          <cell r="B6">
            <v>26.9375</v>
          </cell>
          <cell r="C6">
            <v>34.299999999999997</v>
          </cell>
          <cell r="D6">
            <v>22.5</v>
          </cell>
          <cell r="E6">
            <v>69.583333333333329</v>
          </cell>
          <cell r="F6">
            <v>92</v>
          </cell>
          <cell r="G6">
            <v>41</v>
          </cell>
          <cell r="H6">
            <v>24.12</v>
          </cell>
          <cell r="I6" t="str">
            <v>*</v>
          </cell>
          <cell r="J6">
            <v>39.24</v>
          </cell>
          <cell r="K6">
            <v>13</v>
          </cell>
        </row>
        <row r="7">
          <cell r="B7">
            <v>25.474999999999998</v>
          </cell>
          <cell r="C7">
            <v>32.1</v>
          </cell>
          <cell r="D7">
            <v>23.1</v>
          </cell>
          <cell r="E7">
            <v>84.208333333333329</v>
          </cell>
          <cell r="F7">
            <v>93</v>
          </cell>
          <cell r="G7">
            <v>56</v>
          </cell>
          <cell r="H7">
            <v>37.080000000000005</v>
          </cell>
          <cell r="I7" t="str">
            <v>*</v>
          </cell>
          <cell r="J7">
            <v>60.480000000000004</v>
          </cell>
          <cell r="K7">
            <v>14.6</v>
          </cell>
        </row>
        <row r="8">
          <cell r="B8">
            <v>26.066666666666666</v>
          </cell>
          <cell r="C8">
            <v>34.299999999999997</v>
          </cell>
          <cell r="D8">
            <v>23.3</v>
          </cell>
          <cell r="E8">
            <v>83</v>
          </cell>
          <cell r="F8">
            <v>94</v>
          </cell>
          <cell r="G8">
            <v>47</v>
          </cell>
          <cell r="H8">
            <v>16.920000000000002</v>
          </cell>
          <cell r="I8" t="str">
            <v>*</v>
          </cell>
          <cell r="J8">
            <v>43.2</v>
          </cell>
          <cell r="K8">
            <v>7.8</v>
          </cell>
        </row>
        <row r="9">
          <cell r="B9">
            <v>26.137500000000003</v>
          </cell>
          <cell r="C9">
            <v>32.9</v>
          </cell>
          <cell r="D9">
            <v>22.7</v>
          </cell>
          <cell r="E9">
            <v>80.916666666666671</v>
          </cell>
          <cell r="F9">
            <v>94</v>
          </cell>
          <cell r="G9">
            <v>49</v>
          </cell>
          <cell r="H9">
            <v>18.720000000000002</v>
          </cell>
          <cell r="I9" t="str">
            <v>*</v>
          </cell>
          <cell r="J9">
            <v>31.319999999999997</v>
          </cell>
          <cell r="K9">
            <v>1.2</v>
          </cell>
        </row>
        <row r="10">
          <cell r="B10">
            <v>28.704166666666666</v>
          </cell>
          <cell r="C10">
            <v>35.299999999999997</v>
          </cell>
          <cell r="D10">
            <v>24.2</v>
          </cell>
          <cell r="E10">
            <v>70.25</v>
          </cell>
          <cell r="F10">
            <v>91</v>
          </cell>
          <cell r="G10">
            <v>41</v>
          </cell>
          <cell r="H10">
            <v>19.8</v>
          </cell>
          <cell r="I10" t="str">
            <v>*</v>
          </cell>
          <cell r="J10">
            <v>42.12</v>
          </cell>
          <cell r="K10">
            <v>0</v>
          </cell>
        </row>
        <row r="11">
          <cell r="B11">
            <v>29.645833333333339</v>
          </cell>
          <cell r="C11">
            <v>36.299999999999997</v>
          </cell>
          <cell r="D11">
            <v>24.2</v>
          </cell>
          <cell r="E11">
            <v>67.291666666666671</v>
          </cell>
          <cell r="F11">
            <v>91</v>
          </cell>
          <cell r="G11">
            <v>37</v>
          </cell>
          <cell r="H11">
            <v>21.240000000000002</v>
          </cell>
          <cell r="I11" t="str">
            <v>*</v>
          </cell>
          <cell r="J11">
            <v>36.36</v>
          </cell>
          <cell r="K11">
            <v>0</v>
          </cell>
        </row>
        <row r="12">
          <cell r="B12">
            <v>30.162499999999994</v>
          </cell>
          <cell r="C12">
            <v>37.5</v>
          </cell>
          <cell r="D12">
            <v>23.8</v>
          </cell>
          <cell r="E12">
            <v>62.583333333333336</v>
          </cell>
          <cell r="F12">
            <v>91</v>
          </cell>
          <cell r="G12">
            <v>32</v>
          </cell>
          <cell r="H12">
            <v>16.2</v>
          </cell>
          <cell r="I12" t="str">
            <v>*</v>
          </cell>
          <cell r="J12">
            <v>32.76</v>
          </cell>
          <cell r="K12">
            <v>0</v>
          </cell>
        </row>
        <row r="13">
          <cell r="B13">
            <v>31.387500000000003</v>
          </cell>
          <cell r="C13">
            <v>38.6</v>
          </cell>
          <cell r="D13">
            <v>24.6</v>
          </cell>
          <cell r="E13">
            <v>60.25</v>
          </cell>
          <cell r="F13">
            <v>90</v>
          </cell>
          <cell r="G13">
            <v>31</v>
          </cell>
          <cell r="H13">
            <v>17.28</v>
          </cell>
          <cell r="I13" t="str">
            <v>*</v>
          </cell>
          <cell r="J13">
            <v>30.96</v>
          </cell>
          <cell r="K13">
            <v>0</v>
          </cell>
        </row>
        <row r="14">
          <cell r="B14">
            <v>29.279166666666658</v>
          </cell>
          <cell r="C14">
            <v>33.1</v>
          </cell>
          <cell r="D14">
            <v>26.2</v>
          </cell>
          <cell r="E14">
            <v>68.25</v>
          </cell>
          <cell r="F14">
            <v>81</v>
          </cell>
          <cell r="G14">
            <v>53</v>
          </cell>
          <cell r="H14">
            <v>30.96</v>
          </cell>
          <cell r="I14" t="str">
            <v>*</v>
          </cell>
          <cell r="J14">
            <v>51.480000000000004</v>
          </cell>
          <cell r="K14">
            <v>0</v>
          </cell>
        </row>
        <row r="15">
          <cell r="B15">
            <v>28.074999999999999</v>
          </cell>
          <cell r="C15">
            <v>32.799999999999997</v>
          </cell>
          <cell r="D15">
            <v>25.2</v>
          </cell>
          <cell r="E15">
            <v>73.958333333333329</v>
          </cell>
          <cell r="F15">
            <v>91</v>
          </cell>
          <cell r="G15">
            <v>54</v>
          </cell>
          <cell r="H15">
            <v>20.16</v>
          </cell>
          <cell r="I15" t="str">
            <v>*</v>
          </cell>
          <cell r="J15">
            <v>34.200000000000003</v>
          </cell>
          <cell r="K15">
            <v>0</v>
          </cell>
        </row>
        <row r="16">
          <cell r="B16">
            <v>29.366666666666671</v>
          </cell>
          <cell r="C16">
            <v>36.299999999999997</v>
          </cell>
          <cell r="D16">
            <v>24.3</v>
          </cell>
          <cell r="E16">
            <v>63.958333333333336</v>
          </cell>
          <cell r="F16">
            <v>88</v>
          </cell>
          <cell r="G16">
            <v>36</v>
          </cell>
          <cell r="H16">
            <v>23.759999999999998</v>
          </cell>
          <cell r="I16" t="str">
            <v>*</v>
          </cell>
          <cell r="J16">
            <v>38.880000000000003</v>
          </cell>
          <cell r="K16">
            <v>0</v>
          </cell>
        </row>
        <row r="17">
          <cell r="B17">
            <v>30.554166666666671</v>
          </cell>
          <cell r="C17">
            <v>37.9</v>
          </cell>
          <cell r="D17">
            <v>24</v>
          </cell>
          <cell r="E17">
            <v>57.333333333333336</v>
          </cell>
          <cell r="F17">
            <v>87</v>
          </cell>
          <cell r="G17">
            <v>29</v>
          </cell>
          <cell r="H17">
            <v>19.8</v>
          </cell>
          <cell r="I17" t="str">
            <v>*</v>
          </cell>
          <cell r="J17">
            <v>37.800000000000004</v>
          </cell>
          <cell r="K17">
            <v>0</v>
          </cell>
        </row>
        <row r="18">
          <cell r="B18">
            <v>30.820833333333336</v>
          </cell>
          <cell r="C18">
            <v>38.4</v>
          </cell>
          <cell r="D18">
            <v>25.4</v>
          </cell>
          <cell r="E18">
            <v>59.5</v>
          </cell>
          <cell r="F18">
            <v>84</v>
          </cell>
          <cell r="G18">
            <v>34</v>
          </cell>
          <cell r="H18">
            <v>15.840000000000002</v>
          </cell>
          <cell r="I18" t="str">
            <v>*</v>
          </cell>
          <cell r="J18">
            <v>34.200000000000003</v>
          </cell>
          <cell r="K18">
            <v>0</v>
          </cell>
        </row>
        <row r="19">
          <cell r="B19">
            <v>30.45</v>
          </cell>
          <cell r="C19">
            <v>38.200000000000003</v>
          </cell>
          <cell r="D19">
            <v>24.5</v>
          </cell>
          <cell r="E19">
            <v>65.875</v>
          </cell>
          <cell r="F19">
            <v>91</v>
          </cell>
          <cell r="G19">
            <v>36</v>
          </cell>
          <cell r="H19">
            <v>13.68</v>
          </cell>
          <cell r="I19" t="str">
            <v>*</v>
          </cell>
          <cell r="J19">
            <v>25.92</v>
          </cell>
          <cell r="K19">
            <v>0</v>
          </cell>
        </row>
        <row r="20">
          <cell r="B20">
            <v>27.383333333333336</v>
          </cell>
          <cell r="C20">
            <v>33.5</v>
          </cell>
          <cell r="D20">
            <v>22.5</v>
          </cell>
          <cell r="E20">
            <v>72.833333333333329</v>
          </cell>
          <cell r="F20">
            <v>94</v>
          </cell>
          <cell r="G20">
            <v>50</v>
          </cell>
          <cell r="H20">
            <v>15.840000000000002</v>
          </cell>
          <cell r="I20" t="str">
            <v>*</v>
          </cell>
          <cell r="J20">
            <v>34.200000000000003</v>
          </cell>
          <cell r="K20">
            <v>16.8</v>
          </cell>
        </row>
        <row r="21">
          <cell r="B21">
            <v>27.766666666666666</v>
          </cell>
          <cell r="C21">
            <v>34.5</v>
          </cell>
          <cell r="D21">
            <v>22.4</v>
          </cell>
          <cell r="E21">
            <v>71.833333333333329</v>
          </cell>
          <cell r="F21">
            <v>89</v>
          </cell>
          <cell r="G21">
            <v>43</v>
          </cell>
          <cell r="H21">
            <v>12.96</v>
          </cell>
          <cell r="I21" t="str">
            <v>*</v>
          </cell>
          <cell r="J21">
            <v>38.159999999999997</v>
          </cell>
          <cell r="K21">
            <v>0</v>
          </cell>
        </row>
        <row r="22">
          <cell r="B22">
            <v>25.341666666666669</v>
          </cell>
          <cell r="C22">
            <v>28.9</v>
          </cell>
          <cell r="D22">
            <v>23</v>
          </cell>
          <cell r="E22">
            <v>83.791666666666671</v>
          </cell>
          <cell r="F22">
            <v>91</v>
          </cell>
          <cell r="G22">
            <v>73</v>
          </cell>
          <cell r="H22">
            <v>19.440000000000001</v>
          </cell>
          <cell r="I22" t="str">
            <v>*</v>
          </cell>
          <cell r="J22">
            <v>40.32</v>
          </cell>
          <cell r="K22">
            <v>6.6</v>
          </cell>
        </row>
        <row r="23">
          <cell r="B23">
            <v>25.579166666666666</v>
          </cell>
          <cell r="C23">
            <v>31.8</v>
          </cell>
          <cell r="D23">
            <v>22.2</v>
          </cell>
          <cell r="E23">
            <v>79.75</v>
          </cell>
          <cell r="F23">
            <v>94</v>
          </cell>
          <cell r="G23">
            <v>52</v>
          </cell>
          <cell r="H23">
            <v>12.24</v>
          </cell>
          <cell r="I23" t="str">
            <v>*</v>
          </cell>
          <cell r="J23">
            <v>22.68</v>
          </cell>
          <cell r="K23">
            <v>2.2000000000000002</v>
          </cell>
        </row>
        <row r="24">
          <cell r="B24">
            <v>27.558333333333334</v>
          </cell>
          <cell r="C24">
            <v>35</v>
          </cell>
          <cell r="D24">
            <v>21.7</v>
          </cell>
          <cell r="E24">
            <v>73.041666666666671</v>
          </cell>
          <cell r="F24">
            <v>94</v>
          </cell>
          <cell r="G24">
            <v>39</v>
          </cell>
          <cell r="H24">
            <v>16.559999999999999</v>
          </cell>
          <cell r="I24" t="str">
            <v>*</v>
          </cell>
          <cell r="J24">
            <v>34.200000000000003</v>
          </cell>
          <cell r="K24">
            <v>0</v>
          </cell>
        </row>
        <row r="25">
          <cell r="B25">
            <v>28.712500000000006</v>
          </cell>
          <cell r="C25">
            <v>36.6</v>
          </cell>
          <cell r="D25">
            <v>21.3</v>
          </cell>
          <cell r="E25">
            <v>63.875</v>
          </cell>
          <cell r="F25">
            <v>94</v>
          </cell>
          <cell r="G25">
            <v>25</v>
          </cell>
          <cell r="H25">
            <v>15.840000000000002</v>
          </cell>
          <cell r="I25" t="str">
            <v>*</v>
          </cell>
          <cell r="J25">
            <v>28.8</v>
          </cell>
          <cell r="K25">
            <v>0</v>
          </cell>
        </row>
        <row r="26">
          <cell r="B26">
            <v>28.162499999999994</v>
          </cell>
          <cell r="C26">
            <v>36.799999999999997</v>
          </cell>
          <cell r="D26">
            <v>20</v>
          </cell>
          <cell r="E26">
            <v>58.791666666666664</v>
          </cell>
          <cell r="F26">
            <v>91</v>
          </cell>
          <cell r="G26">
            <v>26</v>
          </cell>
          <cell r="H26">
            <v>19.8</v>
          </cell>
          <cell r="I26" t="str">
            <v>*</v>
          </cell>
          <cell r="J26">
            <v>36</v>
          </cell>
          <cell r="K26">
            <v>0</v>
          </cell>
        </row>
        <row r="27">
          <cell r="B27">
            <v>28.241666666666671</v>
          </cell>
          <cell r="C27">
            <v>36.1</v>
          </cell>
          <cell r="D27">
            <v>20.2</v>
          </cell>
          <cell r="E27">
            <v>61.916666666666664</v>
          </cell>
          <cell r="F27">
            <v>91</v>
          </cell>
          <cell r="G27">
            <v>29</v>
          </cell>
          <cell r="H27">
            <v>15.48</v>
          </cell>
          <cell r="I27" t="str">
            <v>*</v>
          </cell>
          <cell r="J27">
            <v>29.52</v>
          </cell>
          <cell r="K27">
            <v>0</v>
          </cell>
        </row>
        <row r="28">
          <cell r="B28">
            <v>26.337499999999995</v>
          </cell>
          <cell r="C28">
            <v>30.5</v>
          </cell>
          <cell r="D28">
            <v>23.1</v>
          </cell>
          <cell r="E28">
            <v>72.666666666666671</v>
          </cell>
          <cell r="F28">
            <v>86</v>
          </cell>
          <cell r="G28">
            <v>57</v>
          </cell>
          <cell r="H28">
            <v>25.56</v>
          </cell>
          <cell r="I28" t="str">
            <v>*</v>
          </cell>
          <cell r="J28">
            <v>42.480000000000004</v>
          </cell>
          <cell r="K28">
            <v>0.2</v>
          </cell>
        </row>
        <row r="29">
          <cell r="B29">
            <v>26.420833333333331</v>
          </cell>
          <cell r="C29">
            <v>34.799999999999997</v>
          </cell>
          <cell r="D29">
            <v>20.9</v>
          </cell>
          <cell r="E29">
            <v>73.5</v>
          </cell>
          <cell r="F29">
            <v>95</v>
          </cell>
          <cell r="G29">
            <v>40</v>
          </cell>
          <cell r="H29">
            <v>11.520000000000001</v>
          </cell>
          <cell r="I29" t="str">
            <v>*</v>
          </cell>
          <cell r="J29">
            <v>23.759999999999998</v>
          </cell>
          <cell r="K29">
            <v>0</v>
          </cell>
        </row>
        <row r="30">
          <cell r="B30">
            <v>28.425000000000001</v>
          </cell>
          <cell r="C30">
            <v>35.299999999999997</v>
          </cell>
          <cell r="D30">
            <v>23</v>
          </cell>
          <cell r="E30">
            <v>70.125</v>
          </cell>
          <cell r="F30">
            <v>94</v>
          </cell>
          <cell r="G30">
            <v>34</v>
          </cell>
          <cell r="H30">
            <v>10.44</v>
          </cell>
          <cell r="I30" t="str">
            <v>*</v>
          </cell>
          <cell r="J30">
            <v>23.040000000000003</v>
          </cell>
          <cell r="K30">
            <v>5.6000000000000005</v>
          </cell>
        </row>
        <row r="31">
          <cell r="B31">
            <v>29.266666666666666</v>
          </cell>
          <cell r="C31">
            <v>36.5</v>
          </cell>
          <cell r="D31">
            <v>23</v>
          </cell>
          <cell r="E31">
            <v>69.458333333333329</v>
          </cell>
          <cell r="F31">
            <v>92</v>
          </cell>
          <cell r="G31">
            <v>41</v>
          </cell>
          <cell r="H31">
            <v>16.920000000000002</v>
          </cell>
          <cell r="I31" t="str">
            <v>*</v>
          </cell>
          <cell r="J31">
            <v>34.56</v>
          </cell>
          <cell r="K31">
            <v>0</v>
          </cell>
        </row>
        <row r="32">
          <cell r="B32">
            <v>26.695833333333329</v>
          </cell>
          <cell r="C32">
            <v>32.9</v>
          </cell>
          <cell r="D32">
            <v>21.6</v>
          </cell>
          <cell r="E32">
            <v>81.666666666666671</v>
          </cell>
          <cell r="F32">
            <v>95</v>
          </cell>
          <cell r="G32">
            <v>45</v>
          </cell>
          <cell r="H32">
            <v>22.68</v>
          </cell>
          <cell r="I32" t="str">
            <v>*</v>
          </cell>
          <cell r="J32">
            <v>38.880000000000003</v>
          </cell>
          <cell r="K32">
            <v>58.8</v>
          </cell>
        </row>
        <row r="33">
          <cell r="B33">
            <v>27.104166666666668</v>
          </cell>
          <cell r="C33">
            <v>34.299999999999997</v>
          </cell>
          <cell r="D33">
            <v>22.7</v>
          </cell>
          <cell r="E33">
            <v>77.5</v>
          </cell>
          <cell r="F33">
            <v>99</v>
          </cell>
          <cell r="G33">
            <v>44</v>
          </cell>
          <cell r="H33">
            <v>20.52</v>
          </cell>
          <cell r="I33" t="str">
            <v>*</v>
          </cell>
          <cell r="J33">
            <v>34.200000000000003</v>
          </cell>
          <cell r="K33">
            <v>0</v>
          </cell>
        </row>
        <row r="34">
          <cell r="B34">
            <v>28.599999999999994</v>
          </cell>
          <cell r="C34">
            <v>34.5</v>
          </cell>
          <cell r="D34">
            <v>23.5</v>
          </cell>
          <cell r="E34">
            <v>74.583333333333329</v>
          </cell>
          <cell r="F34">
            <v>95</v>
          </cell>
          <cell r="G34">
            <v>47</v>
          </cell>
          <cell r="H34">
            <v>10.8</v>
          </cell>
          <cell r="I34" t="str">
            <v>*</v>
          </cell>
          <cell r="J34">
            <v>21.240000000000002</v>
          </cell>
          <cell r="K34">
            <v>0</v>
          </cell>
        </row>
        <row r="35">
          <cell r="B35">
            <v>29.154166666666672</v>
          </cell>
          <cell r="C35">
            <v>34.9</v>
          </cell>
          <cell r="D35">
            <v>24.5</v>
          </cell>
          <cell r="E35">
            <v>72.125</v>
          </cell>
          <cell r="F35">
            <v>93</v>
          </cell>
          <cell r="G35">
            <v>46</v>
          </cell>
          <cell r="H35">
            <v>18</v>
          </cell>
          <cell r="I35" t="str">
            <v>*</v>
          </cell>
          <cell r="J35">
            <v>29.16</v>
          </cell>
          <cell r="K35">
            <v>0</v>
          </cell>
        </row>
      </sheetData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26.525000000000002</v>
          </cell>
          <cell r="C5">
            <v>36.5</v>
          </cell>
          <cell r="D5">
            <v>20</v>
          </cell>
          <cell r="E5">
            <v>65.333333333333329</v>
          </cell>
          <cell r="F5">
            <v>92</v>
          </cell>
          <cell r="G5">
            <v>27</v>
          </cell>
          <cell r="H5">
            <v>10.08</v>
          </cell>
          <cell r="I5" t="str">
            <v>*</v>
          </cell>
          <cell r="J5">
            <v>24.840000000000003</v>
          </cell>
          <cell r="K5">
            <v>0</v>
          </cell>
        </row>
        <row r="6">
          <cell r="B6">
            <v>25.070833333333329</v>
          </cell>
          <cell r="C6">
            <v>33</v>
          </cell>
          <cell r="D6">
            <v>18.8</v>
          </cell>
          <cell r="E6">
            <v>75.625</v>
          </cell>
          <cell r="F6">
            <v>98</v>
          </cell>
          <cell r="G6">
            <v>47</v>
          </cell>
          <cell r="H6">
            <v>13.68</v>
          </cell>
          <cell r="I6" t="str">
            <v>*</v>
          </cell>
          <cell r="J6">
            <v>52.2</v>
          </cell>
          <cell r="K6">
            <v>24.2</v>
          </cell>
        </row>
        <row r="7">
          <cell r="B7">
            <v>24.591666666666669</v>
          </cell>
          <cell r="C7">
            <v>32.6</v>
          </cell>
          <cell r="D7">
            <v>21.5</v>
          </cell>
          <cell r="E7">
            <v>82.458333333333329</v>
          </cell>
          <cell r="F7">
            <v>97</v>
          </cell>
          <cell r="G7">
            <v>54</v>
          </cell>
          <cell r="H7">
            <v>25.56</v>
          </cell>
          <cell r="I7" t="str">
            <v>*</v>
          </cell>
          <cell r="J7">
            <v>42.12</v>
          </cell>
          <cell r="K7">
            <v>0</v>
          </cell>
        </row>
        <row r="8">
          <cell r="B8">
            <v>23.745833333333337</v>
          </cell>
          <cell r="C8">
            <v>29.5</v>
          </cell>
          <cell r="D8">
            <v>21.3</v>
          </cell>
          <cell r="E8">
            <v>87.875</v>
          </cell>
          <cell r="F8">
            <v>97</v>
          </cell>
          <cell r="G8">
            <v>63</v>
          </cell>
          <cell r="H8">
            <v>11.879999999999999</v>
          </cell>
          <cell r="I8" t="str">
            <v>*</v>
          </cell>
          <cell r="J8">
            <v>23.400000000000002</v>
          </cell>
          <cell r="K8">
            <v>8.6</v>
          </cell>
        </row>
        <row r="9">
          <cell r="B9">
            <v>24.629166666666666</v>
          </cell>
          <cell r="C9">
            <v>32.299999999999997</v>
          </cell>
          <cell r="D9">
            <v>20.8</v>
          </cell>
          <cell r="E9">
            <v>85</v>
          </cell>
          <cell r="F9">
            <v>97</v>
          </cell>
          <cell r="G9">
            <v>55</v>
          </cell>
          <cell r="H9">
            <v>13.32</v>
          </cell>
          <cell r="I9" t="str">
            <v>*</v>
          </cell>
          <cell r="J9">
            <v>28.8</v>
          </cell>
          <cell r="K9">
            <v>1.2</v>
          </cell>
        </row>
        <row r="10">
          <cell r="B10">
            <v>24.82083333333334</v>
          </cell>
          <cell r="C10">
            <v>32.1</v>
          </cell>
          <cell r="D10">
            <v>22.1</v>
          </cell>
          <cell r="E10">
            <v>86.458333333333329</v>
          </cell>
          <cell r="F10">
            <v>97</v>
          </cell>
          <cell r="G10">
            <v>55</v>
          </cell>
          <cell r="H10">
            <v>18</v>
          </cell>
          <cell r="I10" t="str">
            <v>*</v>
          </cell>
          <cell r="J10">
            <v>41.04</v>
          </cell>
          <cell r="K10">
            <v>18</v>
          </cell>
        </row>
        <row r="11">
          <cell r="B11">
            <v>27.450000000000003</v>
          </cell>
          <cell r="C11">
            <v>34.799999999999997</v>
          </cell>
          <cell r="D11">
            <v>22.8</v>
          </cell>
          <cell r="E11">
            <v>78.541666666666671</v>
          </cell>
          <cell r="F11">
            <v>96</v>
          </cell>
          <cell r="G11">
            <v>48</v>
          </cell>
          <cell r="H11">
            <v>11.520000000000001</v>
          </cell>
          <cell r="I11" t="str">
            <v>*</v>
          </cell>
          <cell r="J11">
            <v>30.6</v>
          </cell>
          <cell r="K11">
            <v>0</v>
          </cell>
        </row>
        <row r="12">
          <cell r="B12">
            <v>28.358333333333334</v>
          </cell>
          <cell r="C12">
            <v>36.4</v>
          </cell>
          <cell r="D12">
            <v>23.7</v>
          </cell>
          <cell r="E12">
            <v>74.791666666666671</v>
          </cell>
          <cell r="F12">
            <v>93</v>
          </cell>
          <cell r="G12">
            <v>43</v>
          </cell>
          <cell r="H12">
            <v>13.32</v>
          </cell>
          <cell r="I12" t="str">
            <v>*</v>
          </cell>
          <cell r="J12">
            <v>27</v>
          </cell>
          <cell r="K12">
            <v>0</v>
          </cell>
        </row>
        <row r="13">
          <cell r="B13">
            <v>26.229166666666668</v>
          </cell>
          <cell r="C13">
            <v>34</v>
          </cell>
          <cell r="D13">
            <v>22.4</v>
          </cell>
          <cell r="E13">
            <v>81.25</v>
          </cell>
          <cell r="F13">
            <v>96</v>
          </cell>
          <cell r="G13">
            <v>53</v>
          </cell>
          <cell r="H13">
            <v>16.559999999999999</v>
          </cell>
          <cell r="I13" t="str">
            <v>*</v>
          </cell>
          <cell r="J13">
            <v>38.880000000000003</v>
          </cell>
          <cell r="K13">
            <v>2.4</v>
          </cell>
        </row>
        <row r="14">
          <cell r="B14">
            <v>25.612500000000001</v>
          </cell>
          <cell r="C14">
            <v>35.6</v>
          </cell>
          <cell r="D14">
            <v>22.1</v>
          </cell>
          <cell r="E14">
            <v>83.666666666666671</v>
          </cell>
          <cell r="F14">
            <v>97</v>
          </cell>
          <cell r="G14">
            <v>49</v>
          </cell>
          <cell r="H14">
            <v>25.56</v>
          </cell>
          <cell r="I14" t="str">
            <v>*</v>
          </cell>
          <cell r="J14">
            <v>54</v>
          </cell>
          <cell r="K14">
            <v>0</v>
          </cell>
        </row>
        <row r="15">
          <cell r="B15">
            <v>26.604166666666668</v>
          </cell>
          <cell r="C15">
            <v>33.700000000000003</v>
          </cell>
          <cell r="D15">
            <v>22.4</v>
          </cell>
          <cell r="E15">
            <v>81.791666666666671</v>
          </cell>
          <cell r="F15">
            <v>97</v>
          </cell>
          <cell r="G15">
            <v>55</v>
          </cell>
          <cell r="H15">
            <v>15.48</v>
          </cell>
          <cell r="I15" t="str">
            <v>*</v>
          </cell>
          <cell r="J15">
            <v>35.28</v>
          </cell>
          <cell r="K15">
            <v>0</v>
          </cell>
        </row>
        <row r="16">
          <cell r="B16">
            <v>27.616666666666671</v>
          </cell>
          <cell r="C16">
            <v>34.200000000000003</v>
          </cell>
          <cell r="D16">
            <v>23.1</v>
          </cell>
          <cell r="E16">
            <v>74.958333333333329</v>
          </cell>
          <cell r="F16">
            <v>94</v>
          </cell>
          <cell r="G16">
            <v>46</v>
          </cell>
          <cell r="H16">
            <v>13.32</v>
          </cell>
          <cell r="I16" t="str">
            <v>*</v>
          </cell>
          <cell r="J16">
            <v>38.519999999999996</v>
          </cell>
          <cell r="K16">
            <v>0</v>
          </cell>
        </row>
        <row r="17">
          <cell r="B17">
            <v>26.162499999999998</v>
          </cell>
          <cell r="C17">
            <v>30.9</v>
          </cell>
          <cell r="D17">
            <v>23.7</v>
          </cell>
          <cell r="E17">
            <v>79.041666666666671</v>
          </cell>
          <cell r="F17">
            <v>91</v>
          </cell>
          <cell r="G17">
            <v>61</v>
          </cell>
          <cell r="H17">
            <v>18.36</v>
          </cell>
          <cell r="I17" t="str">
            <v>*</v>
          </cell>
          <cell r="J17">
            <v>37.800000000000004</v>
          </cell>
          <cell r="K17">
            <v>1.4</v>
          </cell>
        </row>
        <row r="18">
          <cell r="B18">
            <v>26.529166666666665</v>
          </cell>
          <cell r="C18">
            <v>33.799999999999997</v>
          </cell>
          <cell r="D18">
            <v>20.100000000000001</v>
          </cell>
          <cell r="E18">
            <v>76.208333333333329</v>
          </cell>
          <cell r="F18">
            <v>98</v>
          </cell>
          <cell r="G18">
            <v>50</v>
          </cell>
          <cell r="H18">
            <v>11.16</v>
          </cell>
          <cell r="I18" t="str">
            <v>*</v>
          </cell>
          <cell r="J18">
            <v>28.44</v>
          </cell>
          <cell r="K18">
            <v>0</v>
          </cell>
        </row>
        <row r="19">
          <cell r="B19">
            <v>27.166666666666671</v>
          </cell>
          <cell r="C19">
            <v>34.5</v>
          </cell>
          <cell r="D19">
            <v>21.6</v>
          </cell>
          <cell r="E19">
            <v>70.875</v>
          </cell>
          <cell r="F19">
            <v>92</v>
          </cell>
          <cell r="G19">
            <v>45</v>
          </cell>
          <cell r="H19">
            <v>16.920000000000002</v>
          </cell>
          <cell r="I19" t="str">
            <v>*</v>
          </cell>
          <cell r="J19">
            <v>34.56</v>
          </cell>
          <cell r="K19">
            <v>0</v>
          </cell>
        </row>
        <row r="20">
          <cell r="B20">
            <v>27.175000000000001</v>
          </cell>
          <cell r="C20">
            <v>34</v>
          </cell>
          <cell r="D20">
            <v>19.399999999999999</v>
          </cell>
          <cell r="E20">
            <v>67.625</v>
          </cell>
          <cell r="F20">
            <v>97</v>
          </cell>
          <cell r="G20">
            <v>36</v>
          </cell>
          <cell r="H20">
            <v>11.16</v>
          </cell>
          <cell r="I20" t="str">
            <v>*</v>
          </cell>
          <cell r="J20">
            <v>29.52</v>
          </cell>
          <cell r="K20">
            <v>0</v>
          </cell>
        </row>
        <row r="21">
          <cell r="B21">
            <v>25.620833333333337</v>
          </cell>
          <cell r="C21">
            <v>35.200000000000003</v>
          </cell>
          <cell r="D21">
            <v>18.3</v>
          </cell>
          <cell r="E21">
            <v>70.125</v>
          </cell>
          <cell r="F21">
            <v>96</v>
          </cell>
          <cell r="G21">
            <v>32</v>
          </cell>
          <cell r="H21">
            <v>9.7200000000000006</v>
          </cell>
          <cell r="I21" t="str">
            <v>*</v>
          </cell>
          <cell r="J21">
            <v>31.680000000000003</v>
          </cell>
          <cell r="K21">
            <v>0</v>
          </cell>
        </row>
        <row r="22">
          <cell r="B22">
            <v>22.683333333333334</v>
          </cell>
          <cell r="C22">
            <v>25.3</v>
          </cell>
          <cell r="D22">
            <v>20.5</v>
          </cell>
          <cell r="E22">
            <v>90</v>
          </cell>
          <cell r="F22">
            <v>97</v>
          </cell>
          <cell r="G22">
            <v>73</v>
          </cell>
          <cell r="H22">
            <v>11.520000000000001</v>
          </cell>
          <cell r="I22" t="str">
            <v>*</v>
          </cell>
          <cell r="J22">
            <v>24.48</v>
          </cell>
          <cell r="K22">
            <v>4.8</v>
          </cell>
        </row>
        <row r="23">
          <cell r="B23">
            <v>23.883333333333329</v>
          </cell>
          <cell r="C23">
            <v>30</v>
          </cell>
          <cell r="D23">
            <v>21.1</v>
          </cell>
          <cell r="E23">
            <v>84.875</v>
          </cell>
          <cell r="F23">
            <v>98</v>
          </cell>
          <cell r="G23">
            <v>58</v>
          </cell>
          <cell r="H23">
            <v>10.8</v>
          </cell>
          <cell r="I23" t="str">
            <v>*</v>
          </cell>
          <cell r="J23">
            <v>25.92</v>
          </cell>
          <cell r="K23">
            <v>0.4</v>
          </cell>
        </row>
        <row r="24">
          <cell r="B24">
            <v>24.679166666666671</v>
          </cell>
          <cell r="C24">
            <v>32</v>
          </cell>
          <cell r="D24">
            <v>18.7</v>
          </cell>
          <cell r="E24">
            <v>78.541666666666671</v>
          </cell>
          <cell r="F24">
            <v>98</v>
          </cell>
          <cell r="G24">
            <v>49</v>
          </cell>
          <cell r="H24">
            <v>11.879999999999999</v>
          </cell>
          <cell r="I24" t="str">
            <v>*</v>
          </cell>
          <cell r="J24">
            <v>23.040000000000003</v>
          </cell>
          <cell r="K24">
            <v>0</v>
          </cell>
        </row>
        <row r="25">
          <cell r="B25">
            <v>25.304166666666671</v>
          </cell>
          <cell r="C25">
            <v>33.200000000000003</v>
          </cell>
          <cell r="D25">
            <v>18.100000000000001</v>
          </cell>
          <cell r="E25">
            <v>68.416666666666671</v>
          </cell>
          <cell r="F25">
            <v>98</v>
          </cell>
          <cell r="G25">
            <v>35</v>
          </cell>
          <cell r="H25">
            <v>16.559999999999999</v>
          </cell>
          <cell r="I25" t="str">
            <v>*</v>
          </cell>
          <cell r="J25">
            <v>31.680000000000003</v>
          </cell>
          <cell r="K25">
            <v>0</v>
          </cell>
        </row>
        <row r="26">
          <cell r="B26">
            <v>25.341666666666672</v>
          </cell>
          <cell r="C26">
            <v>32.5</v>
          </cell>
          <cell r="D26">
            <v>19.2</v>
          </cell>
          <cell r="E26">
            <v>62.541666666666664</v>
          </cell>
          <cell r="F26">
            <v>87</v>
          </cell>
          <cell r="G26">
            <v>37</v>
          </cell>
          <cell r="H26">
            <v>19.079999999999998</v>
          </cell>
          <cell r="I26" t="str">
            <v>*</v>
          </cell>
          <cell r="J26">
            <v>41.4</v>
          </cell>
          <cell r="K26">
            <v>0</v>
          </cell>
        </row>
        <row r="27">
          <cell r="B27">
            <v>25.916666666666671</v>
          </cell>
          <cell r="C27">
            <v>34.1</v>
          </cell>
          <cell r="D27">
            <v>18.899999999999999</v>
          </cell>
          <cell r="E27">
            <v>59.5</v>
          </cell>
          <cell r="F27">
            <v>83</v>
          </cell>
          <cell r="G27">
            <v>33</v>
          </cell>
          <cell r="H27">
            <v>16.559999999999999</v>
          </cell>
          <cell r="I27" t="str">
            <v>*</v>
          </cell>
          <cell r="J27">
            <v>36.36</v>
          </cell>
          <cell r="K27">
            <v>0</v>
          </cell>
        </row>
        <row r="28">
          <cell r="B28">
            <v>25.629166666666674</v>
          </cell>
          <cell r="C28">
            <v>35.299999999999997</v>
          </cell>
          <cell r="D28">
            <v>18.8</v>
          </cell>
          <cell r="E28">
            <v>63.083333333333336</v>
          </cell>
          <cell r="F28">
            <v>91</v>
          </cell>
          <cell r="G28">
            <v>34</v>
          </cell>
          <cell r="H28">
            <v>17.28</v>
          </cell>
          <cell r="I28" t="str">
            <v>*</v>
          </cell>
          <cell r="J28">
            <v>42.480000000000004</v>
          </cell>
          <cell r="K28">
            <v>0.2</v>
          </cell>
        </row>
        <row r="29">
          <cell r="B29">
            <v>23.541666666666668</v>
          </cell>
          <cell r="C29">
            <v>31.7</v>
          </cell>
          <cell r="D29">
            <v>20.5</v>
          </cell>
          <cell r="E29">
            <v>86.208333333333329</v>
          </cell>
          <cell r="F29">
            <v>97</v>
          </cell>
          <cell r="G29">
            <v>56</v>
          </cell>
          <cell r="H29">
            <v>11.879999999999999</v>
          </cell>
          <cell r="I29" t="str">
            <v>*</v>
          </cell>
          <cell r="J29">
            <v>29.880000000000003</v>
          </cell>
          <cell r="K29">
            <v>10.4</v>
          </cell>
        </row>
        <row r="30">
          <cell r="B30">
            <v>25.445833333333336</v>
          </cell>
          <cell r="C30">
            <v>33.4</v>
          </cell>
          <cell r="D30">
            <v>19.3</v>
          </cell>
          <cell r="E30">
            <v>76.541666666666671</v>
          </cell>
          <cell r="F30">
            <v>98</v>
          </cell>
          <cell r="G30">
            <v>41</v>
          </cell>
          <cell r="H30">
            <v>8.64</v>
          </cell>
          <cell r="I30" t="str">
            <v>*</v>
          </cell>
          <cell r="J30">
            <v>20.52</v>
          </cell>
          <cell r="K30">
            <v>0</v>
          </cell>
        </row>
        <row r="31">
          <cell r="B31">
            <v>27.408333333333328</v>
          </cell>
          <cell r="C31">
            <v>36.1</v>
          </cell>
          <cell r="D31">
            <v>20.399999999999999</v>
          </cell>
          <cell r="E31">
            <v>71.541666666666671</v>
          </cell>
          <cell r="F31">
            <v>97</v>
          </cell>
          <cell r="G31">
            <v>39</v>
          </cell>
          <cell r="H31">
            <v>6.48</v>
          </cell>
          <cell r="I31" t="str">
            <v>*</v>
          </cell>
          <cell r="J31">
            <v>15.120000000000001</v>
          </cell>
          <cell r="K31">
            <v>0</v>
          </cell>
        </row>
        <row r="32">
          <cell r="B32">
            <v>25.866666666666664</v>
          </cell>
          <cell r="C32">
            <v>35.4</v>
          </cell>
          <cell r="D32">
            <v>19.7</v>
          </cell>
          <cell r="E32">
            <v>78.833333333333329</v>
          </cell>
          <cell r="F32">
            <v>97</v>
          </cell>
          <cell r="G32">
            <v>46</v>
          </cell>
          <cell r="H32">
            <v>20.88</v>
          </cell>
          <cell r="I32" t="str">
            <v>*</v>
          </cell>
          <cell r="J32">
            <v>46.800000000000004</v>
          </cell>
          <cell r="K32">
            <v>21.000000000000004</v>
          </cell>
        </row>
        <row r="33">
          <cell r="B33">
            <v>25.291666666666661</v>
          </cell>
          <cell r="C33">
            <v>32.299999999999997</v>
          </cell>
          <cell r="D33">
            <v>20</v>
          </cell>
          <cell r="E33">
            <v>73.666666666666671</v>
          </cell>
          <cell r="F33">
            <v>98</v>
          </cell>
          <cell r="G33">
            <v>37</v>
          </cell>
          <cell r="H33">
            <v>10.08</v>
          </cell>
          <cell r="I33" t="str">
            <v>*</v>
          </cell>
          <cell r="J33">
            <v>23.400000000000002</v>
          </cell>
          <cell r="K33">
            <v>0</v>
          </cell>
        </row>
        <row r="34">
          <cell r="B34">
            <v>25.441666666666666</v>
          </cell>
          <cell r="C34">
            <v>34.799999999999997</v>
          </cell>
          <cell r="D34">
            <v>17.100000000000001</v>
          </cell>
          <cell r="E34">
            <v>70.291666666666671</v>
          </cell>
          <cell r="F34">
            <v>96</v>
          </cell>
          <cell r="G34">
            <v>40</v>
          </cell>
          <cell r="H34">
            <v>11.520000000000001</v>
          </cell>
          <cell r="I34" t="str">
            <v>*</v>
          </cell>
          <cell r="J34">
            <v>25.2</v>
          </cell>
          <cell r="K34">
            <v>0</v>
          </cell>
        </row>
        <row r="35">
          <cell r="B35">
            <v>26.262499999999999</v>
          </cell>
          <cell r="C35" t="str">
            <v>*</v>
          </cell>
          <cell r="D35">
            <v>22.3</v>
          </cell>
          <cell r="E35">
            <v>77.625</v>
          </cell>
          <cell r="F35">
            <v>94</v>
          </cell>
          <cell r="G35">
            <v>55</v>
          </cell>
          <cell r="H35">
            <v>8.64</v>
          </cell>
          <cell r="I35" t="str">
            <v>*</v>
          </cell>
          <cell r="J35">
            <v>16.920000000000002</v>
          </cell>
          <cell r="K35">
            <v>0</v>
          </cell>
        </row>
      </sheetData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  <sheetName val="JANEIRO 1 CONV"/>
      <sheetName val="FEVEREIRO 1 CONV"/>
      <sheetName val="MARÇO 1 CONV"/>
      <sheetName val="ABBRIL 1 CONV"/>
      <sheetName val="MAIO 1 CONV"/>
      <sheetName val="JUNHO 1 CONV"/>
      <sheetName val="JULHO 1 CONV"/>
      <sheetName val="AGOSTO 1 CONV"/>
      <sheetName val="SETEMBRO 1 CONV"/>
      <sheetName val="OUTUBRO 1 CONV"/>
      <sheetName val="NOVEMBRO 1 CONV"/>
      <sheetName val="DEZEMBRO 1 CON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24.829166666666669</v>
          </cell>
          <cell r="C5">
            <v>31.7</v>
          </cell>
          <cell r="D5">
            <v>21</v>
          </cell>
          <cell r="E5">
            <v>74.041666666666671</v>
          </cell>
          <cell r="F5">
            <v>88</v>
          </cell>
          <cell r="G5">
            <v>46</v>
          </cell>
          <cell r="H5">
            <v>0</v>
          </cell>
          <cell r="I5" t="str">
            <v>*</v>
          </cell>
          <cell r="J5">
            <v>75.239999999999995</v>
          </cell>
          <cell r="K5">
            <v>11.2</v>
          </cell>
        </row>
        <row r="6">
          <cell r="B6">
            <v>27.862500000000008</v>
          </cell>
          <cell r="C6">
            <v>34.299999999999997</v>
          </cell>
          <cell r="D6">
            <v>23</v>
          </cell>
          <cell r="E6">
            <v>62.458333333333336</v>
          </cell>
          <cell r="F6">
            <v>87</v>
          </cell>
          <cell r="G6">
            <v>30</v>
          </cell>
          <cell r="H6">
            <v>20.52</v>
          </cell>
          <cell r="I6" t="str">
            <v>*</v>
          </cell>
          <cell r="J6">
            <v>46.080000000000005</v>
          </cell>
          <cell r="K6">
            <v>0</v>
          </cell>
        </row>
        <row r="7">
          <cell r="B7">
            <v>24.265217391304351</v>
          </cell>
          <cell r="C7">
            <v>31.1</v>
          </cell>
          <cell r="D7">
            <v>22.7</v>
          </cell>
          <cell r="E7">
            <v>83.304347826086953</v>
          </cell>
          <cell r="F7">
            <v>92</v>
          </cell>
          <cell r="G7">
            <v>52</v>
          </cell>
          <cell r="H7">
            <v>2.8800000000000003</v>
          </cell>
          <cell r="I7" t="str">
            <v>*</v>
          </cell>
          <cell r="J7">
            <v>42.12</v>
          </cell>
          <cell r="K7">
            <v>16.399999999999999</v>
          </cell>
        </row>
        <row r="8">
          <cell r="B8">
            <v>23.720833333333331</v>
          </cell>
          <cell r="C8">
            <v>27.1</v>
          </cell>
          <cell r="D8">
            <v>21.5</v>
          </cell>
          <cell r="E8">
            <v>86.375</v>
          </cell>
          <cell r="F8">
            <v>94</v>
          </cell>
          <cell r="G8">
            <v>68</v>
          </cell>
          <cell r="H8">
            <v>0</v>
          </cell>
          <cell r="I8" t="str">
            <v>*</v>
          </cell>
          <cell r="J8">
            <v>16.2</v>
          </cell>
          <cell r="K8">
            <v>68.800000000000011</v>
          </cell>
        </row>
        <row r="9">
          <cell r="B9">
            <v>25.94583333333334</v>
          </cell>
          <cell r="C9">
            <v>32.700000000000003</v>
          </cell>
          <cell r="D9">
            <v>22.5</v>
          </cell>
          <cell r="E9">
            <v>74.5</v>
          </cell>
          <cell r="F9">
            <v>91</v>
          </cell>
          <cell r="G9">
            <v>38</v>
          </cell>
          <cell r="H9">
            <v>11.879999999999999</v>
          </cell>
          <cell r="I9" t="str">
            <v>*</v>
          </cell>
          <cell r="J9">
            <v>40.32</v>
          </cell>
          <cell r="K9">
            <v>2.8</v>
          </cell>
        </row>
        <row r="10">
          <cell r="B10">
            <v>24.783333333333335</v>
          </cell>
          <cell r="C10">
            <v>31</v>
          </cell>
          <cell r="D10">
            <v>20.6</v>
          </cell>
          <cell r="E10">
            <v>79.25</v>
          </cell>
          <cell r="F10">
            <v>91</v>
          </cell>
          <cell r="G10">
            <v>53</v>
          </cell>
          <cell r="H10">
            <v>1.4400000000000002</v>
          </cell>
          <cell r="I10" t="str">
            <v>*</v>
          </cell>
          <cell r="J10">
            <v>33.480000000000004</v>
          </cell>
          <cell r="K10">
            <v>16.400000000000002</v>
          </cell>
        </row>
        <row r="11">
          <cell r="B11">
            <v>24.741666666666664</v>
          </cell>
          <cell r="C11">
            <v>31</v>
          </cell>
          <cell r="D11">
            <v>21.5</v>
          </cell>
          <cell r="E11">
            <v>81.875</v>
          </cell>
          <cell r="F11">
            <v>92</v>
          </cell>
          <cell r="G11">
            <v>56</v>
          </cell>
          <cell r="H11">
            <v>0</v>
          </cell>
          <cell r="I11" t="str">
            <v>*</v>
          </cell>
          <cell r="J11">
            <v>34.200000000000003</v>
          </cell>
          <cell r="K11">
            <v>5.4</v>
          </cell>
        </row>
        <row r="12">
          <cell r="B12">
            <v>27.179166666666664</v>
          </cell>
          <cell r="C12">
            <v>34.6</v>
          </cell>
          <cell r="D12">
            <v>22.6</v>
          </cell>
          <cell r="E12">
            <v>73.166666666666671</v>
          </cell>
          <cell r="F12">
            <v>91</v>
          </cell>
          <cell r="G12">
            <v>42</v>
          </cell>
          <cell r="H12">
            <v>0</v>
          </cell>
          <cell r="I12" t="str">
            <v>*</v>
          </cell>
          <cell r="J12">
            <v>28.8</v>
          </cell>
          <cell r="K12">
            <v>0.2</v>
          </cell>
        </row>
        <row r="13">
          <cell r="B13">
            <v>28.249999999999996</v>
          </cell>
          <cell r="C13">
            <v>34.700000000000003</v>
          </cell>
          <cell r="D13">
            <v>23.3</v>
          </cell>
          <cell r="E13">
            <v>69</v>
          </cell>
          <cell r="F13">
            <v>89</v>
          </cell>
          <cell r="G13">
            <v>41</v>
          </cell>
          <cell r="H13">
            <v>1.4400000000000002</v>
          </cell>
          <cell r="I13" t="str">
            <v>*</v>
          </cell>
          <cell r="J13">
            <v>31.680000000000003</v>
          </cell>
          <cell r="K13">
            <v>0</v>
          </cell>
        </row>
        <row r="14">
          <cell r="B14">
            <v>27.88333333333334</v>
          </cell>
          <cell r="C14">
            <v>34.700000000000003</v>
          </cell>
          <cell r="D14">
            <v>23.5</v>
          </cell>
          <cell r="E14">
            <v>68.583333333333329</v>
          </cell>
          <cell r="F14">
            <v>88</v>
          </cell>
          <cell r="G14">
            <v>39</v>
          </cell>
          <cell r="H14">
            <v>1.8</v>
          </cell>
          <cell r="I14" t="str">
            <v>*</v>
          </cell>
          <cell r="J14">
            <v>24.12</v>
          </cell>
          <cell r="K14">
            <v>0</v>
          </cell>
        </row>
        <row r="15">
          <cell r="B15">
            <v>26.129166666666666</v>
          </cell>
          <cell r="C15">
            <v>32.299999999999997</v>
          </cell>
          <cell r="D15">
            <v>20.8</v>
          </cell>
          <cell r="E15">
            <v>73.666666666666671</v>
          </cell>
          <cell r="F15">
            <v>94</v>
          </cell>
          <cell r="G15">
            <v>49</v>
          </cell>
          <cell r="H15">
            <v>11.16</v>
          </cell>
          <cell r="I15" t="str">
            <v>*</v>
          </cell>
          <cell r="J15">
            <v>56.16</v>
          </cell>
          <cell r="K15">
            <v>78.800000000000011</v>
          </cell>
        </row>
        <row r="16">
          <cell r="B16">
            <v>26.008333333333329</v>
          </cell>
          <cell r="C16">
            <v>32.799999999999997</v>
          </cell>
          <cell r="D16">
            <v>22</v>
          </cell>
          <cell r="E16">
            <v>75.833333333333329</v>
          </cell>
          <cell r="F16">
            <v>92</v>
          </cell>
          <cell r="G16">
            <v>44</v>
          </cell>
          <cell r="H16">
            <v>1.4400000000000002</v>
          </cell>
          <cell r="I16" t="str">
            <v>*</v>
          </cell>
          <cell r="J16">
            <v>46.800000000000004</v>
          </cell>
          <cell r="K16">
            <v>16.400000000000002</v>
          </cell>
        </row>
        <row r="17">
          <cell r="B17">
            <v>23.962500000000006</v>
          </cell>
          <cell r="C17">
            <v>31.7</v>
          </cell>
          <cell r="D17">
            <v>20.9</v>
          </cell>
          <cell r="E17">
            <v>84.583333333333329</v>
          </cell>
          <cell r="F17">
            <v>92</v>
          </cell>
          <cell r="G17">
            <v>54</v>
          </cell>
          <cell r="H17">
            <v>23.040000000000003</v>
          </cell>
          <cell r="I17" t="str">
            <v>*</v>
          </cell>
          <cell r="J17">
            <v>56.519999999999996</v>
          </cell>
          <cell r="K17">
            <v>16.399999999999999</v>
          </cell>
        </row>
        <row r="18">
          <cell r="B18">
            <v>25.191666666666674</v>
          </cell>
          <cell r="C18">
            <v>31.6</v>
          </cell>
          <cell r="D18">
            <v>21</v>
          </cell>
          <cell r="E18">
            <v>78.541666666666671</v>
          </cell>
          <cell r="F18">
            <v>93</v>
          </cell>
          <cell r="G18">
            <v>49</v>
          </cell>
          <cell r="H18">
            <v>0</v>
          </cell>
          <cell r="I18" t="str">
            <v>*</v>
          </cell>
          <cell r="J18">
            <v>0</v>
          </cell>
          <cell r="K18">
            <v>0</v>
          </cell>
        </row>
        <row r="19">
          <cell r="B19">
            <v>26.279166666666669</v>
          </cell>
          <cell r="C19">
            <v>32.299999999999997</v>
          </cell>
          <cell r="D19">
            <v>22.6</v>
          </cell>
          <cell r="E19">
            <v>74.416666666666671</v>
          </cell>
          <cell r="F19">
            <v>87</v>
          </cell>
          <cell r="G19">
            <v>49</v>
          </cell>
          <cell r="H19">
            <v>2.16</v>
          </cell>
          <cell r="I19" t="str">
            <v>*</v>
          </cell>
          <cell r="J19">
            <v>51.480000000000004</v>
          </cell>
          <cell r="K19">
            <v>3.6</v>
          </cell>
        </row>
        <row r="20">
          <cell r="B20">
            <v>25.504166666666666</v>
          </cell>
          <cell r="C20">
            <v>31.8</v>
          </cell>
          <cell r="D20">
            <v>21.4</v>
          </cell>
          <cell r="E20">
            <v>76.5</v>
          </cell>
          <cell r="F20">
            <v>92</v>
          </cell>
          <cell r="G20">
            <v>49</v>
          </cell>
          <cell r="H20">
            <v>0.36000000000000004</v>
          </cell>
          <cell r="I20" t="str">
            <v>*</v>
          </cell>
          <cell r="J20">
            <v>28.08</v>
          </cell>
          <cell r="K20">
            <v>0</v>
          </cell>
        </row>
        <row r="21">
          <cell r="B21">
            <v>26.116666666666664</v>
          </cell>
          <cell r="C21">
            <v>31.7</v>
          </cell>
          <cell r="D21">
            <v>21.5</v>
          </cell>
          <cell r="E21">
            <v>73.458333333333329</v>
          </cell>
          <cell r="F21">
            <v>92</v>
          </cell>
          <cell r="G21">
            <v>48</v>
          </cell>
          <cell r="H21">
            <v>0.36000000000000004</v>
          </cell>
          <cell r="I21" t="str">
            <v>*</v>
          </cell>
          <cell r="J21">
            <v>33.480000000000004</v>
          </cell>
          <cell r="K21">
            <v>0</v>
          </cell>
        </row>
        <row r="22">
          <cell r="B22">
            <v>25.225000000000005</v>
          </cell>
          <cell r="C22">
            <v>32.299999999999997</v>
          </cell>
          <cell r="D22">
            <v>21.9</v>
          </cell>
          <cell r="E22">
            <v>74.5</v>
          </cell>
          <cell r="F22">
            <v>90</v>
          </cell>
          <cell r="G22">
            <v>46</v>
          </cell>
          <cell r="H22">
            <v>0.36000000000000004</v>
          </cell>
          <cell r="I22" t="str">
            <v>*</v>
          </cell>
          <cell r="J22">
            <v>34.92</v>
          </cell>
          <cell r="K22">
            <v>2.8000000000000003</v>
          </cell>
        </row>
        <row r="23">
          <cell r="B23">
            <v>24.745833333333334</v>
          </cell>
          <cell r="C23">
            <v>31.1</v>
          </cell>
          <cell r="D23">
            <v>20.7</v>
          </cell>
          <cell r="E23">
            <v>77.958333333333329</v>
          </cell>
          <cell r="F23">
            <v>93</v>
          </cell>
          <cell r="G23">
            <v>51</v>
          </cell>
          <cell r="H23">
            <v>0</v>
          </cell>
          <cell r="I23" t="str">
            <v>*</v>
          </cell>
          <cell r="J23">
            <v>9.7200000000000006</v>
          </cell>
          <cell r="K23">
            <v>1.6</v>
          </cell>
        </row>
        <row r="24">
          <cell r="B24">
            <v>25.437499999999996</v>
          </cell>
          <cell r="C24">
            <v>31.9</v>
          </cell>
          <cell r="D24">
            <v>21.6</v>
          </cell>
          <cell r="E24">
            <v>76.041666666666671</v>
          </cell>
          <cell r="F24">
            <v>93</v>
          </cell>
          <cell r="G24">
            <v>46</v>
          </cell>
          <cell r="H24">
            <v>3.6</v>
          </cell>
          <cell r="I24" t="str">
            <v>*</v>
          </cell>
          <cell r="J24">
            <v>31.680000000000003</v>
          </cell>
          <cell r="K24">
            <v>0.4</v>
          </cell>
        </row>
        <row r="25">
          <cell r="B25">
            <v>25.437500000000004</v>
          </cell>
          <cell r="C25">
            <v>31.5</v>
          </cell>
          <cell r="D25">
            <v>21.2</v>
          </cell>
          <cell r="E25">
            <v>70.041666666666671</v>
          </cell>
          <cell r="F25">
            <v>88</v>
          </cell>
          <cell r="G25">
            <v>42</v>
          </cell>
          <cell r="H25">
            <v>1.08</v>
          </cell>
          <cell r="I25" t="str">
            <v>*</v>
          </cell>
          <cell r="J25">
            <v>27.36</v>
          </cell>
          <cell r="K25">
            <v>0</v>
          </cell>
        </row>
        <row r="26">
          <cell r="B26">
            <v>25.012499999999999</v>
          </cell>
          <cell r="C26">
            <v>30.9</v>
          </cell>
          <cell r="D26">
            <v>20</v>
          </cell>
          <cell r="E26">
            <v>64.75</v>
          </cell>
          <cell r="F26">
            <v>83</v>
          </cell>
          <cell r="G26">
            <v>38</v>
          </cell>
          <cell r="H26">
            <v>0.36000000000000004</v>
          </cell>
          <cell r="I26" t="str">
            <v>*</v>
          </cell>
          <cell r="J26">
            <v>24.48</v>
          </cell>
          <cell r="K26">
            <v>0</v>
          </cell>
        </row>
        <row r="27">
          <cell r="B27">
            <v>25.595833333333331</v>
          </cell>
          <cell r="C27">
            <v>33.299999999999997</v>
          </cell>
          <cell r="D27">
            <v>19.3</v>
          </cell>
          <cell r="E27">
            <v>62.625</v>
          </cell>
          <cell r="F27">
            <v>88</v>
          </cell>
          <cell r="G27">
            <v>30</v>
          </cell>
          <cell r="H27">
            <v>0</v>
          </cell>
          <cell r="I27" t="str">
            <v>*</v>
          </cell>
          <cell r="J27">
            <v>12.6</v>
          </cell>
          <cell r="K27">
            <v>0</v>
          </cell>
        </row>
        <row r="28">
          <cell r="B28">
            <v>25.554166666666664</v>
          </cell>
          <cell r="C28">
            <v>33.700000000000003</v>
          </cell>
          <cell r="D28">
            <v>19.600000000000001</v>
          </cell>
          <cell r="E28">
            <v>66.375</v>
          </cell>
          <cell r="F28">
            <v>87</v>
          </cell>
          <cell r="G28">
            <v>38</v>
          </cell>
          <cell r="H28">
            <v>0.36000000000000004</v>
          </cell>
          <cell r="I28" t="str">
            <v>*</v>
          </cell>
          <cell r="J28">
            <v>33.119999999999997</v>
          </cell>
          <cell r="K28">
            <v>0</v>
          </cell>
        </row>
        <row r="29">
          <cell r="B29">
            <v>26.237500000000001</v>
          </cell>
          <cell r="C29">
            <v>32</v>
          </cell>
          <cell r="D29">
            <v>22.4</v>
          </cell>
          <cell r="E29">
            <v>71.25</v>
          </cell>
          <cell r="F29">
            <v>89</v>
          </cell>
          <cell r="G29">
            <v>46</v>
          </cell>
          <cell r="H29">
            <v>0</v>
          </cell>
          <cell r="I29" t="str">
            <v>*</v>
          </cell>
          <cell r="J29">
            <v>22.68</v>
          </cell>
          <cell r="K29">
            <v>0.4</v>
          </cell>
        </row>
        <row r="30">
          <cell r="B30">
            <v>25.891666666666666</v>
          </cell>
          <cell r="C30">
            <v>31.1</v>
          </cell>
          <cell r="D30">
            <v>22.8</v>
          </cell>
          <cell r="E30">
            <v>75.75</v>
          </cell>
          <cell r="F30">
            <v>91</v>
          </cell>
          <cell r="G30">
            <v>49</v>
          </cell>
          <cell r="H30">
            <v>0</v>
          </cell>
          <cell r="I30" t="str">
            <v>*</v>
          </cell>
          <cell r="J30">
            <v>18.720000000000002</v>
          </cell>
          <cell r="K30">
            <v>0</v>
          </cell>
        </row>
        <row r="31">
          <cell r="B31">
            <v>27.154166666666658</v>
          </cell>
          <cell r="C31">
            <v>34.4</v>
          </cell>
          <cell r="D31">
            <v>23</v>
          </cell>
          <cell r="E31">
            <v>71.208333333333329</v>
          </cell>
          <cell r="F31">
            <v>91</v>
          </cell>
          <cell r="G31">
            <v>38</v>
          </cell>
          <cell r="H31">
            <v>4.6800000000000006</v>
          </cell>
          <cell r="I31" t="str">
            <v>*</v>
          </cell>
          <cell r="J31">
            <v>30.96</v>
          </cell>
          <cell r="K31">
            <v>0</v>
          </cell>
        </row>
        <row r="32">
          <cell r="B32">
            <v>27.74166666666666</v>
          </cell>
          <cell r="C32">
            <v>33.299999999999997</v>
          </cell>
          <cell r="D32">
            <v>24</v>
          </cell>
          <cell r="E32">
            <v>66.666666666666671</v>
          </cell>
          <cell r="F32">
            <v>80</v>
          </cell>
          <cell r="G32">
            <v>44</v>
          </cell>
          <cell r="H32">
            <v>15.48</v>
          </cell>
          <cell r="I32" t="str">
            <v>*</v>
          </cell>
          <cell r="J32">
            <v>36.36</v>
          </cell>
          <cell r="K32">
            <v>0</v>
          </cell>
        </row>
        <row r="33">
          <cell r="B33">
            <v>25.687500000000004</v>
          </cell>
          <cell r="C33">
            <v>30.8</v>
          </cell>
          <cell r="D33">
            <v>22</v>
          </cell>
          <cell r="E33">
            <v>78.583333333333329</v>
          </cell>
          <cell r="F33">
            <v>93</v>
          </cell>
          <cell r="G33">
            <v>55</v>
          </cell>
          <cell r="H33">
            <v>3.9600000000000004</v>
          </cell>
          <cell r="I33" t="str">
            <v>*</v>
          </cell>
          <cell r="J33">
            <v>35.28</v>
          </cell>
          <cell r="K33">
            <v>40</v>
          </cell>
        </row>
        <row r="34">
          <cell r="B34">
            <v>25.629166666666674</v>
          </cell>
          <cell r="C34">
            <v>32.200000000000003</v>
          </cell>
          <cell r="D34">
            <v>22.4</v>
          </cell>
          <cell r="E34">
            <v>80.083333333333329</v>
          </cell>
          <cell r="F34">
            <v>93</v>
          </cell>
          <cell r="G34">
            <v>53</v>
          </cell>
          <cell r="H34">
            <v>0.36000000000000004</v>
          </cell>
          <cell r="I34" t="str">
            <v>*</v>
          </cell>
          <cell r="J34">
            <v>40.680000000000007</v>
          </cell>
          <cell r="K34">
            <v>26.799999999999997</v>
          </cell>
        </row>
        <row r="35">
          <cell r="B35">
            <v>25.987500000000001</v>
          </cell>
          <cell r="C35">
            <v>31.2</v>
          </cell>
          <cell r="D35">
            <v>23</v>
          </cell>
          <cell r="E35">
            <v>76.791666666666671</v>
          </cell>
          <cell r="F35">
            <v>90</v>
          </cell>
          <cell r="G35">
            <v>56</v>
          </cell>
          <cell r="H35">
            <v>0.72000000000000008</v>
          </cell>
          <cell r="I35" t="str">
            <v>*</v>
          </cell>
          <cell r="J35">
            <v>36.72</v>
          </cell>
          <cell r="K35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 xml:space="preserve"> 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24.154166666666665</v>
          </cell>
          <cell r="C5">
            <v>32.299999999999997</v>
          </cell>
          <cell r="D5">
            <v>20</v>
          </cell>
          <cell r="E5">
            <v>66.166666666666671</v>
          </cell>
          <cell r="F5">
            <v>87</v>
          </cell>
          <cell r="G5">
            <v>35</v>
          </cell>
          <cell r="H5">
            <v>14.4</v>
          </cell>
          <cell r="I5" t="str">
            <v>*</v>
          </cell>
          <cell r="J5">
            <v>50.4</v>
          </cell>
          <cell r="K5">
            <v>1</v>
          </cell>
        </row>
        <row r="6">
          <cell r="B6">
            <v>23.841666666666669</v>
          </cell>
          <cell r="C6">
            <v>29.5</v>
          </cell>
          <cell r="D6">
            <v>18.7</v>
          </cell>
          <cell r="E6">
            <v>74.166666666666671</v>
          </cell>
          <cell r="F6">
            <v>93</v>
          </cell>
          <cell r="G6">
            <v>54</v>
          </cell>
          <cell r="H6">
            <v>12.96</v>
          </cell>
          <cell r="I6" t="str">
            <v>*</v>
          </cell>
          <cell r="J6">
            <v>34.56</v>
          </cell>
          <cell r="K6">
            <v>0</v>
          </cell>
        </row>
        <row r="7">
          <cell r="B7">
            <v>23.233333333333334</v>
          </cell>
          <cell r="C7">
            <v>29.3</v>
          </cell>
          <cell r="D7">
            <v>19</v>
          </cell>
          <cell r="E7">
            <v>80.083333333333329</v>
          </cell>
          <cell r="F7">
            <v>96</v>
          </cell>
          <cell r="G7">
            <v>52</v>
          </cell>
          <cell r="H7">
            <v>15.120000000000001</v>
          </cell>
          <cell r="I7" t="str">
            <v>*</v>
          </cell>
          <cell r="J7">
            <v>33.840000000000003</v>
          </cell>
          <cell r="K7">
            <v>35</v>
          </cell>
        </row>
        <row r="8">
          <cell r="B8">
            <v>23.908333333333331</v>
          </cell>
          <cell r="C8">
            <v>29.6</v>
          </cell>
          <cell r="D8">
            <v>19.8</v>
          </cell>
          <cell r="E8">
            <v>77.791666666666671</v>
          </cell>
          <cell r="F8">
            <v>90</v>
          </cell>
          <cell r="G8">
            <v>53</v>
          </cell>
          <cell r="H8">
            <v>11.16</v>
          </cell>
          <cell r="I8" t="str">
            <v>*</v>
          </cell>
          <cell r="J8">
            <v>23.400000000000002</v>
          </cell>
          <cell r="K8">
            <v>6.4</v>
          </cell>
        </row>
        <row r="9">
          <cell r="B9">
            <v>24.987500000000001</v>
          </cell>
          <cell r="C9">
            <v>29.9</v>
          </cell>
          <cell r="D9">
            <v>20.7</v>
          </cell>
          <cell r="E9">
            <v>74.416666666666671</v>
          </cell>
          <cell r="F9">
            <v>91</v>
          </cell>
          <cell r="G9">
            <v>54</v>
          </cell>
          <cell r="H9">
            <v>7.5600000000000005</v>
          </cell>
          <cell r="I9" t="str">
            <v>*</v>
          </cell>
          <cell r="J9">
            <v>21.96</v>
          </cell>
          <cell r="K9">
            <v>0</v>
          </cell>
        </row>
        <row r="10">
          <cell r="B10">
            <v>25.908333333333331</v>
          </cell>
          <cell r="C10">
            <v>31.7</v>
          </cell>
          <cell r="D10">
            <v>21.8</v>
          </cell>
          <cell r="E10">
            <v>70.875</v>
          </cell>
          <cell r="F10">
            <v>91</v>
          </cell>
          <cell r="G10">
            <v>43</v>
          </cell>
          <cell r="H10">
            <v>12.6</v>
          </cell>
          <cell r="I10" t="str">
            <v>*</v>
          </cell>
          <cell r="J10">
            <v>32.76</v>
          </cell>
          <cell r="K10">
            <v>0</v>
          </cell>
        </row>
        <row r="11">
          <cell r="B11">
            <v>27.200000000000003</v>
          </cell>
          <cell r="C11">
            <v>33.5</v>
          </cell>
          <cell r="D11">
            <v>21.8</v>
          </cell>
          <cell r="E11">
            <v>66.958333333333329</v>
          </cell>
          <cell r="F11">
            <v>92</v>
          </cell>
          <cell r="G11">
            <v>42</v>
          </cell>
          <cell r="H11">
            <v>13.32</v>
          </cell>
          <cell r="I11" t="str">
            <v>*</v>
          </cell>
          <cell r="J11">
            <v>32.04</v>
          </cell>
          <cell r="K11">
            <v>0</v>
          </cell>
        </row>
        <row r="12">
          <cell r="B12">
            <v>27.733333333333324</v>
          </cell>
          <cell r="C12">
            <v>33.4</v>
          </cell>
          <cell r="D12">
            <v>22.7</v>
          </cell>
          <cell r="E12">
            <v>66.041666666666671</v>
          </cell>
          <cell r="F12">
            <v>89</v>
          </cell>
          <cell r="G12">
            <v>43</v>
          </cell>
          <cell r="H12">
            <v>15.48</v>
          </cell>
          <cell r="I12" t="str">
            <v>*</v>
          </cell>
          <cell r="J12">
            <v>49.680000000000007</v>
          </cell>
          <cell r="K12">
            <v>0</v>
          </cell>
        </row>
        <row r="13">
          <cell r="B13">
            <v>27.329166666666666</v>
          </cell>
          <cell r="C13">
            <v>34.700000000000003</v>
          </cell>
          <cell r="D13">
            <v>21.4</v>
          </cell>
          <cell r="E13">
            <v>68.75</v>
          </cell>
          <cell r="F13">
            <v>95</v>
          </cell>
          <cell r="G13">
            <v>40</v>
          </cell>
          <cell r="H13">
            <v>20.88</v>
          </cell>
          <cell r="I13" t="str">
            <v>*</v>
          </cell>
          <cell r="J13">
            <v>35.64</v>
          </cell>
          <cell r="K13">
            <v>26</v>
          </cell>
        </row>
        <row r="14">
          <cell r="B14">
            <v>24.908333333333335</v>
          </cell>
          <cell r="C14">
            <v>32</v>
          </cell>
          <cell r="D14">
            <v>20.7</v>
          </cell>
          <cell r="E14">
            <v>80.541666666666671</v>
          </cell>
          <cell r="F14">
            <v>94</v>
          </cell>
          <cell r="G14">
            <v>56</v>
          </cell>
          <cell r="H14">
            <v>17.28</v>
          </cell>
          <cell r="I14" t="str">
            <v>*</v>
          </cell>
          <cell r="J14">
            <v>40.32</v>
          </cell>
          <cell r="K14">
            <v>0.4</v>
          </cell>
        </row>
        <row r="15">
          <cell r="B15">
            <v>24.204166666666666</v>
          </cell>
          <cell r="C15">
            <v>27.6</v>
          </cell>
          <cell r="D15">
            <v>21.9</v>
          </cell>
          <cell r="E15">
            <v>80.666666666666671</v>
          </cell>
          <cell r="F15">
            <v>90</v>
          </cell>
          <cell r="G15">
            <v>62</v>
          </cell>
          <cell r="H15">
            <v>12.24</v>
          </cell>
          <cell r="I15" t="str">
            <v>*</v>
          </cell>
          <cell r="J15">
            <v>40.680000000000007</v>
          </cell>
          <cell r="K15">
            <v>0.60000000000000009</v>
          </cell>
        </row>
        <row r="16">
          <cell r="B16">
            <v>25.966666666666672</v>
          </cell>
          <cell r="C16">
            <v>31.3</v>
          </cell>
          <cell r="D16">
            <v>22.4</v>
          </cell>
          <cell r="E16">
            <v>71.416666666666671</v>
          </cell>
          <cell r="F16">
            <v>87</v>
          </cell>
          <cell r="G16">
            <v>50</v>
          </cell>
          <cell r="H16">
            <v>16.559999999999999</v>
          </cell>
          <cell r="I16" t="str">
            <v>*</v>
          </cell>
          <cell r="J16">
            <v>39.24</v>
          </cell>
          <cell r="K16">
            <v>0</v>
          </cell>
        </row>
        <row r="17">
          <cell r="B17">
            <v>25.479166666666668</v>
          </cell>
          <cell r="C17">
            <v>30.4</v>
          </cell>
          <cell r="D17">
            <v>21.7</v>
          </cell>
          <cell r="E17">
            <v>71.916666666666671</v>
          </cell>
          <cell r="F17">
            <v>93</v>
          </cell>
          <cell r="G17">
            <v>54</v>
          </cell>
          <cell r="H17">
            <v>19.440000000000001</v>
          </cell>
          <cell r="I17" t="str">
            <v>*</v>
          </cell>
          <cell r="J17">
            <v>45.36</v>
          </cell>
          <cell r="K17">
            <v>0.60000000000000009</v>
          </cell>
        </row>
        <row r="18">
          <cell r="B18">
            <v>25.379166666666659</v>
          </cell>
          <cell r="C18">
            <v>31.4</v>
          </cell>
          <cell r="D18">
            <v>20</v>
          </cell>
          <cell r="E18">
            <v>55.5</v>
          </cell>
          <cell r="F18">
            <v>79</v>
          </cell>
          <cell r="G18">
            <v>37</v>
          </cell>
          <cell r="H18">
            <v>12.6</v>
          </cell>
          <cell r="I18" t="str">
            <v>*</v>
          </cell>
          <cell r="J18">
            <v>23.040000000000003</v>
          </cell>
          <cell r="K18">
            <v>0</v>
          </cell>
        </row>
        <row r="19">
          <cell r="B19">
            <v>24.704166666666669</v>
          </cell>
          <cell r="C19">
            <v>30.9</v>
          </cell>
          <cell r="D19">
            <v>19</v>
          </cell>
          <cell r="E19">
            <v>74.791666666666671</v>
          </cell>
          <cell r="F19">
            <v>94</v>
          </cell>
          <cell r="G19">
            <v>53</v>
          </cell>
          <cell r="H19">
            <v>20.16</v>
          </cell>
          <cell r="I19" t="str">
            <v>*</v>
          </cell>
          <cell r="J19">
            <v>37.440000000000005</v>
          </cell>
          <cell r="K19">
            <v>3.2</v>
          </cell>
        </row>
        <row r="20">
          <cell r="B20">
            <v>25.987500000000001</v>
          </cell>
          <cell r="C20">
            <v>31.9</v>
          </cell>
          <cell r="D20">
            <v>20.6</v>
          </cell>
          <cell r="E20">
            <v>59.25</v>
          </cell>
          <cell r="F20">
            <v>82</v>
          </cell>
          <cell r="G20">
            <v>29</v>
          </cell>
          <cell r="H20">
            <v>13.68</v>
          </cell>
          <cell r="I20" t="str">
            <v>*</v>
          </cell>
          <cell r="J20">
            <v>26.64</v>
          </cell>
          <cell r="K20">
            <v>0</v>
          </cell>
        </row>
        <row r="21">
          <cell r="B21">
            <v>25.316666666666663</v>
          </cell>
          <cell r="C21">
            <v>30.9</v>
          </cell>
          <cell r="D21">
            <v>20.8</v>
          </cell>
          <cell r="E21">
            <v>56.25</v>
          </cell>
          <cell r="F21">
            <v>83</v>
          </cell>
          <cell r="G21">
            <v>39</v>
          </cell>
          <cell r="H21">
            <v>13.32</v>
          </cell>
          <cell r="I21" t="str">
            <v>*</v>
          </cell>
          <cell r="J21">
            <v>29.16</v>
          </cell>
          <cell r="K21">
            <v>0.8</v>
          </cell>
        </row>
        <row r="22">
          <cell r="B22">
            <v>21.383333333333336</v>
          </cell>
          <cell r="C22">
            <v>23.7</v>
          </cell>
          <cell r="D22">
            <v>19.2</v>
          </cell>
          <cell r="E22">
            <v>85.583333333333329</v>
          </cell>
          <cell r="F22">
            <v>94</v>
          </cell>
          <cell r="G22">
            <v>77</v>
          </cell>
          <cell r="H22">
            <v>15.120000000000001</v>
          </cell>
          <cell r="I22" t="str">
            <v>*</v>
          </cell>
          <cell r="J22">
            <v>27.720000000000002</v>
          </cell>
          <cell r="K22">
            <v>7.6000000000000005</v>
          </cell>
        </row>
        <row r="23">
          <cell r="B23">
            <v>22.950000000000003</v>
          </cell>
          <cell r="C23">
            <v>28.1</v>
          </cell>
          <cell r="D23">
            <v>19.8</v>
          </cell>
          <cell r="E23">
            <v>79.833333333333329</v>
          </cell>
          <cell r="F23">
            <v>95</v>
          </cell>
          <cell r="G23">
            <v>55</v>
          </cell>
          <cell r="H23">
            <v>13.32</v>
          </cell>
          <cell r="I23" t="str">
            <v>*</v>
          </cell>
          <cell r="J23">
            <v>24.48</v>
          </cell>
          <cell r="K23">
            <v>0</v>
          </cell>
        </row>
        <row r="24">
          <cell r="B24">
            <v>23.862500000000001</v>
          </cell>
          <cell r="C24">
            <v>30.5</v>
          </cell>
          <cell r="D24">
            <v>19</v>
          </cell>
          <cell r="E24">
            <v>74.375</v>
          </cell>
          <cell r="F24">
            <v>96</v>
          </cell>
          <cell r="G24">
            <v>39</v>
          </cell>
          <cell r="H24">
            <v>13.68</v>
          </cell>
          <cell r="I24" t="str">
            <v>*</v>
          </cell>
          <cell r="J24">
            <v>26.64</v>
          </cell>
          <cell r="K24">
            <v>0</v>
          </cell>
        </row>
        <row r="25">
          <cell r="B25">
            <v>24.637499999999999</v>
          </cell>
          <cell r="C25">
            <v>30.8</v>
          </cell>
          <cell r="D25">
            <v>19.399999999999999</v>
          </cell>
          <cell r="E25">
            <v>64.083333333333329</v>
          </cell>
          <cell r="F25">
            <v>82</v>
          </cell>
          <cell r="G25">
            <v>34</v>
          </cell>
          <cell r="H25">
            <v>11.879999999999999</v>
          </cell>
          <cell r="I25" t="str">
            <v>*</v>
          </cell>
          <cell r="J25">
            <v>27.36</v>
          </cell>
          <cell r="K25">
            <v>0</v>
          </cell>
        </row>
        <row r="26">
          <cell r="B26">
            <v>23.591666666666665</v>
          </cell>
          <cell r="C26">
            <v>30</v>
          </cell>
          <cell r="D26">
            <v>17.8</v>
          </cell>
          <cell r="E26">
            <v>65.5</v>
          </cell>
          <cell r="F26">
            <v>88</v>
          </cell>
          <cell r="G26">
            <v>33</v>
          </cell>
          <cell r="H26">
            <v>19.8</v>
          </cell>
          <cell r="I26" t="str">
            <v>*</v>
          </cell>
          <cell r="J26">
            <v>37.800000000000004</v>
          </cell>
          <cell r="K26">
            <v>0</v>
          </cell>
        </row>
        <row r="27">
          <cell r="B27">
            <v>23.574999999999999</v>
          </cell>
          <cell r="C27">
            <v>30.5</v>
          </cell>
          <cell r="D27">
            <v>16.600000000000001</v>
          </cell>
          <cell r="E27">
            <v>64.083333333333329</v>
          </cell>
          <cell r="F27">
            <v>89</v>
          </cell>
          <cell r="G27">
            <v>33</v>
          </cell>
          <cell r="H27">
            <v>20.88</v>
          </cell>
          <cell r="I27" t="str">
            <v>*</v>
          </cell>
          <cell r="J27">
            <v>41.04</v>
          </cell>
          <cell r="K27">
            <v>0</v>
          </cell>
        </row>
        <row r="28">
          <cell r="B28">
            <v>23.158333333333335</v>
          </cell>
          <cell r="C28">
            <v>29.8</v>
          </cell>
          <cell r="D28">
            <v>17.7</v>
          </cell>
          <cell r="E28">
            <v>66.916666666666671</v>
          </cell>
          <cell r="F28">
            <v>84</v>
          </cell>
          <cell r="G28">
            <v>46</v>
          </cell>
          <cell r="H28">
            <v>20.52</v>
          </cell>
          <cell r="I28" t="str">
            <v>*</v>
          </cell>
          <cell r="J28">
            <v>37.080000000000005</v>
          </cell>
          <cell r="K28">
            <v>0</v>
          </cell>
        </row>
        <row r="29">
          <cell r="B29">
            <v>22.166666666666668</v>
          </cell>
          <cell r="C29">
            <v>28</v>
          </cell>
          <cell r="D29">
            <v>18.3</v>
          </cell>
          <cell r="E29">
            <v>80.125</v>
          </cell>
          <cell r="F29">
            <v>94</v>
          </cell>
          <cell r="G29">
            <v>59</v>
          </cell>
          <cell r="H29">
            <v>12.6</v>
          </cell>
          <cell r="I29" t="str">
            <v>*</v>
          </cell>
          <cell r="J29">
            <v>31.680000000000003</v>
          </cell>
          <cell r="K29">
            <v>5.6000000000000005</v>
          </cell>
        </row>
        <row r="30">
          <cell r="B30">
            <v>24.579166666666666</v>
          </cell>
          <cell r="C30">
            <v>30.4</v>
          </cell>
          <cell r="D30">
            <v>19.399999999999999</v>
          </cell>
          <cell r="E30">
            <v>75.25</v>
          </cell>
          <cell r="F30">
            <v>95</v>
          </cell>
          <cell r="G30">
            <v>46</v>
          </cell>
          <cell r="H30">
            <v>8.64</v>
          </cell>
          <cell r="I30" t="str">
            <v>*</v>
          </cell>
          <cell r="J30">
            <v>22.32</v>
          </cell>
          <cell r="K30">
            <v>0.2</v>
          </cell>
        </row>
        <row r="31">
          <cell r="B31">
            <v>27.037499999999998</v>
          </cell>
          <cell r="C31">
            <v>33.6</v>
          </cell>
          <cell r="D31">
            <v>22.2</v>
          </cell>
          <cell r="E31">
            <v>61.625</v>
          </cell>
          <cell r="F31">
            <v>77</v>
          </cell>
          <cell r="G31">
            <v>37</v>
          </cell>
          <cell r="H31">
            <v>12.6</v>
          </cell>
          <cell r="I31" t="str">
            <v>*</v>
          </cell>
          <cell r="J31">
            <v>30.6</v>
          </cell>
          <cell r="K31">
            <v>0</v>
          </cell>
        </row>
        <row r="32">
          <cell r="B32">
            <v>24.799999999999997</v>
          </cell>
          <cell r="C32">
            <v>30.9</v>
          </cell>
          <cell r="D32">
            <v>19.600000000000001</v>
          </cell>
          <cell r="E32">
            <v>75.333333333333329</v>
          </cell>
          <cell r="F32">
            <v>96</v>
          </cell>
          <cell r="G32">
            <v>48</v>
          </cell>
          <cell r="H32">
            <v>23.040000000000003</v>
          </cell>
          <cell r="I32" t="str">
            <v>*</v>
          </cell>
          <cell r="J32">
            <v>74.52</v>
          </cell>
          <cell r="K32">
            <v>35</v>
          </cell>
        </row>
        <row r="33">
          <cell r="B33">
            <v>24.299999999999997</v>
          </cell>
          <cell r="C33">
            <v>29</v>
          </cell>
          <cell r="D33">
            <v>19.100000000000001</v>
          </cell>
          <cell r="E33">
            <v>57.166666666666664</v>
          </cell>
          <cell r="F33">
            <v>77</v>
          </cell>
          <cell r="G33">
            <v>31</v>
          </cell>
          <cell r="H33">
            <v>12.6</v>
          </cell>
          <cell r="I33" t="str">
            <v>*</v>
          </cell>
          <cell r="J33">
            <v>29.16</v>
          </cell>
          <cell r="K33">
            <v>0</v>
          </cell>
        </row>
        <row r="34">
          <cell r="B34">
            <v>25.904166666666672</v>
          </cell>
          <cell r="C34">
            <v>31.3</v>
          </cell>
          <cell r="D34">
            <v>21.2</v>
          </cell>
          <cell r="E34">
            <v>45.75</v>
          </cell>
          <cell r="F34">
            <v>54</v>
          </cell>
          <cell r="G34">
            <v>32</v>
          </cell>
          <cell r="H34">
            <v>12.96</v>
          </cell>
          <cell r="I34" t="str">
            <v>*</v>
          </cell>
          <cell r="J34">
            <v>27.36</v>
          </cell>
          <cell r="K34">
            <v>0</v>
          </cell>
        </row>
        <row r="35">
          <cell r="B35">
            <v>26.558333333333337</v>
          </cell>
          <cell r="C35">
            <v>33</v>
          </cell>
          <cell r="D35">
            <v>20.9</v>
          </cell>
          <cell r="E35">
            <v>61.583333333333336</v>
          </cell>
          <cell r="F35">
            <v>80</v>
          </cell>
          <cell r="G35">
            <v>42</v>
          </cell>
          <cell r="H35">
            <v>11.520000000000001</v>
          </cell>
          <cell r="I35" t="str">
            <v>*</v>
          </cell>
          <cell r="J35">
            <v>23.400000000000002</v>
          </cell>
          <cell r="K35">
            <v>0</v>
          </cell>
        </row>
      </sheetData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Planilha1"/>
      <sheetName val="Outubro"/>
      <sheetName val="Novembro"/>
      <sheetName val="Dezembro"/>
      <sheetName val="BoletimPortoMurtinho_2022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24.904166666666669</v>
          </cell>
          <cell r="C5">
            <v>34.299999999999997</v>
          </cell>
          <cell r="D5">
            <v>20.100000000000001</v>
          </cell>
          <cell r="E5">
            <v>70.125</v>
          </cell>
          <cell r="F5">
            <v>92</v>
          </cell>
          <cell r="G5">
            <v>37</v>
          </cell>
          <cell r="H5">
            <v>12.96</v>
          </cell>
          <cell r="I5" t="str">
            <v>*</v>
          </cell>
          <cell r="J5">
            <v>42.12</v>
          </cell>
          <cell r="K5">
            <v>0</v>
          </cell>
        </row>
        <row r="6">
          <cell r="B6">
            <v>26.083333333333332</v>
          </cell>
          <cell r="C6">
            <v>33.799999999999997</v>
          </cell>
          <cell r="D6">
            <v>20.5</v>
          </cell>
          <cell r="E6">
            <v>67.666666666666671</v>
          </cell>
          <cell r="F6">
            <v>94</v>
          </cell>
          <cell r="G6">
            <v>41</v>
          </cell>
          <cell r="H6">
            <v>15.48</v>
          </cell>
          <cell r="I6" t="str">
            <v>*</v>
          </cell>
          <cell r="J6">
            <v>30.240000000000002</v>
          </cell>
          <cell r="K6">
            <v>0</v>
          </cell>
        </row>
        <row r="7">
          <cell r="B7">
            <v>26.349999999999998</v>
          </cell>
          <cell r="C7">
            <v>32.799999999999997</v>
          </cell>
          <cell r="D7">
            <v>21.8</v>
          </cell>
          <cell r="E7">
            <v>74.208333333333329</v>
          </cell>
          <cell r="F7">
            <v>95</v>
          </cell>
          <cell r="G7">
            <v>47</v>
          </cell>
          <cell r="H7">
            <v>16.559999999999999</v>
          </cell>
          <cell r="I7" t="str">
            <v>*</v>
          </cell>
          <cell r="J7">
            <v>27</v>
          </cell>
          <cell r="K7">
            <v>0</v>
          </cell>
        </row>
        <row r="8">
          <cell r="B8">
            <v>24.212500000000002</v>
          </cell>
          <cell r="C8">
            <v>29.2</v>
          </cell>
          <cell r="D8">
            <v>22.3</v>
          </cell>
          <cell r="E8">
            <v>86.166666666666671</v>
          </cell>
          <cell r="F8">
            <v>99</v>
          </cell>
          <cell r="G8">
            <v>60</v>
          </cell>
          <cell r="H8">
            <v>10.8</v>
          </cell>
          <cell r="I8" t="str">
            <v>*</v>
          </cell>
          <cell r="J8">
            <v>29.880000000000003</v>
          </cell>
          <cell r="K8">
            <v>4.6000000000000005</v>
          </cell>
        </row>
        <row r="9">
          <cell r="B9">
            <v>24.3125</v>
          </cell>
          <cell r="C9">
            <v>31.2</v>
          </cell>
          <cell r="D9">
            <v>21.9</v>
          </cell>
          <cell r="E9">
            <v>87.666666666666671</v>
          </cell>
          <cell r="F9">
            <v>100</v>
          </cell>
          <cell r="G9">
            <v>54</v>
          </cell>
          <cell r="H9">
            <v>16.559999999999999</v>
          </cell>
          <cell r="I9" t="str">
            <v>*</v>
          </cell>
          <cell r="J9">
            <v>41.76</v>
          </cell>
          <cell r="K9">
            <v>3.2</v>
          </cell>
        </row>
        <row r="10">
          <cell r="B10">
            <v>25.537499999999998</v>
          </cell>
          <cell r="C10">
            <v>33.299999999999997</v>
          </cell>
          <cell r="D10">
            <v>22.9</v>
          </cell>
          <cell r="E10">
            <v>84.375</v>
          </cell>
          <cell r="F10">
            <v>98</v>
          </cell>
          <cell r="G10">
            <v>46</v>
          </cell>
          <cell r="H10">
            <v>18</v>
          </cell>
          <cell r="I10" t="str">
            <v>*</v>
          </cell>
          <cell r="J10">
            <v>38.159999999999997</v>
          </cell>
          <cell r="K10">
            <v>4.2</v>
          </cell>
        </row>
        <row r="11">
          <cell r="B11">
            <v>26.770833333333332</v>
          </cell>
          <cell r="C11">
            <v>33.6</v>
          </cell>
          <cell r="D11">
            <v>22.7</v>
          </cell>
          <cell r="E11">
            <v>80.375</v>
          </cell>
          <cell r="F11">
            <v>98</v>
          </cell>
          <cell r="G11">
            <v>48</v>
          </cell>
          <cell r="H11">
            <v>18.36</v>
          </cell>
          <cell r="I11" t="str">
            <v>*</v>
          </cell>
          <cell r="J11">
            <v>37.800000000000004</v>
          </cell>
          <cell r="K11">
            <v>0.2</v>
          </cell>
        </row>
        <row r="12">
          <cell r="B12">
            <v>27.74166666666666</v>
          </cell>
          <cell r="C12">
            <v>35.1</v>
          </cell>
          <cell r="D12">
            <v>23.5</v>
          </cell>
          <cell r="E12">
            <v>76.333333333333329</v>
          </cell>
          <cell r="F12">
            <v>98</v>
          </cell>
          <cell r="G12">
            <v>48</v>
          </cell>
          <cell r="H12">
            <v>16.2</v>
          </cell>
          <cell r="I12" t="str">
            <v>*</v>
          </cell>
          <cell r="J12">
            <v>31.680000000000003</v>
          </cell>
          <cell r="K12">
            <v>0</v>
          </cell>
        </row>
        <row r="13">
          <cell r="B13">
            <v>27.25</v>
          </cell>
          <cell r="C13">
            <v>34.299999999999997</v>
          </cell>
          <cell r="D13">
            <v>24.7</v>
          </cell>
          <cell r="E13">
            <v>81.083333333333329</v>
          </cell>
          <cell r="F13">
            <v>97</v>
          </cell>
          <cell r="G13">
            <v>53</v>
          </cell>
          <cell r="H13">
            <v>10.8</v>
          </cell>
          <cell r="I13" t="str">
            <v>*</v>
          </cell>
          <cell r="J13">
            <v>35.64</v>
          </cell>
          <cell r="K13">
            <v>3.6</v>
          </cell>
        </row>
        <row r="14">
          <cell r="B14">
            <v>25.895833333333332</v>
          </cell>
          <cell r="C14">
            <v>33.299999999999997</v>
          </cell>
          <cell r="D14">
            <v>22.1</v>
          </cell>
          <cell r="E14">
            <v>83.583333333333329</v>
          </cell>
          <cell r="F14">
            <v>99</v>
          </cell>
          <cell r="G14">
            <v>52</v>
          </cell>
          <cell r="H14">
            <v>17.28</v>
          </cell>
          <cell r="I14" t="str">
            <v>*</v>
          </cell>
          <cell r="J14">
            <v>39.24</v>
          </cell>
          <cell r="K14">
            <v>0</v>
          </cell>
        </row>
        <row r="15">
          <cell r="B15">
            <v>26.587500000000002</v>
          </cell>
          <cell r="C15">
            <v>32.5</v>
          </cell>
          <cell r="D15">
            <v>22.9</v>
          </cell>
          <cell r="E15">
            <v>79.833333333333329</v>
          </cell>
          <cell r="F15">
            <v>98</v>
          </cell>
          <cell r="G15">
            <v>48</v>
          </cell>
          <cell r="H15">
            <v>21.6</v>
          </cell>
          <cell r="I15" t="str">
            <v>*</v>
          </cell>
          <cell r="J15">
            <v>34.92</v>
          </cell>
          <cell r="K15">
            <v>0</v>
          </cell>
        </row>
        <row r="16">
          <cell r="B16">
            <v>27.858333333333334</v>
          </cell>
          <cell r="C16">
            <v>34.1</v>
          </cell>
          <cell r="D16">
            <v>23.4</v>
          </cell>
          <cell r="E16">
            <v>72.291666666666671</v>
          </cell>
          <cell r="F16">
            <v>96</v>
          </cell>
          <cell r="G16">
            <v>42</v>
          </cell>
          <cell r="H16">
            <v>25.2</v>
          </cell>
          <cell r="I16" t="str">
            <v>*</v>
          </cell>
          <cell r="J16">
            <v>43.92</v>
          </cell>
          <cell r="K16">
            <v>0</v>
          </cell>
        </row>
        <row r="17">
          <cell r="B17">
            <v>27.062500000000004</v>
          </cell>
          <cell r="C17">
            <v>34.799999999999997</v>
          </cell>
          <cell r="D17">
            <v>23.5</v>
          </cell>
          <cell r="E17">
            <v>73.875</v>
          </cell>
          <cell r="F17">
            <v>94</v>
          </cell>
          <cell r="G17">
            <v>42</v>
          </cell>
          <cell r="H17">
            <v>24.12</v>
          </cell>
          <cell r="I17" t="str">
            <v>*</v>
          </cell>
          <cell r="J17">
            <v>50.4</v>
          </cell>
          <cell r="K17">
            <v>3.4000000000000004</v>
          </cell>
        </row>
        <row r="18">
          <cell r="B18">
            <v>26.045833333333338</v>
          </cell>
          <cell r="C18">
            <v>35.299999999999997</v>
          </cell>
          <cell r="D18">
            <v>21.5</v>
          </cell>
          <cell r="E18">
            <v>82.25</v>
          </cell>
          <cell r="F18">
            <v>100</v>
          </cell>
          <cell r="G18">
            <v>45</v>
          </cell>
          <cell r="H18">
            <v>15.120000000000001</v>
          </cell>
          <cell r="I18" t="str">
            <v>*</v>
          </cell>
          <cell r="J18">
            <v>39.6</v>
          </cell>
          <cell r="K18">
            <v>3.0000000000000004</v>
          </cell>
        </row>
        <row r="19">
          <cell r="B19">
            <v>27.5</v>
          </cell>
          <cell r="C19">
            <v>34.5</v>
          </cell>
          <cell r="D19">
            <v>22.5</v>
          </cell>
          <cell r="E19">
            <v>75.541666666666671</v>
          </cell>
          <cell r="F19">
            <v>100</v>
          </cell>
          <cell r="H19">
            <v>10.8</v>
          </cell>
          <cell r="I19" t="str">
            <v>*</v>
          </cell>
          <cell r="J19">
            <v>23.759999999999998</v>
          </cell>
          <cell r="K19">
            <v>0.60000000000000009</v>
          </cell>
        </row>
        <row r="20">
          <cell r="B20">
            <v>27.074999999999999</v>
          </cell>
          <cell r="C20">
            <v>33.5</v>
          </cell>
          <cell r="D20">
            <v>22</v>
          </cell>
          <cell r="E20">
            <v>70.833333333333329</v>
          </cell>
          <cell r="F20">
            <v>97</v>
          </cell>
          <cell r="G20">
            <v>42</v>
          </cell>
          <cell r="H20">
            <v>12.96</v>
          </cell>
          <cell r="I20" t="str">
            <v>*</v>
          </cell>
          <cell r="J20">
            <v>24.48</v>
          </cell>
          <cell r="K20">
            <v>0</v>
          </cell>
        </row>
        <row r="21">
          <cell r="B21">
            <v>27.212499999999991</v>
          </cell>
          <cell r="C21">
            <v>35.299999999999997</v>
          </cell>
          <cell r="D21">
            <v>21.4</v>
          </cell>
          <cell r="E21">
            <v>68</v>
          </cell>
          <cell r="F21">
            <v>94</v>
          </cell>
          <cell r="G21">
            <v>35</v>
          </cell>
          <cell r="H21">
            <v>12.96</v>
          </cell>
          <cell r="I21" t="str">
            <v>*</v>
          </cell>
          <cell r="J21">
            <v>27.720000000000002</v>
          </cell>
          <cell r="K21">
            <v>0</v>
          </cell>
        </row>
        <row r="22">
          <cell r="B22">
            <v>23.891666666666666</v>
          </cell>
          <cell r="C22">
            <v>28.5</v>
          </cell>
          <cell r="D22">
            <v>20.9</v>
          </cell>
          <cell r="E22">
            <v>81</v>
          </cell>
          <cell r="F22">
            <v>98</v>
          </cell>
          <cell r="G22">
            <v>56</v>
          </cell>
          <cell r="H22">
            <v>17.64</v>
          </cell>
          <cell r="I22" t="str">
            <v>*</v>
          </cell>
          <cell r="J22">
            <v>35.64</v>
          </cell>
          <cell r="K22">
            <v>4.4000000000000004</v>
          </cell>
        </row>
        <row r="23">
          <cell r="B23">
            <v>23.854166666666661</v>
          </cell>
          <cell r="C23">
            <v>30.2</v>
          </cell>
          <cell r="D23">
            <v>20.7</v>
          </cell>
          <cell r="E23">
            <v>84</v>
          </cell>
          <cell r="F23">
            <v>99</v>
          </cell>
          <cell r="G23">
            <v>56</v>
          </cell>
          <cell r="H23">
            <v>11.879999999999999</v>
          </cell>
          <cell r="I23" t="str">
            <v>*</v>
          </cell>
          <cell r="J23">
            <v>19.440000000000001</v>
          </cell>
          <cell r="K23">
            <v>0.2</v>
          </cell>
        </row>
        <row r="24">
          <cell r="B24">
            <v>26.445833333333336</v>
          </cell>
          <cell r="C24">
            <v>33.9</v>
          </cell>
          <cell r="D24">
            <v>20.8</v>
          </cell>
          <cell r="E24">
            <v>71.791666666666671</v>
          </cell>
          <cell r="F24">
            <v>98</v>
          </cell>
          <cell r="G24">
            <v>39</v>
          </cell>
          <cell r="H24">
            <v>18</v>
          </cell>
          <cell r="I24" t="str">
            <v>*</v>
          </cell>
          <cell r="J24">
            <v>33.480000000000004</v>
          </cell>
          <cell r="K24">
            <v>0</v>
          </cell>
        </row>
        <row r="25">
          <cell r="B25">
            <v>25.812500000000004</v>
          </cell>
          <cell r="C25">
            <v>33.799999999999997</v>
          </cell>
          <cell r="D25">
            <v>18.899999999999999</v>
          </cell>
          <cell r="E25">
            <v>66.041666666666671</v>
          </cell>
          <cell r="F25">
            <v>98</v>
          </cell>
          <cell r="G25">
            <v>32</v>
          </cell>
          <cell r="H25">
            <v>18.36</v>
          </cell>
          <cell r="I25" t="str">
            <v>*</v>
          </cell>
          <cell r="J25">
            <v>31.680000000000003</v>
          </cell>
          <cell r="K25">
            <v>0</v>
          </cell>
        </row>
        <row r="26">
          <cell r="B26">
            <v>26.033333333333331</v>
          </cell>
          <cell r="C26">
            <v>33.4</v>
          </cell>
          <cell r="D26">
            <v>20.6</v>
          </cell>
          <cell r="E26">
            <v>59.375</v>
          </cell>
          <cell r="F26">
            <v>80</v>
          </cell>
          <cell r="G26">
            <v>33</v>
          </cell>
          <cell r="H26">
            <v>15.120000000000001</v>
          </cell>
          <cell r="I26" t="str">
            <v>*</v>
          </cell>
          <cell r="J26">
            <v>30.6</v>
          </cell>
          <cell r="K26">
            <v>0</v>
          </cell>
        </row>
        <row r="27">
          <cell r="B27">
            <v>26.4375</v>
          </cell>
          <cell r="C27">
            <v>34.4</v>
          </cell>
          <cell r="D27">
            <v>19.8</v>
          </cell>
          <cell r="E27">
            <v>57.333333333333336</v>
          </cell>
          <cell r="F27">
            <v>83</v>
          </cell>
          <cell r="G27">
            <v>29</v>
          </cell>
          <cell r="H27">
            <v>14.04</v>
          </cell>
          <cell r="I27" t="str">
            <v>*</v>
          </cell>
          <cell r="J27">
            <v>27.720000000000002</v>
          </cell>
          <cell r="K27">
            <v>0</v>
          </cell>
        </row>
        <row r="28">
          <cell r="B28">
            <v>25.633333333333336</v>
          </cell>
          <cell r="C28">
            <v>34.1</v>
          </cell>
          <cell r="D28">
            <v>20.5</v>
          </cell>
          <cell r="E28">
            <v>62.916666666666664</v>
          </cell>
          <cell r="F28">
            <v>95</v>
          </cell>
          <cell r="G28">
            <v>39</v>
          </cell>
          <cell r="H28">
            <v>31.680000000000003</v>
          </cell>
          <cell r="I28" t="str">
            <v>*</v>
          </cell>
          <cell r="J28">
            <v>65.52</v>
          </cell>
          <cell r="K28">
            <v>26.200000000000003</v>
          </cell>
        </row>
        <row r="29">
          <cell r="B29">
            <v>25.025000000000006</v>
          </cell>
          <cell r="C29">
            <v>32.4</v>
          </cell>
          <cell r="D29">
            <v>21.3</v>
          </cell>
          <cell r="E29">
            <v>79.125</v>
          </cell>
          <cell r="F29">
            <v>98</v>
          </cell>
          <cell r="G29">
            <v>49</v>
          </cell>
          <cell r="H29">
            <v>15.48</v>
          </cell>
          <cell r="I29" t="str">
            <v>*</v>
          </cell>
          <cell r="J29">
            <v>38.159999999999997</v>
          </cell>
          <cell r="K29">
            <v>0.2</v>
          </cell>
        </row>
        <row r="30">
          <cell r="B30">
            <v>25.875</v>
          </cell>
          <cell r="C30">
            <v>33.5</v>
          </cell>
          <cell r="D30">
            <v>21.1</v>
          </cell>
          <cell r="E30">
            <v>78.666666666666671</v>
          </cell>
          <cell r="F30">
            <v>100</v>
          </cell>
          <cell r="G30">
            <v>44</v>
          </cell>
          <cell r="H30">
            <v>14.4</v>
          </cell>
          <cell r="I30" t="str">
            <v>*</v>
          </cell>
          <cell r="J30">
            <v>24.12</v>
          </cell>
          <cell r="K30">
            <v>1.4000000000000001</v>
          </cell>
        </row>
        <row r="31">
          <cell r="B31">
            <v>28.191666666666663</v>
          </cell>
          <cell r="C31">
            <v>36.5</v>
          </cell>
          <cell r="D31">
            <v>21.7</v>
          </cell>
          <cell r="E31">
            <v>69.25</v>
          </cell>
          <cell r="F31">
            <v>100</v>
          </cell>
          <cell r="G31">
            <v>37</v>
          </cell>
          <cell r="H31">
            <v>10.08</v>
          </cell>
          <cell r="I31" t="str">
            <v>*</v>
          </cell>
          <cell r="J31">
            <v>23.759999999999998</v>
          </cell>
          <cell r="K31">
            <v>0</v>
          </cell>
        </row>
        <row r="32">
          <cell r="B32">
            <v>25.604166666666668</v>
          </cell>
          <cell r="C32">
            <v>31.5</v>
          </cell>
          <cell r="D32">
            <v>22</v>
          </cell>
          <cell r="E32">
            <v>81.375</v>
          </cell>
          <cell r="F32">
            <v>96</v>
          </cell>
          <cell r="G32">
            <v>61</v>
          </cell>
          <cell r="H32">
            <v>14.4</v>
          </cell>
          <cell r="I32" t="str">
            <v>*</v>
          </cell>
          <cell r="J32">
            <v>36.36</v>
          </cell>
          <cell r="K32">
            <v>3.8</v>
          </cell>
        </row>
        <row r="33">
          <cell r="B33">
            <v>26.654166666666665</v>
          </cell>
          <cell r="C33">
            <v>33.6</v>
          </cell>
          <cell r="D33">
            <v>21.5</v>
          </cell>
          <cell r="E33">
            <v>74.875</v>
          </cell>
          <cell r="F33">
            <v>100</v>
          </cell>
          <cell r="G33">
            <v>43</v>
          </cell>
          <cell r="H33">
            <v>11.520000000000001</v>
          </cell>
          <cell r="I33" t="str">
            <v>*</v>
          </cell>
          <cell r="J33">
            <v>21.6</v>
          </cell>
          <cell r="K33">
            <v>0.2</v>
          </cell>
        </row>
        <row r="34">
          <cell r="B34">
            <v>27.666666666666671</v>
          </cell>
          <cell r="C34">
            <v>35.5</v>
          </cell>
          <cell r="D34">
            <v>20.9</v>
          </cell>
          <cell r="E34">
            <v>65.541666666666671</v>
          </cell>
          <cell r="F34">
            <v>93</v>
          </cell>
          <cell r="G34">
            <v>41</v>
          </cell>
          <cell r="H34">
            <v>9.7200000000000006</v>
          </cell>
          <cell r="I34" t="str">
            <v>*</v>
          </cell>
          <cell r="J34">
            <v>26.28</v>
          </cell>
          <cell r="K34">
            <v>0</v>
          </cell>
        </row>
        <row r="35">
          <cell r="B35">
            <v>26.950000000000003</v>
          </cell>
          <cell r="C35">
            <v>34</v>
          </cell>
          <cell r="D35">
            <v>22.6</v>
          </cell>
          <cell r="E35">
            <v>78.75</v>
          </cell>
          <cell r="F35">
            <v>99</v>
          </cell>
          <cell r="G35">
            <v>50</v>
          </cell>
          <cell r="H35">
            <v>14.4</v>
          </cell>
          <cell r="I35" t="str">
            <v>*</v>
          </cell>
          <cell r="J35">
            <v>34.56</v>
          </cell>
          <cell r="K35">
            <v>2.2000000000000002</v>
          </cell>
        </row>
      </sheetData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26.083333333333332</v>
          </cell>
          <cell r="C5">
            <v>35.5</v>
          </cell>
          <cell r="D5">
            <v>19.5</v>
          </cell>
          <cell r="E5">
            <v>68.916666666666671</v>
          </cell>
          <cell r="F5">
            <v>94</v>
          </cell>
          <cell r="G5">
            <v>32</v>
          </cell>
          <cell r="H5">
            <v>23.040000000000003</v>
          </cell>
          <cell r="I5" t="str">
            <v>*</v>
          </cell>
          <cell r="J5">
            <v>48.96</v>
          </cell>
          <cell r="K5">
            <v>0</v>
          </cell>
        </row>
        <row r="6">
          <cell r="B6">
            <v>25.054166666666664</v>
          </cell>
          <cell r="C6">
            <v>33.9</v>
          </cell>
          <cell r="D6">
            <v>20.100000000000001</v>
          </cell>
          <cell r="E6">
            <v>77.041666666666671</v>
          </cell>
          <cell r="F6">
            <v>98</v>
          </cell>
          <cell r="G6">
            <v>42</v>
          </cell>
          <cell r="H6">
            <v>11.16</v>
          </cell>
          <cell r="I6" t="str">
            <v>*</v>
          </cell>
          <cell r="J6">
            <v>47.16</v>
          </cell>
          <cell r="K6">
            <v>12</v>
          </cell>
        </row>
        <row r="7">
          <cell r="B7">
            <v>25.041666666666671</v>
          </cell>
          <cell r="C7">
            <v>33.1</v>
          </cell>
          <cell r="D7">
            <v>21.2</v>
          </cell>
          <cell r="E7">
            <v>82.375</v>
          </cell>
          <cell r="F7">
            <v>95</v>
          </cell>
          <cell r="G7">
            <v>53</v>
          </cell>
          <cell r="H7">
            <v>13.68</v>
          </cell>
          <cell r="I7" t="str">
            <v>*</v>
          </cell>
          <cell r="J7">
            <v>35.64</v>
          </cell>
          <cell r="K7">
            <v>0</v>
          </cell>
        </row>
        <row r="8">
          <cell r="B8">
            <v>24.095833333333335</v>
          </cell>
          <cell r="C8">
            <v>28.9</v>
          </cell>
          <cell r="D8">
            <v>20.7</v>
          </cell>
          <cell r="E8">
            <v>87.333333333333329</v>
          </cell>
          <cell r="F8">
            <v>98</v>
          </cell>
          <cell r="G8">
            <v>65</v>
          </cell>
          <cell r="H8">
            <v>12.24</v>
          </cell>
          <cell r="I8" t="str">
            <v>*</v>
          </cell>
          <cell r="J8">
            <v>22.68</v>
          </cell>
          <cell r="K8">
            <v>1.7999999999999998</v>
          </cell>
        </row>
        <row r="9">
          <cell r="B9">
            <v>25.212500000000006</v>
          </cell>
          <cell r="C9">
            <v>31.7</v>
          </cell>
          <cell r="D9">
            <v>20.6</v>
          </cell>
          <cell r="E9">
            <v>84.041666666666671</v>
          </cell>
          <cell r="F9">
            <v>99</v>
          </cell>
          <cell r="G9">
            <v>56</v>
          </cell>
          <cell r="H9">
            <v>12.6</v>
          </cell>
          <cell r="I9" t="str">
            <v>*</v>
          </cell>
          <cell r="J9">
            <v>27.720000000000002</v>
          </cell>
          <cell r="K9">
            <v>0</v>
          </cell>
        </row>
        <row r="10">
          <cell r="B10">
            <v>26.337500000000002</v>
          </cell>
          <cell r="C10">
            <v>33.700000000000003</v>
          </cell>
          <cell r="D10">
            <v>23.1</v>
          </cell>
          <cell r="E10">
            <v>79.791666666666671</v>
          </cell>
          <cell r="F10">
            <v>94</v>
          </cell>
          <cell r="G10">
            <v>49</v>
          </cell>
          <cell r="H10">
            <v>16.920000000000002</v>
          </cell>
          <cell r="I10" t="str">
            <v>*</v>
          </cell>
          <cell r="J10">
            <v>39.24</v>
          </cell>
          <cell r="K10">
            <v>0</v>
          </cell>
        </row>
        <row r="11">
          <cell r="B11">
            <v>27.829166666666669</v>
          </cell>
          <cell r="C11">
            <v>35.1</v>
          </cell>
          <cell r="D11">
            <v>22.8</v>
          </cell>
          <cell r="E11">
            <v>76.291666666666671</v>
          </cell>
          <cell r="F11">
            <v>95</v>
          </cell>
          <cell r="G11">
            <v>46</v>
          </cell>
          <cell r="H11">
            <v>18</v>
          </cell>
          <cell r="I11" t="str">
            <v>*</v>
          </cell>
          <cell r="J11">
            <v>37.800000000000004</v>
          </cell>
          <cell r="K11">
            <v>0</v>
          </cell>
        </row>
        <row r="12">
          <cell r="B12">
            <v>28.545833333333331</v>
          </cell>
          <cell r="C12">
            <v>35.700000000000003</v>
          </cell>
          <cell r="D12">
            <v>22.8</v>
          </cell>
          <cell r="E12">
            <v>73.625</v>
          </cell>
          <cell r="F12">
            <v>96</v>
          </cell>
          <cell r="G12">
            <v>45</v>
          </cell>
          <cell r="H12">
            <v>14.4</v>
          </cell>
          <cell r="I12" t="str">
            <v>*</v>
          </cell>
          <cell r="J12">
            <v>29.880000000000003</v>
          </cell>
          <cell r="K12">
            <v>0</v>
          </cell>
        </row>
        <row r="13">
          <cell r="B13">
            <v>26.112499999999997</v>
          </cell>
          <cell r="C13">
            <v>35.200000000000003</v>
          </cell>
          <cell r="D13">
            <v>21.4</v>
          </cell>
          <cell r="E13">
            <v>83.541666666666671</v>
          </cell>
          <cell r="F13">
            <v>98</v>
          </cell>
          <cell r="G13">
            <v>51</v>
          </cell>
          <cell r="H13">
            <v>20.88</v>
          </cell>
          <cell r="I13" t="str">
            <v>*</v>
          </cell>
          <cell r="J13">
            <v>67.680000000000007</v>
          </cell>
          <cell r="K13">
            <v>47.8</v>
          </cell>
        </row>
        <row r="14">
          <cell r="B14">
            <v>25.841666666666665</v>
          </cell>
          <cell r="C14">
            <v>34.9</v>
          </cell>
          <cell r="D14">
            <v>21.5</v>
          </cell>
          <cell r="E14">
            <v>85.541666666666671</v>
          </cell>
          <cell r="F14">
            <v>99</v>
          </cell>
          <cell r="G14">
            <v>52</v>
          </cell>
          <cell r="H14">
            <v>24.840000000000003</v>
          </cell>
          <cell r="I14" t="str">
            <v>*</v>
          </cell>
          <cell r="J14">
            <v>58.32</v>
          </cell>
          <cell r="K14">
            <v>8.7999999999999989</v>
          </cell>
        </row>
        <row r="15">
          <cell r="B15">
            <v>25.712500000000002</v>
          </cell>
          <cell r="C15">
            <v>32.1</v>
          </cell>
          <cell r="D15">
            <v>21.9</v>
          </cell>
          <cell r="E15">
            <v>87.25</v>
          </cell>
          <cell r="F15">
            <v>98</v>
          </cell>
          <cell r="G15">
            <v>61</v>
          </cell>
          <cell r="H15">
            <v>16.2</v>
          </cell>
          <cell r="I15" t="str">
            <v>*</v>
          </cell>
          <cell r="J15">
            <v>36.72</v>
          </cell>
          <cell r="K15">
            <v>0.60000000000000009</v>
          </cell>
        </row>
        <row r="16">
          <cell r="B16">
            <v>26.983333333333338</v>
          </cell>
          <cell r="C16">
            <v>32.299999999999997</v>
          </cell>
          <cell r="D16">
            <v>22.8</v>
          </cell>
          <cell r="E16">
            <v>79.25</v>
          </cell>
          <cell r="F16">
            <v>97</v>
          </cell>
          <cell r="G16">
            <v>54</v>
          </cell>
          <cell r="H16">
            <v>27</v>
          </cell>
          <cell r="I16" t="str">
            <v>*</v>
          </cell>
          <cell r="J16">
            <v>46.800000000000004</v>
          </cell>
          <cell r="K16">
            <v>0</v>
          </cell>
        </row>
        <row r="17">
          <cell r="B17">
            <v>26.045833333333331</v>
          </cell>
          <cell r="C17">
            <v>30.4</v>
          </cell>
          <cell r="D17">
            <v>23.2</v>
          </cell>
          <cell r="E17">
            <v>83.916666666666671</v>
          </cell>
          <cell r="F17">
            <v>96</v>
          </cell>
          <cell r="G17">
            <v>65</v>
          </cell>
          <cell r="H17">
            <v>20.16</v>
          </cell>
          <cell r="I17" t="str">
            <v>*</v>
          </cell>
          <cell r="J17">
            <v>41.4</v>
          </cell>
          <cell r="K17">
            <v>13.399999999999999</v>
          </cell>
        </row>
        <row r="18">
          <cell r="B18">
            <v>26.429166666666664</v>
          </cell>
          <cell r="C18">
            <v>32.799999999999997</v>
          </cell>
          <cell r="D18">
            <v>21.5</v>
          </cell>
          <cell r="E18">
            <v>76.25</v>
          </cell>
          <cell r="F18">
            <v>98</v>
          </cell>
          <cell r="G18">
            <v>48</v>
          </cell>
          <cell r="H18">
            <v>6.84</v>
          </cell>
          <cell r="I18" t="str">
            <v>*</v>
          </cell>
          <cell r="J18">
            <v>20.16</v>
          </cell>
          <cell r="K18">
            <v>0</v>
          </cell>
        </row>
        <row r="19">
          <cell r="B19">
            <v>27.004166666666674</v>
          </cell>
          <cell r="C19">
            <v>33.200000000000003</v>
          </cell>
          <cell r="D19">
            <v>21.6</v>
          </cell>
          <cell r="E19">
            <v>72.5</v>
          </cell>
          <cell r="F19">
            <v>91</v>
          </cell>
          <cell r="G19">
            <v>49</v>
          </cell>
          <cell r="H19">
            <v>12.96</v>
          </cell>
          <cell r="I19" t="str">
            <v>*</v>
          </cell>
          <cell r="J19">
            <v>28.8</v>
          </cell>
          <cell r="K19">
            <v>0</v>
          </cell>
        </row>
        <row r="20">
          <cell r="B20">
            <v>27.037499999999994</v>
          </cell>
          <cell r="C20">
            <v>33.799999999999997</v>
          </cell>
          <cell r="D20">
            <v>20.100000000000001</v>
          </cell>
          <cell r="E20">
            <v>67.875</v>
          </cell>
          <cell r="F20">
            <v>98</v>
          </cell>
          <cell r="G20">
            <v>33</v>
          </cell>
          <cell r="H20">
            <v>10.08</v>
          </cell>
          <cell r="I20" t="str">
            <v>*</v>
          </cell>
          <cell r="J20">
            <v>23.759999999999998</v>
          </cell>
          <cell r="K20">
            <v>0</v>
          </cell>
        </row>
        <row r="21">
          <cell r="B21">
            <v>25.804166666666664</v>
          </cell>
          <cell r="C21">
            <v>34</v>
          </cell>
          <cell r="D21">
            <v>19</v>
          </cell>
          <cell r="E21">
            <v>71.208333333333329</v>
          </cell>
          <cell r="F21">
            <v>97</v>
          </cell>
          <cell r="G21">
            <v>39</v>
          </cell>
          <cell r="H21">
            <v>10.8</v>
          </cell>
          <cell r="I21" t="str">
            <v>*</v>
          </cell>
          <cell r="J21">
            <v>39.96</v>
          </cell>
          <cell r="K21">
            <v>1.4</v>
          </cell>
        </row>
        <row r="22">
          <cell r="B22">
            <v>22.620833333333337</v>
          </cell>
          <cell r="C22">
            <v>24.8</v>
          </cell>
          <cell r="D22">
            <v>21.1</v>
          </cell>
          <cell r="E22">
            <v>90.625</v>
          </cell>
          <cell r="F22">
            <v>97</v>
          </cell>
          <cell r="G22">
            <v>80</v>
          </cell>
          <cell r="H22">
            <v>6.84</v>
          </cell>
          <cell r="I22" t="str">
            <v>*</v>
          </cell>
          <cell r="J22">
            <v>30.96</v>
          </cell>
          <cell r="K22">
            <v>4.4000000000000004</v>
          </cell>
        </row>
        <row r="23">
          <cell r="B23">
            <v>23.750000000000004</v>
          </cell>
          <cell r="C23">
            <v>29.4</v>
          </cell>
          <cell r="D23">
            <v>21</v>
          </cell>
          <cell r="E23">
            <v>87.166666666666671</v>
          </cell>
          <cell r="F23">
            <v>98</v>
          </cell>
          <cell r="G23">
            <v>57</v>
          </cell>
          <cell r="H23">
            <v>8.64</v>
          </cell>
          <cell r="I23" t="str">
            <v>*</v>
          </cell>
          <cell r="J23">
            <v>21.96</v>
          </cell>
          <cell r="K23">
            <v>0</v>
          </cell>
        </row>
        <row r="24">
          <cell r="B24">
            <v>24.383333333333329</v>
          </cell>
          <cell r="C24">
            <v>31.3</v>
          </cell>
          <cell r="D24">
            <v>19.899999999999999</v>
          </cell>
          <cell r="E24">
            <v>81.791666666666671</v>
          </cell>
          <cell r="F24">
            <v>100</v>
          </cell>
          <cell r="G24">
            <v>48</v>
          </cell>
          <cell r="H24">
            <v>5.4</v>
          </cell>
          <cell r="I24" t="str">
            <v>*</v>
          </cell>
          <cell r="J24">
            <v>17.64</v>
          </cell>
          <cell r="K24">
            <v>0</v>
          </cell>
        </row>
        <row r="25">
          <cell r="B25">
            <v>24.354166666666668</v>
          </cell>
          <cell r="C25">
            <v>31.9</v>
          </cell>
          <cell r="D25">
            <v>17.3</v>
          </cell>
          <cell r="E25">
            <v>74.916666666666671</v>
          </cell>
          <cell r="F25">
            <v>99</v>
          </cell>
          <cell r="G25">
            <v>41</v>
          </cell>
          <cell r="H25">
            <v>7.2</v>
          </cell>
          <cell r="I25" t="str">
            <v>*</v>
          </cell>
          <cell r="J25">
            <v>23.759999999999998</v>
          </cell>
          <cell r="K25">
            <v>0</v>
          </cell>
        </row>
        <row r="26">
          <cell r="B26">
            <v>24.954166666666666</v>
          </cell>
          <cell r="C26">
            <v>31.5</v>
          </cell>
          <cell r="D26">
            <v>18.8</v>
          </cell>
          <cell r="E26">
            <v>67.5</v>
          </cell>
          <cell r="F26">
            <v>94</v>
          </cell>
          <cell r="G26">
            <v>37</v>
          </cell>
          <cell r="H26">
            <v>11.520000000000001</v>
          </cell>
          <cell r="I26" t="str">
            <v>*</v>
          </cell>
          <cell r="J26">
            <v>32.76</v>
          </cell>
          <cell r="K26">
            <v>0</v>
          </cell>
        </row>
        <row r="27">
          <cell r="B27">
            <v>25.391666666666669</v>
          </cell>
          <cell r="C27">
            <v>33.200000000000003</v>
          </cell>
          <cell r="D27">
            <v>17.8</v>
          </cell>
          <cell r="E27">
            <v>64.083333333333329</v>
          </cell>
          <cell r="F27">
            <v>90</v>
          </cell>
          <cell r="G27">
            <v>33</v>
          </cell>
          <cell r="H27">
            <v>9</v>
          </cell>
          <cell r="I27" t="str">
            <v>*</v>
          </cell>
          <cell r="J27">
            <v>26.64</v>
          </cell>
          <cell r="K27">
            <v>0</v>
          </cell>
        </row>
        <row r="28">
          <cell r="B28">
            <v>25.804166666666664</v>
          </cell>
          <cell r="C28">
            <v>33.700000000000003</v>
          </cell>
          <cell r="D28">
            <v>19.100000000000001</v>
          </cell>
          <cell r="E28">
            <v>64.875</v>
          </cell>
          <cell r="F28">
            <v>85</v>
          </cell>
          <cell r="G28">
            <v>40</v>
          </cell>
          <cell r="H28">
            <v>19.8</v>
          </cell>
          <cell r="I28" t="str">
            <v>*</v>
          </cell>
          <cell r="J28">
            <v>40.32</v>
          </cell>
          <cell r="K28">
            <v>0</v>
          </cell>
        </row>
        <row r="29">
          <cell r="B29">
            <v>24.224999999999998</v>
          </cell>
          <cell r="C29">
            <v>30</v>
          </cell>
          <cell r="D29">
            <v>20.7</v>
          </cell>
          <cell r="E29">
            <v>83.666666666666671</v>
          </cell>
          <cell r="F29">
            <v>98</v>
          </cell>
          <cell r="G29">
            <v>60</v>
          </cell>
          <cell r="H29">
            <v>9</v>
          </cell>
          <cell r="I29" t="str">
            <v>*</v>
          </cell>
          <cell r="J29">
            <v>31.680000000000003</v>
          </cell>
          <cell r="K29">
            <v>2.8000000000000003</v>
          </cell>
        </row>
        <row r="30">
          <cell r="B30">
            <v>25.579166666666669</v>
          </cell>
          <cell r="C30">
            <v>33.1</v>
          </cell>
          <cell r="D30">
            <v>19.600000000000001</v>
          </cell>
          <cell r="E30">
            <v>76.791666666666671</v>
          </cell>
          <cell r="F30">
            <v>99</v>
          </cell>
          <cell r="G30">
            <v>45</v>
          </cell>
          <cell r="H30">
            <v>6.12</v>
          </cell>
          <cell r="I30" t="str">
            <v>*</v>
          </cell>
          <cell r="J30">
            <v>19.440000000000001</v>
          </cell>
          <cell r="K30">
            <v>0</v>
          </cell>
        </row>
        <row r="31">
          <cell r="B31">
            <v>27.491666666666671</v>
          </cell>
          <cell r="C31">
            <v>35.200000000000003</v>
          </cell>
          <cell r="D31">
            <v>19.899999999999999</v>
          </cell>
          <cell r="E31">
            <v>71.25</v>
          </cell>
          <cell r="F31">
            <v>98</v>
          </cell>
          <cell r="G31">
            <v>35</v>
          </cell>
          <cell r="H31">
            <v>5.7600000000000007</v>
          </cell>
          <cell r="I31" t="str">
            <v>*</v>
          </cell>
          <cell r="J31">
            <v>17.28</v>
          </cell>
          <cell r="K31">
            <v>0</v>
          </cell>
        </row>
        <row r="32">
          <cell r="B32">
            <v>26.075000000000003</v>
          </cell>
          <cell r="C32">
            <v>33.9</v>
          </cell>
          <cell r="D32">
            <v>21.4</v>
          </cell>
          <cell r="E32">
            <v>81.166666666666671</v>
          </cell>
          <cell r="F32">
            <v>98</v>
          </cell>
          <cell r="G32">
            <v>49</v>
          </cell>
          <cell r="H32">
            <v>15.840000000000002</v>
          </cell>
          <cell r="I32" t="str">
            <v>*</v>
          </cell>
          <cell r="J32">
            <v>38.880000000000003</v>
          </cell>
          <cell r="K32">
            <v>28.2</v>
          </cell>
        </row>
        <row r="33">
          <cell r="B33">
            <v>25.716666666666669</v>
          </cell>
          <cell r="C33">
            <v>32.4</v>
          </cell>
          <cell r="D33">
            <v>20.6</v>
          </cell>
          <cell r="E33">
            <v>72.625</v>
          </cell>
          <cell r="F33">
            <v>99</v>
          </cell>
          <cell r="G33">
            <v>29</v>
          </cell>
          <cell r="H33">
            <v>9</v>
          </cell>
          <cell r="I33" t="str">
            <v>*</v>
          </cell>
          <cell r="J33">
            <v>31.319999999999997</v>
          </cell>
          <cell r="K33">
            <v>0</v>
          </cell>
        </row>
        <row r="34">
          <cell r="B34">
            <v>25.391666666666669</v>
          </cell>
          <cell r="C34">
            <v>34.200000000000003</v>
          </cell>
          <cell r="D34">
            <v>16.3</v>
          </cell>
          <cell r="E34">
            <v>68.375</v>
          </cell>
          <cell r="F34">
            <v>99</v>
          </cell>
          <cell r="G34">
            <v>34</v>
          </cell>
          <cell r="H34">
            <v>4.6800000000000006</v>
          </cell>
          <cell r="I34" t="str">
            <v>*</v>
          </cell>
          <cell r="J34">
            <v>21.96</v>
          </cell>
          <cell r="K34">
            <v>0</v>
          </cell>
        </row>
        <row r="35">
          <cell r="B35">
            <v>27.379166666666666</v>
          </cell>
          <cell r="C35">
            <v>34.299999999999997</v>
          </cell>
          <cell r="D35">
            <v>21.4</v>
          </cell>
          <cell r="E35">
            <v>74.708333333333329</v>
          </cell>
          <cell r="F35">
            <v>97</v>
          </cell>
          <cell r="G35">
            <v>48</v>
          </cell>
          <cell r="H35">
            <v>14.04</v>
          </cell>
          <cell r="I35" t="str">
            <v>*</v>
          </cell>
          <cell r="J35">
            <v>30.240000000000002</v>
          </cell>
          <cell r="K35">
            <v>0</v>
          </cell>
        </row>
      </sheetData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26.941666666666674</v>
          </cell>
          <cell r="C5">
            <v>34.1</v>
          </cell>
          <cell r="D5">
            <v>20.399999999999999</v>
          </cell>
          <cell r="E5">
            <v>68.208333333333329</v>
          </cell>
          <cell r="F5">
            <v>100</v>
          </cell>
          <cell r="G5">
            <v>35</v>
          </cell>
          <cell r="H5">
            <v>14.76</v>
          </cell>
          <cell r="I5" t="str">
            <v>*</v>
          </cell>
          <cell r="J5">
            <v>28.08</v>
          </cell>
          <cell r="K5">
            <v>0</v>
          </cell>
        </row>
        <row r="6">
          <cell r="B6">
            <v>25.2</v>
          </cell>
          <cell r="C6">
            <v>33.1</v>
          </cell>
          <cell r="D6">
            <v>20.399999999999999</v>
          </cell>
          <cell r="E6">
            <v>79.833333333333329</v>
          </cell>
          <cell r="F6">
            <v>100</v>
          </cell>
          <cell r="G6">
            <v>50</v>
          </cell>
          <cell r="H6">
            <v>35.64</v>
          </cell>
          <cell r="I6" t="str">
            <v>*</v>
          </cell>
          <cell r="J6">
            <v>55.440000000000005</v>
          </cell>
          <cell r="K6">
            <v>0.2</v>
          </cell>
        </row>
        <row r="7">
          <cell r="B7">
            <v>24.816666666666663</v>
          </cell>
          <cell r="C7">
            <v>32.799999999999997</v>
          </cell>
          <cell r="D7">
            <v>21.3</v>
          </cell>
          <cell r="E7">
            <v>89.833333333333329</v>
          </cell>
          <cell r="F7">
            <v>100</v>
          </cell>
          <cell r="G7">
            <v>52</v>
          </cell>
          <cell r="H7">
            <v>27.720000000000002</v>
          </cell>
          <cell r="I7" t="str">
            <v>*</v>
          </cell>
          <cell r="J7">
            <v>39.6</v>
          </cell>
          <cell r="K7">
            <v>6.8</v>
          </cell>
        </row>
        <row r="8">
          <cell r="B8">
            <v>23.266666666666669</v>
          </cell>
          <cell r="C8">
            <v>25.7</v>
          </cell>
          <cell r="D8">
            <v>21.1</v>
          </cell>
          <cell r="E8">
            <v>99.916666666666671</v>
          </cell>
          <cell r="F8">
            <v>100</v>
          </cell>
          <cell r="G8">
            <v>91</v>
          </cell>
          <cell r="H8">
            <v>16.2</v>
          </cell>
          <cell r="I8" t="str">
            <v>*</v>
          </cell>
          <cell r="J8">
            <v>30.96</v>
          </cell>
          <cell r="K8">
            <v>39.200000000000003</v>
          </cell>
        </row>
        <row r="9">
          <cell r="B9">
            <v>24.854166666666668</v>
          </cell>
          <cell r="C9">
            <v>31.7</v>
          </cell>
          <cell r="D9">
            <v>21.9</v>
          </cell>
          <cell r="E9">
            <v>88.708333333333329</v>
          </cell>
          <cell r="F9">
            <v>100</v>
          </cell>
          <cell r="G9">
            <v>50</v>
          </cell>
          <cell r="H9">
            <v>18.720000000000002</v>
          </cell>
          <cell r="I9" t="str">
            <v>*</v>
          </cell>
          <cell r="J9">
            <v>42.480000000000004</v>
          </cell>
          <cell r="K9">
            <v>4.4000000000000004</v>
          </cell>
        </row>
        <row r="10">
          <cell r="B10">
            <v>24.670833333333331</v>
          </cell>
          <cell r="C10">
            <v>30.9</v>
          </cell>
          <cell r="D10">
            <v>22.7</v>
          </cell>
          <cell r="E10">
            <v>92.916666666666671</v>
          </cell>
          <cell r="F10">
            <v>100</v>
          </cell>
          <cell r="G10">
            <v>61</v>
          </cell>
          <cell r="H10">
            <v>19.8</v>
          </cell>
          <cell r="I10" t="str">
            <v>*</v>
          </cell>
          <cell r="J10">
            <v>30.6</v>
          </cell>
          <cell r="K10">
            <v>1</v>
          </cell>
        </row>
        <row r="11">
          <cell r="B11">
            <v>25.808333333333334</v>
          </cell>
          <cell r="C11">
            <v>32.299999999999997</v>
          </cell>
          <cell r="D11">
            <v>22.8</v>
          </cell>
          <cell r="E11">
            <v>89.791666666666671</v>
          </cell>
          <cell r="F11">
            <v>100</v>
          </cell>
          <cell r="G11">
            <v>59</v>
          </cell>
          <cell r="H11">
            <v>16.2</v>
          </cell>
          <cell r="I11" t="str">
            <v>*</v>
          </cell>
          <cell r="J11">
            <v>29.16</v>
          </cell>
          <cell r="K11">
            <v>1</v>
          </cell>
        </row>
        <row r="12">
          <cell r="B12">
            <v>26.758333333333336</v>
          </cell>
          <cell r="C12">
            <v>33.299999999999997</v>
          </cell>
          <cell r="D12">
            <v>22.7</v>
          </cell>
          <cell r="E12">
            <v>86.416666666666671</v>
          </cell>
          <cell r="F12">
            <v>100</v>
          </cell>
          <cell r="G12">
            <v>53</v>
          </cell>
          <cell r="H12">
            <v>15.48</v>
          </cell>
          <cell r="I12" t="str">
            <v>*</v>
          </cell>
          <cell r="J12">
            <v>29.16</v>
          </cell>
          <cell r="K12">
            <v>3.8000000000000003</v>
          </cell>
        </row>
        <row r="13">
          <cell r="B13">
            <v>27.570833333333326</v>
          </cell>
          <cell r="C13">
            <v>33.6</v>
          </cell>
          <cell r="D13">
            <v>22.7</v>
          </cell>
          <cell r="E13">
            <v>83.416666666666671</v>
          </cell>
          <cell r="F13">
            <v>100</v>
          </cell>
          <cell r="G13">
            <v>51</v>
          </cell>
          <cell r="H13">
            <v>18.36</v>
          </cell>
          <cell r="I13" t="str">
            <v>*</v>
          </cell>
          <cell r="J13">
            <v>41.4</v>
          </cell>
          <cell r="K13">
            <v>0</v>
          </cell>
        </row>
        <row r="14">
          <cell r="B14">
            <v>26.070833333333336</v>
          </cell>
          <cell r="C14">
            <v>33.6</v>
          </cell>
          <cell r="D14">
            <v>21.3</v>
          </cell>
          <cell r="E14">
            <v>87</v>
          </cell>
          <cell r="F14">
            <v>100</v>
          </cell>
          <cell r="G14">
            <v>47</v>
          </cell>
          <cell r="H14">
            <v>21.96</v>
          </cell>
          <cell r="I14" t="str">
            <v>*</v>
          </cell>
          <cell r="J14">
            <v>50.4</v>
          </cell>
          <cell r="K14">
            <v>5</v>
          </cell>
        </row>
        <row r="15">
          <cell r="B15">
            <v>26.704166666666666</v>
          </cell>
          <cell r="C15">
            <v>32.6</v>
          </cell>
          <cell r="D15">
            <v>23.3</v>
          </cell>
          <cell r="E15">
            <v>86.333333333333329</v>
          </cell>
          <cell r="F15">
            <v>100</v>
          </cell>
          <cell r="G15">
            <v>54</v>
          </cell>
          <cell r="H15">
            <v>24.840000000000003</v>
          </cell>
          <cell r="I15" t="str">
            <v>*</v>
          </cell>
          <cell r="J15">
            <v>43.2</v>
          </cell>
          <cell r="K15">
            <v>0</v>
          </cell>
        </row>
        <row r="16">
          <cell r="B16">
            <v>27.279166666666658</v>
          </cell>
          <cell r="C16">
            <v>33.5</v>
          </cell>
          <cell r="D16">
            <v>23.8</v>
          </cell>
          <cell r="E16">
            <v>81.75</v>
          </cell>
          <cell r="F16">
            <v>100</v>
          </cell>
          <cell r="G16">
            <v>48</v>
          </cell>
          <cell r="H16">
            <v>26.28</v>
          </cell>
          <cell r="I16" t="str">
            <v>*</v>
          </cell>
          <cell r="J16">
            <v>44.64</v>
          </cell>
          <cell r="K16">
            <v>0</v>
          </cell>
        </row>
        <row r="17">
          <cell r="B17">
            <v>25.020833333333332</v>
          </cell>
          <cell r="C17">
            <v>30.8</v>
          </cell>
          <cell r="D17">
            <v>20.399999999999999</v>
          </cell>
          <cell r="E17">
            <v>95.875</v>
          </cell>
          <cell r="F17">
            <v>100</v>
          </cell>
          <cell r="G17">
            <v>64</v>
          </cell>
          <cell r="H17">
            <v>15.120000000000001</v>
          </cell>
          <cell r="I17" t="str">
            <v>*</v>
          </cell>
          <cell r="J17">
            <v>53.28</v>
          </cell>
          <cell r="K17">
            <v>32.400000000000006</v>
          </cell>
        </row>
        <row r="18">
          <cell r="B18">
            <v>24.787499999999998</v>
          </cell>
          <cell r="C18">
            <v>30.6</v>
          </cell>
          <cell r="D18">
            <v>20.399999999999999</v>
          </cell>
          <cell r="E18">
            <v>89.791666666666671</v>
          </cell>
          <cell r="F18">
            <v>100</v>
          </cell>
          <cell r="G18">
            <v>58</v>
          </cell>
          <cell r="H18">
            <v>23.759999999999998</v>
          </cell>
          <cell r="I18" t="str">
            <v>*</v>
          </cell>
          <cell r="J18">
            <v>35.64</v>
          </cell>
          <cell r="K18">
            <v>0.2</v>
          </cell>
        </row>
        <row r="19">
          <cell r="B19">
            <v>26.124999999999996</v>
          </cell>
          <cell r="C19">
            <v>33.299999999999997</v>
          </cell>
          <cell r="D19">
            <v>20.8</v>
          </cell>
          <cell r="E19">
            <v>79.083333333333329</v>
          </cell>
          <cell r="F19">
            <v>100</v>
          </cell>
          <cell r="G19">
            <v>45</v>
          </cell>
          <cell r="H19">
            <v>26.28</v>
          </cell>
          <cell r="I19" t="str">
            <v>*</v>
          </cell>
          <cell r="J19">
            <v>37.440000000000005</v>
          </cell>
          <cell r="K19">
            <v>0</v>
          </cell>
        </row>
        <row r="20">
          <cell r="B20">
            <v>26.662499999999998</v>
          </cell>
          <cell r="C20">
            <v>33.299999999999997</v>
          </cell>
          <cell r="D20">
            <v>20.100000000000001</v>
          </cell>
          <cell r="E20">
            <v>73.375</v>
          </cell>
          <cell r="F20">
            <v>100</v>
          </cell>
          <cell r="G20">
            <v>38</v>
          </cell>
          <cell r="H20">
            <v>11.879999999999999</v>
          </cell>
          <cell r="I20" t="str">
            <v>*</v>
          </cell>
          <cell r="J20">
            <v>28.8</v>
          </cell>
          <cell r="K20">
            <v>0</v>
          </cell>
        </row>
        <row r="21">
          <cell r="B21">
            <v>25.979166666666668</v>
          </cell>
          <cell r="C21">
            <v>34.299999999999997</v>
          </cell>
          <cell r="D21">
            <v>18.3</v>
          </cell>
          <cell r="E21">
            <v>72.541666666666671</v>
          </cell>
          <cell r="F21">
            <v>100</v>
          </cell>
          <cell r="G21">
            <v>35</v>
          </cell>
          <cell r="H21">
            <v>16.559999999999999</v>
          </cell>
          <cell r="I21" t="str">
            <v>*</v>
          </cell>
          <cell r="J21">
            <v>23.400000000000002</v>
          </cell>
          <cell r="K21">
            <v>0</v>
          </cell>
        </row>
        <row r="22">
          <cell r="B22">
            <v>23.591666666666669</v>
          </cell>
          <cell r="C22">
            <v>27.2</v>
          </cell>
          <cell r="D22">
            <v>21.6</v>
          </cell>
          <cell r="E22">
            <v>90.25</v>
          </cell>
          <cell r="F22">
            <v>100</v>
          </cell>
          <cell r="G22">
            <v>49</v>
          </cell>
          <cell r="H22">
            <v>22.68</v>
          </cell>
          <cell r="I22" t="str">
            <v>*</v>
          </cell>
          <cell r="J22">
            <v>42.480000000000004</v>
          </cell>
          <cell r="K22">
            <v>1.7999999999999998</v>
          </cell>
        </row>
        <row r="23">
          <cell r="B23">
            <v>23.770833333333332</v>
          </cell>
          <cell r="C23">
            <v>29.2</v>
          </cell>
          <cell r="D23">
            <v>20.6</v>
          </cell>
          <cell r="E23">
            <v>88.833333333333329</v>
          </cell>
          <cell r="F23">
            <v>100</v>
          </cell>
          <cell r="G23">
            <v>61</v>
          </cell>
          <cell r="H23">
            <v>18.36</v>
          </cell>
          <cell r="I23" t="str">
            <v>*</v>
          </cell>
          <cell r="J23">
            <v>33.480000000000004</v>
          </cell>
          <cell r="K23">
            <v>0</v>
          </cell>
        </row>
        <row r="24">
          <cell r="B24">
            <v>24.575000000000006</v>
          </cell>
          <cell r="C24">
            <v>30.8</v>
          </cell>
          <cell r="D24">
            <v>19.600000000000001</v>
          </cell>
          <cell r="E24">
            <v>82.583333333333329</v>
          </cell>
          <cell r="F24">
            <v>100</v>
          </cell>
          <cell r="G24">
            <v>49</v>
          </cell>
          <cell r="H24">
            <v>16.2</v>
          </cell>
          <cell r="I24" t="str">
            <v>*</v>
          </cell>
          <cell r="J24">
            <v>27.36</v>
          </cell>
          <cell r="K24">
            <v>0</v>
          </cell>
        </row>
        <row r="25">
          <cell r="B25">
            <v>24.275000000000002</v>
          </cell>
          <cell r="C25">
            <v>30.8</v>
          </cell>
          <cell r="D25">
            <v>18.5</v>
          </cell>
          <cell r="E25">
            <v>74.333333333333329</v>
          </cell>
          <cell r="F25">
            <v>100</v>
          </cell>
          <cell r="G25">
            <v>46</v>
          </cell>
          <cell r="H25">
            <v>22.32</v>
          </cell>
          <cell r="I25" t="str">
            <v>*</v>
          </cell>
          <cell r="J25">
            <v>34.56</v>
          </cell>
          <cell r="K25">
            <v>0</v>
          </cell>
        </row>
        <row r="26">
          <cell r="B26">
            <v>24.479166666666668</v>
          </cell>
          <cell r="C26">
            <v>30.3</v>
          </cell>
          <cell r="D26">
            <v>19.100000000000001</v>
          </cell>
          <cell r="E26">
            <v>67.958333333333329</v>
          </cell>
          <cell r="F26">
            <v>100</v>
          </cell>
          <cell r="G26">
            <v>41</v>
          </cell>
          <cell r="H26">
            <v>28.44</v>
          </cell>
          <cell r="I26" t="str">
            <v>*</v>
          </cell>
          <cell r="J26">
            <v>38.519999999999996</v>
          </cell>
          <cell r="K26">
            <v>0</v>
          </cell>
        </row>
        <row r="27">
          <cell r="B27">
            <v>24.812500000000004</v>
          </cell>
          <cell r="C27">
            <v>33</v>
          </cell>
          <cell r="D27">
            <v>18.899999999999999</v>
          </cell>
          <cell r="E27">
            <v>69.25</v>
          </cell>
          <cell r="F27">
            <v>100</v>
          </cell>
          <cell r="G27">
            <v>31</v>
          </cell>
          <cell r="H27">
            <v>21.6</v>
          </cell>
          <cell r="I27" t="str">
            <v>*</v>
          </cell>
          <cell r="J27">
            <v>34.200000000000003</v>
          </cell>
          <cell r="K27">
            <v>0</v>
          </cell>
        </row>
        <row r="28">
          <cell r="B28">
            <v>25.808333333333334</v>
          </cell>
          <cell r="C28">
            <v>34</v>
          </cell>
          <cell r="D28">
            <v>19.399999999999999</v>
          </cell>
          <cell r="E28">
            <v>69</v>
          </cell>
          <cell r="F28">
            <v>100</v>
          </cell>
          <cell r="G28">
            <v>40</v>
          </cell>
          <cell r="H28">
            <v>26.28</v>
          </cell>
          <cell r="I28" t="str">
            <v>*</v>
          </cell>
          <cell r="J28">
            <v>37.800000000000004</v>
          </cell>
          <cell r="K28">
            <v>0</v>
          </cell>
        </row>
        <row r="29">
          <cell r="B29">
            <v>24.645833333333339</v>
          </cell>
          <cell r="C29">
            <v>30.2</v>
          </cell>
          <cell r="D29">
            <v>20.5</v>
          </cell>
          <cell r="E29">
            <v>87.125</v>
          </cell>
          <cell r="F29">
            <v>100</v>
          </cell>
          <cell r="G29">
            <v>58</v>
          </cell>
          <cell r="H29">
            <v>18.720000000000002</v>
          </cell>
          <cell r="I29" t="str">
            <v>*</v>
          </cell>
          <cell r="J29">
            <v>50.04</v>
          </cell>
          <cell r="K29">
            <v>22.2</v>
          </cell>
        </row>
        <row r="30">
          <cell r="B30">
            <v>25.904166666666669</v>
          </cell>
          <cell r="C30">
            <v>32.4</v>
          </cell>
          <cell r="D30">
            <v>21.5</v>
          </cell>
          <cell r="E30">
            <v>81.25</v>
          </cell>
          <cell r="F30">
            <v>100</v>
          </cell>
          <cell r="G30">
            <v>49</v>
          </cell>
          <cell r="H30">
            <v>14.76</v>
          </cell>
          <cell r="I30" t="str">
            <v>*</v>
          </cell>
          <cell r="J30">
            <v>30.96</v>
          </cell>
          <cell r="K30">
            <v>5.6</v>
          </cell>
        </row>
        <row r="31">
          <cell r="B31">
            <v>27.466666666666669</v>
          </cell>
          <cell r="C31">
            <v>33.799999999999997</v>
          </cell>
          <cell r="D31">
            <v>21.5</v>
          </cell>
          <cell r="E31">
            <v>78.375</v>
          </cell>
          <cell r="F31">
            <v>100</v>
          </cell>
          <cell r="G31">
            <v>46</v>
          </cell>
          <cell r="H31">
            <v>14.4</v>
          </cell>
          <cell r="I31" t="str">
            <v>*</v>
          </cell>
          <cell r="J31">
            <v>27.720000000000002</v>
          </cell>
          <cell r="K31">
            <v>0</v>
          </cell>
        </row>
        <row r="32">
          <cell r="B32">
            <v>26.291666666666668</v>
          </cell>
          <cell r="C32">
            <v>33.200000000000003</v>
          </cell>
          <cell r="D32">
            <v>23.2</v>
          </cell>
          <cell r="E32">
            <v>86.833333333333329</v>
          </cell>
          <cell r="F32">
            <v>100</v>
          </cell>
          <cell r="G32">
            <v>50</v>
          </cell>
          <cell r="H32">
            <v>16.2</v>
          </cell>
          <cell r="I32" t="str">
            <v>*</v>
          </cell>
          <cell r="J32">
            <v>44.28</v>
          </cell>
          <cell r="K32">
            <v>0.4</v>
          </cell>
        </row>
        <row r="33">
          <cell r="B33">
            <v>26.241666666666664</v>
          </cell>
          <cell r="C33">
            <v>32.700000000000003</v>
          </cell>
          <cell r="D33">
            <v>21.2</v>
          </cell>
          <cell r="E33">
            <v>79.583333333333329</v>
          </cell>
          <cell r="F33">
            <v>100</v>
          </cell>
          <cell r="G33">
            <v>41</v>
          </cell>
          <cell r="H33">
            <v>12.6</v>
          </cell>
          <cell r="I33" t="str">
            <v>*</v>
          </cell>
          <cell r="J33">
            <v>24.12</v>
          </cell>
          <cell r="K33">
            <v>0</v>
          </cell>
        </row>
        <row r="34">
          <cell r="B34">
            <v>26.537499999999998</v>
          </cell>
          <cell r="C34">
            <v>35</v>
          </cell>
          <cell r="D34">
            <v>19.100000000000001</v>
          </cell>
          <cell r="E34">
            <v>77.041666666666671</v>
          </cell>
          <cell r="F34">
            <v>100</v>
          </cell>
          <cell r="G34">
            <v>43</v>
          </cell>
          <cell r="H34">
            <v>17.28</v>
          </cell>
          <cell r="I34" t="str">
            <v>*</v>
          </cell>
          <cell r="J34">
            <v>34.200000000000003</v>
          </cell>
          <cell r="K34">
            <v>0</v>
          </cell>
        </row>
        <row r="35">
          <cell r="B35">
            <v>27.295833333333334</v>
          </cell>
          <cell r="C35">
            <v>34.700000000000003</v>
          </cell>
          <cell r="D35">
            <v>21.9</v>
          </cell>
          <cell r="E35">
            <v>80.791666666666671</v>
          </cell>
          <cell r="F35">
            <v>100</v>
          </cell>
          <cell r="G35">
            <v>45</v>
          </cell>
          <cell r="H35">
            <v>20.88</v>
          </cell>
          <cell r="I35" t="str">
            <v>*</v>
          </cell>
          <cell r="J35">
            <v>42.12</v>
          </cell>
          <cell r="K35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29.029166666666669</v>
          </cell>
          <cell r="C5">
            <v>36.200000000000003</v>
          </cell>
          <cell r="D5">
            <v>22.4</v>
          </cell>
          <cell r="E5">
            <v>55.583333333333336</v>
          </cell>
          <cell r="F5">
            <v>83</v>
          </cell>
          <cell r="G5">
            <v>33</v>
          </cell>
          <cell r="H5">
            <v>16.559999999999999</v>
          </cell>
          <cell r="I5" t="str">
            <v>*</v>
          </cell>
          <cell r="J5">
            <v>38.880000000000003</v>
          </cell>
          <cell r="K5">
            <v>0</v>
          </cell>
        </row>
        <row r="6">
          <cell r="B6">
            <v>27.112500000000001</v>
          </cell>
          <cell r="C6">
            <v>35.6</v>
          </cell>
          <cell r="D6">
            <v>22.4</v>
          </cell>
          <cell r="E6">
            <v>63</v>
          </cell>
          <cell r="F6">
            <v>83</v>
          </cell>
          <cell r="G6">
            <v>36</v>
          </cell>
          <cell r="H6">
            <v>24.12</v>
          </cell>
          <cell r="I6" t="str">
            <v>*</v>
          </cell>
          <cell r="J6">
            <v>38.880000000000003</v>
          </cell>
          <cell r="K6">
            <v>0.2</v>
          </cell>
        </row>
        <row r="7">
          <cell r="B7">
            <v>28.458333333333332</v>
          </cell>
          <cell r="C7">
            <v>35.4</v>
          </cell>
          <cell r="D7">
            <v>23.4</v>
          </cell>
          <cell r="E7">
            <v>63.958333333333336</v>
          </cell>
          <cell r="F7">
            <v>84</v>
          </cell>
          <cell r="G7">
            <v>36</v>
          </cell>
          <cell r="H7">
            <v>18.36</v>
          </cell>
          <cell r="I7" t="str">
            <v>*</v>
          </cell>
          <cell r="J7">
            <v>34.92</v>
          </cell>
          <cell r="K7">
            <v>0</v>
          </cell>
        </row>
        <row r="8">
          <cell r="B8">
            <v>26.537499999999998</v>
          </cell>
          <cell r="C8">
            <v>33.799999999999997</v>
          </cell>
          <cell r="D8">
            <v>24.3</v>
          </cell>
          <cell r="E8">
            <v>76.125</v>
          </cell>
          <cell r="F8">
            <v>89</v>
          </cell>
          <cell r="G8">
            <v>47</v>
          </cell>
          <cell r="H8">
            <v>10.08</v>
          </cell>
          <cell r="I8" t="str">
            <v>*</v>
          </cell>
          <cell r="J8">
            <v>31.680000000000003</v>
          </cell>
          <cell r="K8">
            <v>10</v>
          </cell>
        </row>
        <row r="9">
          <cell r="B9">
            <v>26.704166666666666</v>
          </cell>
          <cell r="C9">
            <v>34.9</v>
          </cell>
          <cell r="D9">
            <v>22.1</v>
          </cell>
          <cell r="E9">
            <v>74.333333333333329</v>
          </cell>
          <cell r="F9">
            <v>92</v>
          </cell>
          <cell r="G9">
            <v>35</v>
          </cell>
          <cell r="H9">
            <v>28.8</v>
          </cell>
          <cell r="I9" t="str">
            <v>*</v>
          </cell>
          <cell r="J9">
            <v>49.32</v>
          </cell>
          <cell r="K9">
            <v>0.2</v>
          </cell>
        </row>
        <row r="10">
          <cell r="B10">
            <v>27.466666666666672</v>
          </cell>
          <cell r="C10">
            <v>34.799999999999997</v>
          </cell>
          <cell r="D10">
            <v>24.6</v>
          </cell>
          <cell r="E10">
            <v>75.791666666666671</v>
          </cell>
          <cell r="F10">
            <v>90</v>
          </cell>
          <cell r="G10">
            <v>42</v>
          </cell>
          <cell r="H10">
            <v>17.28</v>
          </cell>
          <cell r="I10" t="str">
            <v>*</v>
          </cell>
          <cell r="J10">
            <v>49.32</v>
          </cell>
          <cell r="K10">
            <v>2.4</v>
          </cell>
        </row>
        <row r="11">
          <cell r="B11">
            <v>30.404166666666665</v>
          </cell>
          <cell r="C11">
            <v>36.799999999999997</v>
          </cell>
          <cell r="D11">
            <v>25.5</v>
          </cell>
          <cell r="E11">
            <v>63.041666666666664</v>
          </cell>
          <cell r="F11">
            <v>88</v>
          </cell>
          <cell r="G11">
            <v>34</v>
          </cell>
          <cell r="H11">
            <v>15.120000000000001</v>
          </cell>
          <cell r="I11" t="str">
            <v>*</v>
          </cell>
          <cell r="J11">
            <v>32.76</v>
          </cell>
          <cell r="K11">
            <v>0</v>
          </cell>
        </row>
        <row r="12">
          <cell r="B12">
            <v>31.320833333333329</v>
          </cell>
          <cell r="C12">
            <v>38.4</v>
          </cell>
          <cell r="D12">
            <v>26.6</v>
          </cell>
          <cell r="E12">
            <v>57.208333333333336</v>
          </cell>
          <cell r="F12">
            <v>76</v>
          </cell>
          <cell r="G12">
            <v>32</v>
          </cell>
          <cell r="H12">
            <v>11.879999999999999</v>
          </cell>
          <cell r="I12" t="str">
            <v>*</v>
          </cell>
          <cell r="J12">
            <v>27</v>
          </cell>
          <cell r="K12">
            <v>0</v>
          </cell>
        </row>
        <row r="13">
          <cell r="B13">
            <v>32.287500000000001</v>
          </cell>
          <cell r="C13">
            <v>39.9</v>
          </cell>
          <cell r="D13">
            <v>28</v>
          </cell>
          <cell r="E13">
            <v>54.666666666666664</v>
          </cell>
          <cell r="F13">
            <v>72</v>
          </cell>
          <cell r="G13">
            <v>30</v>
          </cell>
          <cell r="H13">
            <v>15.48</v>
          </cell>
          <cell r="I13" t="str">
            <v>*</v>
          </cell>
          <cell r="J13">
            <v>30.96</v>
          </cell>
          <cell r="K13">
            <v>0</v>
          </cell>
        </row>
        <row r="14">
          <cell r="B14">
            <v>30.254166666666663</v>
          </cell>
          <cell r="C14">
            <v>35.6</v>
          </cell>
          <cell r="D14">
            <v>27.1</v>
          </cell>
          <cell r="E14">
            <v>62.125</v>
          </cell>
          <cell r="F14">
            <v>76</v>
          </cell>
          <cell r="G14">
            <v>46</v>
          </cell>
          <cell r="H14">
            <v>22.68</v>
          </cell>
          <cell r="I14" t="str">
            <v>*</v>
          </cell>
          <cell r="J14">
            <v>48.6</v>
          </cell>
          <cell r="K14">
            <v>0</v>
          </cell>
        </row>
        <row r="15">
          <cell r="B15">
            <v>28.395833333333339</v>
          </cell>
          <cell r="C15">
            <v>33.700000000000003</v>
          </cell>
          <cell r="D15">
            <v>24.7</v>
          </cell>
          <cell r="E15">
            <v>71.458333333333329</v>
          </cell>
          <cell r="F15">
            <v>93</v>
          </cell>
          <cell r="G15">
            <v>50</v>
          </cell>
          <cell r="H15">
            <v>15.840000000000002</v>
          </cell>
          <cell r="I15" t="str">
            <v>*</v>
          </cell>
          <cell r="J15">
            <v>36.36</v>
          </cell>
          <cell r="K15">
            <v>18.599999999999998</v>
          </cell>
        </row>
        <row r="16">
          <cell r="B16">
            <v>28.641666666666666</v>
          </cell>
          <cell r="C16">
            <v>34.700000000000003</v>
          </cell>
          <cell r="D16">
            <v>25.1</v>
          </cell>
          <cell r="E16">
            <v>71.5</v>
          </cell>
          <cell r="F16">
            <v>88</v>
          </cell>
          <cell r="G16">
            <v>41</v>
          </cell>
          <cell r="H16">
            <v>17.64</v>
          </cell>
          <cell r="I16" t="str">
            <v>*</v>
          </cell>
          <cell r="J16">
            <v>39.24</v>
          </cell>
          <cell r="K16">
            <v>0.60000000000000009</v>
          </cell>
        </row>
        <row r="17">
          <cell r="B17">
            <v>29.379166666666677</v>
          </cell>
          <cell r="C17">
            <v>36.4</v>
          </cell>
          <cell r="D17">
            <v>25.5</v>
          </cell>
          <cell r="E17">
            <v>65.791666666666671</v>
          </cell>
          <cell r="F17">
            <v>90</v>
          </cell>
          <cell r="G17">
            <v>34</v>
          </cell>
          <cell r="H17">
            <v>10.08</v>
          </cell>
          <cell r="I17" t="str">
            <v>*</v>
          </cell>
          <cell r="J17">
            <v>25.2</v>
          </cell>
          <cell r="K17">
            <v>0</v>
          </cell>
        </row>
        <row r="18">
          <cell r="B18">
            <v>29.986956521739128</v>
          </cell>
          <cell r="C18">
            <v>38.200000000000003</v>
          </cell>
          <cell r="D18">
            <v>24</v>
          </cell>
          <cell r="E18">
            <v>62.347826086956523</v>
          </cell>
          <cell r="F18">
            <v>88</v>
          </cell>
          <cell r="G18">
            <v>32</v>
          </cell>
          <cell r="H18">
            <v>7.9200000000000008</v>
          </cell>
          <cell r="I18" t="str">
            <v>*</v>
          </cell>
          <cell r="J18">
            <v>20.52</v>
          </cell>
          <cell r="K18">
            <v>0</v>
          </cell>
        </row>
        <row r="19">
          <cell r="B19">
            <v>31.458333333333332</v>
          </cell>
          <cell r="C19">
            <v>37.799999999999997</v>
          </cell>
          <cell r="D19">
            <v>26.7</v>
          </cell>
          <cell r="E19">
            <v>55.875</v>
          </cell>
          <cell r="F19">
            <v>75</v>
          </cell>
          <cell r="G19">
            <v>32</v>
          </cell>
          <cell r="H19">
            <v>11.520000000000001</v>
          </cell>
          <cell r="I19" t="str">
            <v>*</v>
          </cell>
          <cell r="J19">
            <v>23.040000000000003</v>
          </cell>
          <cell r="K19">
            <v>0</v>
          </cell>
        </row>
        <row r="20">
          <cell r="B20">
            <v>30.016666666666666</v>
          </cell>
          <cell r="C20">
            <v>36.799999999999997</v>
          </cell>
          <cell r="D20">
            <v>24.4</v>
          </cell>
          <cell r="E20">
            <v>59.083333333333336</v>
          </cell>
          <cell r="F20">
            <v>86</v>
          </cell>
          <cell r="G20">
            <v>33</v>
          </cell>
          <cell r="H20">
            <v>14.4</v>
          </cell>
          <cell r="I20" t="str">
            <v>*</v>
          </cell>
          <cell r="J20">
            <v>32.4</v>
          </cell>
          <cell r="K20">
            <v>0</v>
          </cell>
        </row>
        <row r="21">
          <cell r="B21">
            <v>28.562499999999996</v>
          </cell>
          <cell r="C21">
            <v>36.299999999999997</v>
          </cell>
          <cell r="D21">
            <v>22.6</v>
          </cell>
          <cell r="E21">
            <v>62.666666666666664</v>
          </cell>
          <cell r="F21">
            <v>89</v>
          </cell>
          <cell r="G21">
            <v>33</v>
          </cell>
          <cell r="H21">
            <v>19.079999999999998</v>
          </cell>
          <cell r="I21" t="str">
            <v>*</v>
          </cell>
          <cell r="J21">
            <v>37.800000000000004</v>
          </cell>
          <cell r="K21">
            <v>0</v>
          </cell>
        </row>
        <row r="22">
          <cell r="B22">
            <v>22.808333333333337</v>
          </cell>
          <cell r="C22">
            <v>26.1</v>
          </cell>
          <cell r="D22">
            <v>21.7</v>
          </cell>
          <cell r="E22">
            <v>90.541666666666671</v>
          </cell>
          <cell r="F22">
            <v>94</v>
          </cell>
          <cell r="G22">
            <v>62</v>
          </cell>
          <cell r="H22">
            <v>12.96</v>
          </cell>
          <cell r="I22" t="str">
            <v>*</v>
          </cell>
          <cell r="J22">
            <v>27</v>
          </cell>
          <cell r="K22">
            <v>39.599999999999994</v>
          </cell>
        </row>
        <row r="23">
          <cell r="B23">
            <v>25.3</v>
          </cell>
          <cell r="C23">
            <v>31.8</v>
          </cell>
          <cell r="D23">
            <v>21.9</v>
          </cell>
          <cell r="E23">
            <v>79.458333333333329</v>
          </cell>
          <cell r="F23">
            <v>92</v>
          </cell>
          <cell r="G23">
            <v>47</v>
          </cell>
          <cell r="H23">
            <v>12.96</v>
          </cell>
          <cell r="I23" t="str">
            <v>*</v>
          </cell>
          <cell r="J23">
            <v>33.119999999999997</v>
          </cell>
          <cell r="K23">
            <v>5.2</v>
          </cell>
        </row>
        <row r="24">
          <cell r="B24">
            <v>27.633333333333336</v>
          </cell>
          <cell r="C24">
            <v>34.1</v>
          </cell>
          <cell r="D24">
            <v>22.3</v>
          </cell>
          <cell r="E24">
            <v>69.625</v>
          </cell>
          <cell r="F24">
            <v>91</v>
          </cell>
          <cell r="G24">
            <v>38</v>
          </cell>
          <cell r="H24">
            <v>8.64</v>
          </cell>
          <cell r="I24" t="str">
            <v>*</v>
          </cell>
          <cell r="J24">
            <v>19.8</v>
          </cell>
          <cell r="K24">
            <v>0</v>
          </cell>
        </row>
        <row r="25">
          <cell r="B25">
            <v>28.379166666666674</v>
          </cell>
          <cell r="C25">
            <v>35</v>
          </cell>
          <cell r="D25">
            <v>22.3</v>
          </cell>
          <cell r="E25">
            <v>59.583333333333336</v>
          </cell>
          <cell r="F25">
            <v>87</v>
          </cell>
          <cell r="G25">
            <v>30</v>
          </cell>
          <cell r="H25">
            <v>12.96</v>
          </cell>
          <cell r="I25" t="str">
            <v>*</v>
          </cell>
          <cell r="J25">
            <v>21.96</v>
          </cell>
          <cell r="K25">
            <v>0</v>
          </cell>
        </row>
        <row r="26">
          <cell r="B26">
            <v>28.808333333333334</v>
          </cell>
          <cell r="C26">
            <v>34.799999999999997</v>
          </cell>
          <cell r="D26">
            <v>23.3</v>
          </cell>
          <cell r="E26">
            <v>52.666666666666664</v>
          </cell>
          <cell r="F26">
            <v>72</v>
          </cell>
          <cell r="G26">
            <v>24</v>
          </cell>
          <cell r="H26">
            <v>12.24</v>
          </cell>
          <cell r="I26" t="str">
            <v>*</v>
          </cell>
          <cell r="J26">
            <v>21.240000000000002</v>
          </cell>
          <cell r="K26">
            <v>0</v>
          </cell>
        </row>
        <row r="27">
          <cell r="B27">
            <v>28.904166666666665</v>
          </cell>
          <cell r="C27">
            <v>35.5</v>
          </cell>
          <cell r="D27">
            <v>22.3</v>
          </cell>
          <cell r="E27">
            <v>49.458333333333336</v>
          </cell>
          <cell r="F27">
            <v>71</v>
          </cell>
          <cell r="G27">
            <v>28</v>
          </cell>
          <cell r="H27">
            <v>13.32</v>
          </cell>
          <cell r="I27" t="str">
            <v>*</v>
          </cell>
          <cell r="J27">
            <v>24.12</v>
          </cell>
          <cell r="K27">
            <v>0</v>
          </cell>
        </row>
        <row r="28">
          <cell r="B28">
            <v>27.183333333333334</v>
          </cell>
          <cell r="C28">
            <v>32.6</v>
          </cell>
          <cell r="D28">
            <v>22.7</v>
          </cell>
          <cell r="E28">
            <v>60.708333333333336</v>
          </cell>
          <cell r="F28">
            <v>75</v>
          </cell>
          <cell r="G28">
            <v>43</v>
          </cell>
          <cell r="H28">
            <v>23.040000000000003</v>
          </cell>
          <cell r="I28" t="str">
            <v>*</v>
          </cell>
          <cell r="J28">
            <v>45</v>
          </cell>
          <cell r="K28">
            <v>0</v>
          </cell>
        </row>
        <row r="29">
          <cell r="B29">
            <v>26.425000000000001</v>
          </cell>
          <cell r="C29">
            <v>32.299999999999997</v>
          </cell>
          <cell r="D29">
            <v>22.4</v>
          </cell>
          <cell r="E29">
            <v>71.916666666666671</v>
          </cell>
          <cell r="F29">
            <v>88</v>
          </cell>
          <cell r="G29">
            <v>49</v>
          </cell>
          <cell r="H29">
            <v>15.120000000000001</v>
          </cell>
          <cell r="I29" t="str">
            <v>*</v>
          </cell>
          <cell r="J29">
            <v>35.28</v>
          </cell>
          <cell r="K29">
            <v>0</v>
          </cell>
        </row>
        <row r="30">
          <cell r="B30">
            <v>28.341666666666665</v>
          </cell>
          <cell r="C30">
            <v>35.299999999999997</v>
          </cell>
          <cell r="D30">
            <v>22.6</v>
          </cell>
          <cell r="E30">
            <v>65.291666666666671</v>
          </cell>
          <cell r="F30">
            <v>91</v>
          </cell>
          <cell r="G30">
            <v>34</v>
          </cell>
          <cell r="H30">
            <v>9.7200000000000006</v>
          </cell>
          <cell r="I30" t="str">
            <v>*</v>
          </cell>
          <cell r="J30">
            <v>21.240000000000002</v>
          </cell>
          <cell r="K30">
            <v>0</v>
          </cell>
        </row>
        <row r="31">
          <cell r="B31">
            <v>30.029166666666669</v>
          </cell>
          <cell r="C31">
            <v>37.299999999999997</v>
          </cell>
          <cell r="D31">
            <v>23.4</v>
          </cell>
          <cell r="E31">
            <v>60.875</v>
          </cell>
          <cell r="F31">
            <v>89</v>
          </cell>
          <cell r="G31">
            <v>31</v>
          </cell>
          <cell r="H31">
            <v>8.64</v>
          </cell>
          <cell r="I31" t="str">
            <v>*</v>
          </cell>
          <cell r="J31">
            <v>21.96</v>
          </cell>
          <cell r="K31">
            <v>0</v>
          </cell>
        </row>
        <row r="32">
          <cell r="B32">
            <v>28.133333333333336</v>
          </cell>
          <cell r="C32">
            <v>34.6</v>
          </cell>
          <cell r="D32">
            <v>23.7</v>
          </cell>
          <cell r="E32">
            <v>71.583333333333329</v>
          </cell>
          <cell r="F32">
            <v>90</v>
          </cell>
          <cell r="G32">
            <v>46</v>
          </cell>
          <cell r="H32">
            <v>19.079999999999998</v>
          </cell>
          <cell r="I32" t="str">
            <v>*</v>
          </cell>
          <cell r="J32">
            <v>34.56</v>
          </cell>
          <cell r="K32">
            <v>0.4</v>
          </cell>
        </row>
        <row r="33">
          <cell r="B33">
            <v>28.104166666666668</v>
          </cell>
          <cell r="C33">
            <v>35.5</v>
          </cell>
          <cell r="D33">
            <v>23.7</v>
          </cell>
          <cell r="E33">
            <v>66.458333333333329</v>
          </cell>
          <cell r="F33">
            <v>92</v>
          </cell>
          <cell r="G33">
            <v>27</v>
          </cell>
          <cell r="H33">
            <v>10.44</v>
          </cell>
          <cell r="I33" t="str">
            <v>*</v>
          </cell>
          <cell r="J33">
            <v>25.92</v>
          </cell>
          <cell r="K33">
            <v>0</v>
          </cell>
        </row>
        <row r="34">
          <cell r="B34">
            <v>28.562499999999989</v>
          </cell>
          <cell r="C34">
            <v>37.4</v>
          </cell>
          <cell r="D34">
            <v>20.8</v>
          </cell>
          <cell r="E34">
            <v>53.916666666666664</v>
          </cell>
          <cell r="F34">
            <v>82</v>
          </cell>
          <cell r="G34">
            <v>30</v>
          </cell>
          <cell r="H34">
            <v>11.879999999999999</v>
          </cell>
          <cell r="I34" t="str">
            <v>*</v>
          </cell>
          <cell r="J34">
            <v>21.6</v>
          </cell>
          <cell r="K34">
            <v>0</v>
          </cell>
        </row>
        <row r="35">
          <cell r="B35">
            <v>30.225000000000009</v>
          </cell>
          <cell r="C35">
            <v>36.299999999999997</v>
          </cell>
          <cell r="D35">
            <v>25.8</v>
          </cell>
          <cell r="E35">
            <v>62.583333333333336</v>
          </cell>
          <cell r="F35">
            <v>82</v>
          </cell>
          <cell r="G35">
            <v>39</v>
          </cell>
          <cell r="H35">
            <v>17.28</v>
          </cell>
          <cell r="I35" t="str">
            <v>*</v>
          </cell>
          <cell r="J35">
            <v>32.4</v>
          </cell>
          <cell r="K35">
            <v>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25.166666666666671</v>
          </cell>
          <cell r="C5">
            <v>31.6</v>
          </cell>
          <cell r="D5">
            <v>19.8</v>
          </cell>
          <cell r="E5">
            <v>66.416666666666671</v>
          </cell>
          <cell r="F5">
            <v>92</v>
          </cell>
          <cell r="G5">
            <v>39</v>
          </cell>
          <cell r="H5">
            <v>16.2</v>
          </cell>
          <cell r="I5" t="str">
            <v>*</v>
          </cell>
          <cell r="J5">
            <v>38.159999999999997</v>
          </cell>
          <cell r="K5">
            <v>0</v>
          </cell>
        </row>
        <row r="6">
          <cell r="B6">
            <v>24.841666666666669</v>
          </cell>
          <cell r="C6">
            <v>33</v>
          </cell>
          <cell r="D6">
            <v>19.7</v>
          </cell>
          <cell r="E6">
            <v>66.791666666666671</v>
          </cell>
          <cell r="F6">
            <v>90</v>
          </cell>
          <cell r="G6">
            <v>34</v>
          </cell>
          <cell r="H6">
            <v>12.24</v>
          </cell>
          <cell r="I6" t="str">
            <v>*</v>
          </cell>
          <cell r="J6">
            <v>29.16</v>
          </cell>
          <cell r="K6">
            <v>1.4</v>
          </cell>
        </row>
        <row r="7">
          <cell r="B7">
            <v>23.829166666666666</v>
          </cell>
          <cell r="C7">
            <v>29.8</v>
          </cell>
          <cell r="D7">
            <v>19.2</v>
          </cell>
          <cell r="E7">
            <v>81.125</v>
          </cell>
          <cell r="F7">
            <v>96</v>
          </cell>
          <cell r="G7">
            <v>54</v>
          </cell>
          <cell r="H7">
            <v>28.08</v>
          </cell>
          <cell r="I7" t="str">
            <v>*</v>
          </cell>
          <cell r="J7">
            <v>61.2</v>
          </cell>
          <cell r="K7">
            <v>20.200000000000003</v>
          </cell>
        </row>
        <row r="8">
          <cell r="B8">
            <v>22.337499999999995</v>
          </cell>
          <cell r="C8">
            <v>26.7</v>
          </cell>
          <cell r="D8">
            <v>20.7</v>
          </cell>
          <cell r="E8">
            <v>90.958333333333329</v>
          </cell>
          <cell r="F8">
            <v>97</v>
          </cell>
          <cell r="G8">
            <v>69</v>
          </cell>
          <cell r="H8">
            <v>14.4</v>
          </cell>
          <cell r="I8" t="str">
            <v>*</v>
          </cell>
          <cell r="J8">
            <v>36.36</v>
          </cell>
          <cell r="K8">
            <v>24.799999999999997</v>
          </cell>
        </row>
        <row r="9">
          <cell r="B9">
            <v>23.037500000000005</v>
          </cell>
          <cell r="C9">
            <v>27.3</v>
          </cell>
          <cell r="D9">
            <v>20.2</v>
          </cell>
          <cell r="E9">
            <v>84.708333333333329</v>
          </cell>
          <cell r="F9">
            <v>97</v>
          </cell>
          <cell r="G9">
            <v>65</v>
          </cell>
          <cell r="H9">
            <v>20.88</v>
          </cell>
          <cell r="I9" t="str">
            <v>*</v>
          </cell>
          <cell r="J9">
            <v>48.24</v>
          </cell>
          <cell r="K9">
            <v>0</v>
          </cell>
        </row>
        <row r="10">
          <cell r="B10">
            <v>24.712500000000002</v>
          </cell>
          <cell r="C10">
            <v>30.4</v>
          </cell>
          <cell r="D10">
            <v>21.3</v>
          </cell>
          <cell r="E10">
            <v>79.958333333333329</v>
          </cell>
          <cell r="F10">
            <v>95</v>
          </cell>
          <cell r="G10">
            <v>52</v>
          </cell>
          <cell r="H10">
            <v>20.52</v>
          </cell>
          <cell r="I10" t="str">
            <v>*</v>
          </cell>
          <cell r="J10">
            <v>36.36</v>
          </cell>
          <cell r="K10">
            <v>2</v>
          </cell>
        </row>
        <row r="11">
          <cell r="B11">
            <v>25.158333333333335</v>
          </cell>
          <cell r="C11">
            <v>29.8</v>
          </cell>
          <cell r="D11">
            <v>21.8</v>
          </cell>
          <cell r="E11">
            <v>80.208333333333329</v>
          </cell>
          <cell r="F11">
            <v>97</v>
          </cell>
          <cell r="G11">
            <v>56</v>
          </cell>
          <cell r="H11">
            <v>20.52</v>
          </cell>
          <cell r="I11" t="str">
            <v>*</v>
          </cell>
          <cell r="J11">
            <v>31.319999999999997</v>
          </cell>
          <cell r="K11">
            <v>4.2</v>
          </cell>
        </row>
        <row r="12">
          <cell r="B12">
            <v>26.008333333333329</v>
          </cell>
          <cell r="C12">
            <v>30.8</v>
          </cell>
          <cell r="D12">
            <v>21.8</v>
          </cell>
          <cell r="E12">
            <v>76.75</v>
          </cell>
          <cell r="F12">
            <v>93</v>
          </cell>
          <cell r="G12">
            <v>54</v>
          </cell>
          <cell r="H12">
            <v>13.32</v>
          </cell>
          <cell r="I12" t="str">
            <v>*</v>
          </cell>
          <cell r="J12">
            <v>25.2</v>
          </cell>
          <cell r="K12">
            <v>0</v>
          </cell>
        </row>
        <row r="13">
          <cell r="B13">
            <v>25.895833333333339</v>
          </cell>
          <cell r="C13">
            <v>31.9</v>
          </cell>
          <cell r="D13">
            <v>22</v>
          </cell>
          <cell r="E13">
            <v>79.416666666666671</v>
          </cell>
          <cell r="F13">
            <v>89</v>
          </cell>
          <cell r="G13">
            <v>51</v>
          </cell>
          <cell r="H13">
            <v>18.720000000000002</v>
          </cell>
          <cell r="I13" t="str">
            <v>*</v>
          </cell>
          <cell r="J13">
            <v>47.519999999999996</v>
          </cell>
          <cell r="K13">
            <v>7.8</v>
          </cell>
        </row>
        <row r="14">
          <cell r="B14">
            <v>24.220833333333335</v>
          </cell>
          <cell r="C14">
            <v>27.6</v>
          </cell>
          <cell r="D14">
            <v>22.1</v>
          </cell>
          <cell r="E14">
            <v>85.458333333333329</v>
          </cell>
          <cell r="F14">
            <v>93</v>
          </cell>
          <cell r="G14">
            <v>73</v>
          </cell>
          <cell r="H14">
            <v>20.88</v>
          </cell>
          <cell r="I14" t="str">
            <v>*</v>
          </cell>
          <cell r="J14">
            <v>36.72</v>
          </cell>
          <cell r="K14">
            <v>17</v>
          </cell>
        </row>
        <row r="15">
          <cell r="B15">
            <v>23.633333333333336</v>
          </cell>
          <cell r="C15">
            <v>28.6</v>
          </cell>
          <cell r="D15">
            <v>21.5</v>
          </cell>
          <cell r="E15">
            <v>88</v>
          </cell>
          <cell r="F15">
            <v>96</v>
          </cell>
          <cell r="G15">
            <v>65</v>
          </cell>
          <cell r="H15">
            <v>20.52</v>
          </cell>
          <cell r="I15" t="str">
            <v>*</v>
          </cell>
          <cell r="J15">
            <v>39.6</v>
          </cell>
          <cell r="K15">
            <v>15.8</v>
          </cell>
        </row>
        <row r="16">
          <cell r="B16">
            <v>24.858333333333334</v>
          </cell>
          <cell r="C16">
            <v>29.5</v>
          </cell>
          <cell r="D16">
            <v>21.7</v>
          </cell>
          <cell r="E16">
            <v>81.416666666666671</v>
          </cell>
          <cell r="F16">
            <v>95</v>
          </cell>
          <cell r="G16">
            <v>58</v>
          </cell>
          <cell r="H16">
            <v>22.32</v>
          </cell>
          <cell r="I16" t="str">
            <v>*</v>
          </cell>
          <cell r="J16">
            <v>42.480000000000004</v>
          </cell>
          <cell r="K16">
            <v>0</v>
          </cell>
        </row>
        <row r="17">
          <cell r="B17">
            <v>25.337499999999995</v>
          </cell>
          <cell r="C17">
            <v>30.2</v>
          </cell>
          <cell r="D17">
            <v>21.7</v>
          </cell>
          <cell r="E17">
            <v>76.833333333333329</v>
          </cell>
          <cell r="F17">
            <v>90</v>
          </cell>
          <cell r="G17">
            <v>56</v>
          </cell>
          <cell r="H17">
            <v>23.040000000000003</v>
          </cell>
          <cell r="I17" t="str">
            <v>*</v>
          </cell>
          <cell r="J17">
            <v>42.84</v>
          </cell>
          <cell r="K17">
            <v>0</v>
          </cell>
        </row>
        <row r="18">
          <cell r="B18">
            <v>25.554166666666664</v>
          </cell>
          <cell r="C18">
            <v>31.1</v>
          </cell>
          <cell r="D18">
            <v>22.3</v>
          </cell>
          <cell r="E18">
            <v>79.208333333333329</v>
          </cell>
          <cell r="F18">
            <v>94</v>
          </cell>
          <cell r="G18">
            <v>55</v>
          </cell>
          <cell r="H18">
            <v>10.08</v>
          </cell>
          <cell r="I18" t="str">
            <v>*</v>
          </cell>
          <cell r="J18">
            <v>19.440000000000001</v>
          </cell>
          <cell r="K18">
            <v>0</v>
          </cell>
        </row>
        <row r="19">
          <cell r="B19">
            <v>24.8125</v>
          </cell>
          <cell r="C19">
            <v>31.2</v>
          </cell>
          <cell r="D19">
            <v>20.8</v>
          </cell>
          <cell r="E19">
            <v>82.333333333333329</v>
          </cell>
          <cell r="F19">
            <v>97</v>
          </cell>
          <cell r="G19">
            <v>57</v>
          </cell>
          <cell r="H19">
            <v>10.8</v>
          </cell>
          <cell r="I19" t="str">
            <v>*</v>
          </cell>
          <cell r="J19">
            <v>32.04</v>
          </cell>
          <cell r="K19">
            <v>12.4</v>
          </cell>
        </row>
        <row r="20">
          <cell r="B20">
            <v>23.945833333333329</v>
          </cell>
          <cell r="C20">
            <v>28.9</v>
          </cell>
          <cell r="D20">
            <v>21</v>
          </cell>
          <cell r="E20">
            <v>83.583333333333329</v>
          </cell>
          <cell r="F20">
            <v>95</v>
          </cell>
          <cell r="G20">
            <v>60</v>
          </cell>
          <cell r="H20">
            <v>13.68</v>
          </cell>
          <cell r="I20" t="str">
            <v>*</v>
          </cell>
          <cell r="J20">
            <v>32.4</v>
          </cell>
          <cell r="K20">
            <v>1.2</v>
          </cell>
        </row>
        <row r="21">
          <cell r="B21">
            <v>23.929166666666664</v>
          </cell>
          <cell r="C21">
            <v>29.7</v>
          </cell>
          <cell r="D21">
            <v>19.899999999999999</v>
          </cell>
          <cell r="E21">
            <v>82.25</v>
          </cell>
          <cell r="F21">
            <v>97</v>
          </cell>
          <cell r="G21">
            <v>53</v>
          </cell>
          <cell r="H21">
            <v>11.879999999999999</v>
          </cell>
          <cell r="I21" t="str">
            <v>*</v>
          </cell>
          <cell r="J21">
            <v>48.96</v>
          </cell>
          <cell r="K21">
            <v>6.4</v>
          </cell>
        </row>
        <row r="22">
          <cell r="B22">
            <v>22.654166666666669</v>
          </cell>
          <cell r="C22">
            <v>27.8</v>
          </cell>
          <cell r="D22">
            <v>19.5</v>
          </cell>
          <cell r="E22">
            <v>88</v>
          </cell>
          <cell r="F22">
            <v>96</v>
          </cell>
          <cell r="G22">
            <v>67</v>
          </cell>
          <cell r="H22">
            <v>22.68</v>
          </cell>
          <cell r="I22" t="str">
            <v>*</v>
          </cell>
          <cell r="J22">
            <v>45.72</v>
          </cell>
          <cell r="K22">
            <v>10</v>
          </cell>
        </row>
        <row r="23">
          <cell r="B23">
            <v>21.979166666666668</v>
          </cell>
          <cell r="C23">
            <v>27.8</v>
          </cell>
          <cell r="D23">
            <v>18.8</v>
          </cell>
          <cell r="E23">
            <v>86.958333333333329</v>
          </cell>
          <cell r="F23">
            <v>97</v>
          </cell>
          <cell r="G23">
            <v>64</v>
          </cell>
          <cell r="H23">
            <v>15.48</v>
          </cell>
          <cell r="I23" t="str">
            <v>*</v>
          </cell>
          <cell r="J23">
            <v>26.64</v>
          </cell>
          <cell r="K23">
            <v>0.2</v>
          </cell>
        </row>
        <row r="24">
          <cell r="B24">
            <v>24.320833333333336</v>
          </cell>
          <cell r="C24">
            <v>29.6</v>
          </cell>
          <cell r="D24">
            <v>20.399999999999999</v>
          </cell>
          <cell r="E24">
            <v>80.791666666666671</v>
          </cell>
          <cell r="F24">
            <v>95</v>
          </cell>
          <cell r="G24">
            <v>55</v>
          </cell>
          <cell r="H24">
            <v>12.96</v>
          </cell>
          <cell r="I24" t="str">
            <v>*</v>
          </cell>
          <cell r="J24">
            <v>24.12</v>
          </cell>
          <cell r="K24">
            <v>5</v>
          </cell>
        </row>
        <row r="25">
          <cell r="B25">
            <v>24.779166666666669</v>
          </cell>
          <cell r="C25">
            <v>30.8</v>
          </cell>
          <cell r="D25">
            <v>18.899999999999999</v>
          </cell>
          <cell r="E25">
            <v>69.791666666666671</v>
          </cell>
          <cell r="F25">
            <v>92</v>
          </cell>
          <cell r="G25">
            <v>39</v>
          </cell>
          <cell r="H25">
            <v>11.879999999999999</v>
          </cell>
          <cell r="I25" t="str">
            <v>*</v>
          </cell>
          <cell r="J25">
            <v>21.240000000000002</v>
          </cell>
          <cell r="K25">
            <v>0</v>
          </cell>
        </row>
        <row r="26">
          <cell r="B26">
            <v>24.075000000000003</v>
          </cell>
          <cell r="C26">
            <v>30.5</v>
          </cell>
          <cell r="D26">
            <v>18.5</v>
          </cell>
          <cell r="E26">
            <v>66.791666666666671</v>
          </cell>
          <cell r="F26">
            <v>88</v>
          </cell>
          <cell r="G26">
            <v>38</v>
          </cell>
          <cell r="H26">
            <v>12.6</v>
          </cell>
          <cell r="I26" t="str">
            <v>*</v>
          </cell>
          <cell r="J26">
            <v>26.64</v>
          </cell>
          <cell r="K26">
            <v>0</v>
          </cell>
        </row>
        <row r="27">
          <cell r="B27">
            <v>24.000000000000004</v>
          </cell>
          <cell r="C27">
            <v>32.299999999999997</v>
          </cell>
          <cell r="D27">
            <v>17.8</v>
          </cell>
          <cell r="E27">
            <v>66.791666666666671</v>
          </cell>
          <cell r="F27">
            <v>87</v>
          </cell>
          <cell r="G27">
            <v>34</v>
          </cell>
          <cell r="H27">
            <v>15.840000000000002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23.458333333333332</v>
          </cell>
          <cell r="C28">
            <v>30.1</v>
          </cell>
          <cell r="D28">
            <v>18.7</v>
          </cell>
          <cell r="E28">
            <v>73.708333333333329</v>
          </cell>
          <cell r="F28">
            <v>87</v>
          </cell>
          <cell r="G28">
            <v>50</v>
          </cell>
          <cell r="H28">
            <v>12.96</v>
          </cell>
          <cell r="I28" t="str">
            <v>*</v>
          </cell>
          <cell r="J28">
            <v>32.4</v>
          </cell>
          <cell r="K28">
            <v>0</v>
          </cell>
        </row>
        <row r="29">
          <cell r="B29">
            <v>23.566666666666666</v>
          </cell>
          <cell r="C29">
            <v>29.5</v>
          </cell>
          <cell r="D29">
            <v>19.600000000000001</v>
          </cell>
          <cell r="E29">
            <v>76.916666666666671</v>
          </cell>
          <cell r="F29">
            <v>92</v>
          </cell>
          <cell r="G29">
            <v>52</v>
          </cell>
          <cell r="H29">
            <v>9.3600000000000012</v>
          </cell>
          <cell r="I29" t="str">
            <v>*</v>
          </cell>
          <cell r="J29">
            <v>25.56</v>
          </cell>
          <cell r="K29">
            <v>0</v>
          </cell>
        </row>
        <row r="30">
          <cell r="B30">
            <v>24.300000000000008</v>
          </cell>
          <cell r="C30">
            <v>30.3</v>
          </cell>
          <cell r="D30">
            <v>20.3</v>
          </cell>
          <cell r="E30">
            <v>77.5</v>
          </cell>
          <cell r="F30">
            <v>96</v>
          </cell>
          <cell r="G30">
            <v>50</v>
          </cell>
          <cell r="H30">
            <v>12.96</v>
          </cell>
          <cell r="I30" t="str">
            <v>*</v>
          </cell>
          <cell r="J30">
            <v>26.28</v>
          </cell>
          <cell r="K30">
            <v>0</v>
          </cell>
        </row>
        <row r="31">
          <cell r="B31">
            <v>25.108333333333331</v>
          </cell>
          <cell r="C31">
            <v>30.8</v>
          </cell>
          <cell r="D31">
            <v>19.3</v>
          </cell>
          <cell r="E31">
            <v>76.833333333333329</v>
          </cell>
          <cell r="F31">
            <v>95</v>
          </cell>
          <cell r="G31">
            <v>50</v>
          </cell>
          <cell r="H31">
            <v>15.120000000000001</v>
          </cell>
          <cell r="I31" t="str">
            <v>*</v>
          </cell>
          <cell r="J31">
            <v>24.12</v>
          </cell>
          <cell r="K31">
            <v>0</v>
          </cell>
        </row>
        <row r="32">
          <cell r="B32">
            <v>24.116666666666664</v>
          </cell>
          <cell r="C32">
            <v>30.1</v>
          </cell>
          <cell r="D32">
            <v>20.6</v>
          </cell>
          <cell r="E32">
            <v>83.416666666666671</v>
          </cell>
          <cell r="F32">
            <v>96</v>
          </cell>
          <cell r="G32">
            <v>54</v>
          </cell>
          <cell r="H32">
            <v>19.079999999999998</v>
          </cell>
          <cell r="I32" t="str">
            <v>*</v>
          </cell>
          <cell r="J32">
            <v>34.56</v>
          </cell>
          <cell r="K32">
            <v>7</v>
          </cell>
        </row>
        <row r="33">
          <cell r="B33">
            <v>24.237500000000001</v>
          </cell>
          <cell r="C33">
            <v>30.7</v>
          </cell>
          <cell r="D33">
            <v>20</v>
          </cell>
          <cell r="E33">
            <v>80.875</v>
          </cell>
          <cell r="F33">
            <v>96</v>
          </cell>
          <cell r="G33">
            <v>53</v>
          </cell>
          <cell r="H33">
            <v>11.16</v>
          </cell>
          <cell r="I33" t="str">
            <v>*</v>
          </cell>
          <cell r="J33">
            <v>21.96</v>
          </cell>
          <cell r="K33">
            <v>0.2</v>
          </cell>
        </row>
        <row r="34">
          <cell r="B34">
            <v>24.837500000000002</v>
          </cell>
          <cell r="C34">
            <v>31.4</v>
          </cell>
          <cell r="D34">
            <v>19.7</v>
          </cell>
          <cell r="E34">
            <v>79.083333333333329</v>
          </cell>
          <cell r="F34">
            <v>95</v>
          </cell>
          <cell r="G34">
            <v>52</v>
          </cell>
          <cell r="H34">
            <v>10.08</v>
          </cell>
          <cell r="I34" t="str">
            <v>*</v>
          </cell>
          <cell r="J34">
            <v>27</v>
          </cell>
          <cell r="K34">
            <v>0</v>
          </cell>
        </row>
        <row r="35">
          <cell r="B35">
            <v>24.599999999999994</v>
          </cell>
          <cell r="C35">
            <v>30.4</v>
          </cell>
          <cell r="D35">
            <v>21.2</v>
          </cell>
          <cell r="E35">
            <v>81.833333333333329</v>
          </cell>
          <cell r="F35">
            <v>95</v>
          </cell>
          <cell r="G35">
            <v>56</v>
          </cell>
          <cell r="H35">
            <v>15.48</v>
          </cell>
          <cell r="I35" t="str">
            <v>*</v>
          </cell>
          <cell r="J35">
            <v>28.08</v>
          </cell>
          <cell r="K35">
            <v>6.1999999999999993</v>
          </cell>
        </row>
      </sheetData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24.795833333333334</v>
          </cell>
          <cell r="C5">
            <v>32.9</v>
          </cell>
          <cell r="D5">
            <v>19.600000000000001</v>
          </cell>
          <cell r="E5">
            <v>70.083333333333329</v>
          </cell>
          <cell r="F5">
            <v>89</v>
          </cell>
          <cell r="G5">
            <v>39</v>
          </cell>
          <cell r="H5">
            <v>1.4400000000000002</v>
          </cell>
          <cell r="I5" t="str">
            <v>*</v>
          </cell>
          <cell r="J5">
            <v>35.64</v>
          </cell>
          <cell r="K5">
            <v>0</v>
          </cell>
        </row>
        <row r="6">
          <cell r="B6">
            <v>23.5</v>
          </cell>
          <cell r="C6">
            <v>32.4</v>
          </cell>
          <cell r="D6">
            <v>19.600000000000001</v>
          </cell>
          <cell r="E6">
            <v>78.75</v>
          </cell>
          <cell r="F6">
            <v>95</v>
          </cell>
          <cell r="G6">
            <v>49</v>
          </cell>
          <cell r="H6">
            <v>15.840000000000002</v>
          </cell>
          <cell r="I6" t="str">
            <v>*</v>
          </cell>
          <cell r="J6">
            <v>48.96</v>
          </cell>
          <cell r="K6">
            <v>5.4</v>
          </cell>
        </row>
        <row r="7">
          <cell r="B7">
            <v>24.612499999999997</v>
          </cell>
          <cell r="C7">
            <v>32.5</v>
          </cell>
          <cell r="D7">
            <v>20.2</v>
          </cell>
          <cell r="E7">
            <v>80.208333333333329</v>
          </cell>
          <cell r="F7">
            <v>97</v>
          </cell>
          <cell r="G7">
            <v>47</v>
          </cell>
          <cell r="H7">
            <v>0.36000000000000004</v>
          </cell>
          <cell r="I7" t="str">
            <v>*</v>
          </cell>
          <cell r="J7">
            <v>23.759999999999998</v>
          </cell>
          <cell r="K7">
            <v>0</v>
          </cell>
        </row>
        <row r="8">
          <cell r="B8">
            <v>25.012499999999999</v>
          </cell>
          <cell r="C8">
            <v>32.6</v>
          </cell>
          <cell r="D8">
            <v>20.7</v>
          </cell>
          <cell r="E8">
            <v>80.25</v>
          </cell>
          <cell r="F8">
            <v>97</v>
          </cell>
          <cell r="G8">
            <v>51</v>
          </cell>
          <cell r="H8">
            <v>0.72000000000000008</v>
          </cell>
          <cell r="I8" t="str">
            <v>*</v>
          </cell>
          <cell r="J8">
            <v>20.16</v>
          </cell>
          <cell r="K8">
            <v>0.2</v>
          </cell>
        </row>
        <row r="9">
          <cell r="B9">
            <v>25.308333333333337</v>
          </cell>
          <cell r="C9">
            <v>33.700000000000003</v>
          </cell>
          <cell r="D9">
            <v>21.3</v>
          </cell>
          <cell r="E9">
            <v>80</v>
          </cell>
          <cell r="F9">
            <v>98</v>
          </cell>
          <cell r="G9">
            <v>41</v>
          </cell>
          <cell r="H9">
            <v>7.5600000000000005</v>
          </cell>
          <cell r="I9" t="str">
            <v>*</v>
          </cell>
          <cell r="J9">
            <v>28.08</v>
          </cell>
          <cell r="K9">
            <v>2</v>
          </cell>
        </row>
        <row r="10">
          <cell r="B10">
            <v>27.033333333333331</v>
          </cell>
          <cell r="C10">
            <v>34.5</v>
          </cell>
          <cell r="D10">
            <v>21.5</v>
          </cell>
          <cell r="E10">
            <v>74.625</v>
          </cell>
          <cell r="F10">
            <v>97</v>
          </cell>
          <cell r="G10">
            <v>42</v>
          </cell>
          <cell r="H10">
            <v>5.7600000000000007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26.683333333333334</v>
          </cell>
          <cell r="C11">
            <v>34.299999999999997</v>
          </cell>
          <cell r="D11">
            <v>22.1</v>
          </cell>
          <cell r="E11">
            <v>77.416666666666671</v>
          </cell>
          <cell r="F11">
            <v>95</v>
          </cell>
          <cell r="G11">
            <v>48</v>
          </cell>
          <cell r="H11">
            <v>0.36000000000000004</v>
          </cell>
          <cell r="I11" t="str">
            <v>*</v>
          </cell>
          <cell r="J11">
            <v>16.920000000000002</v>
          </cell>
          <cell r="K11">
            <v>2</v>
          </cell>
        </row>
        <row r="12">
          <cell r="B12">
            <v>27.587500000000002</v>
          </cell>
          <cell r="C12">
            <v>34.200000000000003</v>
          </cell>
          <cell r="D12">
            <v>22.8</v>
          </cell>
          <cell r="E12">
            <v>75.583333333333329</v>
          </cell>
          <cell r="F12">
            <v>96</v>
          </cell>
          <cell r="G12">
            <v>48</v>
          </cell>
          <cell r="H12">
            <v>1.08</v>
          </cell>
          <cell r="I12" t="str">
            <v>*</v>
          </cell>
          <cell r="J12">
            <v>27</v>
          </cell>
          <cell r="K12">
            <v>0</v>
          </cell>
        </row>
        <row r="13">
          <cell r="B13">
            <v>26.924999999999997</v>
          </cell>
          <cell r="C13">
            <v>34.5</v>
          </cell>
          <cell r="D13">
            <v>24.1</v>
          </cell>
          <cell r="E13">
            <v>79.833333333333329</v>
          </cell>
          <cell r="F13">
            <v>92</v>
          </cell>
          <cell r="G13">
            <v>52</v>
          </cell>
          <cell r="H13">
            <v>12.6</v>
          </cell>
          <cell r="I13" t="str">
            <v>*</v>
          </cell>
          <cell r="J13">
            <v>38.159999999999997</v>
          </cell>
          <cell r="K13">
            <v>0.2</v>
          </cell>
        </row>
        <row r="14">
          <cell r="B14">
            <v>26.854166666666668</v>
          </cell>
          <cell r="C14">
            <v>34.6</v>
          </cell>
          <cell r="D14">
            <v>21.8</v>
          </cell>
          <cell r="E14">
            <v>79.333333333333329</v>
          </cell>
          <cell r="F14">
            <v>97</v>
          </cell>
          <cell r="G14">
            <v>50</v>
          </cell>
          <cell r="H14">
            <v>8.64</v>
          </cell>
          <cell r="I14" t="str">
            <v>*</v>
          </cell>
          <cell r="J14">
            <v>27.36</v>
          </cell>
          <cell r="K14">
            <v>0.2</v>
          </cell>
        </row>
        <row r="15">
          <cell r="B15">
            <v>25.612499999999994</v>
          </cell>
          <cell r="C15">
            <v>31.6</v>
          </cell>
          <cell r="D15">
            <v>22.2</v>
          </cell>
          <cell r="E15">
            <v>83.458333333333329</v>
          </cell>
          <cell r="F15">
            <v>97</v>
          </cell>
          <cell r="G15">
            <v>53</v>
          </cell>
          <cell r="H15">
            <v>6.48</v>
          </cell>
          <cell r="I15" t="str">
            <v>*</v>
          </cell>
          <cell r="J15">
            <v>29.880000000000003</v>
          </cell>
          <cell r="K15">
            <v>3.8</v>
          </cell>
        </row>
        <row r="16">
          <cell r="B16">
            <v>26.187499999999996</v>
          </cell>
          <cell r="C16">
            <v>32.6</v>
          </cell>
          <cell r="D16">
            <v>21.1</v>
          </cell>
          <cell r="E16">
            <v>78.166666666666671</v>
          </cell>
          <cell r="F16">
            <v>97</v>
          </cell>
          <cell r="G16">
            <v>44</v>
          </cell>
          <cell r="H16">
            <v>9</v>
          </cell>
          <cell r="I16" t="str">
            <v>*</v>
          </cell>
          <cell r="J16">
            <v>29.52</v>
          </cell>
          <cell r="K16">
            <v>0</v>
          </cell>
        </row>
        <row r="17">
          <cell r="B17">
            <v>26.950000000000003</v>
          </cell>
          <cell r="C17">
            <v>32.4</v>
          </cell>
          <cell r="D17">
            <v>23.1</v>
          </cell>
          <cell r="E17">
            <v>70.75</v>
          </cell>
          <cell r="F17">
            <v>91</v>
          </cell>
          <cell r="G17">
            <v>49</v>
          </cell>
          <cell r="H17">
            <v>2.16</v>
          </cell>
          <cell r="I17" t="str">
            <v>*</v>
          </cell>
          <cell r="J17">
            <v>25.2</v>
          </cell>
          <cell r="K17">
            <v>0</v>
          </cell>
        </row>
        <row r="18">
          <cell r="B18">
            <v>24.204166666666669</v>
          </cell>
          <cell r="C18">
            <v>32.200000000000003</v>
          </cell>
          <cell r="D18">
            <v>17.5</v>
          </cell>
          <cell r="E18">
            <v>55.416666666666664</v>
          </cell>
          <cell r="F18">
            <v>73</v>
          </cell>
          <cell r="G18">
            <v>30</v>
          </cell>
          <cell r="H18">
            <v>4.6800000000000006</v>
          </cell>
          <cell r="I18" t="str">
            <v>*</v>
          </cell>
          <cell r="J18">
            <v>23.759999999999998</v>
          </cell>
          <cell r="K18">
            <v>0</v>
          </cell>
        </row>
        <row r="19">
          <cell r="B19">
            <v>25.154166666666669</v>
          </cell>
          <cell r="C19">
            <v>32.799999999999997</v>
          </cell>
          <cell r="D19">
            <v>19.5</v>
          </cell>
          <cell r="E19">
            <v>67.791666666666671</v>
          </cell>
          <cell r="F19">
            <v>91</v>
          </cell>
          <cell r="G19">
            <v>39</v>
          </cell>
          <cell r="H19">
            <v>5.4</v>
          </cell>
          <cell r="I19" t="str">
            <v>*</v>
          </cell>
          <cell r="J19">
            <v>32.04</v>
          </cell>
          <cell r="K19">
            <v>0</v>
          </cell>
        </row>
        <row r="20">
          <cell r="B20">
            <v>26.666666666666661</v>
          </cell>
          <cell r="C20">
            <v>34.299999999999997</v>
          </cell>
          <cell r="D20">
            <v>20.6</v>
          </cell>
          <cell r="E20">
            <v>59.583333333333336</v>
          </cell>
          <cell r="F20">
            <v>84</v>
          </cell>
          <cell r="G20">
            <v>32</v>
          </cell>
          <cell r="H20">
            <v>0.36000000000000004</v>
          </cell>
          <cell r="I20" t="str">
            <v>*</v>
          </cell>
          <cell r="J20">
            <v>23.040000000000003</v>
          </cell>
          <cell r="K20">
            <v>0</v>
          </cell>
        </row>
        <row r="21">
          <cell r="B21">
            <v>25.420833333333334</v>
          </cell>
          <cell r="C21">
            <v>32.9</v>
          </cell>
          <cell r="D21">
            <v>19.3</v>
          </cell>
          <cell r="E21">
            <v>56.625</v>
          </cell>
          <cell r="F21">
            <v>86</v>
          </cell>
          <cell r="G21">
            <v>34</v>
          </cell>
          <cell r="H21">
            <v>5.04</v>
          </cell>
          <cell r="I21" t="str">
            <v>*</v>
          </cell>
          <cell r="J21">
            <v>26.64</v>
          </cell>
          <cell r="K21">
            <v>1.4</v>
          </cell>
        </row>
        <row r="22">
          <cell r="B22">
            <v>21.649999999999995</v>
          </cell>
          <cell r="C22">
            <v>26.2</v>
          </cell>
          <cell r="D22">
            <v>18.100000000000001</v>
          </cell>
          <cell r="E22">
            <v>87.416666666666671</v>
          </cell>
          <cell r="F22">
            <v>98</v>
          </cell>
          <cell r="G22">
            <v>69</v>
          </cell>
          <cell r="H22">
            <v>11.16</v>
          </cell>
          <cell r="I22" t="str">
            <v>*</v>
          </cell>
          <cell r="J22">
            <v>32.04</v>
          </cell>
          <cell r="K22">
            <v>9.6</v>
          </cell>
        </row>
        <row r="23">
          <cell r="B23">
            <v>23.029166666666669</v>
          </cell>
          <cell r="C23">
            <v>29.7</v>
          </cell>
          <cell r="D23">
            <v>18.100000000000001</v>
          </cell>
          <cell r="E23">
            <v>83.458333333333329</v>
          </cell>
          <cell r="F23">
            <v>98</v>
          </cell>
          <cell r="G23">
            <v>56</v>
          </cell>
          <cell r="H23">
            <v>0.72000000000000008</v>
          </cell>
          <cell r="I23" t="str">
            <v>*</v>
          </cell>
          <cell r="J23">
            <v>17.64</v>
          </cell>
          <cell r="K23">
            <v>6.6000000000000005</v>
          </cell>
        </row>
        <row r="24">
          <cell r="B24">
            <v>24.479166666666668</v>
          </cell>
          <cell r="C24">
            <v>32.4</v>
          </cell>
          <cell r="D24">
            <v>18.7</v>
          </cell>
          <cell r="E24">
            <v>74.166666666666671</v>
          </cell>
          <cell r="F24">
            <v>97</v>
          </cell>
          <cell r="G24">
            <v>36</v>
          </cell>
          <cell r="H24">
            <v>2.52</v>
          </cell>
          <cell r="I24" t="str">
            <v>*</v>
          </cell>
          <cell r="J24">
            <v>16.559999999999999</v>
          </cell>
          <cell r="K24">
            <v>0</v>
          </cell>
        </row>
        <row r="25">
          <cell r="B25">
            <v>24.783333333333331</v>
          </cell>
          <cell r="C25">
            <v>31.6</v>
          </cell>
          <cell r="D25">
            <v>19</v>
          </cell>
          <cell r="E25">
            <v>66.375</v>
          </cell>
          <cell r="F25">
            <v>93</v>
          </cell>
          <cell r="G25">
            <v>41</v>
          </cell>
          <cell r="H25">
            <v>3.6</v>
          </cell>
          <cell r="I25" t="str">
            <v>*</v>
          </cell>
          <cell r="J25">
            <v>26.64</v>
          </cell>
          <cell r="K25">
            <v>0</v>
          </cell>
        </row>
        <row r="26">
          <cell r="B26">
            <v>24.554166666666671</v>
          </cell>
          <cell r="C26">
            <v>30.9</v>
          </cell>
          <cell r="D26">
            <v>19.600000000000001</v>
          </cell>
          <cell r="E26">
            <v>64.791666666666671</v>
          </cell>
          <cell r="F26">
            <v>88</v>
          </cell>
          <cell r="G26">
            <v>40</v>
          </cell>
          <cell r="H26">
            <v>14.04</v>
          </cell>
          <cell r="I26" t="str">
            <v>*</v>
          </cell>
          <cell r="J26">
            <v>36.72</v>
          </cell>
          <cell r="K26">
            <v>0</v>
          </cell>
        </row>
        <row r="27">
          <cell r="B27">
            <v>24.404166666666669</v>
          </cell>
          <cell r="C27">
            <v>32.1</v>
          </cell>
          <cell r="D27">
            <v>18.5</v>
          </cell>
          <cell r="E27">
            <v>63.375</v>
          </cell>
          <cell r="F27">
            <v>87</v>
          </cell>
          <cell r="G27">
            <v>33</v>
          </cell>
          <cell r="H27">
            <v>12.24</v>
          </cell>
          <cell r="I27" t="str">
            <v>*</v>
          </cell>
          <cell r="J27">
            <v>38.159999999999997</v>
          </cell>
          <cell r="K27">
            <v>0</v>
          </cell>
        </row>
        <row r="28">
          <cell r="B28">
            <v>24.770833333333329</v>
          </cell>
          <cell r="C28">
            <v>31.7</v>
          </cell>
          <cell r="D28">
            <v>18.7</v>
          </cell>
          <cell r="E28">
            <v>62.916666666666664</v>
          </cell>
          <cell r="F28">
            <v>82</v>
          </cell>
          <cell r="G28">
            <v>44</v>
          </cell>
          <cell r="H28">
            <v>10.08</v>
          </cell>
          <cell r="I28" t="str">
            <v>*</v>
          </cell>
          <cell r="J28">
            <v>30.6</v>
          </cell>
          <cell r="K28">
            <v>0</v>
          </cell>
        </row>
        <row r="29">
          <cell r="B29">
            <v>23.800000000000008</v>
          </cell>
          <cell r="C29">
            <v>29.6</v>
          </cell>
          <cell r="D29">
            <v>19.600000000000001</v>
          </cell>
          <cell r="E29">
            <v>77.916666666666671</v>
          </cell>
          <cell r="F29">
            <v>98</v>
          </cell>
          <cell r="G29">
            <v>55</v>
          </cell>
          <cell r="H29">
            <v>3.9600000000000004</v>
          </cell>
          <cell r="I29" t="str">
            <v>*</v>
          </cell>
          <cell r="J29">
            <v>27.720000000000002</v>
          </cell>
          <cell r="K29">
            <v>5.8</v>
          </cell>
        </row>
        <row r="30">
          <cell r="B30">
            <v>25.666666666666668</v>
          </cell>
          <cell r="C30">
            <v>33.6</v>
          </cell>
          <cell r="D30">
            <v>19.2</v>
          </cell>
          <cell r="E30">
            <v>71.416666666666671</v>
          </cell>
          <cell r="F30">
            <v>98</v>
          </cell>
          <cell r="G30">
            <v>36</v>
          </cell>
          <cell r="H30">
            <v>1.4400000000000002</v>
          </cell>
          <cell r="I30" t="str">
            <v>*</v>
          </cell>
          <cell r="J30">
            <v>21.96</v>
          </cell>
          <cell r="K30">
            <v>0.2</v>
          </cell>
        </row>
        <row r="31">
          <cell r="B31">
            <v>27.020833333333339</v>
          </cell>
          <cell r="C31">
            <v>34.6</v>
          </cell>
          <cell r="D31">
            <v>21</v>
          </cell>
          <cell r="E31">
            <v>62.833333333333336</v>
          </cell>
          <cell r="F31">
            <v>92</v>
          </cell>
          <cell r="G31">
            <v>38</v>
          </cell>
          <cell r="H31">
            <v>7.2</v>
          </cell>
          <cell r="I31" t="str">
            <v>*</v>
          </cell>
          <cell r="J31">
            <v>30.96</v>
          </cell>
          <cell r="K31">
            <v>2.8</v>
          </cell>
        </row>
        <row r="32">
          <cell r="B32">
            <v>24</v>
          </cell>
          <cell r="C32">
            <v>30.2</v>
          </cell>
          <cell r="D32">
            <v>19.8</v>
          </cell>
          <cell r="E32">
            <v>80.583333333333329</v>
          </cell>
          <cell r="F32">
            <v>98</v>
          </cell>
          <cell r="G32">
            <v>51</v>
          </cell>
          <cell r="H32">
            <v>2.16</v>
          </cell>
          <cell r="I32" t="str">
            <v>*</v>
          </cell>
          <cell r="J32">
            <v>34.200000000000003</v>
          </cell>
          <cell r="K32">
            <v>6.4</v>
          </cell>
        </row>
        <row r="33">
          <cell r="B33">
            <v>24.420833333333334</v>
          </cell>
          <cell r="C33">
            <v>32.1</v>
          </cell>
          <cell r="D33">
            <v>16.8</v>
          </cell>
          <cell r="E33">
            <v>56.75</v>
          </cell>
          <cell r="F33">
            <v>91</v>
          </cell>
          <cell r="G33">
            <v>27</v>
          </cell>
          <cell r="H33">
            <v>8.2799999999999994</v>
          </cell>
          <cell r="I33" t="str">
            <v>*</v>
          </cell>
          <cell r="J33">
            <v>31.680000000000003</v>
          </cell>
          <cell r="K33">
            <v>0</v>
          </cell>
        </row>
        <row r="34">
          <cell r="B34">
            <v>26.329166666666666</v>
          </cell>
          <cell r="C34">
            <v>34.1</v>
          </cell>
          <cell r="D34">
            <v>20.3</v>
          </cell>
          <cell r="E34">
            <v>48.458333333333336</v>
          </cell>
          <cell r="F34">
            <v>66</v>
          </cell>
          <cell r="G34">
            <v>26</v>
          </cell>
          <cell r="H34">
            <v>1.08</v>
          </cell>
          <cell r="I34" t="str">
            <v>*</v>
          </cell>
          <cell r="J34">
            <v>19.079999999999998</v>
          </cell>
          <cell r="K34">
            <v>0</v>
          </cell>
        </row>
        <row r="35">
          <cell r="B35">
            <v>27.974999999999998</v>
          </cell>
          <cell r="C35">
            <v>36.200000000000003</v>
          </cell>
          <cell r="D35">
            <v>21.5</v>
          </cell>
          <cell r="E35">
            <v>59.083333333333336</v>
          </cell>
          <cell r="F35">
            <v>87</v>
          </cell>
          <cell r="G35">
            <v>33</v>
          </cell>
          <cell r="H35">
            <v>2.8800000000000003</v>
          </cell>
          <cell r="I35" t="str">
            <v>*</v>
          </cell>
          <cell r="J35">
            <v>29.880000000000003</v>
          </cell>
          <cell r="K35">
            <v>0</v>
          </cell>
        </row>
      </sheetData>
      <sheetData sheetId="1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26.491666666666664</v>
          </cell>
          <cell r="C5">
            <v>34.700000000000003</v>
          </cell>
          <cell r="D5">
            <v>20.6</v>
          </cell>
          <cell r="E5">
            <v>60.875</v>
          </cell>
          <cell r="F5">
            <v>77</v>
          </cell>
          <cell r="G5">
            <v>38</v>
          </cell>
          <cell r="H5">
            <v>13.68</v>
          </cell>
          <cell r="I5" t="str">
            <v>*</v>
          </cell>
          <cell r="J5">
            <v>33.119999999999997</v>
          </cell>
          <cell r="K5">
            <v>0</v>
          </cell>
        </row>
        <row r="6">
          <cell r="B6">
            <v>24.574999999999999</v>
          </cell>
          <cell r="C6">
            <v>31.3</v>
          </cell>
          <cell r="D6">
            <v>19.3</v>
          </cell>
          <cell r="E6">
            <v>72.375</v>
          </cell>
          <cell r="F6">
            <v>88</v>
          </cell>
          <cell r="G6">
            <v>51</v>
          </cell>
          <cell r="H6">
            <v>12.96</v>
          </cell>
          <cell r="I6" t="str">
            <v>*</v>
          </cell>
          <cell r="J6">
            <v>33.840000000000003</v>
          </cell>
          <cell r="K6">
            <v>12</v>
          </cell>
        </row>
        <row r="7">
          <cell r="B7">
            <v>24.600000000000005</v>
          </cell>
          <cell r="C7">
            <v>32.299999999999997</v>
          </cell>
          <cell r="D7">
            <v>21</v>
          </cell>
          <cell r="E7">
            <v>76.708333333333329</v>
          </cell>
          <cell r="F7">
            <v>90</v>
          </cell>
          <cell r="G7">
            <v>52</v>
          </cell>
          <cell r="H7">
            <v>15.120000000000001</v>
          </cell>
          <cell r="I7" t="str">
            <v>*</v>
          </cell>
          <cell r="J7">
            <v>43.56</v>
          </cell>
          <cell r="K7">
            <v>2.2000000000000002</v>
          </cell>
        </row>
        <row r="8">
          <cell r="B8">
            <v>23.904166666666669</v>
          </cell>
          <cell r="C8">
            <v>31.3</v>
          </cell>
          <cell r="D8">
            <v>21.3</v>
          </cell>
          <cell r="E8">
            <v>81.208333333333329</v>
          </cell>
          <cell r="F8">
            <v>89</v>
          </cell>
          <cell r="G8">
            <v>53</v>
          </cell>
          <cell r="H8">
            <v>16.2</v>
          </cell>
          <cell r="I8" t="str">
            <v>*</v>
          </cell>
          <cell r="J8">
            <v>42.84</v>
          </cell>
          <cell r="K8">
            <v>7.2</v>
          </cell>
        </row>
        <row r="9">
          <cell r="B9">
            <v>24.029166666666665</v>
          </cell>
          <cell r="C9">
            <v>30</v>
          </cell>
          <cell r="D9">
            <v>20.7</v>
          </cell>
          <cell r="E9">
            <v>81.708333333333329</v>
          </cell>
          <cell r="F9">
            <v>92</v>
          </cell>
          <cell r="G9">
            <v>62</v>
          </cell>
          <cell r="H9">
            <v>11.16</v>
          </cell>
          <cell r="I9" t="str">
            <v>*</v>
          </cell>
          <cell r="J9">
            <v>25.2</v>
          </cell>
          <cell r="K9">
            <v>4.2</v>
          </cell>
        </row>
        <row r="10">
          <cell r="B10">
            <v>26.195833333333329</v>
          </cell>
          <cell r="C10">
            <v>32.299999999999997</v>
          </cell>
          <cell r="D10">
            <v>22.5</v>
          </cell>
          <cell r="E10">
            <v>74.333333333333329</v>
          </cell>
          <cell r="F10">
            <v>87</v>
          </cell>
          <cell r="G10">
            <v>54</v>
          </cell>
          <cell r="H10">
            <v>13.32</v>
          </cell>
          <cell r="I10" t="str">
            <v>*</v>
          </cell>
          <cell r="J10">
            <v>37.080000000000005</v>
          </cell>
          <cell r="K10">
            <v>1.4</v>
          </cell>
        </row>
        <row r="11">
          <cell r="B11">
            <v>27.933333333333334</v>
          </cell>
          <cell r="C11">
            <v>34.5</v>
          </cell>
          <cell r="D11">
            <v>23.2</v>
          </cell>
          <cell r="E11">
            <v>67.416666666666671</v>
          </cell>
          <cell r="F11">
            <v>84</v>
          </cell>
          <cell r="G11">
            <v>39</v>
          </cell>
          <cell r="H11">
            <v>12.24</v>
          </cell>
          <cell r="I11" t="str">
            <v>*</v>
          </cell>
          <cell r="J11">
            <v>38.519999999999996</v>
          </cell>
          <cell r="K11">
            <v>0</v>
          </cell>
        </row>
        <row r="12">
          <cell r="B12">
            <v>29.200000000000003</v>
          </cell>
          <cell r="C12">
            <v>35.700000000000003</v>
          </cell>
          <cell r="D12">
            <v>23.7</v>
          </cell>
          <cell r="E12">
            <v>61.541666666666664</v>
          </cell>
          <cell r="F12">
            <v>82</v>
          </cell>
          <cell r="G12">
            <v>39</v>
          </cell>
          <cell r="H12">
            <v>12.6</v>
          </cell>
          <cell r="I12" t="str">
            <v>*</v>
          </cell>
          <cell r="J12">
            <v>27.720000000000002</v>
          </cell>
          <cell r="K12">
            <v>0</v>
          </cell>
        </row>
        <row r="13">
          <cell r="B13">
            <v>28.195833333333344</v>
          </cell>
          <cell r="C13">
            <v>35.6</v>
          </cell>
          <cell r="D13">
            <v>24.2</v>
          </cell>
          <cell r="E13">
            <v>66.666666666666671</v>
          </cell>
          <cell r="F13">
            <v>81</v>
          </cell>
          <cell r="G13">
            <v>41</v>
          </cell>
          <cell r="H13">
            <v>11.879999999999999</v>
          </cell>
          <cell r="I13" t="str">
            <v>*</v>
          </cell>
          <cell r="J13">
            <v>29.880000000000003</v>
          </cell>
          <cell r="K13">
            <v>0</v>
          </cell>
        </row>
        <row r="14">
          <cell r="B14">
            <v>26.024999999999995</v>
          </cell>
          <cell r="C14">
            <v>34.299999999999997</v>
          </cell>
          <cell r="D14">
            <v>21.8</v>
          </cell>
          <cell r="E14">
            <v>76.375</v>
          </cell>
          <cell r="F14">
            <v>88</v>
          </cell>
          <cell r="G14">
            <v>52</v>
          </cell>
          <cell r="H14">
            <v>16.2</v>
          </cell>
          <cell r="I14" t="str">
            <v>*</v>
          </cell>
          <cell r="J14">
            <v>55.080000000000005</v>
          </cell>
          <cell r="K14">
            <v>8</v>
          </cell>
        </row>
        <row r="15">
          <cell r="B15">
            <v>25.983333333333331</v>
          </cell>
          <cell r="C15">
            <v>32.700000000000003</v>
          </cell>
          <cell r="D15">
            <v>22.5</v>
          </cell>
          <cell r="E15">
            <v>78.916666666666671</v>
          </cell>
          <cell r="F15">
            <v>91</v>
          </cell>
          <cell r="G15">
            <v>55</v>
          </cell>
          <cell r="H15">
            <v>14.76</v>
          </cell>
          <cell r="I15" t="str">
            <v>*</v>
          </cell>
          <cell r="J15">
            <v>34.200000000000003</v>
          </cell>
          <cell r="K15">
            <v>0</v>
          </cell>
        </row>
        <row r="16">
          <cell r="B16">
            <v>26.870833333333334</v>
          </cell>
          <cell r="C16">
            <v>32.700000000000003</v>
          </cell>
          <cell r="D16">
            <v>23</v>
          </cell>
          <cell r="E16">
            <v>71.541666666666671</v>
          </cell>
          <cell r="F16">
            <v>89</v>
          </cell>
          <cell r="G16">
            <v>48</v>
          </cell>
          <cell r="H16">
            <v>16.2</v>
          </cell>
          <cell r="I16" t="str">
            <v>*</v>
          </cell>
          <cell r="J16">
            <v>38.880000000000003</v>
          </cell>
          <cell r="K16">
            <v>0.2</v>
          </cell>
        </row>
        <row r="17">
          <cell r="B17">
            <v>27.329166666666662</v>
          </cell>
          <cell r="C17">
            <v>32.6</v>
          </cell>
          <cell r="D17">
            <v>23</v>
          </cell>
          <cell r="E17">
            <v>65.375</v>
          </cell>
          <cell r="F17">
            <v>83</v>
          </cell>
          <cell r="G17">
            <v>47</v>
          </cell>
          <cell r="H17">
            <v>11.879999999999999</v>
          </cell>
          <cell r="I17" t="str">
            <v>*</v>
          </cell>
          <cell r="J17">
            <v>31.680000000000003</v>
          </cell>
          <cell r="K17">
            <v>0</v>
          </cell>
        </row>
        <row r="18">
          <cell r="B18">
            <v>27.120833333333334</v>
          </cell>
          <cell r="C18">
            <v>34.6</v>
          </cell>
          <cell r="D18">
            <v>21</v>
          </cell>
          <cell r="E18">
            <v>67</v>
          </cell>
          <cell r="F18">
            <v>89</v>
          </cell>
          <cell r="G18">
            <v>37</v>
          </cell>
          <cell r="H18">
            <v>14.04</v>
          </cell>
          <cell r="I18" t="str">
            <v>*</v>
          </cell>
          <cell r="J18">
            <v>28.44</v>
          </cell>
          <cell r="K18">
            <v>0</v>
          </cell>
        </row>
        <row r="19">
          <cell r="B19">
            <v>27.891666666666669</v>
          </cell>
          <cell r="C19">
            <v>35.4</v>
          </cell>
          <cell r="D19">
            <v>22.5</v>
          </cell>
          <cell r="E19">
            <v>65.083333333333329</v>
          </cell>
          <cell r="F19">
            <v>84</v>
          </cell>
          <cell r="G19">
            <v>34</v>
          </cell>
          <cell r="H19">
            <v>12.96</v>
          </cell>
          <cell r="I19" t="str">
            <v>*</v>
          </cell>
          <cell r="J19">
            <v>29.52</v>
          </cell>
          <cell r="K19">
            <v>0</v>
          </cell>
        </row>
        <row r="20">
          <cell r="B20">
            <v>27.083333333333332</v>
          </cell>
          <cell r="C20">
            <v>34.200000000000003</v>
          </cell>
          <cell r="D20">
            <v>21.1</v>
          </cell>
          <cell r="E20">
            <v>63.041666666666664</v>
          </cell>
          <cell r="F20">
            <v>86</v>
          </cell>
          <cell r="G20">
            <v>29</v>
          </cell>
          <cell r="H20">
            <v>12.96</v>
          </cell>
          <cell r="I20" t="str">
            <v>*</v>
          </cell>
          <cell r="J20">
            <v>30.96</v>
          </cell>
          <cell r="K20">
            <v>0</v>
          </cell>
        </row>
        <row r="21">
          <cell r="B21">
            <v>25.233333333333338</v>
          </cell>
          <cell r="C21">
            <v>35</v>
          </cell>
          <cell r="D21">
            <v>20</v>
          </cell>
          <cell r="E21">
            <v>66.208333333333329</v>
          </cell>
          <cell r="F21">
            <v>87</v>
          </cell>
          <cell r="G21">
            <v>33</v>
          </cell>
          <cell r="H21">
            <v>9.3600000000000012</v>
          </cell>
          <cell r="I21" t="str">
            <v>*</v>
          </cell>
          <cell r="J21">
            <v>33.840000000000003</v>
          </cell>
          <cell r="K21">
            <v>1.2000000000000002</v>
          </cell>
        </row>
        <row r="22">
          <cell r="B22">
            <v>21.545833333333334</v>
          </cell>
          <cell r="C22">
            <v>24.5</v>
          </cell>
          <cell r="D22">
            <v>20.3</v>
          </cell>
          <cell r="E22">
            <v>87.75</v>
          </cell>
          <cell r="F22">
            <v>91</v>
          </cell>
          <cell r="G22">
            <v>79</v>
          </cell>
          <cell r="H22">
            <v>10.44</v>
          </cell>
          <cell r="I22" t="str">
            <v>*</v>
          </cell>
          <cell r="J22">
            <v>23.759999999999998</v>
          </cell>
          <cell r="K22">
            <v>30.400000000000002</v>
          </cell>
        </row>
        <row r="23">
          <cell r="B23">
            <v>22.512500000000003</v>
          </cell>
          <cell r="C23">
            <v>26.4</v>
          </cell>
          <cell r="D23">
            <v>19.899999999999999</v>
          </cell>
          <cell r="E23">
            <v>86.541666666666671</v>
          </cell>
          <cell r="F23">
            <v>93</v>
          </cell>
          <cell r="G23">
            <v>75</v>
          </cell>
          <cell r="H23">
            <v>13.32</v>
          </cell>
          <cell r="I23" t="str">
            <v>*</v>
          </cell>
          <cell r="J23">
            <v>37.080000000000005</v>
          </cell>
          <cell r="K23">
            <v>3.2</v>
          </cell>
        </row>
        <row r="24">
          <cell r="B24">
            <v>24.525000000000002</v>
          </cell>
          <cell r="C24">
            <v>31</v>
          </cell>
          <cell r="D24">
            <v>19.2</v>
          </cell>
          <cell r="E24">
            <v>75.958333333333329</v>
          </cell>
          <cell r="F24">
            <v>93</v>
          </cell>
          <cell r="G24">
            <v>46</v>
          </cell>
          <cell r="H24">
            <v>11.520000000000001</v>
          </cell>
          <cell r="I24" t="str">
            <v>*</v>
          </cell>
          <cell r="J24">
            <v>26.64</v>
          </cell>
          <cell r="K24">
            <v>0.2</v>
          </cell>
        </row>
        <row r="25">
          <cell r="B25">
            <v>25.229166666666668</v>
          </cell>
          <cell r="C25">
            <v>32.5</v>
          </cell>
          <cell r="D25">
            <v>19.2</v>
          </cell>
          <cell r="E25">
            <v>65.416666666666671</v>
          </cell>
          <cell r="F25">
            <v>86</v>
          </cell>
          <cell r="G25">
            <v>34</v>
          </cell>
          <cell r="H25">
            <v>11.520000000000001</v>
          </cell>
          <cell r="I25" t="str">
            <v>*</v>
          </cell>
          <cell r="J25">
            <v>19.8</v>
          </cell>
          <cell r="K25">
            <v>0</v>
          </cell>
        </row>
        <row r="26">
          <cell r="B26">
            <v>25.220833333333331</v>
          </cell>
          <cell r="C26">
            <v>32.200000000000003</v>
          </cell>
          <cell r="D26">
            <v>19.8</v>
          </cell>
          <cell r="E26">
            <v>61.416666666666664</v>
          </cell>
          <cell r="F26">
            <v>81</v>
          </cell>
          <cell r="G26">
            <v>32</v>
          </cell>
          <cell r="H26">
            <v>11.879999999999999</v>
          </cell>
          <cell r="I26" t="str">
            <v>*</v>
          </cell>
          <cell r="J26">
            <v>26.28</v>
          </cell>
          <cell r="K26">
            <v>0</v>
          </cell>
        </row>
        <row r="27">
          <cell r="B27">
            <v>25.391666666666666</v>
          </cell>
          <cell r="C27">
            <v>32.700000000000003</v>
          </cell>
          <cell r="D27">
            <v>19.100000000000001</v>
          </cell>
          <cell r="E27">
            <v>59.208333333333336</v>
          </cell>
          <cell r="F27">
            <v>78</v>
          </cell>
          <cell r="G27">
            <v>31</v>
          </cell>
          <cell r="H27">
            <v>14.4</v>
          </cell>
          <cell r="I27" t="str">
            <v>*</v>
          </cell>
          <cell r="J27">
            <v>39.6</v>
          </cell>
          <cell r="K27">
            <v>0</v>
          </cell>
        </row>
        <row r="28">
          <cell r="B28">
            <v>26.170833333333331</v>
          </cell>
          <cell r="C28">
            <v>33</v>
          </cell>
          <cell r="D28">
            <v>21.4</v>
          </cell>
          <cell r="E28">
            <v>58.708333333333336</v>
          </cell>
          <cell r="F28">
            <v>70</v>
          </cell>
          <cell r="G28">
            <v>40</v>
          </cell>
          <cell r="H28">
            <v>17.64</v>
          </cell>
          <cell r="I28" t="str">
            <v>*</v>
          </cell>
          <cell r="J28">
            <v>33.480000000000004</v>
          </cell>
          <cell r="K28">
            <v>0</v>
          </cell>
        </row>
        <row r="29">
          <cell r="B29">
            <v>23.366666666666664</v>
          </cell>
          <cell r="C29">
            <v>30.3</v>
          </cell>
          <cell r="D29">
            <v>20</v>
          </cell>
          <cell r="E29">
            <v>78.25</v>
          </cell>
          <cell r="F29">
            <v>89</v>
          </cell>
          <cell r="G29">
            <v>58</v>
          </cell>
          <cell r="H29">
            <v>15.48</v>
          </cell>
          <cell r="I29" t="str">
            <v>*</v>
          </cell>
          <cell r="J29">
            <v>34.200000000000003</v>
          </cell>
          <cell r="K29">
            <v>3.2</v>
          </cell>
        </row>
        <row r="30">
          <cell r="B30">
            <v>25.345833333333331</v>
          </cell>
          <cell r="C30">
            <v>32.200000000000003</v>
          </cell>
          <cell r="D30">
            <v>19.100000000000001</v>
          </cell>
          <cell r="E30">
            <v>73.833333333333329</v>
          </cell>
          <cell r="F30">
            <v>91</v>
          </cell>
          <cell r="G30">
            <v>44</v>
          </cell>
          <cell r="H30">
            <v>10.44</v>
          </cell>
          <cell r="I30" t="str">
            <v>*</v>
          </cell>
          <cell r="J30">
            <v>21.96</v>
          </cell>
          <cell r="K30">
            <v>0</v>
          </cell>
        </row>
        <row r="31">
          <cell r="B31">
            <v>27.729166666666668</v>
          </cell>
          <cell r="C31">
            <v>34.5</v>
          </cell>
          <cell r="D31">
            <v>21.3</v>
          </cell>
          <cell r="E31">
            <v>62.75</v>
          </cell>
          <cell r="F31">
            <v>83</v>
          </cell>
          <cell r="G31">
            <v>41</v>
          </cell>
          <cell r="H31">
            <v>7.9200000000000008</v>
          </cell>
          <cell r="I31" t="str">
            <v>*</v>
          </cell>
          <cell r="J31">
            <v>36.36</v>
          </cell>
          <cell r="K31">
            <v>0</v>
          </cell>
        </row>
        <row r="32">
          <cell r="B32">
            <v>26.808333333333337</v>
          </cell>
          <cell r="C32">
            <v>33.5</v>
          </cell>
          <cell r="D32">
            <v>23.3</v>
          </cell>
          <cell r="E32">
            <v>69.208333333333329</v>
          </cell>
          <cell r="F32">
            <v>81</v>
          </cell>
          <cell r="G32">
            <v>52</v>
          </cell>
          <cell r="H32">
            <v>12.6</v>
          </cell>
          <cell r="I32" t="str">
            <v>*</v>
          </cell>
          <cell r="J32">
            <v>32.04</v>
          </cell>
          <cell r="K32">
            <v>0.2</v>
          </cell>
        </row>
        <row r="33">
          <cell r="B33">
            <v>25.95</v>
          </cell>
          <cell r="C33">
            <v>32.9</v>
          </cell>
          <cell r="D33">
            <v>21.1</v>
          </cell>
          <cell r="E33">
            <v>65</v>
          </cell>
          <cell r="F33">
            <v>89</v>
          </cell>
          <cell r="G33">
            <v>32</v>
          </cell>
          <cell r="H33">
            <v>12.96</v>
          </cell>
          <cell r="I33" t="str">
            <v>*</v>
          </cell>
          <cell r="J33">
            <v>28.8</v>
          </cell>
          <cell r="K33">
            <v>0</v>
          </cell>
        </row>
        <row r="34">
          <cell r="B34">
            <v>26.441666666666663</v>
          </cell>
          <cell r="C34">
            <v>35.200000000000003</v>
          </cell>
          <cell r="D34">
            <v>17.5</v>
          </cell>
          <cell r="E34">
            <v>54.541666666666664</v>
          </cell>
          <cell r="F34">
            <v>80</v>
          </cell>
          <cell r="G34">
            <v>30</v>
          </cell>
          <cell r="H34">
            <v>10.08</v>
          </cell>
          <cell r="I34" t="str">
            <v>*</v>
          </cell>
          <cell r="J34">
            <v>25.92</v>
          </cell>
          <cell r="K34">
            <v>0</v>
          </cell>
        </row>
        <row r="35">
          <cell r="B35">
            <v>27.383333333333329</v>
          </cell>
          <cell r="C35">
            <v>34.1</v>
          </cell>
          <cell r="D35">
            <v>21</v>
          </cell>
          <cell r="E35">
            <v>65.208333333333329</v>
          </cell>
          <cell r="F35">
            <v>83</v>
          </cell>
          <cell r="G35">
            <v>40</v>
          </cell>
          <cell r="H35">
            <v>11.16</v>
          </cell>
          <cell r="I35" t="str">
            <v>*</v>
          </cell>
          <cell r="J35">
            <v>24.12</v>
          </cell>
          <cell r="K35">
            <v>0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26.475000000000005</v>
          </cell>
          <cell r="C5">
            <v>33.4</v>
          </cell>
          <cell r="D5">
            <v>20.7</v>
          </cell>
          <cell r="E5">
            <v>59.083333333333336</v>
          </cell>
          <cell r="F5">
            <v>83</v>
          </cell>
          <cell r="G5">
            <v>33</v>
          </cell>
          <cell r="H5">
            <v>18.36</v>
          </cell>
          <cell r="I5" t="str">
            <v>*</v>
          </cell>
          <cell r="J5">
            <v>34.56</v>
          </cell>
          <cell r="K5" t="str">
            <v>*</v>
          </cell>
        </row>
        <row r="6">
          <cell r="B6">
            <v>25.487500000000001</v>
          </cell>
          <cell r="C6">
            <v>32</v>
          </cell>
          <cell r="D6">
            <v>21.7</v>
          </cell>
          <cell r="E6">
            <v>66.625</v>
          </cell>
          <cell r="F6">
            <v>86</v>
          </cell>
          <cell r="G6">
            <v>44</v>
          </cell>
          <cell r="H6">
            <v>21.240000000000002</v>
          </cell>
          <cell r="I6" t="str">
            <v>*</v>
          </cell>
          <cell r="J6">
            <v>41.4</v>
          </cell>
          <cell r="K6" t="str">
            <v>*</v>
          </cell>
        </row>
        <row r="7">
          <cell r="B7">
            <v>24.8125</v>
          </cell>
          <cell r="C7">
            <v>29.7</v>
          </cell>
          <cell r="D7">
            <v>21.8</v>
          </cell>
          <cell r="E7">
            <v>82.166666666666671</v>
          </cell>
          <cell r="F7">
            <v>100</v>
          </cell>
          <cell r="G7">
            <v>51</v>
          </cell>
          <cell r="H7">
            <v>23.400000000000002</v>
          </cell>
          <cell r="I7" t="str">
            <v>*</v>
          </cell>
          <cell r="J7">
            <v>33.480000000000004</v>
          </cell>
          <cell r="K7" t="str">
            <v>*</v>
          </cell>
        </row>
        <row r="8">
          <cell r="B8">
            <v>25.237500000000001</v>
          </cell>
          <cell r="C8">
            <v>31.5</v>
          </cell>
          <cell r="D8">
            <v>21.8</v>
          </cell>
          <cell r="E8">
            <v>77.083333333333329</v>
          </cell>
          <cell r="F8">
            <v>100</v>
          </cell>
          <cell r="G8">
            <v>46</v>
          </cell>
          <cell r="H8">
            <v>24.840000000000003</v>
          </cell>
          <cell r="I8" t="str">
            <v>*</v>
          </cell>
          <cell r="J8">
            <v>42.84</v>
          </cell>
          <cell r="K8" t="str">
            <v>*</v>
          </cell>
        </row>
        <row r="9">
          <cell r="B9">
            <v>24.587500000000006</v>
          </cell>
          <cell r="C9">
            <v>31</v>
          </cell>
          <cell r="D9">
            <v>22.1</v>
          </cell>
          <cell r="E9">
            <v>85.083333333333329</v>
          </cell>
          <cell r="F9">
            <v>100</v>
          </cell>
          <cell r="G9">
            <v>48</v>
          </cell>
          <cell r="H9">
            <v>28.08</v>
          </cell>
          <cell r="I9" t="str">
            <v>*</v>
          </cell>
          <cell r="J9">
            <v>44.28</v>
          </cell>
          <cell r="K9" t="str">
            <v>*</v>
          </cell>
        </row>
        <row r="10">
          <cell r="B10">
            <v>26.170833333333345</v>
          </cell>
          <cell r="C10">
            <v>32.799999999999997</v>
          </cell>
          <cell r="D10">
            <v>22.1</v>
          </cell>
          <cell r="E10">
            <v>74.625</v>
          </cell>
          <cell r="F10">
            <v>100</v>
          </cell>
          <cell r="G10">
            <v>42</v>
          </cell>
          <cell r="H10">
            <v>25.56</v>
          </cell>
          <cell r="I10" t="str">
            <v>*</v>
          </cell>
          <cell r="J10">
            <v>39.6</v>
          </cell>
          <cell r="K10" t="str">
            <v>*</v>
          </cell>
        </row>
        <row r="11">
          <cell r="B11">
            <v>25.891666666666666</v>
          </cell>
          <cell r="C11">
            <v>31.9</v>
          </cell>
          <cell r="D11">
            <v>22.8</v>
          </cell>
          <cell r="E11">
            <v>72.583333333333329</v>
          </cell>
          <cell r="F11">
            <v>84</v>
          </cell>
          <cell r="G11">
            <v>49</v>
          </cell>
          <cell r="H11">
            <v>17.64</v>
          </cell>
          <cell r="I11" t="str">
            <v>*</v>
          </cell>
          <cell r="J11">
            <v>47.88</v>
          </cell>
          <cell r="K11" t="str">
            <v>*</v>
          </cell>
        </row>
        <row r="12">
          <cell r="B12">
            <v>26.833333333333332</v>
          </cell>
          <cell r="C12">
            <v>33.5</v>
          </cell>
          <cell r="D12">
            <v>21.8</v>
          </cell>
          <cell r="E12">
            <v>66.041666666666671</v>
          </cell>
          <cell r="F12">
            <v>89</v>
          </cell>
          <cell r="G12">
            <v>39</v>
          </cell>
          <cell r="H12">
            <v>14.4</v>
          </cell>
          <cell r="I12" t="str">
            <v>*</v>
          </cell>
          <cell r="J12">
            <v>25.92</v>
          </cell>
          <cell r="K12" t="str">
            <v>*</v>
          </cell>
        </row>
        <row r="13">
          <cell r="B13">
            <v>26.779166666666669</v>
          </cell>
          <cell r="C13">
            <v>34.5</v>
          </cell>
          <cell r="D13">
            <v>23.5</v>
          </cell>
          <cell r="E13">
            <v>71.375</v>
          </cell>
          <cell r="F13">
            <v>96</v>
          </cell>
          <cell r="G13">
            <v>43</v>
          </cell>
          <cell r="H13">
            <v>20.52</v>
          </cell>
          <cell r="I13" t="str">
            <v>*</v>
          </cell>
          <cell r="J13">
            <v>43.2</v>
          </cell>
          <cell r="K13" t="str">
            <v>*</v>
          </cell>
        </row>
        <row r="14">
          <cell r="B14">
            <v>24.120833333333337</v>
          </cell>
          <cell r="C14">
            <v>27.8</v>
          </cell>
          <cell r="D14">
            <v>21.9</v>
          </cell>
          <cell r="E14">
            <v>85.272727272727266</v>
          </cell>
          <cell r="F14">
            <v>100</v>
          </cell>
          <cell r="G14">
            <v>68</v>
          </cell>
          <cell r="H14">
            <v>23.400000000000002</v>
          </cell>
          <cell r="I14" t="str">
            <v>*</v>
          </cell>
          <cell r="J14">
            <v>37.800000000000004</v>
          </cell>
          <cell r="K14" t="str">
            <v>*</v>
          </cell>
        </row>
        <row r="15">
          <cell r="B15">
            <v>25.049999999999997</v>
          </cell>
          <cell r="C15">
            <v>29.6</v>
          </cell>
          <cell r="D15">
            <v>22.4</v>
          </cell>
          <cell r="E15">
            <v>80.75</v>
          </cell>
          <cell r="F15">
            <v>99</v>
          </cell>
          <cell r="G15">
            <v>54</v>
          </cell>
          <cell r="H15">
            <v>23.400000000000002</v>
          </cell>
          <cell r="I15" t="str">
            <v>*</v>
          </cell>
          <cell r="J15">
            <v>45.72</v>
          </cell>
          <cell r="K15" t="str">
            <v>*</v>
          </cell>
        </row>
        <row r="16">
          <cell r="B16">
            <v>26.416666666666671</v>
          </cell>
          <cell r="C16">
            <v>32.6</v>
          </cell>
          <cell r="D16">
            <v>22.2</v>
          </cell>
          <cell r="E16">
            <v>70.75</v>
          </cell>
          <cell r="F16">
            <v>93</v>
          </cell>
          <cell r="G16">
            <v>40</v>
          </cell>
          <cell r="H16">
            <v>20.16</v>
          </cell>
          <cell r="I16" t="str">
            <v>*</v>
          </cell>
          <cell r="J16">
            <v>40.32</v>
          </cell>
          <cell r="K16" t="str">
            <v>*</v>
          </cell>
        </row>
        <row r="17">
          <cell r="B17">
            <v>26.983333333333331</v>
          </cell>
          <cell r="C17">
            <v>32.6</v>
          </cell>
          <cell r="D17">
            <v>22.2</v>
          </cell>
          <cell r="E17">
            <v>67.791666666666671</v>
          </cell>
          <cell r="F17">
            <v>93</v>
          </cell>
          <cell r="G17">
            <v>41</v>
          </cell>
          <cell r="H17">
            <v>25.56</v>
          </cell>
          <cell r="I17" t="str">
            <v>*</v>
          </cell>
          <cell r="J17">
            <v>41.76</v>
          </cell>
          <cell r="K17" t="str">
            <v>*</v>
          </cell>
        </row>
        <row r="18">
          <cell r="B18">
            <v>26.100000000000005</v>
          </cell>
          <cell r="C18">
            <v>30</v>
          </cell>
          <cell r="D18">
            <v>22.6</v>
          </cell>
          <cell r="E18">
            <v>76.333333333333329</v>
          </cell>
          <cell r="F18">
            <v>100</v>
          </cell>
          <cell r="G18">
            <v>60</v>
          </cell>
          <cell r="H18">
            <v>16.559999999999999</v>
          </cell>
          <cell r="I18" t="str">
            <v>*</v>
          </cell>
          <cell r="J18">
            <v>28.44</v>
          </cell>
          <cell r="K18" t="str">
            <v>*</v>
          </cell>
        </row>
        <row r="19">
          <cell r="B19">
            <v>25.662499999999998</v>
          </cell>
          <cell r="C19">
            <v>31</v>
          </cell>
          <cell r="D19">
            <v>21.6</v>
          </cell>
          <cell r="E19">
            <v>79.083333333333329</v>
          </cell>
          <cell r="F19">
            <v>100</v>
          </cell>
          <cell r="G19">
            <v>56</v>
          </cell>
          <cell r="H19">
            <v>15.48</v>
          </cell>
          <cell r="I19" t="str">
            <v>*</v>
          </cell>
          <cell r="J19">
            <v>24.48</v>
          </cell>
          <cell r="K19" t="str">
            <v>*</v>
          </cell>
        </row>
        <row r="20">
          <cell r="B20">
            <v>23.679166666666671</v>
          </cell>
          <cell r="C20">
            <v>27.7</v>
          </cell>
          <cell r="D20">
            <v>19.100000000000001</v>
          </cell>
          <cell r="E20">
            <v>82.15789473684211</v>
          </cell>
          <cell r="F20">
            <v>100</v>
          </cell>
          <cell r="G20">
            <v>64</v>
          </cell>
          <cell r="H20">
            <v>30.6</v>
          </cell>
          <cell r="I20" t="str">
            <v>*</v>
          </cell>
          <cell r="J20">
            <v>54.36</v>
          </cell>
          <cell r="K20" t="str">
            <v>*</v>
          </cell>
        </row>
        <row r="21">
          <cell r="B21">
            <v>25.008333333333336</v>
          </cell>
          <cell r="C21">
            <v>31.6</v>
          </cell>
          <cell r="D21">
            <v>19.7</v>
          </cell>
          <cell r="E21">
            <v>75.875</v>
          </cell>
          <cell r="F21">
            <v>100</v>
          </cell>
          <cell r="G21">
            <v>42</v>
          </cell>
          <cell r="H21">
            <v>13.32</v>
          </cell>
          <cell r="I21" t="str">
            <v>*</v>
          </cell>
          <cell r="J21">
            <v>23.040000000000003</v>
          </cell>
          <cell r="K21" t="str">
            <v>*</v>
          </cell>
        </row>
        <row r="22">
          <cell r="B22">
            <v>24.775000000000002</v>
          </cell>
          <cell r="C22">
            <v>31</v>
          </cell>
          <cell r="D22">
            <v>21.8</v>
          </cell>
          <cell r="E22">
            <v>77</v>
          </cell>
          <cell r="F22">
            <v>100</v>
          </cell>
          <cell r="G22">
            <v>52</v>
          </cell>
          <cell r="H22">
            <v>23.759999999999998</v>
          </cell>
          <cell r="I22" t="str">
            <v>*</v>
          </cell>
          <cell r="J22">
            <v>39.24</v>
          </cell>
          <cell r="K22" t="str">
            <v>*</v>
          </cell>
        </row>
        <row r="23">
          <cell r="B23">
            <v>23.766666666666666</v>
          </cell>
          <cell r="C23">
            <v>29.7</v>
          </cell>
          <cell r="D23">
            <v>20.9</v>
          </cell>
          <cell r="E23">
            <v>84</v>
          </cell>
          <cell r="F23">
            <v>100</v>
          </cell>
          <cell r="G23">
            <v>56</v>
          </cell>
          <cell r="H23">
            <v>22.68</v>
          </cell>
          <cell r="I23" t="str">
            <v>*</v>
          </cell>
          <cell r="J23">
            <v>34.56</v>
          </cell>
          <cell r="K23" t="str">
            <v>*</v>
          </cell>
        </row>
        <row r="24">
          <cell r="B24">
            <v>25.595833333333335</v>
          </cell>
          <cell r="C24">
            <v>32.4</v>
          </cell>
          <cell r="D24">
            <v>21</v>
          </cell>
          <cell r="E24">
            <v>76.666666666666671</v>
          </cell>
          <cell r="F24">
            <v>100</v>
          </cell>
          <cell r="G24">
            <v>48</v>
          </cell>
          <cell r="H24">
            <v>14.04</v>
          </cell>
          <cell r="I24" t="str">
            <v>*</v>
          </cell>
          <cell r="J24">
            <v>29.880000000000003</v>
          </cell>
          <cell r="K24" t="str">
            <v>*</v>
          </cell>
        </row>
        <row r="25">
          <cell r="B25">
            <v>25.979166666666668</v>
          </cell>
          <cell r="C25">
            <v>31.2</v>
          </cell>
          <cell r="D25">
            <v>22.2</v>
          </cell>
          <cell r="E25">
            <v>77.25</v>
          </cell>
          <cell r="F25">
            <v>98</v>
          </cell>
          <cell r="G25">
            <v>48</v>
          </cell>
          <cell r="H25">
            <v>12.24</v>
          </cell>
          <cell r="I25" t="str">
            <v>*</v>
          </cell>
          <cell r="J25">
            <v>45.36</v>
          </cell>
          <cell r="K25" t="str">
            <v>*</v>
          </cell>
        </row>
        <row r="26">
          <cell r="B26">
            <v>24.920833333333334</v>
          </cell>
          <cell r="C26">
            <v>31.3</v>
          </cell>
          <cell r="D26">
            <v>19.100000000000001</v>
          </cell>
          <cell r="E26">
            <v>74.5</v>
          </cell>
          <cell r="F26">
            <v>100</v>
          </cell>
          <cell r="G26">
            <v>47</v>
          </cell>
          <cell r="H26">
            <v>16.920000000000002</v>
          </cell>
          <cell r="I26" t="str">
            <v>*</v>
          </cell>
          <cell r="J26">
            <v>61.92</v>
          </cell>
          <cell r="K26" t="str">
            <v>*</v>
          </cell>
        </row>
        <row r="27">
          <cell r="B27">
            <v>25.333333333333332</v>
          </cell>
          <cell r="C27">
            <v>31.5</v>
          </cell>
          <cell r="D27">
            <v>19.399999999999999</v>
          </cell>
          <cell r="E27">
            <v>72.416666666666671</v>
          </cell>
          <cell r="F27">
            <v>95</v>
          </cell>
          <cell r="G27">
            <v>45</v>
          </cell>
          <cell r="H27">
            <v>13.68</v>
          </cell>
          <cell r="I27" t="str">
            <v>*</v>
          </cell>
          <cell r="J27">
            <v>26.64</v>
          </cell>
          <cell r="K27" t="str">
            <v>*</v>
          </cell>
        </row>
        <row r="28">
          <cell r="B28">
            <v>24.604166666666668</v>
          </cell>
          <cell r="C28">
            <v>31.1</v>
          </cell>
          <cell r="D28">
            <v>21.6</v>
          </cell>
          <cell r="E28">
            <v>73.75</v>
          </cell>
          <cell r="F28">
            <v>94</v>
          </cell>
          <cell r="G28">
            <v>48</v>
          </cell>
          <cell r="H28">
            <v>20.16</v>
          </cell>
          <cell r="I28" t="str">
            <v>*</v>
          </cell>
          <cell r="J28">
            <v>41.4</v>
          </cell>
          <cell r="K28" t="str">
            <v>*</v>
          </cell>
        </row>
        <row r="29">
          <cell r="B29">
            <v>22.920833333333331</v>
          </cell>
          <cell r="C29">
            <v>30.1</v>
          </cell>
          <cell r="D29">
            <v>19.899999999999999</v>
          </cell>
          <cell r="E29">
            <v>87.7</v>
          </cell>
          <cell r="F29">
            <v>100</v>
          </cell>
          <cell r="G29">
            <v>55</v>
          </cell>
          <cell r="H29">
            <v>20.88</v>
          </cell>
          <cell r="I29" t="str">
            <v>*</v>
          </cell>
          <cell r="J29">
            <v>37.800000000000004</v>
          </cell>
          <cell r="K29" t="str">
            <v>*</v>
          </cell>
        </row>
        <row r="30">
          <cell r="B30">
            <v>24.383333333333336</v>
          </cell>
          <cell r="C30">
            <v>29.5</v>
          </cell>
          <cell r="D30">
            <v>21.8</v>
          </cell>
          <cell r="E30">
            <v>83.25</v>
          </cell>
          <cell r="F30">
            <v>100</v>
          </cell>
          <cell r="G30">
            <v>57</v>
          </cell>
          <cell r="H30">
            <v>21.240000000000002</v>
          </cell>
          <cell r="I30" t="str">
            <v>*</v>
          </cell>
          <cell r="J30">
            <v>38.880000000000003</v>
          </cell>
          <cell r="K30" t="str">
            <v>*</v>
          </cell>
        </row>
        <row r="31">
          <cell r="B31">
            <v>25.454166666666662</v>
          </cell>
          <cell r="C31">
            <v>31.8</v>
          </cell>
          <cell r="D31">
            <v>22.2</v>
          </cell>
          <cell r="E31">
            <v>79.875</v>
          </cell>
          <cell r="F31">
            <v>100</v>
          </cell>
          <cell r="G31">
            <v>51</v>
          </cell>
          <cell r="H31">
            <v>16.559999999999999</v>
          </cell>
          <cell r="I31" t="str">
            <v>*</v>
          </cell>
          <cell r="J31">
            <v>28.08</v>
          </cell>
          <cell r="K31" t="str">
            <v>*</v>
          </cell>
        </row>
        <row r="32">
          <cell r="B32">
            <v>25.116666666666664</v>
          </cell>
          <cell r="C32">
            <v>31.1</v>
          </cell>
          <cell r="D32">
            <v>21.6</v>
          </cell>
          <cell r="E32">
            <v>81.285714285714292</v>
          </cell>
          <cell r="F32">
            <v>100</v>
          </cell>
          <cell r="G32">
            <v>54</v>
          </cell>
          <cell r="H32">
            <v>32.4</v>
          </cell>
          <cell r="I32" t="str">
            <v>*</v>
          </cell>
          <cell r="J32">
            <v>46.800000000000004</v>
          </cell>
          <cell r="K32" t="str">
            <v>*</v>
          </cell>
        </row>
        <row r="33">
          <cell r="B33">
            <v>23.337500000000006</v>
          </cell>
          <cell r="C33">
            <v>28.4</v>
          </cell>
          <cell r="D33">
            <v>20.7</v>
          </cell>
          <cell r="E33">
            <v>87.411764705882348</v>
          </cell>
          <cell r="F33">
            <v>100</v>
          </cell>
          <cell r="G33">
            <v>66</v>
          </cell>
          <cell r="H33">
            <v>16.559999999999999</v>
          </cell>
          <cell r="I33" t="str">
            <v>*</v>
          </cell>
          <cell r="J33">
            <v>32.76</v>
          </cell>
          <cell r="K33" t="str">
            <v>*</v>
          </cell>
        </row>
        <row r="34">
          <cell r="B34">
            <v>25.362500000000001</v>
          </cell>
          <cell r="C34">
            <v>30.7</v>
          </cell>
          <cell r="D34">
            <v>22.2</v>
          </cell>
          <cell r="E34">
            <v>81.791666666666671</v>
          </cell>
          <cell r="F34">
            <v>98</v>
          </cell>
          <cell r="G34">
            <v>52</v>
          </cell>
          <cell r="H34">
            <v>16.2</v>
          </cell>
          <cell r="I34" t="str">
            <v>*</v>
          </cell>
          <cell r="J34">
            <v>28.08</v>
          </cell>
          <cell r="K34" t="str">
            <v>*</v>
          </cell>
        </row>
        <row r="35">
          <cell r="B35">
            <v>25.329166666666669</v>
          </cell>
          <cell r="C35">
            <v>30.4</v>
          </cell>
          <cell r="D35">
            <v>22.8</v>
          </cell>
          <cell r="E35">
            <v>84.833333333333329</v>
          </cell>
          <cell r="F35">
            <v>99</v>
          </cell>
          <cell r="G35">
            <v>56</v>
          </cell>
          <cell r="H35">
            <v>19.8</v>
          </cell>
          <cell r="I35" t="str">
            <v>*</v>
          </cell>
          <cell r="J35">
            <v>33.480000000000004</v>
          </cell>
          <cell r="K35" t="str">
            <v>*</v>
          </cell>
        </row>
      </sheetData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27.520833333333339</v>
          </cell>
          <cell r="C5">
            <v>35.4</v>
          </cell>
          <cell r="D5">
            <v>23</v>
          </cell>
          <cell r="E5">
            <v>59.625</v>
          </cell>
          <cell r="F5">
            <v>80</v>
          </cell>
          <cell r="G5">
            <v>28</v>
          </cell>
          <cell r="H5">
            <v>12.6</v>
          </cell>
          <cell r="I5" t="str">
            <v>*</v>
          </cell>
          <cell r="J5">
            <v>32.04</v>
          </cell>
          <cell r="K5">
            <v>0</v>
          </cell>
        </row>
        <row r="6">
          <cell r="B6">
            <v>27.745833333333334</v>
          </cell>
          <cell r="C6">
            <v>34.799999999999997</v>
          </cell>
          <cell r="D6">
            <v>24.1</v>
          </cell>
          <cell r="E6">
            <v>65.166666666666671</v>
          </cell>
          <cell r="F6">
            <v>90</v>
          </cell>
          <cell r="G6">
            <v>38</v>
          </cell>
          <cell r="H6">
            <v>10.08</v>
          </cell>
          <cell r="I6" t="str">
            <v>*</v>
          </cell>
          <cell r="J6">
            <v>30.6</v>
          </cell>
          <cell r="K6">
            <v>3.4000000000000004</v>
          </cell>
        </row>
        <row r="7">
          <cell r="B7">
            <v>26.649999999999995</v>
          </cell>
          <cell r="C7">
            <v>33.5</v>
          </cell>
          <cell r="D7">
            <v>23.3</v>
          </cell>
          <cell r="E7">
            <v>71.625</v>
          </cell>
          <cell r="F7">
            <v>91</v>
          </cell>
          <cell r="G7">
            <v>43</v>
          </cell>
          <cell r="H7">
            <v>11.520000000000001</v>
          </cell>
          <cell r="I7" t="str">
            <v>*</v>
          </cell>
          <cell r="J7">
            <v>30.96</v>
          </cell>
          <cell r="K7">
            <v>0.2</v>
          </cell>
        </row>
        <row r="8">
          <cell r="B8">
            <v>24.1875</v>
          </cell>
          <cell r="C8">
            <v>26.6</v>
          </cell>
          <cell r="D8">
            <v>21.9</v>
          </cell>
          <cell r="E8">
            <v>85.083333333333329</v>
          </cell>
          <cell r="F8">
            <v>94</v>
          </cell>
          <cell r="G8">
            <v>73</v>
          </cell>
          <cell r="H8">
            <v>10.08</v>
          </cell>
          <cell r="I8" t="str">
            <v>*</v>
          </cell>
          <cell r="J8">
            <v>36.36</v>
          </cell>
          <cell r="K8">
            <v>21.999999999999996</v>
          </cell>
        </row>
        <row r="9">
          <cell r="B9">
            <v>24.849999999999998</v>
          </cell>
          <cell r="C9">
            <v>31.3</v>
          </cell>
          <cell r="D9">
            <v>22.3</v>
          </cell>
          <cell r="E9">
            <v>82.416666666666671</v>
          </cell>
          <cell r="F9">
            <v>93</v>
          </cell>
          <cell r="G9">
            <v>52</v>
          </cell>
          <cell r="H9">
            <v>8.64</v>
          </cell>
          <cell r="I9" t="str">
            <v>*</v>
          </cell>
          <cell r="J9">
            <v>32.04</v>
          </cell>
          <cell r="K9">
            <v>21.599999999999998</v>
          </cell>
        </row>
        <row r="10">
          <cell r="B10">
            <v>25.212500000000002</v>
          </cell>
          <cell r="C10">
            <v>32.4</v>
          </cell>
          <cell r="D10">
            <v>22</v>
          </cell>
          <cell r="E10">
            <v>81.5</v>
          </cell>
          <cell r="F10">
            <v>94</v>
          </cell>
          <cell r="G10">
            <v>49</v>
          </cell>
          <cell r="H10">
            <v>16.920000000000002</v>
          </cell>
          <cell r="I10" t="str">
            <v>*</v>
          </cell>
          <cell r="J10">
            <v>40.680000000000007</v>
          </cell>
          <cell r="K10">
            <v>42</v>
          </cell>
        </row>
        <row r="11">
          <cell r="B11">
            <v>26.041666666666668</v>
          </cell>
          <cell r="C11">
            <v>32.6</v>
          </cell>
          <cell r="D11">
            <v>22.3</v>
          </cell>
          <cell r="E11">
            <v>77.958333333333329</v>
          </cell>
          <cell r="F11">
            <v>94</v>
          </cell>
          <cell r="G11">
            <v>51</v>
          </cell>
          <cell r="H11">
            <v>11.520000000000001</v>
          </cell>
          <cell r="I11" t="str">
            <v>*</v>
          </cell>
          <cell r="J11">
            <v>27.36</v>
          </cell>
          <cell r="K11">
            <v>6.8</v>
          </cell>
        </row>
        <row r="12">
          <cell r="B12">
            <v>27.533333333333331</v>
          </cell>
          <cell r="C12">
            <v>34.6</v>
          </cell>
          <cell r="D12">
            <v>23.1</v>
          </cell>
          <cell r="E12">
            <v>72.916666666666671</v>
          </cell>
          <cell r="F12">
            <v>91</v>
          </cell>
          <cell r="G12">
            <v>43</v>
          </cell>
          <cell r="H12">
            <v>6.84</v>
          </cell>
          <cell r="I12" t="str">
            <v>*</v>
          </cell>
          <cell r="J12">
            <v>20.52</v>
          </cell>
          <cell r="K12">
            <v>1.6</v>
          </cell>
        </row>
        <row r="13">
          <cell r="B13">
            <v>28.650000000000002</v>
          </cell>
          <cell r="C13">
            <v>36.299999999999997</v>
          </cell>
          <cell r="D13">
            <v>24.3</v>
          </cell>
          <cell r="E13">
            <v>66.958333333333329</v>
          </cell>
          <cell r="F13">
            <v>90</v>
          </cell>
          <cell r="G13">
            <v>33</v>
          </cell>
          <cell r="H13">
            <v>8.2799999999999994</v>
          </cell>
          <cell r="I13" t="str">
            <v>*</v>
          </cell>
          <cell r="J13">
            <v>34.92</v>
          </cell>
          <cell r="K13">
            <v>9.4</v>
          </cell>
        </row>
        <row r="14">
          <cell r="B14">
            <v>28.445833333333329</v>
          </cell>
          <cell r="C14">
            <v>35.799999999999997</v>
          </cell>
          <cell r="D14">
            <v>23.9</v>
          </cell>
          <cell r="E14">
            <v>67.125</v>
          </cell>
          <cell r="F14">
            <v>88</v>
          </cell>
          <cell r="G14">
            <v>34</v>
          </cell>
          <cell r="H14">
            <v>9.7200000000000006</v>
          </cell>
          <cell r="I14" t="str">
            <v>*</v>
          </cell>
          <cell r="J14">
            <v>28.08</v>
          </cell>
          <cell r="K14">
            <v>0</v>
          </cell>
        </row>
        <row r="15">
          <cell r="B15">
            <v>27.458333333333329</v>
          </cell>
          <cell r="C15">
            <v>34.9</v>
          </cell>
          <cell r="D15">
            <v>24.3</v>
          </cell>
          <cell r="E15">
            <v>70.375</v>
          </cell>
          <cell r="F15">
            <v>87</v>
          </cell>
          <cell r="G15">
            <v>37</v>
          </cell>
          <cell r="H15">
            <v>18</v>
          </cell>
          <cell r="I15" t="str">
            <v>*</v>
          </cell>
          <cell r="J15">
            <v>37.440000000000005</v>
          </cell>
          <cell r="K15">
            <v>2.2000000000000002</v>
          </cell>
        </row>
        <row r="16">
          <cell r="B16">
            <v>24.704166666666666</v>
          </cell>
          <cell r="C16">
            <v>29.6</v>
          </cell>
          <cell r="D16">
            <v>23.2</v>
          </cell>
          <cell r="E16">
            <v>85.791666666666671</v>
          </cell>
          <cell r="F16">
            <v>93</v>
          </cell>
          <cell r="G16">
            <v>69</v>
          </cell>
          <cell r="H16">
            <v>6.84</v>
          </cell>
          <cell r="I16" t="str">
            <v>*</v>
          </cell>
          <cell r="J16">
            <v>37.440000000000005</v>
          </cell>
          <cell r="K16">
            <v>14.2</v>
          </cell>
        </row>
        <row r="17">
          <cell r="B17">
            <v>23.779166666666669</v>
          </cell>
          <cell r="C17">
            <v>26.7</v>
          </cell>
          <cell r="D17">
            <v>20.2</v>
          </cell>
          <cell r="E17">
            <v>86.458333333333329</v>
          </cell>
          <cell r="F17">
            <v>95</v>
          </cell>
          <cell r="G17">
            <v>65</v>
          </cell>
          <cell r="H17">
            <v>12.24</v>
          </cell>
          <cell r="I17" t="str">
            <v>*</v>
          </cell>
          <cell r="J17">
            <v>67.319999999999993</v>
          </cell>
          <cell r="K17">
            <v>47.199999999999996</v>
          </cell>
        </row>
        <row r="18">
          <cell r="B18">
            <v>25.608333333333334</v>
          </cell>
          <cell r="C18">
            <v>32.6</v>
          </cell>
          <cell r="D18">
            <v>21.5</v>
          </cell>
          <cell r="E18">
            <v>76.041666666666671</v>
          </cell>
          <cell r="F18">
            <v>94</v>
          </cell>
          <cell r="G18">
            <v>42</v>
          </cell>
          <cell r="H18">
            <v>6.84</v>
          </cell>
          <cell r="I18" t="str">
            <v>*</v>
          </cell>
          <cell r="J18">
            <v>18.36</v>
          </cell>
          <cell r="K18">
            <v>0</v>
          </cell>
        </row>
        <row r="19">
          <cell r="B19">
            <v>27.262500000000003</v>
          </cell>
          <cell r="C19">
            <v>34.799999999999997</v>
          </cell>
          <cell r="D19">
            <v>21.4</v>
          </cell>
          <cell r="E19">
            <v>60.625</v>
          </cell>
          <cell r="F19">
            <v>79</v>
          </cell>
          <cell r="G19">
            <v>31</v>
          </cell>
          <cell r="H19">
            <v>6.48</v>
          </cell>
          <cell r="I19" t="str">
            <v>*</v>
          </cell>
          <cell r="J19">
            <v>20.88</v>
          </cell>
          <cell r="K19">
            <v>0</v>
          </cell>
        </row>
        <row r="20">
          <cell r="B20">
            <v>27.862500000000001</v>
          </cell>
          <cell r="C20">
            <v>33.4</v>
          </cell>
          <cell r="D20">
            <v>22.5</v>
          </cell>
          <cell r="E20">
            <v>59.25</v>
          </cell>
          <cell r="F20">
            <v>84</v>
          </cell>
          <cell r="G20">
            <v>35</v>
          </cell>
          <cell r="H20">
            <v>6.48</v>
          </cell>
          <cell r="I20" t="str">
            <v>*</v>
          </cell>
          <cell r="J20">
            <v>21.240000000000002</v>
          </cell>
          <cell r="K20">
            <v>0</v>
          </cell>
        </row>
        <row r="21">
          <cell r="B21">
            <v>27.945833333333336</v>
          </cell>
          <cell r="C21">
            <v>35.1</v>
          </cell>
          <cell r="D21">
            <v>21.1</v>
          </cell>
          <cell r="E21">
            <v>57.5</v>
          </cell>
          <cell r="F21">
            <v>83</v>
          </cell>
          <cell r="G21">
            <v>31</v>
          </cell>
          <cell r="H21">
            <v>6.48</v>
          </cell>
          <cell r="I21" t="str">
            <v>*</v>
          </cell>
          <cell r="J21">
            <v>23.759999999999998</v>
          </cell>
          <cell r="K21">
            <v>0</v>
          </cell>
        </row>
        <row r="22">
          <cell r="B22">
            <v>26.191666666666666</v>
          </cell>
          <cell r="C22">
            <v>29.5</v>
          </cell>
          <cell r="D22">
            <v>19.8</v>
          </cell>
          <cell r="E22">
            <v>69.541666666666671</v>
          </cell>
          <cell r="F22">
            <v>94</v>
          </cell>
          <cell r="G22">
            <v>41</v>
          </cell>
          <cell r="H22">
            <v>13.32</v>
          </cell>
          <cell r="I22" t="str">
            <v>*</v>
          </cell>
          <cell r="J22">
            <v>36</v>
          </cell>
          <cell r="K22">
            <v>22.4</v>
          </cell>
        </row>
        <row r="23">
          <cell r="B23">
            <v>24.445833333333329</v>
          </cell>
          <cell r="C23">
            <v>31</v>
          </cell>
          <cell r="D23">
            <v>20.5</v>
          </cell>
          <cell r="E23">
            <v>80.083333333333329</v>
          </cell>
          <cell r="F23">
            <v>95</v>
          </cell>
          <cell r="G23">
            <v>50</v>
          </cell>
          <cell r="H23">
            <v>8.64</v>
          </cell>
          <cell r="I23" t="str">
            <v>*</v>
          </cell>
          <cell r="J23">
            <v>21.96</v>
          </cell>
          <cell r="K23">
            <v>0.60000000000000009</v>
          </cell>
        </row>
        <row r="24">
          <cell r="B24">
            <v>25.862499999999997</v>
          </cell>
          <cell r="C24">
            <v>31.9</v>
          </cell>
          <cell r="D24">
            <v>21.2</v>
          </cell>
          <cell r="E24">
            <v>71.125</v>
          </cell>
          <cell r="F24">
            <v>92</v>
          </cell>
          <cell r="G24">
            <v>42</v>
          </cell>
          <cell r="H24">
            <v>9.3600000000000012</v>
          </cell>
          <cell r="I24" t="str">
            <v>*</v>
          </cell>
          <cell r="J24">
            <v>27.36</v>
          </cell>
          <cell r="K24">
            <v>0</v>
          </cell>
        </row>
        <row r="25">
          <cell r="B25">
            <v>25.783333333333335</v>
          </cell>
          <cell r="C25">
            <v>32.799999999999997</v>
          </cell>
          <cell r="D25">
            <v>19.600000000000001</v>
          </cell>
          <cell r="E25">
            <v>61.916666666666664</v>
          </cell>
          <cell r="F25">
            <v>82</v>
          </cell>
          <cell r="G25">
            <v>37</v>
          </cell>
          <cell r="H25">
            <v>9</v>
          </cell>
          <cell r="I25" t="str">
            <v>*</v>
          </cell>
          <cell r="J25">
            <v>24.840000000000003</v>
          </cell>
          <cell r="K25">
            <v>0</v>
          </cell>
        </row>
        <row r="26">
          <cell r="B26">
            <v>25.858333333333331</v>
          </cell>
          <cell r="C26">
            <v>32.4</v>
          </cell>
          <cell r="D26">
            <v>19.399999999999999</v>
          </cell>
          <cell r="E26">
            <v>55.958333333333336</v>
          </cell>
          <cell r="F26">
            <v>80</v>
          </cell>
          <cell r="G26">
            <v>32</v>
          </cell>
          <cell r="H26">
            <v>9.3600000000000012</v>
          </cell>
          <cell r="I26" t="str">
            <v>*</v>
          </cell>
          <cell r="J26">
            <v>23.759999999999998</v>
          </cell>
          <cell r="K26">
            <v>0</v>
          </cell>
        </row>
        <row r="27">
          <cell r="B27">
            <v>26.170833333333334</v>
          </cell>
          <cell r="C27">
            <v>33.6</v>
          </cell>
          <cell r="D27">
            <v>19.5</v>
          </cell>
          <cell r="E27">
            <v>56</v>
          </cell>
          <cell r="F27">
            <v>80</v>
          </cell>
          <cell r="G27">
            <v>27</v>
          </cell>
          <cell r="H27">
            <v>6.84</v>
          </cell>
          <cell r="I27" t="str">
            <v>*</v>
          </cell>
          <cell r="J27">
            <v>20.52</v>
          </cell>
          <cell r="K27">
            <v>0</v>
          </cell>
        </row>
        <row r="28">
          <cell r="B28">
            <v>27.474999999999998</v>
          </cell>
          <cell r="C28">
            <v>35.700000000000003</v>
          </cell>
          <cell r="D28">
            <v>21.2</v>
          </cell>
          <cell r="E28">
            <v>56</v>
          </cell>
          <cell r="F28">
            <v>81</v>
          </cell>
          <cell r="G28">
            <v>25</v>
          </cell>
          <cell r="H28">
            <v>8.64</v>
          </cell>
          <cell r="I28" t="str">
            <v>*</v>
          </cell>
          <cell r="J28">
            <v>25.92</v>
          </cell>
          <cell r="K28">
            <v>0</v>
          </cell>
        </row>
        <row r="29">
          <cell r="B29">
            <v>26.475000000000005</v>
          </cell>
          <cell r="C29">
            <v>33.9</v>
          </cell>
          <cell r="D29">
            <v>22</v>
          </cell>
          <cell r="E29">
            <v>66.833333333333329</v>
          </cell>
          <cell r="F29">
            <v>88</v>
          </cell>
          <cell r="G29">
            <v>42</v>
          </cell>
          <cell r="H29">
            <v>17.64</v>
          </cell>
          <cell r="I29" t="str">
            <v>*</v>
          </cell>
          <cell r="J29">
            <v>42.12</v>
          </cell>
          <cell r="K29">
            <v>9.7999999999999989</v>
          </cell>
        </row>
        <row r="30">
          <cell r="B30">
            <v>26.412499999999998</v>
          </cell>
          <cell r="C30">
            <v>33.700000000000003</v>
          </cell>
          <cell r="D30">
            <v>21.9</v>
          </cell>
          <cell r="E30">
            <v>71.958333333333329</v>
          </cell>
          <cell r="F30">
            <v>91</v>
          </cell>
          <cell r="G30">
            <v>42</v>
          </cell>
          <cell r="H30">
            <v>6.84</v>
          </cell>
          <cell r="I30" t="str">
            <v>*</v>
          </cell>
          <cell r="J30">
            <v>22.32</v>
          </cell>
          <cell r="K30">
            <v>0</v>
          </cell>
        </row>
        <row r="31">
          <cell r="B31">
            <v>28.054166666666664</v>
          </cell>
          <cell r="C31">
            <v>35.1</v>
          </cell>
          <cell r="D31">
            <v>22.5</v>
          </cell>
          <cell r="E31">
            <v>65.958333333333329</v>
          </cell>
          <cell r="F31">
            <v>92</v>
          </cell>
          <cell r="G31">
            <v>39</v>
          </cell>
          <cell r="H31">
            <v>6.84</v>
          </cell>
          <cell r="I31" t="str">
            <v>*</v>
          </cell>
          <cell r="J31">
            <v>22.32</v>
          </cell>
          <cell r="K31">
            <v>0</v>
          </cell>
        </row>
        <row r="32">
          <cell r="B32">
            <v>28.141666666666669</v>
          </cell>
          <cell r="C32">
            <v>34.1</v>
          </cell>
          <cell r="D32">
            <v>24.4</v>
          </cell>
          <cell r="E32">
            <v>68.291666666666671</v>
          </cell>
          <cell r="F32">
            <v>84</v>
          </cell>
          <cell r="G32">
            <v>45</v>
          </cell>
          <cell r="H32">
            <v>12.24</v>
          </cell>
          <cell r="I32" t="str">
            <v>*</v>
          </cell>
          <cell r="J32">
            <v>29.880000000000003</v>
          </cell>
          <cell r="K32">
            <v>0</v>
          </cell>
        </row>
        <row r="33">
          <cell r="B33">
            <v>27.333333333333332</v>
          </cell>
          <cell r="C33">
            <v>33.5</v>
          </cell>
          <cell r="D33">
            <v>22.9</v>
          </cell>
          <cell r="E33">
            <v>68.916666666666671</v>
          </cell>
          <cell r="F33">
            <v>85</v>
          </cell>
          <cell r="G33">
            <v>46</v>
          </cell>
          <cell r="H33">
            <v>10.08</v>
          </cell>
          <cell r="I33" t="str">
            <v>*</v>
          </cell>
          <cell r="J33">
            <v>30.240000000000002</v>
          </cell>
          <cell r="K33">
            <v>0</v>
          </cell>
        </row>
        <row r="34">
          <cell r="B34">
            <v>28.445833333333329</v>
          </cell>
          <cell r="C34">
            <v>35.9</v>
          </cell>
          <cell r="D34">
            <v>23.5</v>
          </cell>
          <cell r="E34">
            <v>64.583333333333329</v>
          </cell>
          <cell r="F34">
            <v>88</v>
          </cell>
          <cell r="G34">
            <v>35</v>
          </cell>
          <cell r="H34">
            <v>10.44</v>
          </cell>
          <cell r="I34" t="str">
            <v>*</v>
          </cell>
          <cell r="J34">
            <v>38.159999999999997</v>
          </cell>
          <cell r="K34">
            <v>0</v>
          </cell>
        </row>
        <row r="35">
          <cell r="B35">
            <v>27.470833333333335</v>
          </cell>
          <cell r="C35">
            <v>33.299999999999997</v>
          </cell>
          <cell r="D35">
            <v>23.6</v>
          </cell>
          <cell r="E35">
            <v>70.541666666666671</v>
          </cell>
          <cell r="F35">
            <v>88</v>
          </cell>
          <cell r="G35">
            <v>46</v>
          </cell>
          <cell r="H35">
            <v>11.520000000000001</v>
          </cell>
          <cell r="I35" t="str">
            <v>*</v>
          </cell>
          <cell r="J35">
            <v>33.840000000000003</v>
          </cell>
          <cell r="K35">
            <v>1.2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24.966666666666669</v>
          </cell>
          <cell r="C5">
            <v>32.1</v>
          </cell>
          <cell r="D5">
            <v>19.899999999999999</v>
          </cell>
          <cell r="E5">
            <v>70.041666666666671</v>
          </cell>
          <cell r="F5">
            <v>93</v>
          </cell>
          <cell r="G5">
            <v>42</v>
          </cell>
          <cell r="H5">
            <v>17.64</v>
          </cell>
          <cell r="I5" t="str">
            <v>*</v>
          </cell>
          <cell r="J5">
            <v>34.200000000000003</v>
          </cell>
          <cell r="K5">
            <v>0</v>
          </cell>
        </row>
        <row r="6">
          <cell r="B6">
            <v>25.033333333333335</v>
          </cell>
          <cell r="C6">
            <v>32</v>
          </cell>
          <cell r="D6">
            <v>19.2</v>
          </cell>
          <cell r="E6">
            <v>72.458333333333329</v>
          </cell>
          <cell r="F6">
            <v>94</v>
          </cell>
          <cell r="G6">
            <v>45</v>
          </cell>
          <cell r="H6">
            <v>14.04</v>
          </cell>
          <cell r="I6" t="str">
            <v>*</v>
          </cell>
          <cell r="J6">
            <v>35.64</v>
          </cell>
          <cell r="K6">
            <v>0</v>
          </cell>
        </row>
        <row r="7">
          <cell r="B7">
            <v>24.637499999999999</v>
          </cell>
          <cell r="C7">
            <v>30.7</v>
          </cell>
          <cell r="D7">
            <v>20</v>
          </cell>
          <cell r="E7">
            <v>79.25</v>
          </cell>
          <cell r="F7">
            <v>100</v>
          </cell>
          <cell r="G7">
            <v>52</v>
          </cell>
          <cell r="H7">
            <v>19.079999999999998</v>
          </cell>
          <cell r="I7" t="str">
            <v>*</v>
          </cell>
          <cell r="J7">
            <v>36</v>
          </cell>
          <cell r="K7">
            <v>0</v>
          </cell>
        </row>
        <row r="8">
          <cell r="B8">
            <v>22.875</v>
          </cell>
          <cell r="C8">
            <v>28.6</v>
          </cell>
          <cell r="D8">
            <v>20.3</v>
          </cell>
          <cell r="E8">
            <v>92.208333333333329</v>
          </cell>
          <cell r="F8">
            <v>100</v>
          </cell>
          <cell r="G8">
            <v>65</v>
          </cell>
          <cell r="H8">
            <v>16.920000000000002</v>
          </cell>
          <cell r="I8" t="str">
            <v>*</v>
          </cell>
          <cell r="J8">
            <v>33.480000000000004</v>
          </cell>
          <cell r="K8">
            <v>4.4000000000000004</v>
          </cell>
        </row>
        <row r="9">
          <cell r="B9">
            <v>23.095833333333328</v>
          </cell>
          <cell r="C9">
            <v>29.8</v>
          </cell>
          <cell r="D9">
            <v>20.8</v>
          </cell>
          <cell r="E9">
            <v>90.916666666666671</v>
          </cell>
          <cell r="F9">
            <v>100</v>
          </cell>
          <cell r="G9">
            <v>57</v>
          </cell>
          <cell r="H9">
            <v>16.920000000000002</v>
          </cell>
          <cell r="I9" t="str">
            <v>*</v>
          </cell>
          <cell r="J9">
            <v>31.319999999999997</v>
          </cell>
          <cell r="K9">
            <v>5.6000000000000005</v>
          </cell>
        </row>
        <row r="10">
          <cell r="B10">
            <v>25.037499999999998</v>
          </cell>
          <cell r="C10">
            <v>31.4</v>
          </cell>
          <cell r="D10">
            <v>21.3</v>
          </cell>
          <cell r="E10">
            <v>83.375</v>
          </cell>
          <cell r="F10">
            <v>100</v>
          </cell>
          <cell r="G10">
            <v>52</v>
          </cell>
          <cell r="H10">
            <v>25.56</v>
          </cell>
          <cell r="I10" t="str">
            <v>*</v>
          </cell>
          <cell r="J10">
            <v>47.88</v>
          </cell>
          <cell r="K10">
            <v>3.0000000000000004</v>
          </cell>
        </row>
        <row r="11">
          <cell r="B11">
            <v>25.670833333333331</v>
          </cell>
          <cell r="C11">
            <v>31</v>
          </cell>
          <cell r="D11">
            <v>21.9</v>
          </cell>
          <cell r="E11">
            <v>83.625</v>
          </cell>
          <cell r="F11">
            <v>100</v>
          </cell>
          <cell r="G11">
            <v>54</v>
          </cell>
          <cell r="H11">
            <v>16.559999999999999</v>
          </cell>
          <cell r="I11" t="str">
            <v>*</v>
          </cell>
          <cell r="J11">
            <v>30.6</v>
          </cell>
          <cell r="K11">
            <v>13.6</v>
          </cell>
        </row>
        <row r="12">
          <cell r="B12">
            <v>26.650000000000002</v>
          </cell>
          <cell r="C12">
            <v>33.4</v>
          </cell>
          <cell r="D12">
            <v>21.9</v>
          </cell>
          <cell r="E12">
            <v>78.833333333333329</v>
          </cell>
          <cell r="F12">
            <v>100</v>
          </cell>
          <cell r="G12">
            <v>49</v>
          </cell>
          <cell r="H12">
            <v>21.96</v>
          </cell>
          <cell r="I12" t="str">
            <v>*</v>
          </cell>
          <cell r="J12">
            <v>55.800000000000004</v>
          </cell>
          <cell r="K12">
            <v>6</v>
          </cell>
        </row>
        <row r="13">
          <cell r="B13">
            <v>26.266666666666669</v>
          </cell>
          <cell r="C13">
            <v>32.4</v>
          </cell>
          <cell r="D13">
            <v>21.6</v>
          </cell>
          <cell r="E13">
            <v>82.875</v>
          </cell>
          <cell r="F13">
            <v>99</v>
          </cell>
          <cell r="G13">
            <v>53</v>
          </cell>
          <cell r="H13">
            <v>15.840000000000002</v>
          </cell>
          <cell r="I13" t="str">
            <v>*</v>
          </cell>
          <cell r="J13">
            <v>39.6</v>
          </cell>
          <cell r="K13">
            <v>12.6</v>
          </cell>
        </row>
        <row r="14">
          <cell r="B14">
            <v>24.600000000000009</v>
          </cell>
          <cell r="C14">
            <v>29.6</v>
          </cell>
          <cell r="D14">
            <v>22.6</v>
          </cell>
          <cell r="E14">
            <v>88.875</v>
          </cell>
          <cell r="F14">
            <v>98</v>
          </cell>
          <cell r="G14">
            <v>71</v>
          </cell>
          <cell r="H14">
            <v>20.88</v>
          </cell>
          <cell r="I14" t="str">
            <v>*</v>
          </cell>
          <cell r="J14">
            <v>40.680000000000007</v>
          </cell>
          <cell r="K14">
            <v>0</v>
          </cell>
        </row>
        <row r="15">
          <cell r="B15">
            <v>24.100000000000005</v>
          </cell>
          <cell r="C15">
            <v>29.2</v>
          </cell>
          <cell r="D15">
            <v>21.1</v>
          </cell>
          <cell r="E15">
            <v>91.166666666666671</v>
          </cell>
          <cell r="F15">
            <v>100</v>
          </cell>
          <cell r="G15">
            <v>67</v>
          </cell>
          <cell r="H15">
            <v>19.8</v>
          </cell>
          <cell r="I15" t="str">
            <v>*</v>
          </cell>
          <cell r="J15">
            <v>43.56</v>
          </cell>
          <cell r="K15">
            <v>11.2</v>
          </cell>
        </row>
        <row r="16">
          <cell r="B16">
            <v>25.112499999999997</v>
          </cell>
          <cell r="C16">
            <v>29.9</v>
          </cell>
          <cell r="D16">
            <v>22</v>
          </cell>
          <cell r="E16">
            <v>84.5</v>
          </cell>
          <cell r="F16">
            <v>100</v>
          </cell>
          <cell r="G16">
            <v>59</v>
          </cell>
          <cell r="H16">
            <v>23.040000000000003</v>
          </cell>
          <cell r="I16" t="str">
            <v>*</v>
          </cell>
          <cell r="J16">
            <v>38.880000000000003</v>
          </cell>
          <cell r="K16">
            <v>0.2</v>
          </cell>
        </row>
        <row r="17">
          <cell r="B17">
            <v>25.079166666666662</v>
          </cell>
          <cell r="C17">
            <v>30.9</v>
          </cell>
          <cell r="D17">
            <v>21.2</v>
          </cell>
          <cell r="E17">
            <v>81.75</v>
          </cell>
          <cell r="F17">
            <v>96</v>
          </cell>
          <cell r="G17">
            <v>57</v>
          </cell>
          <cell r="H17">
            <v>24.12</v>
          </cell>
          <cell r="I17" t="str">
            <v>*</v>
          </cell>
          <cell r="J17">
            <v>47.88</v>
          </cell>
          <cell r="K17">
            <v>0</v>
          </cell>
        </row>
        <row r="18">
          <cell r="B18">
            <v>26.30416666666666</v>
          </cell>
          <cell r="C18">
            <v>33.299999999999997</v>
          </cell>
          <cell r="D18">
            <v>21.5</v>
          </cell>
          <cell r="E18">
            <v>78.291666666666671</v>
          </cell>
          <cell r="F18">
            <v>100</v>
          </cell>
          <cell r="G18">
            <v>48</v>
          </cell>
          <cell r="H18">
            <v>12.96</v>
          </cell>
          <cell r="I18" t="str">
            <v>*</v>
          </cell>
          <cell r="J18">
            <v>38.159999999999997</v>
          </cell>
          <cell r="K18">
            <v>0</v>
          </cell>
        </row>
        <row r="19">
          <cell r="B19">
            <v>25.887499999999999</v>
          </cell>
          <cell r="C19">
            <v>33.5</v>
          </cell>
          <cell r="D19">
            <v>20.7</v>
          </cell>
          <cell r="E19">
            <v>82.416666666666671</v>
          </cell>
          <cell r="F19">
            <v>100</v>
          </cell>
          <cell r="G19">
            <v>51</v>
          </cell>
          <cell r="H19">
            <v>16.559999999999999</v>
          </cell>
          <cell r="I19" t="str">
            <v>*</v>
          </cell>
          <cell r="J19">
            <v>26.28</v>
          </cell>
          <cell r="K19">
            <v>0</v>
          </cell>
        </row>
        <row r="20">
          <cell r="B20">
            <v>24.345833333333335</v>
          </cell>
          <cell r="C20">
            <v>29.8</v>
          </cell>
          <cell r="D20">
            <v>19.600000000000001</v>
          </cell>
          <cell r="E20">
            <v>84.166666666666671</v>
          </cell>
          <cell r="F20">
            <v>100</v>
          </cell>
          <cell r="G20">
            <v>62</v>
          </cell>
          <cell r="H20">
            <v>16.920000000000002</v>
          </cell>
          <cell r="I20" t="str">
            <v>*</v>
          </cell>
          <cell r="J20">
            <v>45.36</v>
          </cell>
          <cell r="K20">
            <v>11</v>
          </cell>
        </row>
        <row r="21">
          <cell r="B21">
            <v>24.091666666666669</v>
          </cell>
          <cell r="C21">
            <v>31.6</v>
          </cell>
          <cell r="D21">
            <v>19.399999999999999</v>
          </cell>
          <cell r="E21">
            <v>83.458333333333329</v>
          </cell>
          <cell r="F21">
            <v>100</v>
          </cell>
          <cell r="G21">
            <v>48</v>
          </cell>
          <cell r="H21">
            <v>12.24</v>
          </cell>
          <cell r="I21" t="str">
            <v>*</v>
          </cell>
          <cell r="J21">
            <v>26.64</v>
          </cell>
          <cell r="K21">
            <v>0</v>
          </cell>
        </row>
        <row r="22">
          <cell r="B22">
            <v>21.870833333333337</v>
          </cell>
          <cell r="C22">
            <v>27.2</v>
          </cell>
          <cell r="D22">
            <v>19.399999999999999</v>
          </cell>
          <cell r="E22">
            <v>92.166666666666671</v>
          </cell>
          <cell r="F22">
            <v>100</v>
          </cell>
          <cell r="G22">
            <v>70</v>
          </cell>
          <cell r="H22">
            <v>19.079999999999998</v>
          </cell>
          <cell r="I22" t="str">
            <v>*</v>
          </cell>
          <cell r="J22">
            <v>33.480000000000004</v>
          </cell>
          <cell r="K22">
            <v>12</v>
          </cell>
        </row>
        <row r="23">
          <cell r="B23">
            <v>22.466666666666665</v>
          </cell>
          <cell r="C23">
            <v>28.8</v>
          </cell>
          <cell r="D23">
            <v>19.100000000000001</v>
          </cell>
          <cell r="E23">
            <v>89.5</v>
          </cell>
          <cell r="F23">
            <v>100</v>
          </cell>
          <cell r="G23">
            <v>61</v>
          </cell>
          <cell r="H23">
            <v>19.8</v>
          </cell>
          <cell r="I23" t="str">
            <v>*</v>
          </cell>
          <cell r="J23">
            <v>25.92</v>
          </cell>
          <cell r="K23">
            <v>0.2</v>
          </cell>
        </row>
        <row r="24">
          <cell r="B24">
            <v>24.145833333333329</v>
          </cell>
          <cell r="C24">
            <v>30.7</v>
          </cell>
          <cell r="D24">
            <v>20.399999999999999</v>
          </cell>
          <cell r="E24">
            <v>84.833333333333329</v>
          </cell>
          <cell r="F24">
            <v>100</v>
          </cell>
          <cell r="G24">
            <v>56</v>
          </cell>
          <cell r="H24">
            <v>15.48</v>
          </cell>
          <cell r="I24" t="str">
            <v>*</v>
          </cell>
          <cell r="J24">
            <v>31.680000000000003</v>
          </cell>
          <cell r="K24">
            <v>0.2</v>
          </cell>
        </row>
        <row r="25">
          <cell r="B25">
            <v>24.375</v>
          </cell>
          <cell r="C25">
            <v>32</v>
          </cell>
          <cell r="D25">
            <v>17.899999999999999</v>
          </cell>
          <cell r="E25">
            <v>73.791666666666671</v>
          </cell>
          <cell r="F25">
            <v>100</v>
          </cell>
          <cell r="G25">
            <v>40</v>
          </cell>
          <cell r="H25">
            <v>22.68</v>
          </cell>
          <cell r="I25" t="str">
            <v>*</v>
          </cell>
          <cell r="J25">
            <v>35.28</v>
          </cell>
          <cell r="K25">
            <v>0</v>
          </cell>
        </row>
        <row r="26">
          <cell r="B26">
            <v>24.05</v>
          </cell>
          <cell r="C26">
            <v>31.8</v>
          </cell>
          <cell r="D26">
            <v>18.100000000000001</v>
          </cell>
          <cell r="E26">
            <v>69.666666666666671</v>
          </cell>
          <cell r="F26">
            <v>95</v>
          </cell>
          <cell r="G26">
            <v>36</v>
          </cell>
          <cell r="H26">
            <v>21.240000000000002</v>
          </cell>
          <cell r="I26" t="str">
            <v>*</v>
          </cell>
          <cell r="J26">
            <v>38.519999999999996</v>
          </cell>
          <cell r="K26">
            <v>0</v>
          </cell>
        </row>
        <row r="27">
          <cell r="B27">
            <v>24.370833333333337</v>
          </cell>
          <cell r="C27">
            <v>32.4</v>
          </cell>
          <cell r="D27">
            <v>17.2</v>
          </cell>
          <cell r="E27">
            <v>69.041666666666671</v>
          </cell>
          <cell r="F27">
            <v>95</v>
          </cell>
          <cell r="G27">
            <v>36</v>
          </cell>
          <cell r="H27">
            <v>19.8</v>
          </cell>
          <cell r="I27" t="str">
            <v>*</v>
          </cell>
          <cell r="J27">
            <v>34.56</v>
          </cell>
          <cell r="K27">
            <v>0</v>
          </cell>
        </row>
        <row r="28">
          <cell r="B28">
            <v>23.804166666666671</v>
          </cell>
          <cell r="C28">
            <v>32.200000000000003</v>
          </cell>
          <cell r="D28">
            <v>18.2</v>
          </cell>
          <cell r="E28">
            <v>73.666666666666671</v>
          </cell>
          <cell r="F28">
            <v>93</v>
          </cell>
          <cell r="G28">
            <v>44</v>
          </cell>
          <cell r="H28">
            <v>16.920000000000002</v>
          </cell>
          <cell r="I28" t="str">
            <v>*</v>
          </cell>
          <cell r="J28">
            <v>30.6</v>
          </cell>
          <cell r="K28">
            <v>0</v>
          </cell>
        </row>
        <row r="29">
          <cell r="B29">
            <v>23.1875</v>
          </cell>
          <cell r="C29">
            <v>29.7</v>
          </cell>
          <cell r="D29">
            <v>19.8</v>
          </cell>
          <cell r="E29">
            <v>84.166666666666671</v>
          </cell>
          <cell r="F29">
            <v>98</v>
          </cell>
          <cell r="G29">
            <v>57</v>
          </cell>
          <cell r="H29">
            <v>21.6</v>
          </cell>
          <cell r="I29" t="str">
            <v>*</v>
          </cell>
          <cell r="J29">
            <v>38.159999999999997</v>
          </cell>
          <cell r="K29">
            <v>9.8000000000000007</v>
          </cell>
        </row>
        <row r="30">
          <cell r="B30">
            <v>24.399999999999995</v>
          </cell>
          <cell r="C30">
            <v>31.7</v>
          </cell>
          <cell r="D30">
            <v>20.399999999999999</v>
          </cell>
          <cell r="E30">
            <v>83.625</v>
          </cell>
          <cell r="F30">
            <v>100</v>
          </cell>
          <cell r="G30">
            <v>50</v>
          </cell>
          <cell r="H30">
            <v>17.28</v>
          </cell>
          <cell r="I30" t="str">
            <v>*</v>
          </cell>
          <cell r="J30">
            <v>34.56</v>
          </cell>
          <cell r="K30">
            <v>18.399999999999999</v>
          </cell>
        </row>
        <row r="31">
          <cell r="B31">
            <v>25.504166666666663</v>
          </cell>
          <cell r="C31">
            <v>31.9</v>
          </cell>
          <cell r="D31">
            <v>20.399999999999999</v>
          </cell>
          <cell r="E31">
            <v>78.708333333333329</v>
          </cell>
          <cell r="F31">
            <v>97</v>
          </cell>
          <cell r="G31">
            <v>51</v>
          </cell>
          <cell r="H31">
            <v>15.120000000000001</v>
          </cell>
          <cell r="I31" t="str">
            <v>*</v>
          </cell>
          <cell r="J31">
            <v>26.28</v>
          </cell>
          <cell r="K31">
            <v>0</v>
          </cell>
        </row>
        <row r="32">
          <cell r="B32">
            <v>24.45</v>
          </cell>
          <cell r="C32">
            <v>30.2</v>
          </cell>
          <cell r="D32">
            <v>20.8</v>
          </cell>
          <cell r="E32">
            <v>87.708333333333329</v>
          </cell>
          <cell r="F32">
            <v>100</v>
          </cell>
          <cell r="G32">
            <v>70</v>
          </cell>
          <cell r="H32">
            <v>18.720000000000002</v>
          </cell>
          <cell r="I32" t="str">
            <v>*</v>
          </cell>
          <cell r="J32">
            <v>40.32</v>
          </cell>
          <cell r="K32">
            <v>14</v>
          </cell>
        </row>
        <row r="33">
          <cell r="B33">
            <v>24.625</v>
          </cell>
          <cell r="C33">
            <v>31.5</v>
          </cell>
          <cell r="D33">
            <v>20.2</v>
          </cell>
          <cell r="E33">
            <v>81.625</v>
          </cell>
          <cell r="F33">
            <v>100</v>
          </cell>
          <cell r="G33">
            <v>51</v>
          </cell>
          <cell r="H33">
            <v>18.36</v>
          </cell>
          <cell r="I33" t="str">
            <v>*</v>
          </cell>
          <cell r="J33">
            <v>26.64</v>
          </cell>
          <cell r="K33">
            <v>0</v>
          </cell>
        </row>
        <row r="34">
          <cell r="B34">
            <v>25.687500000000004</v>
          </cell>
          <cell r="C34">
            <v>32.799999999999997</v>
          </cell>
          <cell r="D34">
            <v>18.899999999999999</v>
          </cell>
          <cell r="E34">
            <v>74.625</v>
          </cell>
          <cell r="F34">
            <v>97</v>
          </cell>
          <cell r="G34">
            <v>50</v>
          </cell>
          <cell r="H34">
            <v>12.6</v>
          </cell>
          <cell r="I34" t="str">
            <v>*</v>
          </cell>
          <cell r="J34">
            <v>21.6</v>
          </cell>
          <cell r="K34">
            <v>0</v>
          </cell>
        </row>
        <row r="35">
          <cell r="B35">
            <v>25.479166666666671</v>
          </cell>
          <cell r="C35">
            <v>31.9</v>
          </cell>
          <cell r="D35">
            <v>21.2</v>
          </cell>
          <cell r="E35">
            <v>81.958333333333329</v>
          </cell>
          <cell r="F35">
            <v>100</v>
          </cell>
          <cell r="G35">
            <v>55</v>
          </cell>
          <cell r="H35">
            <v>23.759999999999998</v>
          </cell>
          <cell r="I35" t="str">
            <v>*</v>
          </cell>
          <cell r="J35">
            <v>43.2</v>
          </cell>
          <cell r="K35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27.191666666666666</v>
          </cell>
          <cell r="C5">
            <v>34.6</v>
          </cell>
          <cell r="D5">
            <v>21.3</v>
          </cell>
          <cell r="E5">
            <v>58.166666666666664</v>
          </cell>
          <cell r="F5">
            <v>83</v>
          </cell>
          <cell r="G5">
            <v>33</v>
          </cell>
          <cell r="H5">
            <v>13.32</v>
          </cell>
          <cell r="I5" t="str">
            <v>*</v>
          </cell>
          <cell r="J5">
            <v>29.52</v>
          </cell>
          <cell r="K5">
            <v>0</v>
          </cell>
        </row>
        <row r="6">
          <cell r="B6">
            <v>25.595833333333335</v>
          </cell>
          <cell r="C6">
            <v>33</v>
          </cell>
          <cell r="D6">
            <v>22.3</v>
          </cell>
          <cell r="E6">
            <v>71.13636363636364</v>
          </cell>
          <cell r="F6">
            <v>100</v>
          </cell>
          <cell r="G6">
            <v>45</v>
          </cell>
          <cell r="H6">
            <v>29.52</v>
          </cell>
          <cell r="I6" t="str">
            <v>*</v>
          </cell>
          <cell r="J6">
            <v>53.64</v>
          </cell>
          <cell r="K6">
            <v>0.6</v>
          </cell>
        </row>
        <row r="7">
          <cell r="B7">
            <v>26.258333333333329</v>
          </cell>
          <cell r="C7">
            <v>33.799999999999997</v>
          </cell>
          <cell r="D7">
            <v>22.6</v>
          </cell>
          <cell r="E7">
            <v>72.478260869565219</v>
          </cell>
          <cell r="F7">
            <v>100</v>
          </cell>
          <cell r="G7">
            <v>42</v>
          </cell>
          <cell r="H7">
            <v>16.2</v>
          </cell>
          <cell r="I7" t="str">
            <v>*</v>
          </cell>
          <cell r="J7">
            <v>39.24</v>
          </cell>
          <cell r="K7">
            <v>0</v>
          </cell>
        </row>
        <row r="8">
          <cell r="B8">
            <v>24.170833333333331</v>
          </cell>
          <cell r="C8">
            <v>27.9</v>
          </cell>
          <cell r="D8">
            <v>21.7</v>
          </cell>
          <cell r="E8">
            <v>78.2</v>
          </cell>
          <cell r="F8">
            <v>100</v>
          </cell>
          <cell r="G8">
            <v>66</v>
          </cell>
          <cell r="H8">
            <v>16.2</v>
          </cell>
          <cell r="I8" t="str">
            <v>*</v>
          </cell>
          <cell r="J8">
            <v>26.64</v>
          </cell>
          <cell r="K8">
            <v>17</v>
          </cell>
        </row>
        <row r="9">
          <cell r="B9">
            <v>24.479166666666668</v>
          </cell>
          <cell r="C9">
            <v>31.5</v>
          </cell>
          <cell r="D9">
            <v>21.6</v>
          </cell>
          <cell r="E9">
            <v>77.769230769230774</v>
          </cell>
          <cell r="F9">
            <v>100</v>
          </cell>
          <cell r="G9">
            <v>48</v>
          </cell>
          <cell r="H9">
            <v>14.04</v>
          </cell>
          <cell r="I9" t="str">
            <v>*</v>
          </cell>
          <cell r="J9">
            <v>36</v>
          </cell>
          <cell r="K9">
            <v>12.799999999999999</v>
          </cell>
        </row>
        <row r="10">
          <cell r="B10">
            <v>24.875000000000004</v>
          </cell>
          <cell r="C10">
            <v>32</v>
          </cell>
          <cell r="D10">
            <v>21.6</v>
          </cell>
          <cell r="E10">
            <v>73.36363636363636</v>
          </cell>
          <cell r="F10">
            <v>100</v>
          </cell>
          <cell r="G10">
            <v>52</v>
          </cell>
          <cell r="H10">
            <v>14.4</v>
          </cell>
          <cell r="I10" t="str">
            <v>*</v>
          </cell>
          <cell r="J10">
            <v>42.12</v>
          </cell>
          <cell r="K10">
            <v>27.2</v>
          </cell>
        </row>
        <row r="11">
          <cell r="B11">
            <v>25.520833333333339</v>
          </cell>
          <cell r="C11">
            <v>32.5</v>
          </cell>
          <cell r="D11">
            <v>22.3</v>
          </cell>
          <cell r="E11">
            <v>71.07692307692308</v>
          </cell>
          <cell r="F11">
            <v>100</v>
          </cell>
          <cell r="G11">
            <v>52</v>
          </cell>
          <cell r="H11">
            <v>12.96</v>
          </cell>
          <cell r="I11" t="str">
            <v>*</v>
          </cell>
          <cell r="J11">
            <v>39.6</v>
          </cell>
          <cell r="K11">
            <v>2</v>
          </cell>
        </row>
        <row r="12">
          <cell r="B12">
            <v>27.337500000000006</v>
          </cell>
          <cell r="C12">
            <v>33.5</v>
          </cell>
          <cell r="D12">
            <v>23.2</v>
          </cell>
          <cell r="E12">
            <v>64.714285714285708</v>
          </cell>
          <cell r="F12">
            <v>100</v>
          </cell>
          <cell r="G12">
            <v>47</v>
          </cell>
          <cell r="H12">
            <v>10.44</v>
          </cell>
          <cell r="I12" t="str">
            <v>*</v>
          </cell>
          <cell r="J12">
            <v>21.96</v>
          </cell>
          <cell r="K12">
            <v>0</v>
          </cell>
        </row>
        <row r="13">
          <cell r="B13">
            <v>28.654166666666658</v>
          </cell>
          <cell r="C13">
            <v>34.4</v>
          </cell>
          <cell r="D13">
            <v>24.8</v>
          </cell>
          <cell r="E13">
            <v>67.142857142857139</v>
          </cell>
          <cell r="F13">
            <v>100</v>
          </cell>
          <cell r="G13">
            <v>42</v>
          </cell>
          <cell r="H13">
            <v>16.920000000000002</v>
          </cell>
          <cell r="I13" t="str">
            <v>*</v>
          </cell>
          <cell r="J13">
            <v>30.240000000000002</v>
          </cell>
          <cell r="K13">
            <v>0</v>
          </cell>
        </row>
        <row r="14">
          <cell r="B14">
            <v>26.520833333333332</v>
          </cell>
          <cell r="C14">
            <v>35.200000000000003</v>
          </cell>
          <cell r="D14">
            <v>22.1</v>
          </cell>
          <cell r="E14">
            <v>74.294117647058826</v>
          </cell>
          <cell r="F14">
            <v>100</v>
          </cell>
          <cell r="G14">
            <v>40</v>
          </cell>
          <cell r="H14">
            <v>17.64</v>
          </cell>
          <cell r="I14" t="str">
            <v>*</v>
          </cell>
          <cell r="J14">
            <v>43.56</v>
          </cell>
          <cell r="K14">
            <v>25.599999999999998</v>
          </cell>
        </row>
        <row r="15">
          <cell r="B15">
            <v>26.720833333333331</v>
          </cell>
          <cell r="C15">
            <v>32.700000000000003</v>
          </cell>
          <cell r="D15">
            <v>23.4</v>
          </cell>
          <cell r="E15">
            <v>66.166666666666671</v>
          </cell>
          <cell r="F15">
            <v>98</v>
          </cell>
          <cell r="G15">
            <v>50</v>
          </cell>
          <cell r="H15">
            <v>16.920000000000002</v>
          </cell>
          <cell r="I15" t="str">
            <v>*</v>
          </cell>
          <cell r="J15">
            <v>34.56</v>
          </cell>
          <cell r="K15">
            <v>0.2</v>
          </cell>
        </row>
        <row r="16">
          <cell r="B16">
            <v>26.691666666666666</v>
          </cell>
          <cell r="C16">
            <v>33.1</v>
          </cell>
          <cell r="D16">
            <v>23.2</v>
          </cell>
          <cell r="E16">
            <v>68.2</v>
          </cell>
          <cell r="F16">
            <v>100</v>
          </cell>
          <cell r="G16">
            <v>42</v>
          </cell>
          <cell r="H16">
            <v>20.52</v>
          </cell>
          <cell r="I16" t="str">
            <v>*</v>
          </cell>
          <cell r="J16">
            <v>36.72</v>
          </cell>
          <cell r="K16">
            <v>1.2</v>
          </cell>
        </row>
        <row r="17">
          <cell r="B17">
            <v>23.9375</v>
          </cell>
          <cell r="C17">
            <v>29.7</v>
          </cell>
          <cell r="D17">
            <v>19.7</v>
          </cell>
          <cell r="E17">
            <v>87.333333333333329</v>
          </cell>
          <cell r="F17">
            <v>100</v>
          </cell>
          <cell r="G17">
            <v>63</v>
          </cell>
          <cell r="H17">
            <v>24.12</v>
          </cell>
          <cell r="I17" t="str">
            <v>*</v>
          </cell>
          <cell r="J17">
            <v>43.2</v>
          </cell>
          <cell r="K17">
            <v>38</v>
          </cell>
        </row>
        <row r="18">
          <cell r="B18">
            <v>25.125</v>
          </cell>
          <cell r="C18">
            <v>30.1</v>
          </cell>
          <cell r="D18">
            <v>21.9</v>
          </cell>
          <cell r="E18">
            <v>67.92307692307692</v>
          </cell>
          <cell r="F18">
            <v>100</v>
          </cell>
          <cell r="G18">
            <v>52</v>
          </cell>
          <cell r="H18">
            <v>21.6</v>
          </cell>
          <cell r="I18" t="str">
            <v>*</v>
          </cell>
          <cell r="J18">
            <v>40.680000000000007</v>
          </cell>
          <cell r="K18">
            <v>0.2</v>
          </cell>
        </row>
        <row r="19">
          <cell r="B19">
            <v>25.279166666666665</v>
          </cell>
          <cell r="C19">
            <v>31.6</v>
          </cell>
          <cell r="D19">
            <v>20.3</v>
          </cell>
          <cell r="E19">
            <v>66.833333333333329</v>
          </cell>
          <cell r="F19">
            <v>85</v>
          </cell>
          <cell r="G19">
            <v>46</v>
          </cell>
          <cell r="H19">
            <v>21.6</v>
          </cell>
          <cell r="I19" t="str">
            <v>*</v>
          </cell>
          <cell r="J19">
            <v>36.36</v>
          </cell>
          <cell r="K19">
            <v>0</v>
          </cell>
        </row>
        <row r="20">
          <cell r="B20">
            <v>26.916666666666671</v>
          </cell>
          <cell r="C20">
            <v>32.799999999999997</v>
          </cell>
          <cell r="D20">
            <v>21.2</v>
          </cell>
          <cell r="E20">
            <v>59.782608695652172</v>
          </cell>
          <cell r="F20">
            <v>100</v>
          </cell>
          <cell r="G20">
            <v>35</v>
          </cell>
          <cell r="H20">
            <v>12.24</v>
          </cell>
          <cell r="I20" t="str">
            <v>*</v>
          </cell>
          <cell r="J20">
            <v>19.8</v>
          </cell>
          <cell r="K20">
            <v>0</v>
          </cell>
        </row>
        <row r="21">
          <cell r="B21">
            <v>26.237500000000001</v>
          </cell>
          <cell r="C21">
            <v>32.1</v>
          </cell>
          <cell r="D21">
            <v>20.5</v>
          </cell>
          <cell r="E21">
            <v>57.25</v>
          </cell>
          <cell r="F21">
            <v>88</v>
          </cell>
          <cell r="G21">
            <v>28</v>
          </cell>
          <cell r="H21">
            <v>20.16</v>
          </cell>
          <cell r="I21" t="str">
            <v>*</v>
          </cell>
          <cell r="J21">
            <v>31.319999999999997</v>
          </cell>
          <cell r="K21">
            <v>0</v>
          </cell>
        </row>
        <row r="22">
          <cell r="B22">
            <v>23.262500000000003</v>
          </cell>
          <cell r="C22">
            <v>27.6</v>
          </cell>
          <cell r="D22">
            <v>20.100000000000001</v>
          </cell>
          <cell r="E22">
            <v>77.94736842105263</v>
          </cell>
          <cell r="F22">
            <v>100</v>
          </cell>
          <cell r="G22">
            <v>47</v>
          </cell>
          <cell r="H22">
            <v>21.96</v>
          </cell>
          <cell r="I22" t="str">
            <v>*</v>
          </cell>
          <cell r="J22">
            <v>39.96</v>
          </cell>
          <cell r="K22">
            <v>2.1999999999999997</v>
          </cell>
        </row>
        <row r="23">
          <cell r="B23">
            <v>23.045833333333334</v>
          </cell>
          <cell r="C23">
            <v>27.3</v>
          </cell>
          <cell r="D23">
            <v>21.3</v>
          </cell>
          <cell r="E23">
            <v>75.916666666666671</v>
          </cell>
          <cell r="F23">
            <v>100</v>
          </cell>
          <cell r="G23">
            <v>61</v>
          </cell>
          <cell r="H23">
            <v>19.8</v>
          </cell>
          <cell r="I23" t="str">
            <v>*</v>
          </cell>
          <cell r="J23">
            <v>29.16</v>
          </cell>
          <cell r="K23">
            <v>0</v>
          </cell>
        </row>
        <row r="24">
          <cell r="B24">
            <v>24.416666666666668</v>
          </cell>
          <cell r="C24">
            <v>30.5</v>
          </cell>
          <cell r="D24">
            <v>19.7</v>
          </cell>
          <cell r="E24">
            <v>68.111111111111114</v>
          </cell>
          <cell r="F24">
            <v>100</v>
          </cell>
          <cell r="G24">
            <v>42</v>
          </cell>
          <cell r="H24">
            <v>17.64</v>
          </cell>
          <cell r="I24" t="str">
            <v>*</v>
          </cell>
          <cell r="J24">
            <v>30.96</v>
          </cell>
          <cell r="K24">
            <v>0</v>
          </cell>
        </row>
        <row r="25">
          <cell r="B25">
            <v>24.691666666666666</v>
          </cell>
          <cell r="C25">
            <v>30.2</v>
          </cell>
          <cell r="D25">
            <v>19.399999999999999</v>
          </cell>
          <cell r="E25">
            <v>60.875</v>
          </cell>
          <cell r="F25">
            <v>78</v>
          </cell>
          <cell r="G25">
            <v>41</v>
          </cell>
          <cell r="H25">
            <v>20.52</v>
          </cell>
          <cell r="I25" t="str">
            <v>*</v>
          </cell>
          <cell r="J25">
            <v>33.480000000000004</v>
          </cell>
          <cell r="K25">
            <v>0</v>
          </cell>
        </row>
        <row r="26">
          <cell r="B26">
            <v>24.754166666666666</v>
          </cell>
          <cell r="C26">
            <v>29.7</v>
          </cell>
          <cell r="D26">
            <v>19.2</v>
          </cell>
          <cell r="E26">
            <v>55.958333333333336</v>
          </cell>
          <cell r="F26">
            <v>77</v>
          </cell>
          <cell r="G26">
            <v>36</v>
          </cell>
          <cell r="H26">
            <v>21.240000000000002</v>
          </cell>
          <cell r="I26" t="str">
            <v>*</v>
          </cell>
          <cell r="J26">
            <v>36.36</v>
          </cell>
          <cell r="K26">
            <v>0</v>
          </cell>
        </row>
        <row r="27">
          <cell r="B27">
            <v>24.416666666666671</v>
          </cell>
          <cell r="C27">
            <v>31</v>
          </cell>
          <cell r="D27">
            <v>18.3</v>
          </cell>
          <cell r="E27">
            <v>58.541666666666664</v>
          </cell>
          <cell r="F27">
            <v>80</v>
          </cell>
          <cell r="G27">
            <v>31</v>
          </cell>
          <cell r="H27">
            <v>21.6</v>
          </cell>
          <cell r="I27" t="str">
            <v>*</v>
          </cell>
          <cell r="J27">
            <v>35.28</v>
          </cell>
          <cell r="K27">
            <v>0</v>
          </cell>
        </row>
        <row r="28">
          <cell r="B28">
            <v>26.124999999999996</v>
          </cell>
          <cell r="C28">
            <v>33.299999999999997</v>
          </cell>
          <cell r="D28">
            <v>20.399999999999999</v>
          </cell>
          <cell r="E28">
            <v>60.708333333333336</v>
          </cell>
          <cell r="F28">
            <v>92</v>
          </cell>
          <cell r="G28">
            <v>38</v>
          </cell>
          <cell r="H28">
            <v>22.68</v>
          </cell>
          <cell r="I28" t="str">
            <v>*</v>
          </cell>
          <cell r="J28">
            <v>34.200000000000003</v>
          </cell>
          <cell r="K28">
            <v>0</v>
          </cell>
        </row>
        <row r="29">
          <cell r="B29">
            <v>24.629166666666674</v>
          </cell>
          <cell r="C29">
            <v>28.8</v>
          </cell>
          <cell r="D29">
            <v>20.9</v>
          </cell>
          <cell r="E29">
            <v>67.117647058823536</v>
          </cell>
          <cell r="F29">
            <v>100</v>
          </cell>
          <cell r="G29">
            <v>35</v>
          </cell>
          <cell r="H29">
            <v>20.52</v>
          </cell>
          <cell r="I29" t="str">
            <v>*</v>
          </cell>
          <cell r="J29">
            <v>37.800000000000004</v>
          </cell>
          <cell r="K29">
            <v>9.8000000000000007</v>
          </cell>
        </row>
        <row r="30">
          <cell r="B30">
            <v>25.941666666666666</v>
          </cell>
          <cell r="C30">
            <v>32.1</v>
          </cell>
          <cell r="D30">
            <v>21.7</v>
          </cell>
          <cell r="E30">
            <v>66.058823529411768</v>
          </cell>
          <cell r="F30">
            <v>100</v>
          </cell>
          <cell r="G30">
            <v>38</v>
          </cell>
          <cell r="H30">
            <v>13.68</v>
          </cell>
          <cell r="I30" t="str">
            <v>*</v>
          </cell>
          <cell r="J30">
            <v>37.800000000000004</v>
          </cell>
          <cell r="K30">
            <v>0</v>
          </cell>
        </row>
        <row r="31">
          <cell r="B31">
            <v>27.358333333333331</v>
          </cell>
          <cell r="C31">
            <v>32.5</v>
          </cell>
          <cell r="D31">
            <v>22.2</v>
          </cell>
          <cell r="E31">
            <v>64.150000000000006</v>
          </cell>
          <cell r="F31">
            <v>100</v>
          </cell>
          <cell r="G31">
            <v>41</v>
          </cell>
          <cell r="H31">
            <v>14.4</v>
          </cell>
          <cell r="I31" t="str">
            <v>*</v>
          </cell>
          <cell r="J31">
            <v>27.720000000000002</v>
          </cell>
          <cell r="K31">
            <v>0</v>
          </cell>
        </row>
        <row r="32">
          <cell r="B32">
            <v>27.620833333333334</v>
          </cell>
          <cell r="C32">
            <v>35.1</v>
          </cell>
          <cell r="D32">
            <v>23.7</v>
          </cell>
          <cell r="E32">
            <v>68.208333333333329</v>
          </cell>
          <cell r="F32">
            <v>100</v>
          </cell>
          <cell r="G32">
            <v>32</v>
          </cell>
          <cell r="H32">
            <v>19.079999999999998</v>
          </cell>
          <cell r="I32" t="str">
            <v>*</v>
          </cell>
          <cell r="J32">
            <v>42.84</v>
          </cell>
          <cell r="K32">
            <v>0</v>
          </cell>
        </row>
        <row r="33">
          <cell r="B33">
            <v>25.783333333333331</v>
          </cell>
          <cell r="C33">
            <v>32.1</v>
          </cell>
          <cell r="D33">
            <v>21.3</v>
          </cell>
          <cell r="E33">
            <v>55.846153846153847</v>
          </cell>
          <cell r="F33">
            <v>100</v>
          </cell>
          <cell r="G33">
            <v>29</v>
          </cell>
          <cell r="H33">
            <v>19.440000000000001</v>
          </cell>
          <cell r="I33" t="str">
            <v>*</v>
          </cell>
          <cell r="J33">
            <v>33.840000000000003</v>
          </cell>
          <cell r="K33">
            <v>2</v>
          </cell>
        </row>
        <row r="34">
          <cell r="B34">
            <v>27.233333333333331</v>
          </cell>
          <cell r="C34">
            <v>34</v>
          </cell>
          <cell r="D34">
            <v>21.9</v>
          </cell>
          <cell r="E34">
            <v>67.478260869565219</v>
          </cell>
          <cell r="F34">
            <v>100</v>
          </cell>
          <cell r="G34">
            <v>42</v>
          </cell>
          <cell r="H34">
            <v>22.68</v>
          </cell>
          <cell r="I34" t="str">
            <v>*</v>
          </cell>
          <cell r="J34">
            <v>34.56</v>
          </cell>
          <cell r="K34">
            <v>0</v>
          </cell>
        </row>
        <row r="35">
          <cell r="B35">
            <v>26.987500000000001</v>
          </cell>
          <cell r="C35">
            <v>33.4</v>
          </cell>
          <cell r="D35">
            <v>22.2</v>
          </cell>
          <cell r="E35">
            <v>66.705882352941174</v>
          </cell>
          <cell r="F35">
            <v>100</v>
          </cell>
          <cell r="G35">
            <v>44</v>
          </cell>
          <cell r="H35">
            <v>20.16</v>
          </cell>
          <cell r="I35" t="str">
            <v>*</v>
          </cell>
          <cell r="J35">
            <v>35.28</v>
          </cell>
          <cell r="K35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51" sqref="A51:F52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54" t="s">
        <v>217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7" s="4" customFormat="1" ht="20.100000000000001" customHeight="1" x14ac:dyDescent="0.2">
      <c r="A2" s="157" t="s">
        <v>21</v>
      </c>
      <c r="B2" s="151" t="s">
        <v>216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3"/>
    </row>
    <row r="3" spans="1:37" s="5" customFormat="1" ht="20.100000000000001" customHeight="1" x14ac:dyDescent="0.2">
      <c r="A3" s="157"/>
      <c r="B3" s="144">
        <v>1</v>
      </c>
      <c r="C3" s="144">
        <f>SUM(B3+1)</f>
        <v>2</v>
      </c>
      <c r="D3" s="144">
        <f t="shared" ref="D3:AB3" si="0">SUM(C3+1)</f>
        <v>3</v>
      </c>
      <c r="E3" s="144">
        <f t="shared" si="0"/>
        <v>4</v>
      </c>
      <c r="F3" s="144">
        <f t="shared" si="0"/>
        <v>5</v>
      </c>
      <c r="G3" s="144">
        <v>6</v>
      </c>
      <c r="H3" s="144"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>SUM(AB3+1)</f>
        <v>28</v>
      </c>
      <c r="AD3" s="144">
        <f>SUM(AC3+1)</f>
        <v>29</v>
      </c>
      <c r="AE3" s="144">
        <v>30</v>
      </c>
      <c r="AF3" s="149">
        <v>31</v>
      </c>
      <c r="AG3" s="146" t="s">
        <v>26</v>
      </c>
    </row>
    <row r="4" spans="1:37" s="5" customFormat="1" x14ac:dyDescent="0.2">
      <c r="A4" s="157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50"/>
      <c r="AG4" s="147"/>
    </row>
    <row r="5" spans="1:37" s="5" customFormat="1" x14ac:dyDescent="0.2">
      <c r="A5" s="57" t="s">
        <v>30</v>
      </c>
      <c r="B5" s="118">
        <f>[1]Dezembro!$B$5</f>
        <v>27.325000000000003</v>
      </c>
      <c r="C5" s="118">
        <f>[1]Dezembro!$B$6</f>
        <v>26.245833333333334</v>
      </c>
      <c r="D5" s="118">
        <f>[1]Dezembro!$B$7</f>
        <v>26.204166666666669</v>
      </c>
      <c r="E5" s="118">
        <f>[1]Dezembro!$B$8</f>
        <v>24.295833333333331</v>
      </c>
      <c r="F5" s="118">
        <f>[1]Dezembro!$B$9</f>
        <v>25.516666666666666</v>
      </c>
      <c r="G5" s="118">
        <f>[1]Dezembro!$B$10</f>
        <v>25.57083333333334</v>
      </c>
      <c r="H5" s="118">
        <f>[1]Dezembro!$B$11</f>
        <v>25.954166666666662</v>
      </c>
      <c r="I5" s="118">
        <f>[1]Dezembro!$B$12</f>
        <v>26.362499999999997</v>
      </c>
      <c r="J5" s="118">
        <f>[1]Dezembro!$B$13</f>
        <v>28.391666666666662</v>
      </c>
      <c r="K5" s="118">
        <f>[1]Dezembro!$B$14</f>
        <v>27.120833333333337</v>
      </c>
      <c r="L5" s="118">
        <f>[1]Dezembro!$B$15</f>
        <v>26.541666666666668</v>
      </c>
      <c r="M5" s="118">
        <f>[1]Dezembro!$B$16</f>
        <v>26.908333333333331</v>
      </c>
      <c r="N5" s="118">
        <f>[1]Dezembro!$B$17</f>
        <v>24.612499999999997</v>
      </c>
      <c r="O5" s="118">
        <f>[1]Dezembro!$B$18</f>
        <v>25.587500000000002</v>
      </c>
      <c r="P5" s="118">
        <f>[1]Dezembro!$B$19</f>
        <v>27.475000000000005</v>
      </c>
      <c r="Q5" s="118">
        <f>[1]Dezembro!$B$20</f>
        <v>27.429166666666664</v>
      </c>
      <c r="R5" s="118">
        <f>[1]Dezembro!$B$21</f>
        <v>28.195833333333344</v>
      </c>
      <c r="S5" s="118">
        <f>[1]Dezembro!$B$22</f>
        <v>24.804166666666664</v>
      </c>
      <c r="T5" s="118">
        <f>[1]Dezembro!$B$23</f>
        <v>24.45</v>
      </c>
      <c r="U5" s="118">
        <f>[1]Dezembro!$B$24</f>
        <v>25.966666666666672</v>
      </c>
      <c r="V5" s="118">
        <f>[1]Dezembro!$B$25</f>
        <v>25.979166666666668</v>
      </c>
      <c r="W5" s="118">
        <f>[1]Dezembro!$B$26</f>
        <v>25.754166666666674</v>
      </c>
      <c r="X5" s="118">
        <f>[1]Dezembro!$B$27</f>
        <v>26.216666666666669</v>
      </c>
      <c r="Y5" s="118">
        <f>[1]Dezembro!$B$28</f>
        <v>25.991666666666671</v>
      </c>
      <c r="Z5" s="118">
        <f>[1]Dezembro!$B$29</f>
        <v>25.616666666666664</v>
      </c>
      <c r="AA5" s="118">
        <f>[1]Dezembro!$B$30</f>
        <v>26.795833333333334</v>
      </c>
      <c r="AB5" s="118">
        <f>[1]Dezembro!$B$31</f>
        <v>28.791666666666668</v>
      </c>
      <c r="AC5" s="118">
        <f>[1]Dezembro!$B$32</f>
        <v>27.041666666666661</v>
      </c>
      <c r="AD5" s="118">
        <f>[1]Dezembro!$B$33</f>
        <v>27.041666666666668</v>
      </c>
      <c r="AE5" s="118">
        <f>[1]Dezembro!$B$34</f>
        <v>27.366666666666664</v>
      </c>
      <c r="AF5" s="118">
        <f>[1]Dezembro!$B$35</f>
        <v>27.020833333333339</v>
      </c>
      <c r="AG5" s="94">
        <f>AVERAGE(B5:AF5)</f>
        <v>26.405645161290323</v>
      </c>
    </row>
    <row r="6" spans="1:37" x14ac:dyDescent="0.2">
      <c r="A6" s="57" t="s">
        <v>0</v>
      </c>
      <c r="B6" s="11">
        <f>[2]Dezembro!$B$5</f>
        <v>25.133333333333336</v>
      </c>
      <c r="C6" s="11">
        <f>[2]Dezembro!$B$6</f>
        <v>24.870833333333326</v>
      </c>
      <c r="D6" s="11">
        <f>[2]Dezembro!$B$7</f>
        <v>24.295833333333338</v>
      </c>
      <c r="E6" s="11">
        <f>[2]Dezembro!$B$8</f>
        <v>24.625000000000004</v>
      </c>
      <c r="F6" s="11">
        <f>[2]Dezembro!$B$9</f>
        <v>25.224999999999998</v>
      </c>
      <c r="G6" s="11">
        <f>[2]Dezembro!$B$10</f>
        <v>26.275000000000002</v>
      </c>
      <c r="H6" s="11">
        <f>[2]Dezembro!$B$11</f>
        <v>27.983333333333331</v>
      </c>
      <c r="I6" s="11">
        <f>[2]Dezembro!$B$12</f>
        <v>28.391666666666669</v>
      </c>
      <c r="J6" s="11">
        <f>[2]Dezembro!$B$13</f>
        <v>26.862500000000008</v>
      </c>
      <c r="K6" s="11">
        <f>[2]Dezembro!$B$14</f>
        <v>25.550000000000008</v>
      </c>
      <c r="L6" s="11">
        <f>[2]Dezembro!$B$15</f>
        <v>24.083333333333332</v>
      </c>
      <c r="M6" s="11">
        <f>[2]Dezembro!$B$16</f>
        <v>26.129166666666663</v>
      </c>
      <c r="N6" s="11">
        <f>[2]Dezembro!$B$17</f>
        <v>25.983333333333334</v>
      </c>
      <c r="O6" s="11">
        <f>[2]Dezembro!$B$18</f>
        <v>23.675000000000001</v>
      </c>
      <c r="P6" s="11">
        <f>[2]Dezembro!$B$19</f>
        <v>24.579166666666669</v>
      </c>
      <c r="Q6" s="11">
        <f>[2]Dezembro!$B$20</f>
        <v>25.041666666666668</v>
      </c>
      <c r="R6" s="11">
        <f>[2]Dezembro!$B$21</f>
        <v>24.112500000000001</v>
      </c>
      <c r="S6" s="11">
        <f>[2]Dezembro!$B$22</f>
        <v>21.725000000000005</v>
      </c>
      <c r="T6" s="11">
        <f>[2]Dezembro!$B$23</f>
        <v>23.216666666666665</v>
      </c>
      <c r="U6" s="11">
        <f>[2]Dezembro!$B$24</f>
        <v>23.895833333333325</v>
      </c>
      <c r="V6" s="11">
        <f>[2]Dezembro!$B$25</f>
        <v>23.704166666666662</v>
      </c>
      <c r="W6" s="11">
        <f>[2]Dezembro!$B$26</f>
        <v>23.275000000000002</v>
      </c>
      <c r="X6" s="11">
        <f>[2]Dezembro!$B$27</f>
        <v>23.166666666666668</v>
      </c>
      <c r="Y6" s="11">
        <f>[2]Dezembro!$B$28</f>
        <v>23.683333333333334</v>
      </c>
      <c r="Z6" s="11">
        <f>[2]Dezembro!$B$29</f>
        <v>22.645833333333329</v>
      </c>
      <c r="AA6" s="11">
        <f>[2]Dezembro!$B$30</f>
        <v>24.574999999999992</v>
      </c>
      <c r="AB6" s="11">
        <f>[2]Dezembro!$B$31</f>
        <v>26.374999999999989</v>
      </c>
      <c r="AC6" s="11">
        <f>[2]Dezembro!$B$32</f>
        <v>26.279166666666665</v>
      </c>
      <c r="AD6" s="11">
        <f>[2]Dezembro!$B$33</f>
        <v>24.604166666666671</v>
      </c>
      <c r="AE6" s="11">
        <f>[2]Dezembro!$B$34</f>
        <v>24.387500000000003</v>
      </c>
      <c r="AF6" s="11">
        <f>[2]Dezembro!$B$35</f>
        <v>25.887499999999999</v>
      </c>
      <c r="AG6" s="94">
        <f t="shared" ref="AG6:AG49" si="1">AVERAGE(B6:AF6)</f>
        <v>24.846370967741937</v>
      </c>
    </row>
    <row r="7" spans="1:37" x14ac:dyDescent="0.2">
      <c r="A7" s="57" t="s">
        <v>90</v>
      </c>
      <c r="B7" s="11">
        <f>[3]Dezembro!$B$5</f>
        <v>27.241666666666671</v>
      </c>
      <c r="C7" s="11">
        <f>[3]Dezembro!$B$6</f>
        <v>25.295833333333331</v>
      </c>
      <c r="D7" s="11">
        <f>[3]Dezembro!$B$7</f>
        <v>25.487499999999997</v>
      </c>
      <c r="E7" s="11">
        <f>[3]Dezembro!$B$8</f>
        <v>24.387499999999999</v>
      </c>
      <c r="F7" s="11">
        <f>[3]Dezembro!$B$9</f>
        <v>25.366666666666671</v>
      </c>
      <c r="G7" s="11">
        <f>[3]Dezembro!$B$10</f>
        <v>26.295833333333334</v>
      </c>
      <c r="H7" s="11">
        <f>[3]Dezembro!$B$11</f>
        <v>26.195833333333344</v>
      </c>
      <c r="I7" s="11">
        <f>[3]Dezembro!$B$12</f>
        <v>28.791666666666668</v>
      </c>
      <c r="J7" s="11">
        <f>[3]Dezembro!$B$13</f>
        <v>27.037500000000009</v>
      </c>
      <c r="K7" s="11">
        <f>[3]Dezembro!$B$14</f>
        <v>27.141666666666669</v>
      </c>
      <c r="L7" s="11">
        <f>[3]Dezembro!$B$15</f>
        <v>25.779166666666665</v>
      </c>
      <c r="M7" s="11">
        <f>[3]Dezembro!$B$16</f>
        <v>27.325000000000003</v>
      </c>
      <c r="N7" s="11">
        <f>[3]Dezembro!$B$17</f>
        <v>26.504166666666666</v>
      </c>
      <c r="O7" s="11">
        <f>[3]Dezembro!$B$18</f>
        <v>25.8125</v>
      </c>
      <c r="P7" s="11">
        <f>[3]Dezembro!$B$19</f>
        <v>26.183333333333337</v>
      </c>
      <c r="Q7" s="11">
        <f>[3]Dezembro!$B$20</f>
        <v>27.450000000000003</v>
      </c>
      <c r="R7" s="11">
        <f>[3]Dezembro!$B$21</f>
        <v>27.650000000000002</v>
      </c>
      <c r="S7" s="11">
        <f>[3]Dezembro!$B$22</f>
        <v>23.345833333333331</v>
      </c>
      <c r="T7" s="11">
        <f>[3]Dezembro!$B$23</f>
        <v>23.429166666666664</v>
      </c>
      <c r="U7" s="11">
        <f>[3]Dezembro!$B$24</f>
        <v>24.925000000000001</v>
      </c>
      <c r="V7" s="11">
        <f>[3]Dezembro!$B$25</f>
        <v>25.379166666666674</v>
      </c>
      <c r="W7" s="11">
        <f>[3]Dezembro!$B$26</f>
        <v>25.145833333333329</v>
      </c>
      <c r="X7" s="11">
        <f>[3]Dezembro!$B$27</f>
        <v>25.237499999999997</v>
      </c>
      <c r="Y7" s="11">
        <f>[3]Dezembro!$B$28</f>
        <v>26.629166666666666</v>
      </c>
      <c r="Z7" s="11">
        <f>[3]Dezembro!$B$29</f>
        <v>24.604166666666671</v>
      </c>
      <c r="AA7" s="11">
        <f>[3]Dezembro!$B$30</f>
        <v>26.75</v>
      </c>
      <c r="AB7" s="11">
        <f>[3]Dezembro!$B$31</f>
        <v>28.512500000000006</v>
      </c>
      <c r="AC7" s="11">
        <f>[3]Dezembro!$B$32</f>
        <v>27.745833333333337</v>
      </c>
      <c r="AD7" s="11">
        <f>[3]Dezembro!$B$33</f>
        <v>26.629166666666666</v>
      </c>
      <c r="AE7" s="11">
        <f>[3]Dezembro!$B$34</f>
        <v>28.025000000000002</v>
      </c>
      <c r="AF7" s="11">
        <f>[3]Dezembro!$B$35</f>
        <v>28.187500000000004</v>
      </c>
      <c r="AG7" s="94">
        <f t="shared" si="1"/>
        <v>26.273924731182799</v>
      </c>
    </row>
    <row r="8" spans="1:37" x14ac:dyDescent="0.2">
      <c r="A8" s="57" t="s">
        <v>1</v>
      </c>
      <c r="B8" s="11">
        <f>[4]Dezembro!$B$5</f>
        <v>29.029166666666669</v>
      </c>
      <c r="C8" s="11">
        <f>[4]Dezembro!$B$6</f>
        <v>27.112500000000001</v>
      </c>
      <c r="D8" s="11">
        <f>[4]Dezembro!$B$7</f>
        <v>28.458333333333332</v>
      </c>
      <c r="E8" s="11">
        <f>[4]Dezembro!$B$8</f>
        <v>26.537499999999998</v>
      </c>
      <c r="F8" s="11">
        <f>[4]Dezembro!$B$9</f>
        <v>26.704166666666666</v>
      </c>
      <c r="G8" s="11">
        <f>[4]Dezembro!$B$10</f>
        <v>27.466666666666672</v>
      </c>
      <c r="H8" s="11">
        <f>[4]Dezembro!$B$11</f>
        <v>30.404166666666665</v>
      </c>
      <c r="I8" s="11">
        <f>[4]Dezembro!$B$12</f>
        <v>31.320833333333329</v>
      </c>
      <c r="J8" s="11">
        <f>[4]Dezembro!$B$13</f>
        <v>32.287500000000001</v>
      </c>
      <c r="K8" s="11">
        <f>[4]Dezembro!$B$14</f>
        <v>30.254166666666663</v>
      </c>
      <c r="L8" s="11">
        <f>[4]Dezembro!$B$15</f>
        <v>28.395833333333339</v>
      </c>
      <c r="M8" s="11">
        <f>[4]Dezembro!$B$16</f>
        <v>28.641666666666666</v>
      </c>
      <c r="N8" s="11">
        <f>[4]Dezembro!$B$17</f>
        <v>29.379166666666677</v>
      </c>
      <c r="O8" s="11">
        <f>[4]Dezembro!$B$18</f>
        <v>29.986956521739128</v>
      </c>
      <c r="P8" s="11">
        <f>[4]Dezembro!$B$19</f>
        <v>31.458333333333332</v>
      </c>
      <c r="Q8" s="11">
        <f>[4]Dezembro!$B$20</f>
        <v>30.016666666666666</v>
      </c>
      <c r="R8" s="11">
        <f>[4]Dezembro!$B$21</f>
        <v>28.562499999999996</v>
      </c>
      <c r="S8" s="11">
        <f>[4]Dezembro!$B$22</f>
        <v>22.808333333333337</v>
      </c>
      <c r="T8" s="11">
        <f>[4]Dezembro!$B$23</f>
        <v>25.3</v>
      </c>
      <c r="U8" s="11">
        <f>[4]Dezembro!$B$24</f>
        <v>27.633333333333336</v>
      </c>
      <c r="V8" s="11">
        <f>[4]Dezembro!$B$25</f>
        <v>28.379166666666674</v>
      </c>
      <c r="W8" s="11">
        <f>[4]Dezembro!$B$26</f>
        <v>28.808333333333334</v>
      </c>
      <c r="X8" s="11">
        <f>[4]Dezembro!$B$27</f>
        <v>28.904166666666665</v>
      </c>
      <c r="Y8" s="11">
        <f>[4]Dezembro!$B$28</f>
        <v>27.183333333333334</v>
      </c>
      <c r="Z8" s="11">
        <f>[4]Dezembro!$B$29</f>
        <v>26.425000000000001</v>
      </c>
      <c r="AA8" s="11">
        <f>[4]Dezembro!$B$30</f>
        <v>28.341666666666665</v>
      </c>
      <c r="AB8" s="11">
        <f>[4]Dezembro!$B$31</f>
        <v>30.029166666666669</v>
      </c>
      <c r="AC8" s="11">
        <f>[4]Dezembro!$B$32</f>
        <v>28.133333333333336</v>
      </c>
      <c r="AD8" s="11">
        <f>[4]Dezembro!$B$33</f>
        <v>28.104166666666668</v>
      </c>
      <c r="AE8" s="11">
        <f>[4]Dezembro!$B$34</f>
        <v>28.562499999999989</v>
      </c>
      <c r="AF8" s="11">
        <f>[4]Dezembro!$B$35</f>
        <v>30.225000000000009</v>
      </c>
      <c r="AG8" s="94">
        <f t="shared" si="1"/>
        <v>28.543665264142113</v>
      </c>
    </row>
    <row r="9" spans="1:37" hidden="1" x14ac:dyDescent="0.2">
      <c r="A9" s="129" t="s">
        <v>153</v>
      </c>
      <c r="B9" s="11" t="str">
        <f>[5]Dezembro!$B$5</f>
        <v>*</v>
      </c>
      <c r="C9" s="11" t="str">
        <f>[5]Dezembro!$B$6</f>
        <v>*</v>
      </c>
      <c r="D9" s="11" t="str">
        <f>[5]Dezembro!$B$7</f>
        <v>*</v>
      </c>
      <c r="E9" s="11" t="str">
        <f>[5]Dezembro!$B$8</f>
        <v>*</v>
      </c>
      <c r="F9" s="11" t="str">
        <f>[5]Dezembro!$B$9</f>
        <v>*</v>
      </c>
      <c r="G9" s="11" t="str">
        <f>[5]Dezembro!$B$10</f>
        <v>*</v>
      </c>
      <c r="H9" s="11" t="str">
        <f>[5]Dezembro!$B$11</f>
        <v>*</v>
      </c>
      <c r="I9" s="11" t="str">
        <f>[5]Dezembro!$B$12</f>
        <v>*</v>
      </c>
      <c r="J9" s="11" t="str">
        <f>[5]Dezembro!$B$13</f>
        <v>*</v>
      </c>
      <c r="K9" s="11" t="str">
        <f>[5]Dezembro!$B$14</f>
        <v>*</v>
      </c>
      <c r="L9" s="11" t="str">
        <f>[5]Dezembro!$B$15</f>
        <v>*</v>
      </c>
      <c r="M9" s="11" t="str">
        <f>[5]Dezembro!$B$16</f>
        <v>*</v>
      </c>
      <c r="N9" s="11" t="str">
        <f>[5]Dezembro!$B$17</f>
        <v>*</v>
      </c>
      <c r="O9" s="11" t="str">
        <f>[5]Dezembro!$B$18</f>
        <v>*</v>
      </c>
      <c r="P9" s="11" t="str">
        <f>[5]Dezembro!$B$19</f>
        <v>*</v>
      </c>
      <c r="Q9" s="11" t="str">
        <f>[5]Dezembro!$B$20</f>
        <v>*</v>
      </c>
      <c r="R9" s="11" t="str">
        <f>[5]Dezembro!$B$21</f>
        <v>*</v>
      </c>
      <c r="S9" s="11" t="str">
        <f>[5]Dezembro!$B$22</f>
        <v>*</v>
      </c>
      <c r="T9" s="11" t="str">
        <f>[5]Dezembro!$B$23</f>
        <v>*</v>
      </c>
      <c r="U9" s="11" t="str">
        <f>[5]Dezembro!$B$24</f>
        <v>*</v>
      </c>
      <c r="V9" s="11" t="str">
        <f>[5]Dezembro!$B$25</f>
        <v>*</v>
      </c>
      <c r="W9" s="11" t="str">
        <f>[5]Dezembro!$B$26</f>
        <v>*</v>
      </c>
      <c r="X9" s="11" t="str">
        <f>[5]Dezembro!$B$27</f>
        <v>*</v>
      </c>
      <c r="Y9" s="11" t="str">
        <f>[5]Dezembro!$B$28</f>
        <v>*</v>
      </c>
      <c r="Z9" s="11" t="str">
        <f>[5]Dezembro!$B$29</f>
        <v>*</v>
      </c>
      <c r="AA9" s="11" t="str">
        <f>[5]Dezembro!$B$30</f>
        <v>*</v>
      </c>
      <c r="AB9" s="11" t="str">
        <f>[5]Dezembro!$B$31</f>
        <v>*</v>
      </c>
      <c r="AC9" s="11" t="str">
        <f>[5]Dezembro!$B$32</f>
        <v>*</v>
      </c>
      <c r="AD9" s="11" t="str">
        <f>[5]Dezembro!$B$33</f>
        <v>*</v>
      </c>
      <c r="AE9" s="11" t="str">
        <f>[5]Dezembro!$B$34</f>
        <v>*</v>
      </c>
      <c r="AF9" s="11" t="str">
        <f>[5]Dezembro!$B$35</f>
        <v>*</v>
      </c>
      <c r="AG9" s="94" t="e">
        <f t="shared" si="1"/>
        <v>#DIV/0!</v>
      </c>
    </row>
    <row r="10" spans="1:37" x14ac:dyDescent="0.2">
      <c r="A10" s="57" t="s">
        <v>97</v>
      </c>
      <c r="B10" s="11">
        <f>[6]Dezembro!$B$5</f>
        <v>24.966666666666669</v>
      </c>
      <c r="C10" s="11">
        <f>[6]Dezembro!$B$6</f>
        <v>25.033333333333335</v>
      </c>
      <c r="D10" s="11">
        <f>[6]Dezembro!$B$7</f>
        <v>24.637499999999999</v>
      </c>
      <c r="E10" s="11">
        <f>[6]Dezembro!$B$8</f>
        <v>22.875</v>
      </c>
      <c r="F10" s="11">
        <f>[6]Dezembro!$B$9</f>
        <v>23.095833333333328</v>
      </c>
      <c r="G10" s="11">
        <f>[6]Dezembro!$B$10</f>
        <v>25.037499999999998</v>
      </c>
      <c r="H10" s="11">
        <f>[6]Dezembro!$B$11</f>
        <v>25.670833333333331</v>
      </c>
      <c r="I10" s="11">
        <f>[6]Dezembro!$B$12</f>
        <v>26.650000000000002</v>
      </c>
      <c r="J10" s="11">
        <f>[6]Dezembro!$B$13</f>
        <v>26.266666666666669</v>
      </c>
      <c r="K10" s="11">
        <f>[6]Dezembro!$B$14</f>
        <v>24.600000000000009</v>
      </c>
      <c r="L10" s="11">
        <f>[6]Dezembro!$B$15</f>
        <v>24.100000000000005</v>
      </c>
      <c r="M10" s="11">
        <f>[6]Dezembro!$B$16</f>
        <v>25.112499999999997</v>
      </c>
      <c r="N10" s="11">
        <f>[6]Dezembro!$B$17</f>
        <v>25.079166666666662</v>
      </c>
      <c r="O10" s="11">
        <f>[6]Dezembro!$B$18</f>
        <v>26.30416666666666</v>
      </c>
      <c r="P10" s="11">
        <f>[6]Dezembro!$B$19</f>
        <v>25.887499999999999</v>
      </c>
      <c r="Q10" s="11">
        <f>[6]Dezembro!$B$20</f>
        <v>24.345833333333335</v>
      </c>
      <c r="R10" s="11">
        <f>[6]Dezembro!$B$21</f>
        <v>24.091666666666669</v>
      </c>
      <c r="S10" s="11">
        <f>[6]Dezembro!$B$22</f>
        <v>21.870833333333337</v>
      </c>
      <c r="T10" s="11">
        <f>[6]Dezembro!$B$23</f>
        <v>22.466666666666665</v>
      </c>
      <c r="U10" s="11">
        <f>[6]Dezembro!$B$24</f>
        <v>24.145833333333329</v>
      </c>
      <c r="V10" s="11">
        <f>[6]Dezembro!$B$25</f>
        <v>24.375</v>
      </c>
      <c r="W10" s="11">
        <f>[6]Dezembro!$B$26</f>
        <v>24.05</v>
      </c>
      <c r="X10" s="11">
        <f>[6]Dezembro!$B$27</f>
        <v>24.370833333333337</v>
      </c>
      <c r="Y10" s="11">
        <f>[6]Dezembro!$B$28</f>
        <v>23.804166666666671</v>
      </c>
      <c r="Z10" s="11">
        <f>[6]Dezembro!$B$29</f>
        <v>23.1875</v>
      </c>
      <c r="AA10" s="11">
        <f>[6]Dezembro!$B$30</f>
        <v>24.399999999999995</v>
      </c>
      <c r="AB10" s="11">
        <f>[6]Dezembro!$B$31</f>
        <v>25.504166666666663</v>
      </c>
      <c r="AC10" s="11">
        <f>[6]Dezembro!$B$32</f>
        <v>24.45</v>
      </c>
      <c r="AD10" s="11">
        <f>[6]Dezembro!$B$33</f>
        <v>24.625</v>
      </c>
      <c r="AE10" s="11">
        <f>[6]Dezembro!$B$34</f>
        <v>25.687500000000004</v>
      </c>
      <c r="AF10" s="11">
        <f>[6]Dezembro!$B$35</f>
        <v>25.479166666666671</v>
      </c>
      <c r="AG10" s="94">
        <f t="shared" si="1"/>
        <v>24.586155913978491</v>
      </c>
    </row>
    <row r="11" spans="1:37" x14ac:dyDescent="0.2">
      <c r="A11" s="57" t="s">
        <v>52</v>
      </c>
      <c r="B11" s="11">
        <f>[7]Dezembro!$B$5</f>
        <v>27.191666666666666</v>
      </c>
      <c r="C11" s="11">
        <f>[7]Dezembro!$B$6</f>
        <v>25.595833333333335</v>
      </c>
      <c r="D11" s="11">
        <f>[7]Dezembro!$B$7</f>
        <v>26.258333333333329</v>
      </c>
      <c r="E11" s="11">
        <f>[7]Dezembro!$B$8</f>
        <v>24.170833333333331</v>
      </c>
      <c r="F11" s="11">
        <f>[7]Dezembro!$B$9</f>
        <v>24.479166666666668</v>
      </c>
      <c r="G11" s="11">
        <f>[7]Dezembro!$B$10</f>
        <v>24.875000000000004</v>
      </c>
      <c r="H11" s="11">
        <f>[7]Dezembro!$B$11</f>
        <v>25.520833333333339</v>
      </c>
      <c r="I11" s="11">
        <f>[7]Dezembro!$B$12</f>
        <v>27.337500000000006</v>
      </c>
      <c r="J11" s="11">
        <f>[7]Dezembro!$B$13</f>
        <v>28.654166666666658</v>
      </c>
      <c r="K11" s="11">
        <f>[7]Dezembro!$B$14</f>
        <v>26.520833333333332</v>
      </c>
      <c r="L11" s="11">
        <f>[7]Dezembro!$B$15</f>
        <v>26.720833333333331</v>
      </c>
      <c r="M11" s="11">
        <f>[7]Dezembro!$B$16</f>
        <v>26.691666666666666</v>
      </c>
      <c r="N11" s="11">
        <f>[7]Dezembro!$B$17</f>
        <v>23.9375</v>
      </c>
      <c r="O11" s="11">
        <f>[7]Dezembro!$B$18</f>
        <v>25.125</v>
      </c>
      <c r="P11" s="11">
        <f>[7]Dezembro!$B$19</f>
        <v>25.279166666666665</v>
      </c>
      <c r="Q11" s="11">
        <f>[7]Dezembro!$B$20</f>
        <v>26.916666666666671</v>
      </c>
      <c r="R11" s="11">
        <f>[7]Dezembro!$B$21</f>
        <v>26.237500000000001</v>
      </c>
      <c r="S11" s="11">
        <f>[7]Dezembro!$B$22</f>
        <v>23.262500000000003</v>
      </c>
      <c r="T11" s="11">
        <f>[7]Dezembro!$B$23</f>
        <v>23.045833333333334</v>
      </c>
      <c r="U11" s="11">
        <f>[7]Dezembro!$B$24</f>
        <v>24.416666666666668</v>
      </c>
      <c r="V11" s="11">
        <f>[7]Dezembro!$B$25</f>
        <v>24.691666666666666</v>
      </c>
      <c r="W11" s="11">
        <f>[7]Dezembro!$B$26</f>
        <v>24.754166666666666</v>
      </c>
      <c r="X11" s="11">
        <f>[7]Dezembro!$B$27</f>
        <v>24.416666666666671</v>
      </c>
      <c r="Y11" s="11">
        <f>[7]Dezembro!$B$28</f>
        <v>26.124999999999996</v>
      </c>
      <c r="Z11" s="11">
        <f>[7]Dezembro!$B$29</f>
        <v>24.629166666666674</v>
      </c>
      <c r="AA11" s="11">
        <f>[7]Dezembro!$B$30</f>
        <v>25.941666666666666</v>
      </c>
      <c r="AB11" s="11">
        <f>[7]Dezembro!$B$31</f>
        <v>27.358333333333331</v>
      </c>
      <c r="AC11" s="11">
        <f>[7]Dezembro!$B$32</f>
        <v>27.620833333333334</v>
      </c>
      <c r="AD11" s="11">
        <f>[7]Dezembro!$B$33</f>
        <v>25.783333333333331</v>
      </c>
      <c r="AE11" s="11">
        <f>[7]Dezembro!$B$34</f>
        <v>27.233333333333331</v>
      </c>
      <c r="AF11" s="11">
        <f>[7]Dezembro!$B$35</f>
        <v>26.987500000000001</v>
      </c>
      <c r="AG11" s="94">
        <f t="shared" si="1"/>
        <v>25.734811827956992</v>
      </c>
    </row>
    <row r="12" spans="1:37" hidden="1" x14ac:dyDescent="0.2">
      <c r="A12" s="128" t="s">
        <v>31</v>
      </c>
      <c r="B12" s="11" t="str">
        <f>[8]Dezembro!$B$5</f>
        <v>*</v>
      </c>
      <c r="C12" s="11" t="str">
        <f>[8]Dezembro!$B$6</f>
        <v>*</v>
      </c>
      <c r="D12" s="11" t="str">
        <f>[8]Dezembro!$B$7</f>
        <v>*</v>
      </c>
      <c r="E12" s="11" t="str">
        <f>[8]Dezembro!$B$8</f>
        <v>*</v>
      </c>
      <c r="F12" s="11" t="str">
        <f>[8]Dezembro!$B$9</f>
        <v>*</v>
      </c>
      <c r="G12" s="11" t="str">
        <f>[8]Dezembro!$B$10</f>
        <v>*</v>
      </c>
      <c r="H12" s="11" t="str">
        <f>[8]Dezembro!$B$11</f>
        <v>*</v>
      </c>
      <c r="I12" s="11" t="str">
        <f>[8]Dezembro!$B$12</f>
        <v>*</v>
      </c>
      <c r="J12" s="11" t="str">
        <f>[8]Dezembro!$B$13</f>
        <v>*</v>
      </c>
      <c r="K12" s="11" t="str">
        <f>[8]Dezembro!$B$14</f>
        <v>*</v>
      </c>
      <c r="L12" s="11" t="str">
        <f>[8]Dezembro!$B$15</f>
        <v>*</v>
      </c>
      <c r="M12" s="11" t="str">
        <f>[8]Dezembro!$B$16</f>
        <v>*</v>
      </c>
      <c r="N12" s="11" t="str">
        <f>[8]Dezembro!$B$17</f>
        <v>*</v>
      </c>
      <c r="O12" s="11" t="str">
        <f>[8]Dezembro!$B$18</f>
        <v>*</v>
      </c>
      <c r="P12" s="11" t="str">
        <f>[8]Dezembro!$B$19</f>
        <v>*</v>
      </c>
      <c r="Q12" s="11" t="str">
        <f>[8]Dezembro!$B$20</f>
        <v>*</v>
      </c>
      <c r="R12" s="11" t="str">
        <f>[8]Dezembro!$B$21</f>
        <v>*</v>
      </c>
      <c r="S12" s="11" t="str">
        <f>[8]Dezembro!$B$22</f>
        <v>*</v>
      </c>
      <c r="T12" s="11" t="str">
        <f>[8]Dezembro!$B$23</f>
        <v>*</v>
      </c>
      <c r="U12" s="11" t="str">
        <f>[8]Dezembro!$B$24</f>
        <v>*</v>
      </c>
      <c r="V12" s="11" t="str">
        <f>[8]Dezembro!$B$25</f>
        <v>*</v>
      </c>
      <c r="W12" s="11" t="str">
        <f>[8]Dezembro!$B$26</f>
        <v>*</v>
      </c>
      <c r="X12" s="11" t="str">
        <f>[8]Dezembro!$B$27</f>
        <v>*</v>
      </c>
      <c r="Y12" s="11" t="str">
        <f>[8]Dezembro!$B$28</f>
        <v>*</v>
      </c>
      <c r="Z12" s="11" t="str">
        <f>[8]Dezembro!$B$29</f>
        <v>*</v>
      </c>
      <c r="AA12" s="11" t="str">
        <f>[8]Dezembro!$B$30</f>
        <v>*</v>
      </c>
      <c r="AB12" s="11" t="str">
        <f>[8]Dezembro!$B$31</f>
        <v>*</v>
      </c>
      <c r="AC12" s="11" t="str">
        <f>[8]Dezembro!$B$32</f>
        <v>*</v>
      </c>
      <c r="AD12" s="11" t="str">
        <f>[8]Dezembro!$B$33</f>
        <v>*</v>
      </c>
      <c r="AE12" s="11" t="str">
        <f>[8]Dezembro!$B$34</f>
        <v>*</v>
      </c>
      <c r="AF12" s="11" t="str">
        <f>[8]Dezembro!$B$35</f>
        <v>*</v>
      </c>
      <c r="AG12" s="94" t="e">
        <f t="shared" si="1"/>
        <v>#DIV/0!</v>
      </c>
      <c r="AJ12" t="s">
        <v>35</v>
      </c>
    </row>
    <row r="13" spans="1:37" hidden="1" x14ac:dyDescent="0.2">
      <c r="A13" s="129" t="s">
        <v>100</v>
      </c>
      <c r="B13" s="11" t="str">
        <f>[9]Dezembro!$B$5</f>
        <v>*</v>
      </c>
      <c r="C13" s="11" t="str">
        <f>[9]Dezembro!$B$6</f>
        <v>*</v>
      </c>
      <c r="D13" s="11" t="str">
        <f>[9]Dezembro!$B$7</f>
        <v>*</v>
      </c>
      <c r="E13" s="11" t="str">
        <f>[9]Dezembro!$B$8</f>
        <v>*</v>
      </c>
      <c r="F13" s="11" t="str">
        <f>[9]Dezembro!$B$9</f>
        <v>*</v>
      </c>
      <c r="G13" s="11" t="str">
        <f>[9]Dezembro!$B$10</f>
        <v>*</v>
      </c>
      <c r="H13" s="11" t="str">
        <f>[9]Dezembro!$B$11</f>
        <v>*</v>
      </c>
      <c r="I13" s="11" t="str">
        <f>[9]Dezembro!$B$12</f>
        <v>*</v>
      </c>
      <c r="J13" s="11" t="str">
        <f>[9]Dezembro!$B$13</f>
        <v>*</v>
      </c>
      <c r="K13" s="11" t="str">
        <f>[9]Dezembro!$B$14</f>
        <v>*</v>
      </c>
      <c r="L13" s="11" t="str">
        <f>[9]Dezembro!$B$15</f>
        <v>*</v>
      </c>
      <c r="M13" s="11" t="str">
        <f>[9]Dezembro!$B$16</f>
        <v>*</v>
      </c>
      <c r="N13" s="11" t="str">
        <f>[9]Dezembro!$B$17</f>
        <v>*</v>
      </c>
      <c r="O13" s="11" t="str">
        <f>[9]Dezembro!$B$18</f>
        <v>*</v>
      </c>
      <c r="P13" s="11" t="str">
        <f>[9]Dezembro!$B$19</f>
        <v>*</v>
      </c>
      <c r="Q13" s="11" t="str">
        <f>[9]Dezembro!$B$20</f>
        <v>*</v>
      </c>
      <c r="R13" s="11" t="str">
        <f>[9]Dezembro!$B$21</f>
        <v>*</v>
      </c>
      <c r="S13" s="11" t="str">
        <f>[9]Dezembro!$B$22</f>
        <v>*</v>
      </c>
      <c r="T13" s="11" t="str">
        <f>[9]Dezembro!$B$23</f>
        <v>*</v>
      </c>
      <c r="U13" s="11" t="str">
        <f>[9]Dezembro!$B$24</f>
        <v>*</v>
      </c>
      <c r="V13" s="11" t="str">
        <f>[9]Dezembro!$B$25</f>
        <v>*</v>
      </c>
      <c r="W13" s="11" t="str">
        <f>[9]Dezembro!$B$26</f>
        <v>*</v>
      </c>
      <c r="X13" s="11" t="str">
        <f>[9]Dezembro!$B$27</f>
        <v>*</v>
      </c>
      <c r="Y13" s="11" t="str">
        <f>[9]Dezembro!$B$28</f>
        <v>*</v>
      </c>
      <c r="Z13" s="11" t="str">
        <f>[9]Dezembro!$B$29</f>
        <v>*</v>
      </c>
      <c r="AA13" s="11" t="str">
        <f>[9]Dezembro!$B$30</f>
        <v>*</v>
      </c>
      <c r="AB13" s="11" t="str">
        <f>[9]Dezembro!$B$31</f>
        <v>*</v>
      </c>
      <c r="AC13" s="11" t="str">
        <f>[9]Dezembro!$B$32</f>
        <v>*</v>
      </c>
      <c r="AD13" s="11" t="str">
        <f>[9]Dezembro!$B$33</f>
        <v>*</v>
      </c>
      <c r="AE13" s="11" t="str">
        <f>[9]Dezembro!$B$34</f>
        <v>*</v>
      </c>
      <c r="AF13" s="11" t="str">
        <f>[9]Dezembro!$B$35</f>
        <v>*</v>
      </c>
      <c r="AG13" s="94" t="e">
        <f t="shared" si="1"/>
        <v>#DIV/0!</v>
      </c>
    </row>
    <row r="14" spans="1:37" hidden="1" x14ac:dyDescent="0.2">
      <c r="A14" s="128" t="s">
        <v>104</v>
      </c>
      <c r="B14" s="11" t="str">
        <f>[10]Dezembro!$B$5</f>
        <v>*</v>
      </c>
      <c r="C14" s="11" t="str">
        <f>[10]Dezembro!$B$6</f>
        <v>*</v>
      </c>
      <c r="D14" s="11" t="str">
        <f>[10]Dezembro!$B$7</f>
        <v>*</v>
      </c>
      <c r="E14" s="11" t="str">
        <f>[10]Dezembro!$B$8</f>
        <v>*</v>
      </c>
      <c r="F14" s="11" t="str">
        <f>[10]Dezembro!$B$9</f>
        <v>*</v>
      </c>
      <c r="G14" s="11" t="str">
        <f>[10]Dezembro!$B$10</f>
        <v>*</v>
      </c>
      <c r="H14" s="11" t="str">
        <f>[10]Dezembro!$B$11</f>
        <v>*</v>
      </c>
      <c r="I14" s="11" t="str">
        <f>[10]Dezembro!$B$12</f>
        <v>*</v>
      </c>
      <c r="J14" s="11" t="str">
        <f>[10]Dezembro!$B$13</f>
        <v>*</v>
      </c>
      <c r="K14" s="11" t="str">
        <f>[10]Dezembro!$B$14</f>
        <v>*</v>
      </c>
      <c r="L14" s="11" t="str">
        <f>[10]Dezembro!$B$15</f>
        <v>*</v>
      </c>
      <c r="M14" s="11" t="str">
        <f>[10]Dezembro!$B$16</f>
        <v>*</v>
      </c>
      <c r="N14" s="11" t="str">
        <f>[10]Dezembro!$B$17</f>
        <v>*</v>
      </c>
      <c r="O14" s="11" t="str">
        <f>[10]Dezembro!$B$18</f>
        <v>*</v>
      </c>
      <c r="P14" s="11" t="str">
        <f>[10]Dezembro!$B$19</f>
        <v>*</v>
      </c>
      <c r="Q14" s="11" t="str">
        <f>[10]Dezembro!$B$20</f>
        <v>*</v>
      </c>
      <c r="R14" s="11" t="str">
        <f>[10]Dezembro!$B$21</f>
        <v>*</v>
      </c>
      <c r="S14" s="11" t="str">
        <f>[10]Dezembro!$B$22</f>
        <v>*</v>
      </c>
      <c r="T14" s="11" t="str">
        <f>[10]Dezembro!$B$23</f>
        <v>*</v>
      </c>
      <c r="U14" s="11" t="str">
        <f>[10]Dezembro!$B$24</f>
        <v>*</v>
      </c>
      <c r="V14" s="11" t="str">
        <f>[10]Dezembro!$B$25</f>
        <v>*</v>
      </c>
      <c r="W14" s="11" t="str">
        <f>[10]Dezembro!$B$26</f>
        <v>*</v>
      </c>
      <c r="X14" s="11" t="str">
        <f>[10]Dezembro!$B$27</f>
        <v>*</v>
      </c>
      <c r="Y14" s="11" t="str">
        <f>[10]Dezembro!$B$28</f>
        <v>*</v>
      </c>
      <c r="Z14" s="11" t="str">
        <f>[10]Dezembro!$B$29</f>
        <v>*</v>
      </c>
      <c r="AA14" s="11" t="str">
        <f>[10]Dezembro!$B$30</f>
        <v>*</v>
      </c>
      <c r="AB14" s="11" t="str">
        <f>[10]Dezembro!$B$31</f>
        <v>*</v>
      </c>
      <c r="AC14" s="11" t="str">
        <f>[10]Dezembro!$B$32</f>
        <v>*</v>
      </c>
      <c r="AD14" s="11" t="str">
        <f>[10]Dezembro!$B$33</f>
        <v>*</v>
      </c>
      <c r="AE14" s="11" t="str">
        <f>[10]Dezembro!$B$34</f>
        <v>*</v>
      </c>
      <c r="AF14" s="11" t="str">
        <f>[10]Dezembro!$B$35</f>
        <v>*</v>
      </c>
      <c r="AG14" s="94" t="e">
        <f t="shared" si="1"/>
        <v>#DIV/0!</v>
      </c>
    </row>
    <row r="15" spans="1:37" x14ac:dyDescent="0.2">
      <c r="A15" s="57" t="s">
        <v>107</v>
      </c>
      <c r="B15" s="11">
        <f>[11]Dezembro!$B$5</f>
        <v>26.154166666666665</v>
      </c>
      <c r="C15" s="11">
        <f>[11]Dezembro!$B$6</f>
        <v>24.950000000000003</v>
      </c>
      <c r="D15" s="11">
        <f>[11]Dezembro!$B$7</f>
        <v>24.462500000000002</v>
      </c>
      <c r="E15" s="11">
        <f>[11]Dezembro!$B$8</f>
        <v>25.358333333333334</v>
      </c>
      <c r="F15" s="11">
        <f>[11]Dezembro!$B$9</f>
        <v>26.270833333333332</v>
      </c>
      <c r="G15" s="11">
        <f>[11]Dezembro!$B$10</f>
        <v>26.870833333333334</v>
      </c>
      <c r="H15" s="11">
        <f>[11]Dezembro!$B$11</f>
        <v>27.983333333333334</v>
      </c>
      <c r="I15" s="11">
        <f>[11]Dezembro!$B$12</f>
        <v>28.845833333333331</v>
      </c>
      <c r="J15" s="11">
        <f>[11]Dezembro!$B$13</f>
        <v>27.508333333333329</v>
      </c>
      <c r="K15" s="11">
        <f>[11]Dezembro!$B$14</f>
        <v>26.637500000000003</v>
      </c>
      <c r="L15" s="11">
        <f>[11]Dezembro!$B$15</f>
        <v>24.645833333333332</v>
      </c>
      <c r="M15" s="11">
        <f>[11]Dezembro!$B$16</f>
        <v>26.758333333333329</v>
      </c>
      <c r="N15" s="11">
        <f>[11]Dezembro!$B$17</f>
        <v>25.733333333333338</v>
      </c>
      <c r="O15" s="11">
        <f>[11]Dezembro!$B$18</f>
        <v>24.816666666666663</v>
      </c>
      <c r="P15" s="11">
        <f>[11]Dezembro!$B$19</f>
        <v>25.841666666666672</v>
      </c>
      <c r="Q15" s="11">
        <f>[11]Dezembro!$B$20</f>
        <v>25.9375</v>
      </c>
      <c r="R15" s="11">
        <f>[11]Dezembro!$B$21</f>
        <v>25.450000000000003</v>
      </c>
      <c r="S15" s="11">
        <f>[11]Dezembro!$B$22</f>
        <v>22.241666666666671</v>
      </c>
      <c r="T15" s="11">
        <f>[11]Dezembro!$B$23</f>
        <v>23.299999999999997</v>
      </c>
      <c r="U15" s="11">
        <f>[11]Dezembro!$B$24</f>
        <v>24.208333333333332</v>
      </c>
      <c r="V15" s="11">
        <f>[11]Dezembro!$B$25</f>
        <v>24.945833333333329</v>
      </c>
      <c r="W15" s="11">
        <f>[11]Dezembro!$B$26</f>
        <v>25.108333333333338</v>
      </c>
      <c r="X15" s="11">
        <f>[11]Dezembro!$B$27</f>
        <v>24.970833333333331</v>
      </c>
      <c r="Y15" s="11">
        <f>[11]Dezembro!$B$28</f>
        <v>25.112499999999997</v>
      </c>
      <c r="Z15" s="11">
        <f>[11]Dezembro!$B$29</f>
        <v>23.020833333333332</v>
      </c>
      <c r="AA15" s="11">
        <f>[11]Dezembro!$B$30</f>
        <v>25.045833333333334</v>
      </c>
      <c r="AB15" s="11">
        <f>[11]Dezembro!$B$31</f>
        <v>27.366666666666664</v>
      </c>
      <c r="AC15" s="11">
        <f>[11]Dezembro!$B$32</f>
        <v>25.916666666666671</v>
      </c>
      <c r="AD15" s="11">
        <f>[11]Dezembro!$B$33</f>
        <v>24.287499999999998</v>
      </c>
      <c r="AE15" s="11">
        <f>[11]Dezembro!$B$34</f>
        <v>25.104166666666668</v>
      </c>
      <c r="AF15" s="11">
        <f>[11]Dezembro!$B$35</f>
        <v>27.345833333333331</v>
      </c>
      <c r="AG15" s="94">
        <f t="shared" si="1"/>
        <v>25.554838709677416</v>
      </c>
      <c r="AK15" t="s">
        <v>35</v>
      </c>
    </row>
    <row r="16" spans="1:37" x14ac:dyDescent="0.2">
      <c r="A16" s="57" t="s">
        <v>154</v>
      </c>
      <c r="B16" s="11">
        <f>[12]Dezembro!$B$5</f>
        <v>24.22608695652174</v>
      </c>
      <c r="C16" s="11">
        <f>[12]Dezembro!$B$6</f>
        <v>25.212500000000002</v>
      </c>
      <c r="D16" s="11">
        <f>[12]Dezembro!$B$7</f>
        <v>24.778260869565216</v>
      </c>
      <c r="E16" s="11">
        <f>[12]Dezembro!$B$8</f>
        <v>23.85</v>
      </c>
      <c r="F16" s="11">
        <f>[12]Dezembro!$B$9</f>
        <v>23.333333333333332</v>
      </c>
      <c r="G16" s="11">
        <f>[12]Dezembro!$B$10</f>
        <v>25.622727272727271</v>
      </c>
      <c r="H16" s="11">
        <f>[12]Dezembro!$B$11</f>
        <v>25.776190476190479</v>
      </c>
      <c r="I16" s="11">
        <f>[12]Dezembro!$B$12</f>
        <v>26.778260869565212</v>
      </c>
      <c r="J16" s="11">
        <f>[12]Dezembro!$B$13</f>
        <v>27.423809523809524</v>
      </c>
      <c r="K16" s="11">
        <f>[12]Dezembro!$B$14</f>
        <v>25.472727272727266</v>
      </c>
      <c r="L16" s="11">
        <f>[12]Dezembro!$B$15</f>
        <v>23.85217391304348</v>
      </c>
      <c r="M16" s="11">
        <f>[12]Dezembro!$B$16</f>
        <v>25.995454545454539</v>
      </c>
      <c r="N16" s="11">
        <f>[12]Dezembro!$B$17</f>
        <v>26.386363636363637</v>
      </c>
      <c r="O16" s="11">
        <f>[12]Dezembro!$B$18</f>
        <v>26.500000000000004</v>
      </c>
      <c r="P16" s="11">
        <f>[12]Dezembro!$B$19</f>
        <v>25.466666666666669</v>
      </c>
      <c r="Q16" s="11">
        <f>[12]Dezembro!$B$20</f>
        <v>25.4</v>
      </c>
      <c r="R16" s="11">
        <f>[12]Dezembro!$B$21</f>
        <v>25.671428571428578</v>
      </c>
      <c r="S16" s="11">
        <f>[12]Dezembro!$B$22</f>
        <v>23.605000000000004</v>
      </c>
      <c r="T16" s="11">
        <f>[12]Dezembro!$B$23</f>
        <v>24.136363636363637</v>
      </c>
      <c r="U16" s="11">
        <f>[12]Dezembro!$B$24</f>
        <v>25.504347826086956</v>
      </c>
      <c r="V16" s="11">
        <f>[12]Dezembro!$B$25</f>
        <v>25.120833333333334</v>
      </c>
      <c r="W16" s="11">
        <f>[12]Dezembro!$B$26</f>
        <v>25.5</v>
      </c>
      <c r="X16" s="11">
        <f>[12]Dezembro!$B$27</f>
        <v>25.517391304347825</v>
      </c>
      <c r="Y16" s="11">
        <f>[12]Dezembro!$B$28</f>
        <v>25.008695652173916</v>
      </c>
      <c r="Z16" s="11">
        <f>[12]Dezembro!$B$29</f>
        <v>24.0695652173913</v>
      </c>
      <c r="AA16" s="11">
        <f>[12]Dezembro!$B$30</f>
        <v>24.369565217391308</v>
      </c>
      <c r="AB16" s="11">
        <f>[12]Dezembro!$B$31</f>
        <v>25.758333333333336</v>
      </c>
      <c r="AC16" s="11">
        <f>[12]Dezembro!$B$32</f>
        <v>24.262500000000003</v>
      </c>
      <c r="AD16" s="11">
        <f>[12]Dezembro!$B$33</f>
        <v>24.912499999999994</v>
      </c>
      <c r="AE16" s="11">
        <f>[12]Dezembro!$B$34</f>
        <v>26.214285714285715</v>
      </c>
      <c r="AF16" s="11">
        <f>[12]Dezembro!$B$35</f>
        <v>25.747826086956518</v>
      </c>
      <c r="AG16" s="94">
        <f t="shared" si="1"/>
        <v>25.208812620292278</v>
      </c>
      <c r="AK16" t="s">
        <v>35</v>
      </c>
    </row>
    <row r="17" spans="1:38" x14ac:dyDescent="0.2">
      <c r="A17" s="57" t="s">
        <v>2</v>
      </c>
      <c r="B17" s="11">
        <f>[13]Dezembro!$B$5</f>
        <v>25.224999999999998</v>
      </c>
      <c r="C17" s="11">
        <f>[13]Dezembro!$B$6</f>
        <v>24.570833333333336</v>
      </c>
      <c r="D17" s="11">
        <f>[13]Dezembro!$B$7</f>
        <v>25.487500000000001</v>
      </c>
      <c r="E17" s="11">
        <f>[13]Dezembro!$B$8</f>
        <v>23.716666666666669</v>
      </c>
      <c r="F17" s="11">
        <f>[13]Dezembro!$B$9</f>
        <v>23.995833333333337</v>
      </c>
      <c r="G17" s="11">
        <f>[13]Dezembro!$B$10</f>
        <v>25.020833333333332</v>
      </c>
      <c r="H17" s="11">
        <f>[13]Dezembro!$B$11</f>
        <v>26.674999999999997</v>
      </c>
      <c r="I17" s="11">
        <f>[13]Dezembro!$B$12</f>
        <v>28.016666666666666</v>
      </c>
      <c r="J17" s="11">
        <f>[13]Dezembro!$B$13</f>
        <v>27.658333333333331</v>
      </c>
      <c r="K17" s="11">
        <f>[13]Dezembro!$B$14</f>
        <v>26.137499999999999</v>
      </c>
      <c r="L17" s="11">
        <f>[13]Dezembro!$B$15</f>
        <v>24.554166666666671</v>
      </c>
      <c r="M17" s="11">
        <f>[13]Dezembro!$B$16</f>
        <v>25.891666666666669</v>
      </c>
      <c r="N17" s="11">
        <f>[13]Dezembro!$B$17</f>
        <v>26.583333333333329</v>
      </c>
      <c r="O17" s="11">
        <f>[13]Dezembro!$B$18</f>
        <v>27.320833333333326</v>
      </c>
      <c r="P17" s="11">
        <f>[13]Dezembro!$B$19</f>
        <v>27.791666666666661</v>
      </c>
      <c r="Q17" s="11">
        <f>[13]Dezembro!$B$20</f>
        <v>25.999999999999996</v>
      </c>
      <c r="R17" s="11">
        <f>[13]Dezembro!$B$21</f>
        <v>24.575000000000003</v>
      </c>
      <c r="S17" s="11">
        <f>[13]Dezembro!$B$22</f>
        <v>21.574999999999999</v>
      </c>
      <c r="T17" s="11">
        <f>[13]Dezembro!$B$23</f>
        <v>23.045833333333334</v>
      </c>
      <c r="U17" s="11">
        <f>[13]Dezembro!$B$24</f>
        <v>25.187500000000004</v>
      </c>
      <c r="V17" s="11">
        <f>[13]Dezembro!$B$25</f>
        <v>26.145833333333329</v>
      </c>
      <c r="W17" s="11">
        <f>[13]Dezembro!$B$26</f>
        <v>26.125000000000004</v>
      </c>
      <c r="X17" s="11">
        <f>[13]Dezembro!$B$27</f>
        <v>26.529166666666665</v>
      </c>
      <c r="Y17" s="11">
        <f>[13]Dezembro!$B$28</f>
        <v>25.95</v>
      </c>
      <c r="Z17" s="11">
        <f>[13]Dezembro!$B$29</f>
        <v>23.770833333333339</v>
      </c>
      <c r="AA17" s="11">
        <f>[13]Dezembro!$B$30</f>
        <v>25.724999999999998</v>
      </c>
      <c r="AB17" s="11">
        <f>[13]Dezembro!$B$31</f>
        <v>26.979166666666661</v>
      </c>
      <c r="AC17" s="11">
        <f>[13]Dezembro!$B$32</f>
        <v>26.049999999999997</v>
      </c>
      <c r="AD17" s="11">
        <f>[13]Dezembro!$B$33</f>
        <v>25.270833333333339</v>
      </c>
      <c r="AE17" s="11">
        <f>[13]Dezembro!$B$34</f>
        <v>26.674999999999997</v>
      </c>
      <c r="AF17" s="11">
        <f>[13]Dezembro!$B$35</f>
        <v>26.624999999999996</v>
      </c>
      <c r="AG17" s="94">
        <f t="shared" si="1"/>
        <v>25.641129032258064</v>
      </c>
      <c r="AI17" s="12" t="s">
        <v>35</v>
      </c>
    </row>
    <row r="18" spans="1:38" hidden="1" x14ac:dyDescent="0.2">
      <c r="A18" s="57" t="s">
        <v>3</v>
      </c>
      <c r="B18" s="11" t="str">
        <f>[14]Dezembro!$B$5</f>
        <v>*</v>
      </c>
      <c r="C18" s="11" t="str">
        <f>[14]Dezembro!$B$6</f>
        <v>*</v>
      </c>
      <c r="D18" s="11" t="str">
        <f>[14]Dezembro!$B$7</f>
        <v>*</v>
      </c>
      <c r="E18" s="11" t="str">
        <f>[14]Dezembro!$B$8</f>
        <v>*</v>
      </c>
      <c r="F18" s="11" t="str">
        <f>[14]Dezembro!$B$9</f>
        <v>*</v>
      </c>
      <c r="G18" s="11" t="str">
        <f>[14]Dezembro!$B$10</f>
        <v>*</v>
      </c>
      <c r="H18" s="11" t="str">
        <f>[14]Dezembro!$B$11</f>
        <v>*</v>
      </c>
      <c r="I18" s="11" t="str">
        <f>[14]Dezembro!$B$12</f>
        <v>*</v>
      </c>
      <c r="J18" s="11" t="str">
        <f>[14]Dezembro!$B$13</f>
        <v>*</v>
      </c>
      <c r="K18" s="11" t="str">
        <f>[14]Dezembro!$B$14</f>
        <v>*</v>
      </c>
      <c r="L18" s="11" t="str">
        <f>[14]Dezembro!$B$15</f>
        <v>*</v>
      </c>
      <c r="M18" s="11" t="str">
        <f>[14]Dezembro!$B$16</f>
        <v>*</v>
      </c>
      <c r="N18" s="11" t="str">
        <f>[14]Dezembro!$B$17</f>
        <v>*</v>
      </c>
      <c r="O18" s="11" t="str">
        <f>[14]Dezembro!$B$18</f>
        <v>*</v>
      </c>
      <c r="P18" s="11" t="str">
        <f>[14]Dezembro!$B$19</f>
        <v>*</v>
      </c>
      <c r="Q18" s="11" t="str">
        <f>[14]Dezembro!$B$20</f>
        <v>*</v>
      </c>
      <c r="R18" s="11" t="str">
        <f>[14]Dezembro!$B$21</f>
        <v>*</v>
      </c>
      <c r="S18" s="11" t="str">
        <f>[14]Dezembro!$B$22</f>
        <v>*</v>
      </c>
      <c r="T18" s="11" t="str">
        <f>[14]Dezembro!$B$23</f>
        <v>*</v>
      </c>
      <c r="U18" s="11" t="str">
        <f>[14]Dezembro!$B$24</f>
        <v>*</v>
      </c>
      <c r="V18" s="11" t="str">
        <f>[14]Dezembro!$B$25</f>
        <v>*</v>
      </c>
      <c r="W18" s="11" t="str">
        <f>[14]Dezembro!$B$26</f>
        <v>*</v>
      </c>
      <c r="X18" s="11" t="str">
        <f>[14]Dezembro!$B$27</f>
        <v>*</v>
      </c>
      <c r="Y18" s="11" t="str">
        <f>[14]Dezembro!$B$28</f>
        <v>*</v>
      </c>
      <c r="Z18" s="11" t="str">
        <f>[14]Dezembro!$B$29</f>
        <v>*</v>
      </c>
      <c r="AA18" s="11" t="str">
        <f>[14]Dezembro!$B$30</f>
        <v>*</v>
      </c>
      <c r="AB18" s="11" t="str">
        <f>[14]Dezembro!$B$31</f>
        <v>*</v>
      </c>
      <c r="AC18" s="11" t="str">
        <f>[14]Dezembro!$B$32</f>
        <v>*</v>
      </c>
      <c r="AD18" s="11" t="str">
        <f>[14]Dezembro!$B$33</f>
        <v>*</v>
      </c>
      <c r="AE18" s="11" t="str">
        <f>[14]Dezembro!$B$34</f>
        <v>*</v>
      </c>
      <c r="AF18" s="11" t="str">
        <f>[14]Dezembro!$B$35</f>
        <v>*</v>
      </c>
      <c r="AG18" s="94" t="e">
        <f t="shared" si="1"/>
        <v>#DIV/0!</v>
      </c>
      <c r="AH18" s="12" t="s">
        <v>35</v>
      </c>
      <c r="AI18" s="12" t="s">
        <v>35</v>
      </c>
      <c r="AK18" t="s">
        <v>35</v>
      </c>
      <c r="AL18" t="s">
        <v>35</v>
      </c>
    </row>
    <row r="19" spans="1:38" x14ac:dyDescent="0.2">
      <c r="A19" s="57" t="s">
        <v>4</v>
      </c>
      <c r="B19" s="11">
        <f>[15]Dezembro!$B$5</f>
        <v>22.960869565217386</v>
      </c>
      <c r="C19" s="11">
        <f>[15]Dezembro!$B$6</f>
        <v>23.42173913043478</v>
      </c>
      <c r="D19" s="11">
        <f>[15]Dezembro!$B$7</f>
        <v>22.538095238095238</v>
      </c>
      <c r="E19" s="11">
        <f>[15]Dezembro!$B$8</f>
        <v>21.727272727272727</v>
      </c>
      <c r="F19" s="11">
        <f>[15]Dezembro!$B$9</f>
        <v>22.959090909090911</v>
      </c>
      <c r="G19" s="11">
        <f>[15]Dezembro!$B$10</f>
        <v>23.504761904761903</v>
      </c>
      <c r="H19" s="11">
        <f>[15]Dezembro!$B$11</f>
        <v>23.82</v>
      </c>
      <c r="I19" s="11">
        <f>[15]Dezembro!$B$12</f>
        <v>25.082608695652173</v>
      </c>
      <c r="J19" s="11">
        <f>[15]Dezembro!$B$13</f>
        <v>25.569999999999997</v>
      </c>
      <c r="K19" s="11">
        <f>[15]Dezembro!$B$14</f>
        <v>23.90909090909091</v>
      </c>
      <c r="L19" s="11">
        <f>[15]Dezembro!$B$15</f>
        <v>22.636363636363637</v>
      </c>
      <c r="M19" s="11">
        <f>[15]Dezembro!$B$16</f>
        <v>24.156521739130437</v>
      </c>
      <c r="N19" s="11">
        <f>[15]Dezembro!$B$17</f>
        <v>24.3</v>
      </c>
      <c r="O19" s="11">
        <f>[15]Dezembro!$B$18</f>
        <v>23.827272727272728</v>
      </c>
      <c r="P19" s="11">
        <f>[15]Dezembro!$B$19</f>
        <v>24.027272727272724</v>
      </c>
      <c r="Q19" s="11">
        <f>[15]Dezembro!$B$20</f>
        <v>24.305</v>
      </c>
      <c r="R19" s="11">
        <f>[15]Dezembro!$B$21</f>
        <v>23.678260869565218</v>
      </c>
      <c r="S19" s="11">
        <f>[15]Dezembro!$B$22</f>
        <v>22.334782608695654</v>
      </c>
      <c r="T19" s="11">
        <f>[15]Dezembro!$B$23</f>
        <v>21.786363636363635</v>
      </c>
      <c r="U19" s="11">
        <f>[15]Dezembro!$B$24</f>
        <v>23.877272727272729</v>
      </c>
      <c r="V19" s="11">
        <f>[15]Dezembro!$B$25</f>
        <v>24.237500000000008</v>
      </c>
      <c r="W19" s="11">
        <f>[15]Dezembro!$B$26</f>
        <v>23.485714285714284</v>
      </c>
      <c r="X19" s="11">
        <f>[15]Dezembro!$B$27</f>
        <v>24.343478260869563</v>
      </c>
      <c r="Y19" s="11">
        <f>[15]Dezembro!$B$28</f>
        <v>23.329166666666669</v>
      </c>
      <c r="Z19" s="11">
        <f>[15]Dezembro!$B$29</f>
        <v>22.777272727272727</v>
      </c>
      <c r="AA19" s="11">
        <f>[15]Dezembro!$B$30</f>
        <v>22.49545454545455</v>
      </c>
      <c r="AB19" s="11">
        <f>[15]Dezembro!$B$31</f>
        <v>23.447826086956525</v>
      </c>
      <c r="AC19" s="11">
        <f>[15]Dezembro!$B$32</f>
        <v>23.195833333333336</v>
      </c>
      <c r="AD19" s="11">
        <f>[15]Dezembro!$B$33</f>
        <v>22.573913043478264</v>
      </c>
      <c r="AE19" s="11">
        <f>[15]Dezembro!$B$34</f>
        <v>23.664999999999999</v>
      </c>
      <c r="AF19" s="11">
        <f>[15]Dezembro!$B$35</f>
        <v>23.313636363636363</v>
      </c>
      <c r="AG19" s="94">
        <f t="shared" si="1"/>
        <v>23.460885002094674</v>
      </c>
      <c r="AH19" t="s">
        <v>35</v>
      </c>
      <c r="AI19" s="12" t="s">
        <v>35</v>
      </c>
      <c r="AK19" t="s">
        <v>35</v>
      </c>
    </row>
    <row r="20" spans="1:38" x14ac:dyDescent="0.2">
      <c r="A20" s="57" t="s">
        <v>5</v>
      </c>
      <c r="B20" s="11">
        <f>[16]Dezembro!$B$5</f>
        <v>27.158333333333331</v>
      </c>
      <c r="C20" s="11">
        <f>[16]Dezembro!$B$6</f>
        <v>28.166666666666661</v>
      </c>
      <c r="D20" s="11">
        <f>[16]Dezembro!$B$7</f>
        <v>27.695454545454542</v>
      </c>
      <c r="E20" s="11">
        <f>[16]Dezembro!$B$8</f>
        <v>27.285714285714292</v>
      </c>
      <c r="F20" s="11">
        <f>[16]Dezembro!$B$9</f>
        <v>28.13636363636364</v>
      </c>
      <c r="G20" s="11">
        <f>[16]Dezembro!$B$10</f>
        <v>29.828571428571433</v>
      </c>
      <c r="H20" s="11">
        <f>[16]Dezembro!$B$11</f>
        <v>32.071428571428577</v>
      </c>
      <c r="I20" s="11">
        <f>[16]Dezembro!$B$12</f>
        <v>31.820833333333336</v>
      </c>
      <c r="J20" s="11">
        <f>[16]Dezembro!$B$13</f>
        <v>33.523809523809526</v>
      </c>
      <c r="K20" s="11">
        <f>[16]Dezembro!$B$14</f>
        <v>29.1</v>
      </c>
      <c r="L20" s="11">
        <f>[16]Dezembro!$B$15</f>
        <v>27.157142857142862</v>
      </c>
      <c r="M20" s="11">
        <f>[16]Dezembro!$B$16</f>
        <v>29.172727272727276</v>
      </c>
      <c r="N20" s="11">
        <f>[16]Dezembro!$B$17</f>
        <v>30.999999999999993</v>
      </c>
      <c r="O20" s="11">
        <f>[16]Dezembro!$B$18</f>
        <v>31.147619047619049</v>
      </c>
      <c r="P20" s="11">
        <f>[16]Dezembro!$B$19</f>
        <v>30.419999999999998</v>
      </c>
      <c r="Q20" s="11">
        <f>[16]Dezembro!$B$20</f>
        <v>27.190909090909088</v>
      </c>
      <c r="R20" s="11">
        <f>[16]Dezembro!$B$21</f>
        <v>28.494999999999997</v>
      </c>
      <c r="S20" s="11">
        <f>[16]Dezembro!$B$22</f>
        <v>26.361904761904757</v>
      </c>
      <c r="T20" s="11">
        <f>[16]Dezembro!$B$23</f>
        <v>26.118181818181821</v>
      </c>
      <c r="U20" s="11">
        <f>[16]Dezembro!$B$24</f>
        <v>28.473913043478259</v>
      </c>
      <c r="V20" s="11">
        <f>[16]Dezembro!$B$25</f>
        <v>30.066666666666666</v>
      </c>
      <c r="W20" s="11">
        <f>[16]Dezembro!$B$26</f>
        <v>30.887499999999999</v>
      </c>
      <c r="X20" s="11">
        <f>[16]Dezembro!$B$27</f>
        <v>30.909999999999989</v>
      </c>
      <c r="Y20" s="11">
        <f>[16]Dezembro!$B$28</f>
        <v>26.324999999999989</v>
      </c>
      <c r="Z20" s="11">
        <f>[16]Dezembro!$B$29</f>
        <v>27.252173913043475</v>
      </c>
      <c r="AA20" s="11">
        <f>[16]Dezembro!$B$30</f>
        <v>28.673913043478255</v>
      </c>
      <c r="AB20" s="11">
        <f>[16]Dezembro!$B$31</f>
        <v>31.047619047619044</v>
      </c>
      <c r="AC20" s="11">
        <f>[16]Dezembro!$B$32</f>
        <v>28.316666666666659</v>
      </c>
      <c r="AD20" s="11">
        <f>[16]Dezembro!$B$33</f>
        <v>27.583333333333332</v>
      </c>
      <c r="AE20" s="11">
        <f>[16]Dezembro!$B$34</f>
        <v>29.827272727272724</v>
      </c>
      <c r="AF20" s="11">
        <f>[16]Dezembro!$B$35</f>
        <v>29.677272727272733</v>
      </c>
      <c r="AG20" s="94">
        <f t="shared" si="1"/>
        <v>29.061031978773915</v>
      </c>
      <c r="AH20" s="12" t="s">
        <v>35</v>
      </c>
      <c r="AI20" s="12" t="s">
        <v>35</v>
      </c>
    </row>
    <row r="21" spans="1:38" x14ac:dyDescent="0.2">
      <c r="A21" s="57" t="s">
        <v>33</v>
      </c>
      <c r="B21" s="11">
        <f>[17]Dezembro!$B$5</f>
        <v>23.75</v>
      </c>
      <c r="C21" s="11">
        <f>[17]Dezembro!$B$6</f>
        <v>23.904166666666672</v>
      </c>
      <c r="D21" s="11">
        <f>[17]Dezembro!$B$7</f>
        <v>23.837500000000006</v>
      </c>
      <c r="E21" s="11">
        <f>[17]Dezembro!$B$8</f>
        <v>22.891666666666669</v>
      </c>
      <c r="F21" s="11">
        <f>[17]Dezembro!$B$9</f>
        <v>23.458333333333329</v>
      </c>
      <c r="G21" s="11">
        <f>[17]Dezembro!$B$10</f>
        <v>23.974999999999998</v>
      </c>
      <c r="H21" s="11">
        <f>[17]Dezembro!$B$11</f>
        <v>24.637500000000006</v>
      </c>
      <c r="I21" s="11">
        <f>[17]Dezembro!$B$12</f>
        <v>25.325000000000003</v>
      </c>
      <c r="J21" s="11">
        <f>[17]Dezembro!$B$13</f>
        <v>25.887499999999992</v>
      </c>
      <c r="K21" s="11">
        <f>[17]Dezembro!$B$14</f>
        <v>23.062500000000004</v>
      </c>
      <c r="L21" s="11">
        <f>[17]Dezembro!$B$15</f>
        <v>22.770833333333332</v>
      </c>
      <c r="M21" s="11">
        <f>[17]Dezembro!$B$16</f>
        <v>23.870833333333326</v>
      </c>
      <c r="N21" s="11">
        <f>[17]Dezembro!$B$17</f>
        <v>24.825000000000003</v>
      </c>
      <c r="O21" s="11">
        <f>[17]Dezembro!$B$18</f>
        <v>24.125</v>
      </c>
      <c r="P21" s="11">
        <f>[17]Dezembro!$B$19</f>
        <v>24.041666666666668</v>
      </c>
      <c r="Q21" s="11">
        <f>[17]Dezembro!$B$20</f>
        <v>24.087500000000002</v>
      </c>
      <c r="R21" s="11">
        <f>[17]Dezembro!$B$21</f>
        <v>23.462500000000002</v>
      </c>
      <c r="S21" s="11">
        <f>[17]Dezembro!$B$22</f>
        <v>22.608333333333331</v>
      </c>
      <c r="T21" s="11">
        <f>[17]Dezembro!$B$23</f>
        <v>22.129166666666666</v>
      </c>
      <c r="U21" s="11">
        <f>[17]Dezembro!$B$24</f>
        <v>23.950000000000003</v>
      </c>
      <c r="V21" s="11">
        <f>[17]Dezembro!$B$25</f>
        <v>25.395833333333339</v>
      </c>
      <c r="W21" s="11">
        <f>[17]Dezembro!$B$26</f>
        <v>24.566666666666666</v>
      </c>
      <c r="X21" s="11">
        <f>[17]Dezembro!$B$27</f>
        <v>23.783333333333342</v>
      </c>
      <c r="Y21" s="11">
        <f>[17]Dezembro!$B$28</f>
        <v>23.104166666666668</v>
      </c>
      <c r="Z21" s="11">
        <f>[17]Dezembro!$B$29</f>
        <v>22.812499999999996</v>
      </c>
      <c r="AA21" s="11">
        <f>[17]Dezembro!$B$30</f>
        <v>22.912499999999994</v>
      </c>
      <c r="AB21" s="11">
        <f>[17]Dezembro!$B$31</f>
        <v>23.741666666666664</v>
      </c>
      <c r="AC21" s="11">
        <f>[17]Dezembro!$B$32</f>
        <v>23.750000000000004</v>
      </c>
      <c r="AD21" s="11">
        <f>[17]Dezembro!$B$33</f>
        <v>22.824999999999999</v>
      </c>
      <c r="AE21" s="11">
        <f>[17]Dezembro!$B$34</f>
        <v>23.166666666666671</v>
      </c>
      <c r="AF21" s="11">
        <f>[17]Dezembro!$B$35</f>
        <v>23.887500000000003</v>
      </c>
      <c r="AG21" s="94">
        <f t="shared" si="1"/>
        <v>23.75954301075269</v>
      </c>
      <c r="AI21" s="12" t="s">
        <v>35</v>
      </c>
      <c r="AJ21" t="s">
        <v>35</v>
      </c>
      <c r="AK21" t="s">
        <v>35</v>
      </c>
    </row>
    <row r="22" spans="1:38" x14ac:dyDescent="0.2">
      <c r="A22" s="57" t="s">
        <v>6</v>
      </c>
      <c r="B22" s="11">
        <f>[18]Dezembro!$B$5</f>
        <v>27.495652173913037</v>
      </c>
      <c r="C22" s="11">
        <f>[18]Dezembro!$B$6</f>
        <v>27.4375</v>
      </c>
      <c r="D22" s="11">
        <f>[18]Dezembro!$B$7</f>
        <v>27.378260869565214</v>
      </c>
      <c r="E22" s="11">
        <f>[18]Dezembro!$B$8</f>
        <v>26.295238095238091</v>
      </c>
      <c r="F22" s="11">
        <f>[18]Dezembro!$B$9</f>
        <v>24.516666666666669</v>
      </c>
      <c r="G22" s="11">
        <f>[18]Dezembro!$B$10</f>
        <v>27.233333333333331</v>
      </c>
      <c r="H22" s="11">
        <f>[18]Dezembro!$B$11</f>
        <v>27.785714285714292</v>
      </c>
      <c r="I22" s="11">
        <f>[18]Dezembro!$B$12</f>
        <v>28.343478260869563</v>
      </c>
      <c r="J22" s="11">
        <f>[18]Dezembro!$B$13</f>
        <v>28.219999999999992</v>
      </c>
      <c r="K22" s="11">
        <f>[18]Dezembro!$B$14</f>
        <v>25.895238095238099</v>
      </c>
      <c r="L22" s="11">
        <f>[18]Dezembro!$B$15</f>
        <v>26.536363636363635</v>
      </c>
      <c r="M22" s="11">
        <f>[18]Dezembro!$B$16</f>
        <v>28.413043478260864</v>
      </c>
      <c r="N22" s="11">
        <f>[18]Dezembro!$B$17</f>
        <v>29.604545454545462</v>
      </c>
      <c r="O22" s="11">
        <f>[18]Dezembro!$B$18</f>
        <v>28.280952380952385</v>
      </c>
      <c r="P22" s="11">
        <f>[18]Dezembro!$B$19</f>
        <v>27.790909090909096</v>
      </c>
      <c r="Q22" s="11">
        <f>[18]Dezembro!$B$20</f>
        <v>26.140909090909087</v>
      </c>
      <c r="R22" s="11">
        <f>[18]Dezembro!$B$21</f>
        <v>27.222727272727273</v>
      </c>
      <c r="S22" s="11">
        <f>[18]Dezembro!$B$22</f>
        <v>25.580000000000002</v>
      </c>
      <c r="T22" s="11">
        <f>[18]Dezembro!$B$23</f>
        <v>25.633333333333333</v>
      </c>
      <c r="U22" s="11">
        <f>[18]Dezembro!$B$24</f>
        <v>27.2695652173913</v>
      </c>
      <c r="V22" s="11">
        <f>[18]Dezembro!$B$25</f>
        <v>28.004166666666663</v>
      </c>
      <c r="W22" s="11">
        <f>[18]Dezembro!$B$26</f>
        <v>26.995652173913047</v>
      </c>
      <c r="X22" s="11">
        <f>[18]Dezembro!$B$27</f>
        <v>25.982608695652178</v>
      </c>
      <c r="Y22" s="11">
        <f>[18]Dezembro!$B$28</f>
        <v>24.982608695652164</v>
      </c>
      <c r="Z22" s="11">
        <f>[18]Dezembro!$B$29</f>
        <v>25.765217391304354</v>
      </c>
      <c r="AA22" s="11">
        <f>[18]Dezembro!$B$30</f>
        <v>26.191666666666674</v>
      </c>
      <c r="AB22" s="11">
        <f>[18]Dezembro!$B$31</f>
        <v>28.200000000000003</v>
      </c>
      <c r="AC22" s="11">
        <f>[18]Dezembro!$B$32</f>
        <v>27.295833333333334</v>
      </c>
      <c r="AD22" s="11">
        <f>[18]Dezembro!$B$33</f>
        <v>25.641666666666662</v>
      </c>
      <c r="AE22" s="11">
        <f>[18]Dezembro!$B$34</f>
        <v>26.868181818181821</v>
      </c>
      <c r="AF22" s="11">
        <f>[18]Dezembro!$B$35</f>
        <v>26.243478260869566</v>
      </c>
      <c r="AG22" s="94">
        <f t="shared" si="1"/>
        <v>26.943371325962499</v>
      </c>
      <c r="AH22" t="s">
        <v>35</v>
      </c>
      <c r="AK22" t="s">
        <v>35</v>
      </c>
    </row>
    <row r="23" spans="1:38" x14ac:dyDescent="0.2">
      <c r="A23" s="57" t="s">
        <v>7</v>
      </c>
      <c r="B23" s="11">
        <f>[19]Dezembro!$B$5</f>
        <v>26.512500000000003</v>
      </c>
      <c r="C23" s="11">
        <f>[19]Dezembro!$B$6</f>
        <v>24.924999999999997</v>
      </c>
      <c r="D23" s="11">
        <f>[19]Dezembro!$B$7</f>
        <v>23.895833333333339</v>
      </c>
      <c r="E23" s="11">
        <f>[19]Dezembro!$B$8</f>
        <v>23.862499999999997</v>
      </c>
      <c r="F23" s="11">
        <f>[19]Dezembro!$B$9</f>
        <v>25.295833333333331</v>
      </c>
      <c r="G23" s="11">
        <f>[19]Dezembro!$B$10</f>
        <v>25.687499999999996</v>
      </c>
      <c r="H23" s="11">
        <f>[19]Dezembro!$B$11</f>
        <v>27.245833333333326</v>
      </c>
      <c r="I23" s="11">
        <f>[19]Dezembro!$B$12</f>
        <v>28.037499999999998</v>
      </c>
      <c r="J23" s="11">
        <f>[19]Dezembro!$B$13</f>
        <v>27.170833333333334</v>
      </c>
      <c r="K23" s="11">
        <f>[19]Dezembro!$B$14</f>
        <v>25.816666666666674</v>
      </c>
      <c r="L23" s="11">
        <f>[19]Dezembro!$B$15</f>
        <v>24.733333333333334</v>
      </c>
      <c r="M23" s="11">
        <f>[19]Dezembro!$B$16</f>
        <v>26.591666666666665</v>
      </c>
      <c r="N23" s="11">
        <f>[19]Dezembro!$B$17</f>
        <v>25.966666666666665</v>
      </c>
      <c r="O23" s="11">
        <f>[19]Dezembro!$B$18</f>
        <v>25.783333333333331</v>
      </c>
      <c r="P23" s="11">
        <f>[19]Dezembro!$B$19</f>
        <v>26.287499999999998</v>
      </c>
      <c r="Q23" s="11">
        <f>[19]Dezembro!$B$20</f>
        <v>26.695833333333326</v>
      </c>
      <c r="R23" s="11">
        <f>[19]Dezembro!$B$21</f>
        <v>26.212499999999995</v>
      </c>
      <c r="S23" s="11">
        <f>[19]Dezembro!$B$22</f>
        <v>22.049999999999994</v>
      </c>
      <c r="T23" s="11">
        <f>[19]Dezembro!$B$23</f>
        <v>23.216666666666669</v>
      </c>
      <c r="U23" s="11">
        <f>[19]Dezembro!$B$24</f>
        <v>24.741666666666664</v>
      </c>
      <c r="V23" s="11">
        <f>[19]Dezembro!$B$25</f>
        <v>25.650000000000002</v>
      </c>
      <c r="W23" s="11">
        <f>[19]Dezembro!$B$26</f>
        <v>25.174999999999997</v>
      </c>
      <c r="X23" s="11">
        <f>[19]Dezembro!$B$27</f>
        <v>25.4375</v>
      </c>
      <c r="Y23" s="11">
        <f>[19]Dezembro!$B$28</f>
        <v>25.837500000000006</v>
      </c>
      <c r="Z23" s="11">
        <f>[19]Dezembro!$B$29</f>
        <v>22.879166666666659</v>
      </c>
      <c r="AA23" s="11">
        <f>[19]Dezembro!$B$30</f>
        <v>25.341666666666665</v>
      </c>
      <c r="AB23" s="11">
        <f>[19]Dezembro!$B$31</f>
        <v>28.45</v>
      </c>
      <c r="AC23" s="11">
        <f>[19]Dezembro!$B$32</f>
        <v>26.1875</v>
      </c>
      <c r="AD23" s="11">
        <f>[19]Dezembro!$B$33</f>
        <v>24.729166666666661</v>
      </c>
      <c r="AE23" s="11">
        <f>[19]Dezembro!$B$34</f>
        <v>25.850000000000005</v>
      </c>
      <c r="AF23" s="11">
        <f>[19]Dezembro!$B$35</f>
        <v>27.591666666666665</v>
      </c>
      <c r="AG23" s="94">
        <f t="shared" si="1"/>
        <v>25.608333333333331</v>
      </c>
      <c r="AI23" t="s">
        <v>35</v>
      </c>
      <c r="AK23" t="s">
        <v>35</v>
      </c>
      <c r="AL23" t="s">
        <v>35</v>
      </c>
    </row>
    <row r="24" spans="1:38" hidden="1" x14ac:dyDescent="0.2">
      <c r="A24" s="57" t="s">
        <v>155</v>
      </c>
      <c r="B24" s="11" t="str">
        <f>[20]Dezembro!$B$5</f>
        <v>*</v>
      </c>
      <c r="C24" s="11" t="str">
        <f>[20]Dezembro!$B$6</f>
        <v>*</v>
      </c>
      <c r="D24" s="11" t="str">
        <f>[20]Dezembro!$B$7</f>
        <v>*</v>
      </c>
      <c r="E24" s="11" t="str">
        <f>[20]Dezembro!$B$8</f>
        <v>*</v>
      </c>
      <c r="F24" s="11" t="str">
        <f>[20]Dezembro!$B$9</f>
        <v>*</v>
      </c>
      <c r="G24" s="11" t="str">
        <f>[20]Dezembro!$B$10</f>
        <v>*</v>
      </c>
      <c r="H24" s="11" t="str">
        <f>[20]Dezembro!$B$11</f>
        <v>*</v>
      </c>
      <c r="I24" s="11" t="str">
        <f>[20]Dezembro!$B$12</f>
        <v>*</v>
      </c>
      <c r="J24" s="11" t="str">
        <f>[20]Dezembro!$B$13</f>
        <v>*</v>
      </c>
      <c r="K24" s="11" t="str">
        <f>[20]Dezembro!$B$14</f>
        <v>*</v>
      </c>
      <c r="L24" s="11" t="str">
        <f>[20]Dezembro!$B$15</f>
        <v>*</v>
      </c>
      <c r="M24" s="11" t="str">
        <f>[20]Dezembro!$B$16</f>
        <v>*</v>
      </c>
      <c r="N24" s="11" t="str">
        <f>[20]Dezembro!$B$17</f>
        <v>*</v>
      </c>
      <c r="O24" s="11" t="str">
        <f>[20]Dezembro!$B$18</f>
        <v>*</v>
      </c>
      <c r="P24" s="11" t="str">
        <f>[20]Dezembro!$B$19</f>
        <v>*</v>
      </c>
      <c r="Q24" s="11" t="str">
        <f>[20]Dezembro!$B$20</f>
        <v>*</v>
      </c>
      <c r="R24" s="11" t="str">
        <f>[20]Dezembro!$B$21</f>
        <v>*</v>
      </c>
      <c r="S24" s="11" t="str">
        <f>[20]Dezembro!$B$22</f>
        <v>*</v>
      </c>
      <c r="T24" s="11" t="str">
        <f>[20]Dezembro!$B$23</f>
        <v>*</v>
      </c>
      <c r="U24" s="11" t="str">
        <f>[20]Dezembro!$B$24</f>
        <v>*</v>
      </c>
      <c r="V24" s="11" t="str">
        <f>[20]Dezembro!$B$25</f>
        <v>*</v>
      </c>
      <c r="W24" s="11" t="str">
        <f>[20]Dezembro!$B$26</f>
        <v>*</v>
      </c>
      <c r="X24" s="11" t="str">
        <f>[20]Dezembro!$B$27</f>
        <v>*</v>
      </c>
      <c r="Y24" s="11" t="str">
        <f>[20]Dezembro!$B$28</f>
        <v>*</v>
      </c>
      <c r="Z24" s="11" t="str">
        <f>[20]Dezembro!$B$29</f>
        <v>*</v>
      </c>
      <c r="AA24" s="11" t="str">
        <f>[20]Dezembro!$B$30</f>
        <v>*</v>
      </c>
      <c r="AB24" s="11" t="str">
        <f>[20]Dezembro!$B$31</f>
        <v>*</v>
      </c>
      <c r="AC24" s="11" t="str">
        <f>[20]Dezembro!$B$32</f>
        <v>*</v>
      </c>
      <c r="AD24" s="11" t="str">
        <f>[20]Dezembro!$B$33</f>
        <v>*</v>
      </c>
      <c r="AE24" s="11" t="str">
        <f>[20]Dezembro!$B$34</f>
        <v>*</v>
      </c>
      <c r="AF24" s="11" t="str">
        <f>[20]Dezembro!$B$35</f>
        <v>*</v>
      </c>
      <c r="AG24" s="94" t="e">
        <f t="shared" si="1"/>
        <v>#DIV/0!</v>
      </c>
      <c r="AI24" s="12" t="s">
        <v>35</v>
      </c>
      <c r="AJ24" t="s">
        <v>35</v>
      </c>
      <c r="AK24" t="s">
        <v>35</v>
      </c>
    </row>
    <row r="25" spans="1:38" hidden="1" x14ac:dyDescent="0.2">
      <c r="A25" s="57" t="s">
        <v>156</v>
      </c>
      <c r="B25" s="11" t="str">
        <f>[21]Dezembro!$B$5</f>
        <v>*</v>
      </c>
      <c r="C25" s="11" t="str">
        <f>[21]Dezembro!$B$6</f>
        <v>*</v>
      </c>
      <c r="D25" s="11" t="str">
        <f>[21]Dezembro!$B$7</f>
        <v>*</v>
      </c>
      <c r="E25" s="11" t="str">
        <f>[21]Dezembro!$B$8</f>
        <v>*</v>
      </c>
      <c r="F25" s="11" t="str">
        <f>[21]Dezembro!$B$9</f>
        <v>*</v>
      </c>
      <c r="G25" s="11" t="str">
        <f>[21]Dezembro!$B$10</f>
        <v>*</v>
      </c>
      <c r="H25" s="11" t="str">
        <f>[21]Dezembro!$B$11</f>
        <v>*</v>
      </c>
      <c r="I25" s="11" t="str">
        <f>[21]Dezembro!$B$12</f>
        <v>*</v>
      </c>
      <c r="J25" s="11" t="str">
        <f>[21]Dezembro!$B$13</f>
        <v>*</v>
      </c>
      <c r="K25" s="11" t="str">
        <f>[21]Dezembro!$B$14</f>
        <v>*</v>
      </c>
      <c r="L25" s="11" t="str">
        <f>[21]Dezembro!$B$15</f>
        <v>*</v>
      </c>
      <c r="M25" s="11" t="str">
        <f>[21]Dezembro!$B$16</f>
        <v>*</v>
      </c>
      <c r="N25" s="11" t="str">
        <f>[21]Dezembro!$B$17</f>
        <v>*</v>
      </c>
      <c r="O25" s="11" t="str">
        <f>[21]Dezembro!$B$18</f>
        <v>*</v>
      </c>
      <c r="P25" s="11" t="str">
        <f>[21]Dezembro!$B$19</f>
        <v>*</v>
      </c>
      <c r="Q25" s="11" t="str">
        <f>[21]Dezembro!$B$20</f>
        <v>*</v>
      </c>
      <c r="R25" s="11" t="str">
        <f>[21]Dezembro!$B$21</f>
        <v>*</v>
      </c>
      <c r="S25" s="11" t="str">
        <f>[21]Dezembro!$B$22</f>
        <v>*</v>
      </c>
      <c r="T25" s="11" t="str">
        <f>[21]Dezembro!$B$23</f>
        <v>*</v>
      </c>
      <c r="U25" s="11" t="str">
        <f>[21]Dezembro!$B$24</f>
        <v>*</v>
      </c>
      <c r="V25" s="11" t="str">
        <f>[21]Dezembro!$B$25</f>
        <v>*</v>
      </c>
      <c r="W25" s="11" t="str">
        <f>[21]Dezembro!$B$26</f>
        <v>*</v>
      </c>
      <c r="X25" s="11" t="str">
        <f>[21]Dezembro!$B$27</f>
        <v>*</v>
      </c>
      <c r="Y25" s="11" t="str">
        <f>[21]Dezembro!$B$28</f>
        <v>*</v>
      </c>
      <c r="Z25" s="11" t="str">
        <f>[21]Dezembro!$B$29</f>
        <v>*</v>
      </c>
      <c r="AA25" s="11" t="str">
        <f>[21]Dezembro!$B$30</f>
        <v>*</v>
      </c>
      <c r="AB25" s="11" t="str">
        <f>[21]Dezembro!$B$31</f>
        <v>*</v>
      </c>
      <c r="AC25" s="11" t="str">
        <f>[21]Dezembro!$B$32</f>
        <v>*</v>
      </c>
      <c r="AD25" s="11" t="str">
        <f>[21]Dezembro!$B$33</f>
        <v>*</v>
      </c>
      <c r="AE25" s="11" t="str">
        <f>[21]Dezembro!$B$34</f>
        <v>*</v>
      </c>
      <c r="AF25" s="11" t="str">
        <f>[21]Dezembro!$B$35</f>
        <v>*</v>
      </c>
      <c r="AG25" s="94" t="e">
        <f t="shared" si="1"/>
        <v>#DIV/0!</v>
      </c>
      <c r="AH25" s="12" t="s">
        <v>35</v>
      </c>
      <c r="AI25" s="12" t="s">
        <v>35</v>
      </c>
      <c r="AJ25" t="s">
        <v>35</v>
      </c>
    </row>
    <row r="26" spans="1:38" x14ac:dyDescent="0.2">
      <c r="A26" s="57" t="s">
        <v>157</v>
      </c>
      <c r="B26" s="11">
        <f>[22]Dezembro!$B$5</f>
        <v>27.275000000000002</v>
      </c>
      <c r="C26" s="11">
        <f>[22]Dezembro!$B$6</f>
        <v>26.395833333333332</v>
      </c>
      <c r="D26" s="11">
        <f>[22]Dezembro!$B$7</f>
        <v>24.808333333333334</v>
      </c>
      <c r="E26" s="11">
        <f>[22]Dezembro!$B$8</f>
        <v>24.508333333333329</v>
      </c>
      <c r="F26" s="11">
        <f>[22]Dezembro!$B$9</f>
        <v>26.095833333333328</v>
      </c>
      <c r="G26" s="11">
        <f>[22]Dezembro!$B$10</f>
        <v>26.679166666666664</v>
      </c>
      <c r="H26" s="11">
        <f>[22]Dezembro!$B$11</f>
        <v>28.158333333333331</v>
      </c>
      <c r="I26" s="11">
        <f>[22]Dezembro!$B$12</f>
        <v>28.866666666666671</v>
      </c>
      <c r="J26" s="11">
        <f>[22]Dezembro!$B$13</f>
        <v>27.541666666666668</v>
      </c>
      <c r="K26" s="11">
        <f>[22]Dezembro!$B$14</f>
        <v>26.399999999999995</v>
      </c>
      <c r="L26" s="11">
        <f>[22]Dezembro!$B$15</f>
        <v>25.995833333333334</v>
      </c>
      <c r="M26" s="11">
        <f>[22]Dezembro!$B$16</f>
        <v>27.3125</v>
      </c>
      <c r="N26" s="11">
        <f>[22]Dezembro!$B$17</f>
        <v>27.154166666666665</v>
      </c>
      <c r="O26" s="11">
        <f>[22]Dezembro!$B$18</f>
        <v>27.083333333333332</v>
      </c>
      <c r="P26" s="11">
        <f>[22]Dezembro!$B$19</f>
        <v>26.820833333333329</v>
      </c>
      <c r="Q26" s="11">
        <f>[22]Dezembro!$B$20</f>
        <v>27.933333333333334</v>
      </c>
      <c r="R26" s="11">
        <f>[22]Dezembro!$B$21</f>
        <v>26.516666666666666</v>
      </c>
      <c r="S26" s="11">
        <f>[22]Dezembro!$B$22</f>
        <v>23.079166666666666</v>
      </c>
      <c r="T26" s="11">
        <f>[22]Dezembro!$B$23</f>
        <v>24.016666666666666</v>
      </c>
      <c r="U26" s="11">
        <f>[22]Dezembro!$B$24</f>
        <v>25.583333333333332</v>
      </c>
      <c r="V26" s="11">
        <f>[22]Dezembro!$B$25</f>
        <v>26.187499999999996</v>
      </c>
      <c r="W26" s="11">
        <f>[22]Dezembro!$B$26</f>
        <v>25.483333333333334</v>
      </c>
      <c r="X26" s="11">
        <f>[22]Dezembro!$B$27</f>
        <v>25.55</v>
      </c>
      <c r="Y26" s="11">
        <f>[22]Dezembro!$B$28</f>
        <v>25.704166666666666</v>
      </c>
      <c r="Z26" s="11">
        <f>[22]Dezembro!$B$29</f>
        <v>23.987499999999997</v>
      </c>
      <c r="AA26" s="11">
        <f>[22]Dezembro!$B$30</f>
        <v>26.258333333333326</v>
      </c>
      <c r="AB26" s="11">
        <f>[22]Dezembro!$B$31</f>
        <v>28.879166666666666</v>
      </c>
      <c r="AC26" s="11">
        <f>[22]Dezembro!$B$32</f>
        <v>26.695833333333336</v>
      </c>
      <c r="AD26" s="11">
        <f>[22]Dezembro!$B$33</f>
        <v>26.508333333333329</v>
      </c>
      <c r="AE26" s="11">
        <f>[22]Dezembro!$B$34</f>
        <v>28.070833333333336</v>
      </c>
      <c r="AF26" s="11">
        <f>[22]Dezembro!$B$35</f>
        <v>27.929166666666664</v>
      </c>
      <c r="AG26" s="94">
        <f t="shared" si="1"/>
        <v>26.434811827956985</v>
      </c>
      <c r="AI26" s="12" t="s">
        <v>35</v>
      </c>
      <c r="AJ26" t="s">
        <v>35</v>
      </c>
      <c r="AK26" t="s">
        <v>35</v>
      </c>
    </row>
    <row r="27" spans="1:38" x14ac:dyDescent="0.2">
      <c r="A27" s="57" t="s">
        <v>8</v>
      </c>
      <c r="B27" s="11">
        <f>[23]Dezembro!$B$5</f>
        <v>25.175000000000008</v>
      </c>
      <c r="C27" s="11">
        <f>[23]Dezembro!$B$6</f>
        <v>24.754166666666666</v>
      </c>
      <c r="D27" s="11">
        <f>[23]Dezembro!$B$7</f>
        <v>25.191666666666663</v>
      </c>
      <c r="E27" s="11">
        <f>[23]Dezembro!$B$8</f>
        <v>25.150000000000002</v>
      </c>
      <c r="F27" s="11">
        <f>[23]Dezembro!$B$9</f>
        <v>25.412500000000005</v>
      </c>
      <c r="G27" s="11">
        <f>[23]Dezembro!$B$10</f>
        <v>26.708333333333329</v>
      </c>
      <c r="H27" s="11">
        <f>[23]Dezembro!$B$11</f>
        <v>27.058333333333326</v>
      </c>
      <c r="I27" s="11">
        <f>[23]Dezembro!$B$12</f>
        <v>28.295833333333334</v>
      </c>
      <c r="J27" s="11">
        <f>[23]Dezembro!$B$13</f>
        <v>27.404166666666669</v>
      </c>
      <c r="K27" s="11">
        <f>[23]Dezembro!$B$14</f>
        <v>26.916666666666661</v>
      </c>
      <c r="L27" s="11">
        <f>[23]Dezembro!$B$15</f>
        <v>24.983333333333331</v>
      </c>
      <c r="M27" s="11">
        <f>[23]Dezembro!$B$16</f>
        <v>26.304166666666671</v>
      </c>
      <c r="N27" s="11">
        <f>[23]Dezembro!$B$17</f>
        <v>27.183333333333326</v>
      </c>
      <c r="O27" s="11">
        <f>[23]Dezembro!$B$18</f>
        <v>24.541666666666668</v>
      </c>
      <c r="P27" s="11">
        <f>[23]Dezembro!$B$19</f>
        <v>25.150000000000002</v>
      </c>
      <c r="Q27" s="11">
        <f>[23]Dezembro!$B$20</f>
        <v>26.075000000000003</v>
      </c>
      <c r="R27" s="11">
        <f>[23]Dezembro!$B$21</f>
        <v>25.633333333333329</v>
      </c>
      <c r="S27" s="11">
        <f>[23]Dezembro!$B$22</f>
        <v>22.283333333333335</v>
      </c>
      <c r="T27" s="11">
        <f>[23]Dezembro!$B$23</f>
        <v>22.891666666666666</v>
      </c>
      <c r="U27" s="11">
        <f>[23]Dezembro!$B$24</f>
        <v>24.308333333333337</v>
      </c>
      <c r="V27" s="11">
        <f>[23]Dezembro!$B$25</f>
        <v>24.683333333333334</v>
      </c>
      <c r="W27" s="11">
        <f>[23]Dezembro!$B$26</f>
        <v>24.412500000000005</v>
      </c>
      <c r="X27" s="11">
        <f>[23]Dezembro!$B$27</f>
        <v>24.099999999999998</v>
      </c>
      <c r="Y27" s="11">
        <f>[23]Dezembro!$B$28</f>
        <v>24.845833333333331</v>
      </c>
      <c r="Z27" s="11">
        <f>[23]Dezembro!$B$29</f>
        <v>23.399999999999995</v>
      </c>
      <c r="AA27" s="11">
        <f>[23]Dezembro!$B$30</f>
        <v>25.641666666666666</v>
      </c>
      <c r="AB27" s="11">
        <f>[23]Dezembro!$B$31</f>
        <v>27.575000000000003</v>
      </c>
      <c r="AC27" s="11">
        <f>[23]Dezembro!$B$32</f>
        <v>26.558333333333334</v>
      </c>
      <c r="AD27" s="11">
        <f>[23]Dezembro!$B$33</f>
        <v>25.337500000000006</v>
      </c>
      <c r="AE27" s="11">
        <f>[23]Dezembro!$B$34</f>
        <v>25.774999999999995</v>
      </c>
      <c r="AF27" s="11">
        <f>[23]Dezembro!$B$35</f>
        <v>27.445833333333329</v>
      </c>
      <c r="AG27" s="94">
        <f t="shared" si="1"/>
        <v>25.522446236559137</v>
      </c>
      <c r="AJ27" t="s">
        <v>35</v>
      </c>
      <c r="AK27" t="s">
        <v>35</v>
      </c>
    </row>
    <row r="28" spans="1:38" hidden="1" x14ac:dyDescent="0.2">
      <c r="A28" s="57" t="s">
        <v>9</v>
      </c>
      <c r="B28" s="11" t="str">
        <f>[24]Dezembro!$B$5</f>
        <v>*</v>
      </c>
      <c r="C28" s="11" t="str">
        <f>[24]Dezembro!$B$6</f>
        <v>*</v>
      </c>
      <c r="D28" s="11" t="str">
        <f>[24]Dezembro!$B$7</f>
        <v>*</v>
      </c>
      <c r="E28" s="11" t="str">
        <f>[24]Dezembro!$B$8</f>
        <v>*</v>
      </c>
      <c r="F28" s="11" t="str">
        <f>[24]Dezembro!$B$9</f>
        <v>*</v>
      </c>
      <c r="G28" s="11" t="str">
        <f>[24]Dezembro!$B$10</f>
        <v>*</v>
      </c>
      <c r="H28" s="11" t="str">
        <f>[24]Dezembro!$B$11</f>
        <v>*</v>
      </c>
      <c r="I28" s="11" t="str">
        <f>[24]Dezembro!$B$12</f>
        <v>*</v>
      </c>
      <c r="J28" s="11" t="str">
        <f>[24]Dezembro!$B$13</f>
        <v>*</v>
      </c>
      <c r="K28" s="11" t="str">
        <f>[24]Dezembro!$B$14</f>
        <v>*</v>
      </c>
      <c r="L28" s="11" t="str">
        <f>[24]Dezembro!$B$15</f>
        <v>*</v>
      </c>
      <c r="M28" s="11" t="str">
        <f>[24]Dezembro!$B$16</f>
        <v>*</v>
      </c>
      <c r="N28" s="11" t="str">
        <f>[24]Dezembro!$B$17</f>
        <v>*</v>
      </c>
      <c r="O28" s="11" t="str">
        <f>[24]Dezembro!$B$18</f>
        <v>*</v>
      </c>
      <c r="P28" s="11" t="str">
        <f>[24]Dezembro!$B$19</f>
        <v>*</v>
      </c>
      <c r="Q28" s="11" t="str">
        <f>[24]Dezembro!$B$20</f>
        <v>*</v>
      </c>
      <c r="R28" s="11" t="str">
        <f>[24]Dezembro!$B$21</f>
        <v>*</v>
      </c>
      <c r="S28" s="11" t="str">
        <f>[24]Dezembro!$B$22</f>
        <v>*</v>
      </c>
      <c r="T28" s="11" t="str">
        <f>[24]Dezembro!$B$23</f>
        <v>*</v>
      </c>
      <c r="U28" s="11" t="str">
        <f>[24]Dezembro!$B$24</f>
        <v>*</v>
      </c>
      <c r="V28" s="11" t="str">
        <f>[24]Dezembro!$B$25</f>
        <v>*</v>
      </c>
      <c r="W28" s="11" t="str">
        <f>[24]Dezembro!$B$26</f>
        <v>*</v>
      </c>
      <c r="X28" s="11" t="str">
        <f>[24]Dezembro!$B$27</f>
        <v>*</v>
      </c>
      <c r="Y28" s="11" t="str">
        <f>[24]Dezembro!$B$28</f>
        <v>*</v>
      </c>
      <c r="Z28" s="11" t="str">
        <f>[24]Dezembro!$B$29</f>
        <v>*</v>
      </c>
      <c r="AA28" s="11" t="str">
        <f>[24]Dezembro!$B$30</f>
        <v>*</v>
      </c>
      <c r="AB28" s="11" t="str">
        <f>[24]Dezembro!$B$31</f>
        <v>*</v>
      </c>
      <c r="AC28" s="11" t="str">
        <f>[24]Dezembro!$B$32</f>
        <v>*</v>
      </c>
      <c r="AD28" s="11" t="str">
        <f>[24]Dezembro!$B$33</f>
        <v>*</v>
      </c>
      <c r="AE28" s="11" t="str">
        <f>[24]Dezembro!$B$34</f>
        <v>*</v>
      </c>
      <c r="AF28" s="11" t="str">
        <f>[24]Dezembro!$B$35</f>
        <v>*</v>
      </c>
      <c r="AG28" s="94" t="e">
        <f t="shared" si="1"/>
        <v>#DIV/0!</v>
      </c>
      <c r="AH28" t="s">
        <v>35</v>
      </c>
      <c r="AJ28" t="s">
        <v>35</v>
      </c>
      <c r="AK28" t="s">
        <v>35</v>
      </c>
    </row>
    <row r="29" spans="1:38" x14ac:dyDescent="0.2">
      <c r="A29" s="57" t="s">
        <v>32</v>
      </c>
      <c r="B29" s="11">
        <f>[25]Dezembro!$B$5</f>
        <v>27.565217391304344</v>
      </c>
      <c r="C29" s="11">
        <f>[25]Dezembro!$B$6</f>
        <v>26.929166666666664</v>
      </c>
      <c r="D29" s="11">
        <f>[25]Dezembro!$B$7</f>
        <v>25.533333333333335</v>
      </c>
      <c r="E29" s="11">
        <f>[25]Dezembro!$B$8</f>
        <v>26.165217391304335</v>
      </c>
      <c r="F29" s="11">
        <f>[25]Dezembro!$B$9</f>
        <v>26.886956521739133</v>
      </c>
      <c r="G29" s="11">
        <f>[25]Dezembro!$B$10</f>
        <v>27.383333333333329</v>
      </c>
      <c r="H29" s="11">
        <f>[25]Dezembro!$B$11</f>
        <v>29.375</v>
      </c>
      <c r="I29" s="11">
        <f>[25]Dezembro!$B$12</f>
        <v>30.654166666666665</v>
      </c>
      <c r="J29" s="11">
        <f>[25]Dezembro!$B$13</f>
        <v>30.404166666666665</v>
      </c>
      <c r="K29" s="11">
        <f>[25]Dezembro!$B$14</f>
        <v>28.720833333333335</v>
      </c>
      <c r="L29" s="11">
        <f>[25]Dezembro!$B$15</f>
        <v>26.139130434782615</v>
      </c>
      <c r="M29" s="11">
        <f>[25]Dezembro!$B$16</f>
        <v>28.358333333333334</v>
      </c>
      <c r="N29" s="11">
        <f>[25]Dezembro!$B$17</f>
        <v>27.470833333333331</v>
      </c>
      <c r="O29" s="11">
        <f>[25]Dezembro!$B$18</f>
        <v>28.429166666666671</v>
      </c>
      <c r="P29" s="11">
        <f>[25]Dezembro!$B$19</f>
        <v>29.67916666666666</v>
      </c>
      <c r="Q29" s="11">
        <f>[25]Dezembro!$B$20</f>
        <v>29.629166666666666</v>
      </c>
      <c r="R29" s="11">
        <f>[25]Dezembro!$B$21</f>
        <v>26.299999999999997</v>
      </c>
      <c r="S29" s="11">
        <f>[25]Dezembro!$B$22</f>
        <v>23.179166666666664</v>
      </c>
      <c r="T29" s="11">
        <f>[25]Dezembro!$B$23</f>
        <v>25.233333333333338</v>
      </c>
      <c r="U29" s="11">
        <f>[25]Dezembro!$B$24</f>
        <v>27.325000000000006</v>
      </c>
      <c r="V29" s="11">
        <f>[25]Dezembro!$B$25</f>
        <v>27.570833333333336</v>
      </c>
      <c r="W29" s="11">
        <f>[25]Dezembro!$B$26</f>
        <v>27.575000000000003</v>
      </c>
      <c r="X29" s="11">
        <f>[25]Dezembro!$B$27</f>
        <v>27.724999999999994</v>
      </c>
      <c r="Y29" s="11">
        <f>[25]Dezembro!$B$28</f>
        <v>27.19583333333334</v>
      </c>
      <c r="Z29" s="11">
        <f>[25]Dezembro!$B$29</f>
        <v>27.004166666666663</v>
      </c>
      <c r="AA29" s="11">
        <f>[25]Dezembro!$B$30</f>
        <v>28.204545454545453</v>
      </c>
      <c r="AB29" s="11" t="str">
        <f>[25]Dezembro!$B$31</f>
        <v>*</v>
      </c>
      <c r="AC29" s="11" t="str">
        <f>[25]Dezembro!$B$32</f>
        <v>*</v>
      </c>
      <c r="AD29" s="11" t="str">
        <f>[25]Dezembro!$B$33</f>
        <v>*</v>
      </c>
      <c r="AE29" s="11" t="str">
        <f>[25]Dezembro!$B$34</f>
        <v>*</v>
      </c>
      <c r="AF29" s="11" t="str">
        <f>[25]Dezembro!$B$35</f>
        <v>*</v>
      </c>
      <c r="AG29" s="94">
        <f t="shared" si="1"/>
        <v>27.562925661295235</v>
      </c>
      <c r="AI29" s="12" t="s">
        <v>35</v>
      </c>
    </row>
    <row r="30" spans="1:38" hidden="1" x14ac:dyDescent="0.2">
      <c r="A30" s="57" t="s">
        <v>10</v>
      </c>
      <c r="B30" s="11" t="str">
        <f>[26]Dezembro!$B$5</f>
        <v>*</v>
      </c>
      <c r="C30" s="11" t="str">
        <f>[26]Dezembro!$B$6</f>
        <v>*</v>
      </c>
      <c r="D30" s="11" t="str">
        <f>[26]Dezembro!$B$7</f>
        <v>*</v>
      </c>
      <c r="E30" s="11" t="str">
        <f>[26]Dezembro!$B$8</f>
        <v>*</v>
      </c>
      <c r="F30" s="11" t="str">
        <f>[26]Dezembro!$B$9</f>
        <v>*</v>
      </c>
      <c r="G30" s="11" t="str">
        <f>[26]Dezembro!$B$10</f>
        <v>*</v>
      </c>
      <c r="H30" s="11" t="str">
        <f>[26]Dezembro!$B$11</f>
        <v>*</v>
      </c>
      <c r="I30" s="11" t="str">
        <f>[26]Dezembro!$B$12</f>
        <v>*</v>
      </c>
      <c r="J30" s="11" t="str">
        <f>[26]Dezembro!$B$13</f>
        <v>*</v>
      </c>
      <c r="K30" s="11" t="str">
        <f>[26]Dezembro!$B$14</f>
        <v>*</v>
      </c>
      <c r="L30" s="11" t="str">
        <f>[26]Dezembro!$B$15</f>
        <v>*</v>
      </c>
      <c r="M30" s="11" t="str">
        <f>[26]Dezembro!$B$16</f>
        <v>*</v>
      </c>
      <c r="N30" s="11" t="str">
        <f>[26]Dezembro!$B$17</f>
        <v>*</v>
      </c>
      <c r="O30" s="11" t="str">
        <f>[26]Dezembro!$B$18</f>
        <v>*</v>
      </c>
      <c r="P30" s="11" t="str">
        <f>[26]Dezembro!$B$19</f>
        <v>*</v>
      </c>
      <c r="Q30" s="11" t="str">
        <f>[26]Dezembro!$B$20</f>
        <v>*</v>
      </c>
      <c r="R30" s="11" t="str">
        <f>[26]Dezembro!$B$21</f>
        <v>*</v>
      </c>
      <c r="S30" s="11" t="str">
        <f>[26]Dezembro!$B$22</f>
        <v>*</v>
      </c>
      <c r="T30" s="11" t="str">
        <f>[26]Dezembro!$B$23</f>
        <v>*</v>
      </c>
      <c r="U30" s="11" t="str">
        <f>[26]Dezembro!$B$24</f>
        <v>*</v>
      </c>
      <c r="V30" s="11" t="str">
        <f>[26]Dezembro!$B$25</f>
        <v>*</v>
      </c>
      <c r="W30" s="11" t="str">
        <f>[26]Dezembro!$B$26</f>
        <v>*</v>
      </c>
      <c r="X30" s="11" t="str">
        <f>[26]Dezembro!$B$27</f>
        <v>*</v>
      </c>
      <c r="Y30" s="11" t="str">
        <f>[26]Dezembro!$B$28</f>
        <v>*</v>
      </c>
      <c r="Z30" s="11" t="str">
        <f>[26]Dezembro!$B$29</f>
        <v>*</v>
      </c>
      <c r="AA30" s="11" t="str">
        <f>[26]Dezembro!$B$30</f>
        <v>*</v>
      </c>
      <c r="AB30" s="11" t="str">
        <f>[26]Dezembro!$B$31</f>
        <v>*</v>
      </c>
      <c r="AC30" s="11" t="str">
        <f>[26]Dezembro!$B$32</f>
        <v>*</v>
      </c>
      <c r="AD30" s="11" t="str">
        <f>[26]Dezembro!$B$33</f>
        <v>*</v>
      </c>
      <c r="AE30" s="11" t="str">
        <f>[26]Dezembro!$B$34</f>
        <v>*</v>
      </c>
      <c r="AF30" s="11" t="str">
        <f>[26]Dezembro!$B$35</f>
        <v>*</v>
      </c>
      <c r="AG30" s="94" t="e">
        <f t="shared" si="1"/>
        <v>#DIV/0!</v>
      </c>
      <c r="AK30" t="s">
        <v>35</v>
      </c>
      <c r="AL30" t="s">
        <v>35</v>
      </c>
    </row>
    <row r="31" spans="1:38" hidden="1" x14ac:dyDescent="0.2">
      <c r="A31" s="57" t="s">
        <v>158</v>
      </c>
      <c r="B31" s="11" t="str">
        <f>[27]Dezembro!$B$5</f>
        <v>*</v>
      </c>
      <c r="C31" s="11" t="str">
        <f>[27]Dezembro!$B$6</f>
        <v>*</v>
      </c>
      <c r="D31" s="11" t="str">
        <f>[27]Dezembro!$B$7</f>
        <v>*</v>
      </c>
      <c r="E31" s="11" t="str">
        <f>[27]Dezembro!$B$8</f>
        <v>*</v>
      </c>
      <c r="F31" s="11" t="str">
        <f>[27]Dezembro!$B$9</f>
        <v>*</v>
      </c>
      <c r="G31" s="11" t="str">
        <f>[27]Dezembro!$B$10</f>
        <v>*</v>
      </c>
      <c r="H31" s="11" t="str">
        <f>[27]Dezembro!$B$11</f>
        <v>*</v>
      </c>
      <c r="I31" s="11" t="str">
        <f>[27]Dezembro!$B$12</f>
        <v>*</v>
      </c>
      <c r="J31" s="11" t="str">
        <f>[27]Dezembro!$B$13</f>
        <v>*</v>
      </c>
      <c r="K31" s="11" t="str">
        <f>[27]Dezembro!$B$14</f>
        <v>*</v>
      </c>
      <c r="L31" s="11" t="str">
        <f>[27]Dezembro!$B$15</f>
        <v>*</v>
      </c>
      <c r="M31" s="11" t="str">
        <f>[27]Dezembro!$B$16</f>
        <v>*</v>
      </c>
      <c r="N31" s="11" t="str">
        <f>[27]Dezembro!$B$17</f>
        <v>*</v>
      </c>
      <c r="O31" s="11" t="str">
        <f>[27]Dezembro!$B$18</f>
        <v>*</v>
      </c>
      <c r="P31" s="11" t="str">
        <f>[27]Dezembro!$B$19</f>
        <v>*</v>
      </c>
      <c r="Q31" s="11" t="str">
        <f>[27]Dezembro!$B$20</f>
        <v>*</v>
      </c>
      <c r="R31" s="11" t="str">
        <f>[27]Dezembro!$B$21</f>
        <v>*</v>
      </c>
      <c r="S31" s="11" t="str">
        <f>[27]Dezembro!$B$22</f>
        <v>*</v>
      </c>
      <c r="T31" s="11" t="str">
        <f>[27]Dezembro!$B$23</f>
        <v>*</v>
      </c>
      <c r="U31" s="11" t="str">
        <f>[27]Dezembro!$B$24</f>
        <v>*</v>
      </c>
      <c r="V31" s="11" t="str">
        <f>[27]Dezembro!$B$25</f>
        <v>*</v>
      </c>
      <c r="W31" s="11" t="str">
        <f>[27]Dezembro!$B$26</f>
        <v>*</v>
      </c>
      <c r="X31" s="11" t="str">
        <f>[27]Dezembro!$B$27</f>
        <v>*</v>
      </c>
      <c r="Y31" s="11" t="str">
        <f>[27]Dezembro!$B$28</f>
        <v>*</v>
      </c>
      <c r="Z31" s="11" t="str">
        <f>[27]Dezembro!$B$29</f>
        <v>*</v>
      </c>
      <c r="AA31" s="11" t="str">
        <f>[27]Dezembro!$B$30</f>
        <v>*</v>
      </c>
      <c r="AB31" s="11" t="str">
        <f>[27]Dezembro!$B$31</f>
        <v>*</v>
      </c>
      <c r="AC31" s="11" t="str">
        <f>[27]Dezembro!$B$32</f>
        <v>*</v>
      </c>
      <c r="AD31" s="11" t="str">
        <f>[27]Dezembro!$B$33</f>
        <v>*</v>
      </c>
      <c r="AE31" s="11" t="str">
        <f>[27]Dezembro!$B$34</f>
        <v>*</v>
      </c>
      <c r="AF31" s="11" t="str">
        <f>[27]Dezembro!$B$35</f>
        <v>*</v>
      </c>
      <c r="AG31" s="94" t="e">
        <f t="shared" si="1"/>
        <v>#DIV/0!</v>
      </c>
      <c r="AH31" s="12" t="s">
        <v>35</v>
      </c>
    </row>
    <row r="32" spans="1:38" hidden="1" x14ac:dyDescent="0.2">
      <c r="A32" s="57" t="s">
        <v>11</v>
      </c>
      <c r="B32" s="11" t="str">
        <f>[28]Dezembro!$B$5</f>
        <v>*</v>
      </c>
      <c r="C32" s="11" t="str">
        <f>[28]Dezembro!$B$6</f>
        <v>*</v>
      </c>
      <c r="D32" s="11" t="str">
        <f>[28]Dezembro!$B$7</f>
        <v>*</v>
      </c>
      <c r="E32" s="11" t="str">
        <f>[28]Dezembro!$B$8</f>
        <v>*</v>
      </c>
      <c r="F32" s="11" t="str">
        <f>[28]Dezembro!$B$9</f>
        <v>*</v>
      </c>
      <c r="G32" s="11" t="str">
        <f>[28]Dezembro!$B$10</f>
        <v>*</v>
      </c>
      <c r="H32" s="11" t="str">
        <f>[28]Dezembro!$B$11</f>
        <v>*</v>
      </c>
      <c r="I32" s="11" t="str">
        <f>[28]Dezembro!$B$12</f>
        <v>*</v>
      </c>
      <c r="J32" s="11" t="str">
        <f>[28]Dezembro!$B$13</f>
        <v>*</v>
      </c>
      <c r="K32" s="11" t="str">
        <f>[28]Dezembro!$B$14</f>
        <v>*</v>
      </c>
      <c r="L32" s="11" t="str">
        <f>[28]Dezembro!$B$15</f>
        <v>*</v>
      </c>
      <c r="M32" s="11" t="str">
        <f>[28]Dezembro!$B$16</f>
        <v>*</v>
      </c>
      <c r="N32" s="11" t="str">
        <f>[28]Dezembro!$B$17</f>
        <v>*</v>
      </c>
      <c r="O32" s="11" t="str">
        <f>[28]Dezembro!$B$18</f>
        <v>*</v>
      </c>
      <c r="P32" s="11" t="str">
        <f>[28]Dezembro!$B$19</f>
        <v>*</v>
      </c>
      <c r="Q32" s="11" t="str">
        <f>[28]Dezembro!$B$20</f>
        <v>*</v>
      </c>
      <c r="R32" s="11" t="str">
        <f>[28]Dezembro!$B$21</f>
        <v>*</v>
      </c>
      <c r="S32" s="11" t="str">
        <f>[28]Dezembro!$B$22</f>
        <v>*</v>
      </c>
      <c r="T32" s="11" t="str">
        <f>[28]Dezembro!$B$23</f>
        <v>*</v>
      </c>
      <c r="U32" s="11" t="str">
        <f>[28]Dezembro!$B$24</f>
        <v>*</v>
      </c>
      <c r="V32" s="11" t="str">
        <f>[28]Dezembro!$B$25</f>
        <v>*</v>
      </c>
      <c r="W32" s="11" t="str">
        <f>[28]Dezembro!$B$26</f>
        <v>*</v>
      </c>
      <c r="X32" s="11" t="str">
        <f>[28]Dezembro!$B$27</f>
        <v>*</v>
      </c>
      <c r="Y32" s="11" t="str">
        <f>[28]Dezembro!$B$28</f>
        <v>*</v>
      </c>
      <c r="Z32" s="11" t="str">
        <f>[28]Dezembro!$B$29</f>
        <v>*</v>
      </c>
      <c r="AA32" s="11" t="str">
        <f>[28]Dezembro!$B$30</f>
        <v>*</v>
      </c>
      <c r="AB32" s="11" t="str">
        <f>[28]Dezembro!$B$31</f>
        <v>*</v>
      </c>
      <c r="AC32" s="11" t="str">
        <f>[28]Dezembro!$B$32</f>
        <v>*</v>
      </c>
      <c r="AD32" s="11" t="str">
        <f>[28]Dezembro!$B$33</f>
        <v>*</v>
      </c>
      <c r="AE32" s="11" t="str">
        <f>[28]Dezembro!$B$34</f>
        <v>*</v>
      </c>
      <c r="AF32" s="11" t="str">
        <f>[28]Dezembro!$B$35</f>
        <v>*</v>
      </c>
      <c r="AG32" s="94" t="e">
        <f t="shared" si="1"/>
        <v>#DIV/0!</v>
      </c>
      <c r="AI32" s="12" t="s">
        <v>35</v>
      </c>
      <c r="AK32" t="s">
        <v>35</v>
      </c>
      <c r="AL32" t="s">
        <v>35</v>
      </c>
    </row>
    <row r="33" spans="1:38" s="5" customFormat="1" x14ac:dyDescent="0.2">
      <c r="A33" s="57" t="s">
        <v>12</v>
      </c>
      <c r="B33" s="11">
        <f>[29]Dezembro!$B$5</f>
        <v>27.826086956521738</v>
      </c>
      <c r="C33" s="11">
        <f>[29]Dezembro!$B$6</f>
        <v>27.008333333333336</v>
      </c>
      <c r="D33" s="11">
        <f>[29]Dezembro!$B$7</f>
        <v>26.40454545454546</v>
      </c>
      <c r="E33" s="11">
        <f>[29]Dezembro!$B$8</f>
        <v>25.722727272727276</v>
      </c>
      <c r="F33" s="11">
        <f>[29]Dezembro!$B$9</f>
        <v>26.687500000000004</v>
      </c>
      <c r="G33" s="11">
        <f>[29]Dezembro!$B$10</f>
        <v>27.713043478260868</v>
      </c>
      <c r="H33" s="11">
        <f>[29]Dezembro!$B$11</f>
        <v>29.673913043478265</v>
      </c>
      <c r="I33" s="11">
        <f>[29]Dezembro!$B$12</f>
        <v>30.287499999999994</v>
      </c>
      <c r="J33" s="11">
        <f>[29]Dezembro!$B$13</f>
        <v>31.655000000000001</v>
      </c>
      <c r="K33" s="11">
        <f>[29]Dezembro!$B$14</f>
        <v>29.304545454545458</v>
      </c>
      <c r="L33" s="11">
        <f>[29]Dezembro!$B$15</f>
        <v>27.6</v>
      </c>
      <c r="M33" s="11">
        <f>[29]Dezembro!$B$16</f>
        <v>28.886363636363637</v>
      </c>
      <c r="N33" s="11">
        <f>[29]Dezembro!$B$17</f>
        <v>29.745454545454539</v>
      </c>
      <c r="O33" s="11">
        <f>[29]Dezembro!$B$18</f>
        <v>30.975000000000001</v>
      </c>
      <c r="P33" s="11">
        <f>[29]Dezembro!$B$19</f>
        <v>30.495652173913044</v>
      </c>
      <c r="Q33" s="11">
        <f>[29]Dezembro!$B$20</f>
        <v>28.739130434782609</v>
      </c>
      <c r="R33" s="11">
        <f>[29]Dezembro!$B$21</f>
        <v>28.023809523809526</v>
      </c>
      <c r="S33" s="11">
        <f>[29]Dezembro!$B$22</f>
        <v>22.77391304347826</v>
      </c>
      <c r="T33" s="11">
        <f>[29]Dezembro!$B$23</f>
        <v>26.082608695652173</v>
      </c>
      <c r="U33" s="11">
        <f>[29]Dezembro!$B$24</f>
        <v>27.787500000000005</v>
      </c>
      <c r="V33" s="11">
        <f>[29]Dezembro!$B$25</f>
        <v>28.341666666666669</v>
      </c>
      <c r="W33" s="11">
        <f>[29]Dezembro!$B$26</f>
        <v>28.695454545454542</v>
      </c>
      <c r="X33" s="11">
        <f>[29]Dezembro!$B$27</f>
        <v>28.286363636363635</v>
      </c>
      <c r="Y33" s="11">
        <f>[29]Dezembro!$B$28</f>
        <v>24.837499999999995</v>
      </c>
      <c r="Z33" s="11">
        <f>[29]Dezembro!$B$29</f>
        <v>26.269565217391307</v>
      </c>
      <c r="AA33" s="11">
        <f>[29]Dezembro!$B$30</f>
        <v>28.334782608695651</v>
      </c>
      <c r="AB33" s="11">
        <f>[29]Dezembro!$B$31</f>
        <v>29.608695652173914</v>
      </c>
      <c r="AC33" s="11">
        <f>[29]Dezembro!$B$32</f>
        <v>26.929166666666664</v>
      </c>
      <c r="AD33" s="11">
        <f>[29]Dezembro!$B$33</f>
        <v>27.395652173913039</v>
      </c>
      <c r="AE33" s="11">
        <f>[29]Dezembro!$B$34</f>
        <v>27.736363636363635</v>
      </c>
      <c r="AF33" s="11">
        <f>[29]Dezembro!$B$35</f>
        <v>29.377272727272736</v>
      </c>
      <c r="AG33" s="94">
        <f t="shared" si="1"/>
        <v>28.038874534768649</v>
      </c>
      <c r="AJ33" s="5" t="s">
        <v>35</v>
      </c>
      <c r="AK33" s="5" t="s">
        <v>35</v>
      </c>
    </row>
    <row r="34" spans="1:38" x14ac:dyDescent="0.2">
      <c r="A34" s="57" t="s">
        <v>13</v>
      </c>
      <c r="B34" s="11">
        <f>[30]Dezembro!$B$5</f>
        <v>28.308333333333334</v>
      </c>
      <c r="C34" s="11">
        <f>[30]Dezembro!$B$6</f>
        <v>26.9375</v>
      </c>
      <c r="D34" s="11">
        <f>[30]Dezembro!$B$7</f>
        <v>25.474999999999998</v>
      </c>
      <c r="E34" s="11">
        <f>[30]Dezembro!$B$8</f>
        <v>26.066666666666666</v>
      </c>
      <c r="F34" s="11">
        <f>[30]Dezembro!$B$9</f>
        <v>26.137500000000003</v>
      </c>
      <c r="G34" s="11">
        <f>[30]Dezembro!$B$10</f>
        <v>28.704166666666666</v>
      </c>
      <c r="H34" s="11">
        <f>[30]Dezembro!$B$11</f>
        <v>29.645833333333339</v>
      </c>
      <c r="I34" s="11">
        <f>[30]Dezembro!$B$12</f>
        <v>30.162499999999994</v>
      </c>
      <c r="J34" s="11">
        <f>[30]Dezembro!$B$13</f>
        <v>31.387500000000003</v>
      </c>
      <c r="K34" s="11">
        <f>[30]Dezembro!$B$14</f>
        <v>29.279166666666658</v>
      </c>
      <c r="L34" s="11">
        <f>[30]Dezembro!$B$15</f>
        <v>28.074999999999999</v>
      </c>
      <c r="M34" s="11">
        <f>[30]Dezembro!$B$16</f>
        <v>29.366666666666671</v>
      </c>
      <c r="N34" s="11">
        <f>[30]Dezembro!$B$17</f>
        <v>30.554166666666671</v>
      </c>
      <c r="O34" s="11">
        <f>[30]Dezembro!$B$18</f>
        <v>30.820833333333336</v>
      </c>
      <c r="P34" s="11">
        <f>[30]Dezembro!$B$19</f>
        <v>30.45</v>
      </c>
      <c r="Q34" s="11">
        <f>[30]Dezembro!$B$20</f>
        <v>27.383333333333336</v>
      </c>
      <c r="R34" s="11">
        <f>[30]Dezembro!$B$21</f>
        <v>27.766666666666666</v>
      </c>
      <c r="S34" s="11">
        <f>[30]Dezembro!$B$22</f>
        <v>25.341666666666669</v>
      </c>
      <c r="T34" s="11">
        <f>[30]Dezembro!$B$23</f>
        <v>25.579166666666666</v>
      </c>
      <c r="U34" s="11">
        <f>[30]Dezembro!$B$24</f>
        <v>27.558333333333334</v>
      </c>
      <c r="V34" s="11">
        <f>[30]Dezembro!$B$25</f>
        <v>28.712500000000006</v>
      </c>
      <c r="W34" s="11">
        <f>[30]Dezembro!$B$26</f>
        <v>28.162499999999994</v>
      </c>
      <c r="X34" s="11">
        <f>[30]Dezembro!$B$27</f>
        <v>28.241666666666671</v>
      </c>
      <c r="Y34" s="11">
        <f>[30]Dezembro!$B$28</f>
        <v>26.337499999999995</v>
      </c>
      <c r="Z34" s="11">
        <f>[30]Dezembro!$B$29</f>
        <v>26.420833333333331</v>
      </c>
      <c r="AA34" s="11">
        <f>[30]Dezembro!$B$30</f>
        <v>28.425000000000001</v>
      </c>
      <c r="AB34" s="11">
        <f>[30]Dezembro!$B$31</f>
        <v>29.266666666666666</v>
      </c>
      <c r="AC34" s="11">
        <f>[30]Dezembro!$B$32</f>
        <v>26.695833333333329</v>
      </c>
      <c r="AD34" s="11">
        <f>[30]Dezembro!$B$33</f>
        <v>27.104166666666668</v>
      </c>
      <c r="AE34" s="11">
        <f>[30]Dezembro!$B$34</f>
        <v>28.599999999999994</v>
      </c>
      <c r="AF34" s="11">
        <f>[30]Dezembro!$B$35</f>
        <v>29.154166666666672</v>
      </c>
      <c r="AG34" s="94">
        <f t="shared" si="1"/>
        <v>28.132930107526878</v>
      </c>
      <c r="AJ34" t="s">
        <v>35</v>
      </c>
      <c r="AK34" t="s">
        <v>35</v>
      </c>
      <c r="AL34" s="12" t="s">
        <v>35</v>
      </c>
    </row>
    <row r="35" spans="1:38" x14ac:dyDescent="0.2">
      <c r="A35" s="57" t="s">
        <v>159</v>
      </c>
      <c r="B35" s="11">
        <f>[31]Dezembro!$B$5</f>
        <v>26.525000000000002</v>
      </c>
      <c r="C35" s="11">
        <f>[31]Dezembro!$B$6</f>
        <v>25.070833333333329</v>
      </c>
      <c r="D35" s="11">
        <f>[31]Dezembro!$B$7</f>
        <v>24.591666666666669</v>
      </c>
      <c r="E35" s="11">
        <f>[31]Dezembro!$B$8</f>
        <v>23.745833333333337</v>
      </c>
      <c r="F35" s="11">
        <f>[31]Dezembro!$B$9</f>
        <v>24.629166666666666</v>
      </c>
      <c r="G35" s="11">
        <f>[31]Dezembro!$B$10</f>
        <v>24.82083333333334</v>
      </c>
      <c r="H35" s="11">
        <f>[31]Dezembro!$B$11</f>
        <v>27.450000000000003</v>
      </c>
      <c r="I35" s="11">
        <f>[31]Dezembro!$B$12</f>
        <v>28.358333333333334</v>
      </c>
      <c r="J35" s="11">
        <f>[31]Dezembro!$B$13</f>
        <v>26.229166666666668</v>
      </c>
      <c r="K35" s="11">
        <f>[31]Dezembro!$B$14</f>
        <v>25.612500000000001</v>
      </c>
      <c r="L35" s="11">
        <f>[31]Dezembro!$B$15</f>
        <v>26.604166666666668</v>
      </c>
      <c r="M35" s="11">
        <f>[31]Dezembro!$B$16</f>
        <v>27.616666666666671</v>
      </c>
      <c r="N35" s="11">
        <f>[31]Dezembro!$B$17</f>
        <v>26.162499999999998</v>
      </c>
      <c r="O35" s="11">
        <f>[31]Dezembro!$B$18</f>
        <v>26.529166666666665</v>
      </c>
      <c r="P35" s="11">
        <f>[31]Dezembro!$B$19</f>
        <v>27.166666666666671</v>
      </c>
      <c r="Q35" s="11">
        <f>[31]Dezembro!$B$20</f>
        <v>27.175000000000001</v>
      </c>
      <c r="R35" s="11">
        <f>[31]Dezembro!$B$21</f>
        <v>25.620833333333337</v>
      </c>
      <c r="S35" s="11">
        <f>[31]Dezembro!$B$22</f>
        <v>22.683333333333334</v>
      </c>
      <c r="T35" s="11">
        <f>[31]Dezembro!$B$23</f>
        <v>23.883333333333329</v>
      </c>
      <c r="U35" s="11">
        <f>[31]Dezembro!$B$24</f>
        <v>24.679166666666671</v>
      </c>
      <c r="V35" s="11">
        <f>[31]Dezembro!$B$25</f>
        <v>25.304166666666671</v>
      </c>
      <c r="W35" s="11">
        <f>[31]Dezembro!$B$26</f>
        <v>25.341666666666672</v>
      </c>
      <c r="X35" s="11">
        <f>[31]Dezembro!$B$27</f>
        <v>25.916666666666671</v>
      </c>
      <c r="Y35" s="11">
        <f>[31]Dezembro!$B$28</f>
        <v>25.629166666666674</v>
      </c>
      <c r="Z35" s="11">
        <f>[31]Dezembro!$B$29</f>
        <v>23.541666666666668</v>
      </c>
      <c r="AA35" s="11">
        <f>[31]Dezembro!$B$30</f>
        <v>25.445833333333336</v>
      </c>
      <c r="AB35" s="11">
        <f>[31]Dezembro!$B$31</f>
        <v>27.408333333333328</v>
      </c>
      <c r="AC35" s="11">
        <f>[31]Dezembro!$B$32</f>
        <v>25.866666666666664</v>
      </c>
      <c r="AD35" s="11">
        <f>[31]Dezembro!$B$33</f>
        <v>25.291666666666661</v>
      </c>
      <c r="AE35" s="11">
        <f>[31]Dezembro!$B$34</f>
        <v>25.441666666666666</v>
      </c>
      <c r="AF35" s="11">
        <f>[31]Dezembro!$B$35</f>
        <v>26.262499999999999</v>
      </c>
      <c r="AG35" s="94">
        <f t="shared" si="1"/>
        <v>25.69690860215054</v>
      </c>
      <c r="AK35" t="s">
        <v>35</v>
      </c>
    </row>
    <row r="36" spans="1:38" hidden="1" x14ac:dyDescent="0.2">
      <c r="A36" s="129" t="s">
        <v>130</v>
      </c>
      <c r="B36" s="11" t="str">
        <f>[32]Dezembro!$B$5</f>
        <v>*</v>
      </c>
      <c r="C36" s="11" t="str">
        <f>[32]Dezembro!$B$6</f>
        <v>*</v>
      </c>
      <c r="D36" s="11" t="str">
        <f>[32]Dezembro!$B$7</f>
        <v>*</v>
      </c>
      <c r="E36" s="11" t="str">
        <f>[32]Dezembro!$B$8</f>
        <v>*</v>
      </c>
      <c r="F36" s="11" t="str">
        <f>[32]Dezembro!$B$9</f>
        <v>*</v>
      </c>
      <c r="G36" s="11" t="str">
        <f>[32]Dezembro!$B$10</f>
        <v>*</v>
      </c>
      <c r="H36" s="11" t="str">
        <f>[32]Dezembro!$B$11</f>
        <v>*</v>
      </c>
      <c r="I36" s="11" t="str">
        <f>[32]Dezembro!$B$12</f>
        <v>*</v>
      </c>
      <c r="J36" s="11" t="str">
        <f>[32]Dezembro!$B$13</f>
        <v>*</v>
      </c>
      <c r="K36" s="11" t="str">
        <f>[32]Dezembro!$B$14</f>
        <v>*</v>
      </c>
      <c r="L36" s="11" t="str">
        <f>[32]Dezembro!$B$15</f>
        <v>*</v>
      </c>
      <c r="M36" s="11" t="str">
        <f>[32]Dezembro!$B$16</f>
        <v>*</v>
      </c>
      <c r="N36" s="11" t="str">
        <f>[32]Dezembro!$B$17</f>
        <v>*</v>
      </c>
      <c r="O36" s="11" t="str">
        <f>[32]Dezembro!$B$18</f>
        <v>*</v>
      </c>
      <c r="P36" s="11" t="str">
        <f>[32]Dezembro!$B$19</f>
        <v>*</v>
      </c>
      <c r="Q36" s="11" t="str">
        <f>[32]Dezembro!$B$20</f>
        <v>*</v>
      </c>
      <c r="R36" s="11" t="str">
        <f>[32]Dezembro!$B$21</f>
        <v>*</v>
      </c>
      <c r="S36" s="11" t="str">
        <f>[32]Dezembro!$B$22</f>
        <v>*</v>
      </c>
      <c r="T36" s="11" t="str">
        <f>[32]Dezembro!$B$23</f>
        <v>*</v>
      </c>
      <c r="U36" s="11" t="str">
        <f>[32]Dezembro!$B$24</f>
        <v>*</v>
      </c>
      <c r="V36" s="11" t="str">
        <f>[32]Dezembro!$B$25</f>
        <v>*</v>
      </c>
      <c r="W36" s="11" t="str">
        <f>[32]Dezembro!$B$26</f>
        <v>*</v>
      </c>
      <c r="X36" s="11" t="str">
        <f>[32]Dezembro!$B$27</f>
        <v>*</v>
      </c>
      <c r="Y36" s="11" t="str">
        <f>[32]Dezembro!$B$28</f>
        <v>*</v>
      </c>
      <c r="Z36" s="11" t="str">
        <f>[32]Dezembro!$B$29</f>
        <v>*</v>
      </c>
      <c r="AA36" s="11" t="str">
        <f>[32]Dezembro!$B$30</f>
        <v>*</v>
      </c>
      <c r="AB36" s="11" t="str">
        <f>[32]Dezembro!$B$31</f>
        <v>*</v>
      </c>
      <c r="AC36" s="11" t="str">
        <f>[32]Dezembro!$B$32</f>
        <v>*</v>
      </c>
      <c r="AD36" s="11" t="str">
        <f>[32]Dezembro!$B$33</f>
        <v>*</v>
      </c>
      <c r="AE36" s="11" t="str">
        <f>[32]Dezembro!$B$34</f>
        <v>*</v>
      </c>
      <c r="AF36" s="11" t="str">
        <f>[32]Dezembro!$B$35</f>
        <v>*</v>
      </c>
      <c r="AG36" s="94" t="e">
        <f t="shared" si="1"/>
        <v>#DIV/0!</v>
      </c>
      <c r="AK36" t="s">
        <v>35</v>
      </c>
    </row>
    <row r="37" spans="1:38" x14ac:dyDescent="0.2">
      <c r="A37" s="57" t="s">
        <v>14</v>
      </c>
      <c r="B37" s="11">
        <f>[33]Dezembro!$B$5</f>
        <v>24.829166666666669</v>
      </c>
      <c r="C37" s="11">
        <f>[33]Dezembro!$B$6</f>
        <v>27.862500000000008</v>
      </c>
      <c r="D37" s="11">
        <f>[33]Dezembro!$B$7</f>
        <v>24.265217391304351</v>
      </c>
      <c r="E37" s="11">
        <f>[33]Dezembro!$B$8</f>
        <v>23.720833333333331</v>
      </c>
      <c r="F37" s="11">
        <f>[33]Dezembro!$B$9</f>
        <v>25.94583333333334</v>
      </c>
      <c r="G37" s="11">
        <f>[33]Dezembro!$B$10</f>
        <v>24.783333333333335</v>
      </c>
      <c r="H37" s="11">
        <f>[33]Dezembro!$B$11</f>
        <v>24.741666666666664</v>
      </c>
      <c r="I37" s="11">
        <f>[33]Dezembro!$B$12</f>
        <v>27.179166666666664</v>
      </c>
      <c r="J37" s="11">
        <f>[33]Dezembro!$B$13</f>
        <v>28.249999999999996</v>
      </c>
      <c r="K37" s="11">
        <f>[33]Dezembro!$B$14</f>
        <v>27.88333333333334</v>
      </c>
      <c r="L37" s="11">
        <f>[33]Dezembro!$B$15</f>
        <v>26.129166666666666</v>
      </c>
      <c r="M37" s="11">
        <f>[33]Dezembro!$B$16</f>
        <v>26.008333333333329</v>
      </c>
      <c r="N37" s="11">
        <f>[33]Dezembro!$B$17</f>
        <v>23.962500000000006</v>
      </c>
      <c r="O37" s="11">
        <f>[33]Dezembro!$B$18</f>
        <v>25.191666666666674</v>
      </c>
      <c r="P37" s="11">
        <f>[33]Dezembro!$B$19</f>
        <v>26.279166666666669</v>
      </c>
      <c r="Q37" s="11">
        <f>[33]Dezembro!$B$20</f>
        <v>25.504166666666666</v>
      </c>
      <c r="R37" s="11">
        <f>[33]Dezembro!$B$21</f>
        <v>26.116666666666664</v>
      </c>
      <c r="S37" s="11">
        <f>[33]Dezembro!$B$22</f>
        <v>25.225000000000005</v>
      </c>
      <c r="T37" s="11">
        <f>[33]Dezembro!$B$23</f>
        <v>24.745833333333334</v>
      </c>
      <c r="U37" s="11">
        <f>[33]Dezembro!$B$24</f>
        <v>25.437499999999996</v>
      </c>
      <c r="V37" s="11">
        <f>[33]Dezembro!$B$25</f>
        <v>25.437500000000004</v>
      </c>
      <c r="W37" s="11">
        <f>[33]Dezembro!$B$26</f>
        <v>25.012499999999999</v>
      </c>
      <c r="X37" s="11">
        <f>[33]Dezembro!$B$27</f>
        <v>25.595833333333331</v>
      </c>
      <c r="Y37" s="11">
        <f>[33]Dezembro!$B$28</f>
        <v>25.554166666666664</v>
      </c>
      <c r="Z37" s="11">
        <f>[33]Dezembro!$B$29</f>
        <v>26.237500000000001</v>
      </c>
      <c r="AA37" s="11">
        <f>[33]Dezembro!$B$30</f>
        <v>25.891666666666666</v>
      </c>
      <c r="AB37" s="11">
        <f>[33]Dezembro!$B$31</f>
        <v>27.154166666666658</v>
      </c>
      <c r="AC37" s="11">
        <f>[33]Dezembro!$B$32</f>
        <v>27.74166666666666</v>
      </c>
      <c r="AD37" s="11">
        <f>[33]Dezembro!$B$33</f>
        <v>25.687500000000004</v>
      </c>
      <c r="AE37" s="11">
        <f>[33]Dezembro!$B$34</f>
        <v>25.629166666666674</v>
      </c>
      <c r="AF37" s="11">
        <f>[33]Dezembro!$B$35</f>
        <v>25.987500000000001</v>
      </c>
      <c r="AG37" s="94">
        <f t="shared" si="1"/>
        <v>25.806136044880787</v>
      </c>
      <c r="AJ37" t="s">
        <v>35</v>
      </c>
      <c r="AK37" t="s">
        <v>35</v>
      </c>
    </row>
    <row r="38" spans="1:38" hidden="1" x14ac:dyDescent="0.2">
      <c r="A38" s="129" t="s">
        <v>160</v>
      </c>
      <c r="B38" s="11" t="str">
        <f>[34]Dezembro!$B$5</f>
        <v xml:space="preserve"> </v>
      </c>
      <c r="C38" s="11" t="str">
        <f>[34]Dezembro!$B$6</f>
        <v>*</v>
      </c>
      <c r="D38" s="11" t="str">
        <f>[34]Dezembro!$B$7</f>
        <v>*</v>
      </c>
      <c r="E38" s="11" t="str">
        <f>[34]Dezembro!$B$8</f>
        <v>*</v>
      </c>
      <c r="F38" s="11" t="str">
        <f>[34]Dezembro!$B$9</f>
        <v>*</v>
      </c>
      <c r="G38" s="11" t="str">
        <f>[34]Dezembro!$B$10</f>
        <v>*</v>
      </c>
      <c r="H38" s="11" t="str">
        <f>[34]Dezembro!$B$11</f>
        <v>*</v>
      </c>
      <c r="I38" s="11" t="str">
        <f>[34]Dezembro!$B$12</f>
        <v>*</v>
      </c>
      <c r="J38" s="11" t="str">
        <f>[34]Dezembro!$B$13</f>
        <v>*</v>
      </c>
      <c r="K38" s="11" t="str">
        <f>[34]Dezembro!$B$14</f>
        <v>*</v>
      </c>
      <c r="L38" s="11" t="str">
        <f>[34]Dezembro!$B$15</f>
        <v>*</v>
      </c>
      <c r="M38" s="11" t="str">
        <f>[34]Dezembro!$B$16</f>
        <v>*</v>
      </c>
      <c r="N38" s="11" t="str">
        <f>[34]Dezembro!$B$17</f>
        <v>*</v>
      </c>
      <c r="O38" s="11" t="str">
        <f>[34]Dezembro!$B$18</f>
        <v>*</v>
      </c>
      <c r="P38" s="11" t="str">
        <f>[34]Dezembro!$B$19</f>
        <v>*</v>
      </c>
      <c r="Q38" s="11" t="str">
        <f>[34]Dezembro!$B$20</f>
        <v>*</v>
      </c>
      <c r="R38" s="11" t="str">
        <f>[34]Dezembro!$B$21</f>
        <v>*</v>
      </c>
      <c r="S38" s="11" t="str">
        <f>[34]Dezembro!$B$22</f>
        <v>*</v>
      </c>
      <c r="T38" s="11" t="str">
        <f>[34]Dezembro!$B$23</f>
        <v>*</v>
      </c>
      <c r="U38" s="11" t="str">
        <f>[34]Dezembro!$B$24</f>
        <v>*</v>
      </c>
      <c r="V38" s="11" t="str">
        <f>[34]Dezembro!$B$25</f>
        <v>*</v>
      </c>
      <c r="W38" s="11" t="str">
        <f>[34]Dezembro!$B$26</f>
        <v>*</v>
      </c>
      <c r="X38" s="11" t="str">
        <f>[34]Dezembro!$B$27</f>
        <v>*</v>
      </c>
      <c r="Y38" s="11" t="str">
        <f>[34]Dezembro!$B$28</f>
        <v>*</v>
      </c>
      <c r="Z38" s="11" t="str">
        <f>[34]Dezembro!$B$29</f>
        <v>*</v>
      </c>
      <c r="AA38" s="11" t="str">
        <f>[34]Dezembro!$B$30</f>
        <v>*</v>
      </c>
      <c r="AB38" s="11" t="str">
        <f>[34]Dezembro!$B$31</f>
        <v>*</v>
      </c>
      <c r="AC38" s="11" t="str">
        <f>[34]Dezembro!$B$32</f>
        <v>*</v>
      </c>
      <c r="AD38" s="11" t="str">
        <f>[34]Dezembro!$B$33</f>
        <v>*</v>
      </c>
      <c r="AE38" s="11" t="str">
        <f>[34]Dezembro!$B$34</f>
        <v>*</v>
      </c>
      <c r="AF38" s="11" t="str">
        <f>[34]Dezembro!$B$35</f>
        <v>*</v>
      </c>
      <c r="AG38" s="94" t="e">
        <f t="shared" si="1"/>
        <v>#DIV/0!</v>
      </c>
      <c r="AI38" s="119" t="s">
        <v>35</v>
      </c>
      <c r="AJ38" s="119" t="s">
        <v>35</v>
      </c>
    </row>
    <row r="39" spans="1:38" x14ac:dyDescent="0.2">
      <c r="A39" s="57" t="s">
        <v>15</v>
      </c>
      <c r="B39" s="11">
        <f>[35]Dezembro!$B$5</f>
        <v>24.154166666666665</v>
      </c>
      <c r="C39" s="11">
        <f>[35]Dezembro!$B$6</f>
        <v>23.841666666666669</v>
      </c>
      <c r="D39" s="11">
        <f>[35]Dezembro!$B$7</f>
        <v>23.233333333333334</v>
      </c>
      <c r="E39" s="11">
        <f>[35]Dezembro!$B$8</f>
        <v>23.908333333333331</v>
      </c>
      <c r="F39" s="11">
        <f>[35]Dezembro!$B$9</f>
        <v>24.987500000000001</v>
      </c>
      <c r="G39" s="11">
        <f>[35]Dezembro!$B$10</f>
        <v>25.908333333333331</v>
      </c>
      <c r="H39" s="11">
        <f>[35]Dezembro!$B$11</f>
        <v>27.200000000000003</v>
      </c>
      <c r="I39" s="11">
        <f>[35]Dezembro!$B$12</f>
        <v>27.733333333333324</v>
      </c>
      <c r="J39" s="11">
        <f>[35]Dezembro!$B$13</f>
        <v>27.329166666666666</v>
      </c>
      <c r="K39" s="11">
        <f>[35]Dezembro!$B$14</f>
        <v>24.908333333333335</v>
      </c>
      <c r="L39" s="11">
        <f>[35]Dezembro!$B$15</f>
        <v>24.204166666666666</v>
      </c>
      <c r="M39" s="11">
        <f>[35]Dezembro!$B$16</f>
        <v>25.966666666666672</v>
      </c>
      <c r="N39" s="11">
        <f>[35]Dezembro!$B$17</f>
        <v>25.479166666666668</v>
      </c>
      <c r="O39" s="11">
        <f>[35]Dezembro!$B$18</f>
        <v>25.379166666666659</v>
      </c>
      <c r="P39" s="11">
        <f>[35]Dezembro!$B$19</f>
        <v>24.704166666666669</v>
      </c>
      <c r="Q39" s="11">
        <f>[35]Dezembro!$B$20</f>
        <v>25.987500000000001</v>
      </c>
      <c r="R39" s="11">
        <f>[35]Dezembro!$B$21</f>
        <v>25.316666666666663</v>
      </c>
      <c r="S39" s="11">
        <f>[35]Dezembro!$B$22</f>
        <v>21.383333333333336</v>
      </c>
      <c r="T39" s="11">
        <f>[35]Dezembro!$B$23</f>
        <v>22.950000000000003</v>
      </c>
      <c r="U39" s="11">
        <f>[35]Dezembro!$B$24</f>
        <v>23.862500000000001</v>
      </c>
      <c r="V39" s="11">
        <f>[35]Dezembro!$B$25</f>
        <v>24.637499999999999</v>
      </c>
      <c r="W39" s="11">
        <f>[35]Dezembro!$B$26</f>
        <v>23.591666666666665</v>
      </c>
      <c r="X39" s="11">
        <f>[35]Dezembro!$B$27</f>
        <v>23.574999999999999</v>
      </c>
      <c r="Y39" s="11">
        <f>[35]Dezembro!$B$28</f>
        <v>23.158333333333335</v>
      </c>
      <c r="Z39" s="11">
        <f>[35]Dezembro!$B$29</f>
        <v>22.166666666666668</v>
      </c>
      <c r="AA39" s="11">
        <f>[35]Dezembro!$B$30</f>
        <v>24.579166666666666</v>
      </c>
      <c r="AB39" s="11">
        <f>[35]Dezembro!$B$31</f>
        <v>27.037499999999998</v>
      </c>
      <c r="AC39" s="11">
        <f>[35]Dezembro!$B$32</f>
        <v>24.799999999999997</v>
      </c>
      <c r="AD39" s="11">
        <f>[35]Dezembro!$B$33</f>
        <v>24.299999999999997</v>
      </c>
      <c r="AE39" s="11">
        <f>[35]Dezembro!$B$34</f>
        <v>25.904166666666672</v>
      </c>
      <c r="AF39" s="11">
        <f>[35]Dezembro!$B$35</f>
        <v>26.558333333333337</v>
      </c>
      <c r="AG39" s="94">
        <f t="shared" si="1"/>
        <v>24.798252688172045</v>
      </c>
      <c r="AH39" s="12" t="s">
        <v>35</v>
      </c>
      <c r="AI39" s="12" t="s">
        <v>35</v>
      </c>
      <c r="AJ39" t="s">
        <v>35</v>
      </c>
      <c r="AK39" t="s">
        <v>35</v>
      </c>
    </row>
    <row r="40" spans="1:38" hidden="1" x14ac:dyDescent="0.2">
      <c r="A40" s="130" t="s">
        <v>16</v>
      </c>
      <c r="B40" s="11" t="str">
        <f>[36]Dezembro!$B$5</f>
        <v>*</v>
      </c>
      <c r="C40" s="11" t="str">
        <f>[36]Dezembro!$B$6</f>
        <v>*</v>
      </c>
      <c r="D40" s="11" t="str">
        <f>[36]Dezembro!$B$7</f>
        <v>*</v>
      </c>
      <c r="E40" s="11" t="str">
        <f>[36]Dezembro!$B$8</f>
        <v>*</v>
      </c>
      <c r="F40" s="11" t="str">
        <f>[36]Dezembro!$B$9</f>
        <v>*</v>
      </c>
      <c r="G40" s="11" t="str">
        <f>[36]Dezembro!$B$10</f>
        <v>*</v>
      </c>
      <c r="H40" s="11" t="str">
        <f>[36]Dezembro!$B$11</f>
        <v>*</v>
      </c>
      <c r="I40" s="11" t="str">
        <f>[36]Dezembro!$B$12</f>
        <v>*</v>
      </c>
      <c r="J40" s="11" t="str">
        <f>[36]Dezembro!$B$13</f>
        <v>*</v>
      </c>
      <c r="K40" s="11" t="str">
        <f>[36]Dezembro!$B$14</f>
        <v>*</v>
      </c>
      <c r="L40" s="11" t="str">
        <f>[36]Dezembro!$B$15</f>
        <v>*</v>
      </c>
      <c r="M40" s="11" t="str">
        <f>[36]Dezembro!$B$16</f>
        <v>*</v>
      </c>
      <c r="N40" s="11" t="str">
        <f>[36]Dezembro!$B$17</f>
        <v>*</v>
      </c>
      <c r="O40" s="11" t="str">
        <f>[36]Dezembro!$B$18</f>
        <v>*</v>
      </c>
      <c r="P40" s="11" t="str">
        <f>[36]Dezembro!$B$19</f>
        <v>*</v>
      </c>
      <c r="Q40" s="11" t="str">
        <f>[36]Dezembro!$B$20</f>
        <v>*</v>
      </c>
      <c r="R40" s="11" t="str">
        <f>[36]Dezembro!$B$21</f>
        <v>*</v>
      </c>
      <c r="S40" s="11" t="str">
        <f>[36]Dezembro!$B$22</f>
        <v>*</v>
      </c>
      <c r="T40" s="11" t="str">
        <f>[36]Dezembro!$B$23</f>
        <v>*</v>
      </c>
      <c r="U40" s="11" t="str">
        <f>[36]Dezembro!$B$24</f>
        <v>*</v>
      </c>
      <c r="V40" s="11" t="str">
        <f>[36]Dezembro!$B$25</f>
        <v>*</v>
      </c>
      <c r="W40" s="11" t="str">
        <f>[36]Dezembro!$B$26</f>
        <v>*</v>
      </c>
      <c r="X40" s="11" t="str">
        <f>[36]Dezembro!$B$27</f>
        <v>*</v>
      </c>
      <c r="Y40" s="11" t="str">
        <f>[36]Dezembro!$B$28</f>
        <v>*</v>
      </c>
      <c r="Z40" s="11" t="str">
        <f>[36]Dezembro!$B$29</f>
        <v>*</v>
      </c>
      <c r="AA40" s="11" t="str">
        <f>[36]Dezembro!$B$30</f>
        <v>*</v>
      </c>
      <c r="AB40" s="11" t="str">
        <f>[36]Dezembro!$B$31</f>
        <v>*</v>
      </c>
      <c r="AC40" s="11" t="str">
        <f>[36]Dezembro!$B$32</f>
        <v>*</v>
      </c>
      <c r="AD40" s="11" t="str">
        <f>[36]Dezembro!$B$33</f>
        <v>*</v>
      </c>
      <c r="AE40" s="11" t="str">
        <f>[36]Dezembro!$B$34</f>
        <v>*</v>
      </c>
      <c r="AF40" s="11" t="str">
        <f>[36]Dezembro!$B$35</f>
        <v>*</v>
      </c>
      <c r="AG40" s="94" t="e">
        <f t="shared" si="1"/>
        <v>#DIV/0!</v>
      </c>
      <c r="AI40" s="12" t="s">
        <v>35</v>
      </c>
      <c r="AJ40" t="s">
        <v>35</v>
      </c>
      <c r="AK40" t="s">
        <v>35</v>
      </c>
      <c r="AL40" s="12" t="s">
        <v>35</v>
      </c>
    </row>
    <row r="41" spans="1:38" x14ac:dyDescent="0.2">
      <c r="A41" s="57" t="s">
        <v>161</v>
      </c>
      <c r="B41" s="11">
        <f>[37]Dezembro!$B$5</f>
        <v>24.904166666666669</v>
      </c>
      <c r="C41" s="11">
        <f>[37]Dezembro!$B$6</f>
        <v>26.083333333333332</v>
      </c>
      <c r="D41" s="11">
        <f>[37]Dezembro!$B$7</f>
        <v>26.349999999999998</v>
      </c>
      <c r="E41" s="11">
        <f>[37]Dezembro!$B$8</f>
        <v>24.212500000000002</v>
      </c>
      <c r="F41" s="11">
        <f>[37]Dezembro!$B$9</f>
        <v>24.3125</v>
      </c>
      <c r="G41" s="11">
        <f>[37]Dezembro!$B$10</f>
        <v>25.537499999999998</v>
      </c>
      <c r="H41" s="11">
        <f>[37]Dezembro!$B$11</f>
        <v>26.770833333333332</v>
      </c>
      <c r="I41" s="11">
        <f>[37]Dezembro!$B$12</f>
        <v>27.74166666666666</v>
      </c>
      <c r="J41" s="11">
        <f>[37]Dezembro!$B$13</f>
        <v>27.25</v>
      </c>
      <c r="K41" s="11">
        <f>[37]Dezembro!$B$14</f>
        <v>25.895833333333332</v>
      </c>
      <c r="L41" s="11">
        <f>[37]Dezembro!$B$15</f>
        <v>26.587500000000002</v>
      </c>
      <c r="M41" s="11">
        <f>[37]Dezembro!$B$16</f>
        <v>27.858333333333334</v>
      </c>
      <c r="N41" s="11">
        <f>[37]Dezembro!$B$17</f>
        <v>27.062500000000004</v>
      </c>
      <c r="O41" s="11">
        <f>[37]Dezembro!$B$18</f>
        <v>26.045833333333338</v>
      </c>
      <c r="P41" s="11">
        <f>[37]Dezembro!$B$19</f>
        <v>27.5</v>
      </c>
      <c r="Q41" s="11">
        <f>[37]Dezembro!$B$20</f>
        <v>27.074999999999999</v>
      </c>
      <c r="R41" s="11">
        <f>[37]Dezembro!$B$21</f>
        <v>27.212499999999991</v>
      </c>
      <c r="S41" s="11">
        <f>[37]Dezembro!$B$22</f>
        <v>23.891666666666666</v>
      </c>
      <c r="T41" s="11">
        <f>[37]Dezembro!$B$23</f>
        <v>23.854166666666661</v>
      </c>
      <c r="U41" s="11">
        <f>[37]Dezembro!$B$24</f>
        <v>26.445833333333336</v>
      </c>
      <c r="V41" s="11">
        <f>[37]Dezembro!$B$25</f>
        <v>25.812500000000004</v>
      </c>
      <c r="W41" s="11">
        <f>[37]Dezembro!$B$26</f>
        <v>26.033333333333331</v>
      </c>
      <c r="X41" s="11">
        <f>[37]Dezembro!$B$27</f>
        <v>26.4375</v>
      </c>
      <c r="Y41" s="11">
        <f>[37]Dezembro!$B$28</f>
        <v>25.633333333333336</v>
      </c>
      <c r="Z41" s="11">
        <f>[37]Dezembro!$B$29</f>
        <v>25.025000000000006</v>
      </c>
      <c r="AA41" s="11">
        <f>[37]Dezembro!$B$30</f>
        <v>25.875</v>
      </c>
      <c r="AB41" s="11">
        <f>[37]Dezembro!$B$31</f>
        <v>28.191666666666663</v>
      </c>
      <c r="AC41" s="11">
        <f>[37]Dezembro!$B$32</f>
        <v>25.604166666666668</v>
      </c>
      <c r="AD41" s="11">
        <f>[37]Dezembro!$B$33</f>
        <v>26.654166666666665</v>
      </c>
      <c r="AE41" s="11">
        <f>[37]Dezembro!$B$34</f>
        <v>27.666666666666671</v>
      </c>
      <c r="AF41" s="11">
        <f>[37]Dezembro!$B$35</f>
        <v>26.950000000000003</v>
      </c>
      <c r="AG41" s="94">
        <f t="shared" si="1"/>
        <v>26.208870967741934</v>
      </c>
      <c r="AI41" s="12" t="s">
        <v>35</v>
      </c>
      <c r="AK41" t="s">
        <v>35</v>
      </c>
    </row>
    <row r="42" spans="1:38" x14ac:dyDescent="0.2">
      <c r="A42" s="57" t="s">
        <v>17</v>
      </c>
      <c r="B42" s="11">
        <f>[38]Dezembro!$B$5</f>
        <v>26.083333333333332</v>
      </c>
      <c r="C42" s="11">
        <f>[38]Dezembro!$B$6</f>
        <v>25.054166666666664</v>
      </c>
      <c r="D42" s="11">
        <f>[38]Dezembro!$B$7</f>
        <v>25.041666666666671</v>
      </c>
      <c r="E42" s="11">
        <f>[38]Dezembro!$B$8</f>
        <v>24.095833333333335</v>
      </c>
      <c r="F42" s="11">
        <f>[38]Dezembro!$B$9</f>
        <v>25.212500000000006</v>
      </c>
      <c r="G42" s="11">
        <f>[38]Dezembro!$B$10</f>
        <v>26.337500000000002</v>
      </c>
      <c r="H42" s="11">
        <f>[38]Dezembro!$B$11</f>
        <v>27.829166666666669</v>
      </c>
      <c r="I42" s="11">
        <f>[38]Dezembro!$B$12</f>
        <v>28.545833333333331</v>
      </c>
      <c r="J42" s="11">
        <f>[38]Dezembro!$B$13</f>
        <v>26.112499999999997</v>
      </c>
      <c r="K42" s="11">
        <f>[38]Dezembro!$B$14</f>
        <v>25.841666666666665</v>
      </c>
      <c r="L42" s="11">
        <f>[38]Dezembro!$B$15</f>
        <v>25.712500000000002</v>
      </c>
      <c r="M42" s="11">
        <f>[38]Dezembro!$B$16</f>
        <v>26.983333333333338</v>
      </c>
      <c r="N42" s="11">
        <f>[38]Dezembro!$B$17</f>
        <v>26.045833333333331</v>
      </c>
      <c r="O42" s="11">
        <f>[38]Dezembro!$B$18</f>
        <v>26.429166666666664</v>
      </c>
      <c r="P42" s="11">
        <f>[38]Dezembro!$B$19</f>
        <v>27.004166666666674</v>
      </c>
      <c r="Q42" s="11">
        <f>[38]Dezembro!$B$20</f>
        <v>27.037499999999994</v>
      </c>
      <c r="R42" s="11">
        <f>[38]Dezembro!$B$21</f>
        <v>25.804166666666664</v>
      </c>
      <c r="S42" s="11">
        <f>[38]Dezembro!$B$22</f>
        <v>22.620833333333337</v>
      </c>
      <c r="T42" s="11">
        <f>[38]Dezembro!$B$23</f>
        <v>23.750000000000004</v>
      </c>
      <c r="U42" s="11">
        <f>[38]Dezembro!$B$24</f>
        <v>24.383333333333329</v>
      </c>
      <c r="V42" s="11">
        <f>[38]Dezembro!$B$25</f>
        <v>24.354166666666668</v>
      </c>
      <c r="W42" s="11">
        <f>[38]Dezembro!$B$26</f>
        <v>24.954166666666666</v>
      </c>
      <c r="X42" s="11">
        <f>[38]Dezembro!$B$27</f>
        <v>25.391666666666669</v>
      </c>
      <c r="Y42" s="11">
        <f>[38]Dezembro!$B$28</f>
        <v>25.804166666666664</v>
      </c>
      <c r="Z42" s="11">
        <f>[38]Dezembro!$B$29</f>
        <v>24.224999999999998</v>
      </c>
      <c r="AA42" s="11">
        <f>[38]Dezembro!$B$30</f>
        <v>25.579166666666669</v>
      </c>
      <c r="AB42" s="11">
        <f>[38]Dezembro!$B$31</f>
        <v>27.491666666666671</v>
      </c>
      <c r="AC42" s="11">
        <f>[38]Dezembro!$B$32</f>
        <v>26.075000000000003</v>
      </c>
      <c r="AD42" s="11">
        <f>[38]Dezembro!$B$33</f>
        <v>25.716666666666669</v>
      </c>
      <c r="AE42" s="11">
        <f>[38]Dezembro!$B$34</f>
        <v>25.391666666666669</v>
      </c>
      <c r="AF42" s="11">
        <f>[38]Dezembro!$B$35</f>
        <v>27.379166666666666</v>
      </c>
      <c r="AG42" s="94">
        <f t="shared" si="1"/>
        <v>25.751209677419361</v>
      </c>
      <c r="AI42" s="12" t="s">
        <v>35</v>
      </c>
      <c r="AK42" t="s">
        <v>35</v>
      </c>
    </row>
    <row r="43" spans="1:38" x14ac:dyDescent="0.2">
      <c r="A43" s="57" t="s">
        <v>143</v>
      </c>
      <c r="B43" s="11">
        <f>[39]Dezembro!$B$5</f>
        <v>26.941666666666674</v>
      </c>
      <c r="C43" s="11">
        <f>[39]Dezembro!$B$6</f>
        <v>25.2</v>
      </c>
      <c r="D43" s="11">
        <f>[39]Dezembro!$B$7</f>
        <v>24.816666666666663</v>
      </c>
      <c r="E43" s="11">
        <f>[39]Dezembro!$B$8</f>
        <v>23.266666666666669</v>
      </c>
      <c r="F43" s="11">
        <f>[39]Dezembro!$B$9</f>
        <v>24.854166666666668</v>
      </c>
      <c r="G43" s="11">
        <f>[39]Dezembro!$B$10</f>
        <v>24.670833333333331</v>
      </c>
      <c r="H43" s="11">
        <f>[39]Dezembro!$B$11</f>
        <v>25.808333333333334</v>
      </c>
      <c r="I43" s="11">
        <f>[39]Dezembro!$B$12</f>
        <v>26.758333333333336</v>
      </c>
      <c r="J43" s="11">
        <f>[39]Dezembro!$B$13</f>
        <v>27.570833333333326</v>
      </c>
      <c r="K43" s="11">
        <f>[39]Dezembro!$B$14</f>
        <v>26.070833333333336</v>
      </c>
      <c r="L43" s="11">
        <f>[39]Dezembro!$B$15</f>
        <v>26.704166666666666</v>
      </c>
      <c r="M43" s="11">
        <f>[39]Dezembro!$B$16</f>
        <v>27.279166666666658</v>
      </c>
      <c r="N43" s="11">
        <f>[39]Dezembro!$B$17</f>
        <v>25.020833333333332</v>
      </c>
      <c r="O43" s="11">
        <f>[39]Dezembro!$B$18</f>
        <v>24.787499999999998</v>
      </c>
      <c r="P43" s="11">
        <f>[39]Dezembro!$B$19</f>
        <v>26.124999999999996</v>
      </c>
      <c r="Q43" s="11">
        <f>[39]Dezembro!$B$20</f>
        <v>26.662499999999998</v>
      </c>
      <c r="R43" s="11">
        <f>[39]Dezembro!$B$21</f>
        <v>25.979166666666668</v>
      </c>
      <c r="S43" s="11">
        <f>[39]Dezembro!$B$22</f>
        <v>23.591666666666669</v>
      </c>
      <c r="T43" s="11">
        <f>[39]Dezembro!$B$23</f>
        <v>23.770833333333332</v>
      </c>
      <c r="U43" s="11">
        <f>[39]Dezembro!$B$24</f>
        <v>24.575000000000006</v>
      </c>
      <c r="V43" s="11">
        <f>[39]Dezembro!$B$25</f>
        <v>24.275000000000002</v>
      </c>
      <c r="W43" s="11">
        <f>[39]Dezembro!$B$26</f>
        <v>24.479166666666668</v>
      </c>
      <c r="X43" s="11">
        <f>[39]Dezembro!$B$27</f>
        <v>24.812500000000004</v>
      </c>
      <c r="Y43" s="11">
        <f>[39]Dezembro!$B$28</f>
        <v>25.808333333333334</v>
      </c>
      <c r="Z43" s="11">
        <f>[39]Dezembro!$B$29</f>
        <v>24.645833333333339</v>
      </c>
      <c r="AA43" s="11">
        <f>[39]Dezembro!$B$30</f>
        <v>25.904166666666669</v>
      </c>
      <c r="AB43" s="11">
        <f>[39]Dezembro!$B$31</f>
        <v>27.466666666666669</v>
      </c>
      <c r="AC43" s="11">
        <f>[39]Dezembro!$B$32</f>
        <v>26.291666666666668</v>
      </c>
      <c r="AD43" s="11">
        <f>[39]Dezembro!$B$33</f>
        <v>26.241666666666664</v>
      </c>
      <c r="AE43" s="11">
        <f>[39]Dezembro!$B$34</f>
        <v>26.537499999999998</v>
      </c>
      <c r="AF43" s="11">
        <f>[39]Dezembro!$B$35</f>
        <v>27.295833333333334</v>
      </c>
      <c r="AG43" s="94">
        <f t="shared" si="1"/>
        <v>25.619758064516127</v>
      </c>
      <c r="AI43" s="12" t="s">
        <v>35</v>
      </c>
      <c r="AJ43" t="s">
        <v>35</v>
      </c>
    </row>
    <row r="44" spans="1:38" x14ac:dyDescent="0.2">
      <c r="A44" s="57" t="s">
        <v>18</v>
      </c>
      <c r="B44" s="11">
        <f>[40]Dezembro!$B$5</f>
        <v>25.166666666666671</v>
      </c>
      <c r="C44" s="11">
        <f>[40]Dezembro!$B$6</f>
        <v>24.841666666666669</v>
      </c>
      <c r="D44" s="11">
        <f>[40]Dezembro!$B$7</f>
        <v>23.829166666666666</v>
      </c>
      <c r="E44" s="11">
        <f>[40]Dezembro!$B$8</f>
        <v>22.337499999999995</v>
      </c>
      <c r="F44" s="11">
        <f>[40]Dezembro!$B$9</f>
        <v>23.037500000000005</v>
      </c>
      <c r="G44" s="11">
        <f>[40]Dezembro!$B$10</f>
        <v>24.712500000000002</v>
      </c>
      <c r="H44" s="11">
        <f>[40]Dezembro!$B$11</f>
        <v>25.158333333333335</v>
      </c>
      <c r="I44" s="11">
        <f>[40]Dezembro!$B$12</f>
        <v>26.008333333333329</v>
      </c>
      <c r="J44" s="11">
        <f>[40]Dezembro!$B$13</f>
        <v>25.895833333333339</v>
      </c>
      <c r="K44" s="11">
        <f>[40]Dezembro!$B$14</f>
        <v>24.220833333333335</v>
      </c>
      <c r="L44" s="11">
        <f>[40]Dezembro!$B$15</f>
        <v>23.633333333333336</v>
      </c>
      <c r="M44" s="11">
        <f>[40]Dezembro!$B$16</f>
        <v>24.858333333333334</v>
      </c>
      <c r="N44" s="11">
        <f>[40]Dezembro!$B$17</f>
        <v>25.337499999999995</v>
      </c>
      <c r="O44" s="11">
        <f>[40]Dezembro!$B$18</f>
        <v>25.554166666666664</v>
      </c>
      <c r="P44" s="11">
        <f>[40]Dezembro!$B$19</f>
        <v>24.8125</v>
      </c>
      <c r="Q44" s="11">
        <f>[40]Dezembro!$B$20</f>
        <v>23.945833333333329</v>
      </c>
      <c r="R44" s="11">
        <f>[40]Dezembro!$B$21</f>
        <v>23.929166666666664</v>
      </c>
      <c r="S44" s="11">
        <f>[40]Dezembro!$B$22</f>
        <v>22.654166666666669</v>
      </c>
      <c r="T44" s="11">
        <f>[40]Dezembro!$B$23</f>
        <v>21.979166666666668</v>
      </c>
      <c r="U44" s="11">
        <f>[40]Dezembro!$B$24</f>
        <v>24.320833333333336</v>
      </c>
      <c r="V44" s="11">
        <f>[40]Dezembro!$B$25</f>
        <v>24.779166666666669</v>
      </c>
      <c r="W44" s="11">
        <f>[40]Dezembro!$B$26</f>
        <v>24.075000000000003</v>
      </c>
      <c r="X44" s="11">
        <f>[40]Dezembro!$B$27</f>
        <v>24.000000000000004</v>
      </c>
      <c r="Y44" s="11">
        <f>[40]Dezembro!$B$28</f>
        <v>23.458333333333332</v>
      </c>
      <c r="Z44" s="11">
        <f>[40]Dezembro!$B$29</f>
        <v>23.566666666666666</v>
      </c>
      <c r="AA44" s="11">
        <f>[40]Dezembro!$B$30</f>
        <v>24.300000000000008</v>
      </c>
      <c r="AB44" s="11">
        <f>[40]Dezembro!$B$31</f>
        <v>25.108333333333331</v>
      </c>
      <c r="AC44" s="11">
        <f>[40]Dezembro!$B$32</f>
        <v>24.116666666666664</v>
      </c>
      <c r="AD44" s="11">
        <f>[40]Dezembro!$B$33</f>
        <v>24.237500000000001</v>
      </c>
      <c r="AE44" s="11">
        <f>[40]Dezembro!$B$34</f>
        <v>24.837500000000002</v>
      </c>
      <c r="AF44" s="11">
        <f>[40]Dezembro!$B$35</f>
        <v>24.599999999999994</v>
      </c>
      <c r="AG44" s="94">
        <f t="shared" si="1"/>
        <v>24.300403225806456</v>
      </c>
      <c r="AK44" t="s">
        <v>35</v>
      </c>
    </row>
    <row r="45" spans="1:38" hidden="1" x14ac:dyDescent="0.2">
      <c r="A45" s="128" t="s">
        <v>148</v>
      </c>
      <c r="B45" s="11" t="str">
        <f>[41]Dezembro!$B$5</f>
        <v>*</v>
      </c>
      <c r="C45" s="11" t="str">
        <f>[41]Dezembro!$B$6</f>
        <v>*</v>
      </c>
      <c r="D45" s="11" t="str">
        <f>[41]Dezembro!$B$7</f>
        <v>*</v>
      </c>
      <c r="E45" s="11" t="str">
        <f>[41]Dezembro!$B$8</f>
        <v>*</v>
      </c>
      <c r="F45" s="11" t="str">
        <f>[41]Dezembro!$B$9</f>
        <v>*</v>
      </c>
      <c r="G45" s="11" t="str">
        <f>[41]Dezembro!$B$10</f>
        <v>*</v>
      </c>
      <c r="H45" s="11" t="str">
        <f>[41]Dezembro!$B$11</f>
        <v>*</v>
      </c>
      <c r="I45" s="11" t="str">
        <f>[41]Dezembro!$B$12</f>
        <v>*</v>
      </c>
      <c r="J45" s="11" t="str">
        <f>[41]Dezembro!$B$13</f>
        <v>*</v>
      </c>
      <c r="K45" s="11" t="str">
        <f>[41]Dezembro!$B$14</f>
        <v>*</v>
      </c>
      <c r="L45" s="11" t="str">
        <f>[41]Dezembro!$B$15</f>
        <v>*</v>
      </c>
      <c r="M45" s="11" t="str">
        <f>[41]Dezembro!$B$16</f>
        <v>*</v>
      </c>
      <c r="N45" s="11" t="str">
        <f>[41]Dezembro!$B$17</f>
        <v>*</v>
      </c>
      <c r="O45" s="11" t="str">
        <f>[41]Dezembro!$B$18</f>
        <v>*</v>
      </c>
      <c r="P45" s="11" t="str">
        <f>[41]Dezembro!$B$19</f>
        <v>*</v>
      </c>
      <c r="Q45" s="11" t="str">
        <f>[41]Dezembro!$B$20</f>
        <v>*</v>
      </c>
      <c r="R45" s="11" t="str">
        <f>[41]Dezembro!$B$21</f>
        <v>*</v>
      </c>
      <c r="S45" s="11" t="str">
        <f>[41]Dezembro!$B$22</f>
        <v>*</v>
      </c>
      <c r="T45" s="11" t="str">
        <f>[41]Dezembro!$B$23</f>
        <v>*</v>
      </c>
      <c r="U45" s="11" t="str">
        <f>[41]Dezembro!$B$24</f>
        <v>*</v>
      </c>
      <c r="V45" s="11" t="str">
        <f>[41]Dezembro!$B$25</f>
        <v>*</v>
      </c>
      <c r="W45" s="11" t="str">
        <f>[41]Dezembro!$B$26</f>
        <v>*</v>
      </c>
      <c r="X45" s="11" t="str">
        <f>[41]Dezembro!$B$27</f>
        <v>*</v>
      </c>
      <c r="Y45" s="11" t="str">
        <f>[41]Dezembro!$B$28</f>
        <v>*</v>
      </c>
      <c r="Z45" s="11" t="str">
        <f>[41]Dezembro!$B$29</f>
        <v>*</v>
      </c>
      <c r="AA45" s="11" t="str">
        <f>[41]Dezembro!$B$30</f>
        <v>*</v>
      </c>
      <c r="AB45" s="11" t="str">
        <f>[41]Dezembro!$B$31</f>
        <v>*</v>
      </c>
      <c r="AC45" s="11" t="str">
        <f>[41]Dezembro!$B$32</f>
        <v>*</v>
      </c>
      <c r="AD45" s="11" t="str">
        <f>[41]Dezembro!$B$33</f>
        <v>*</v>
      </c>
      <c r="AE45" s="11" t="str">
        <f>[41]Dezembro!$B$34</f>
        <v>*</v>
      </c>
      <c r="AF45" s="11" t="str">
        <f>[41]Dezembro!$B$35</f>
        <v>*</v>
      </c>
      <c r="AG45" s="94" t="e">
        <f t="shared" si="1"/>
        <v>#DIV/0!</v>
      </c>
    </row>
    <row r="46" spans="1:38" x14ac:dyDescent="0.2">
      <c r="A46" s="57" t="s">
        <v>19</v>
      </c>
      <c r="B46" s="11">
        <f>[42]Dezembro!$B$5</f>
        <v>24.795833333333334</v>
      </c>
      <c r="C46" s="11">
        <f>[42]Dezembro!$B$6</f>
        <v>23.5</v>
      </c>
      <c r="D46" s="11">
        <f>[42]Dezembro!$B$7</f>
        <v>24.612499999999997</v>
      </c>
      <c r="E46" s="11">
        <f>[42]Dezembro!$B$8</f>
        <v>25.012499999999999</v>
      </c>
      <c r="F46" s="11">
        <f>[42]Dezembro!$B$9</f>
        <v>25.308333333333337</v>
      </c>
      <c r="G46" s="11">
        <f>[42]Dezembro!$B$10</f>
        <v>27.033333333333331</v>
      </c>
      <c r="H46" s="11">
        <f>[42]Dezembro!$B$11</f>
        <v>26.683333333333334</v>
      </c>
      <c r="I46" s="11">
        <f>[42]Dezembro!$B$12</f>
        <v>27.587500000000002</v>
      </c>
      <c r="J46" s="11">
        <f>[42]Dezembro!$B$13</f>
        <v>26.924999999999997</v>
      </c>
      <c r="K46" s="11">
        <f>[42]Dezembro!$B$14</f>
        <v>26.854166666666668</v>
      </c>
      <c r="L46" s="11">
        <f>[42]Dezembro!$B$15</f>
        <v>25.612499999999994</v>
      </c>
      <c r="M46" s="11">
        <f>[42]Dezembro!$B$16</f>
        <v>26.187499999999996</v>
      </c>
      <c r="N46" s="11">
        <f>[42]Dezembro!$B$17</f>
        <v>26.950000000000003</v>
      </c>
      <c r="O46" s="11">
        <f>[42]Dezembro!$B$18</f>
        <v>24.204166666666669</v>
      </c>
      <c r="P46" s="11">
        <f>[42]Dezembro!$B$19</f>
        <v>25.154166666666669</v>
      </c>
      <c r="Q46" s="11">
        <f>[42]Dezembro!$B$20</f>
        <v>26.666666666666661</v>
      </c>
      <c r="R46" s="11">
        <f>[42]Dezembro!$B$21</f>
        <v>25.420833333333334</v>
      </c>
      <c r="S46" s="11">
        <f>[42]Dezembro!$B$22</f>
        <v>21.649999999999995</v>
      </c>
      <c r="T46" s="11">
        <f>[42]Dezembro!$B$23</f>
        <v>23.029166666666669</v>
      </c>
      <c r="U46" s="11">
        <f>[42]Dezembro!$B$24</f>
        <v>24.479166666666668</v>
      </c>
      <c r="V46" s="11">
        <f>[42]Dezembro!$B$25</f>
        <v>24.783333333333331</v>
      </c>
      <c r="W46" s="11">
        <f>[42]Dezembro!$B$26</f>
        <v>24.554166666666671</v>
      </c>
      <c r="X46" s="11">
        <f>[42]Dezembro!$B$27</f>
        <v>24.404166666666669</v>
      </c>
      <c r="Y46" s="11">
        <f>[42]Dezembro!$B$28</f>
        <v>24.770833333333329</v>
      </c>
      <c r="Z46" s="11">
        <f>[42]Dezembro!$B$29</f>
        <v>23.800000000000008</v>
      </c>
      <c r="AA46" s="11">
        <f>[42]Dezembro!$B$30</f>
        <v>25.666666666666668</v>
      </c>
      <c r="AB46" s="11">
        <f>[42]Dezembro!$B$31</f>
        <v>27.020833333333339</v>
      </c>
      <c r="AC46" s="11">
        <f>[42]Dezembro!$B$32</f>
        <v>24</v>
      </c>
      <c r="AD46" s="11">
        <f>[42]Dezembro!$B$33</f>
        <v>24.420833333333334</v>
      </c>
      <c r="AE46" s="11">
        <f>[42]Dezembro!$B$34</f>
        <v>26.329166666666666</v>
      </c>
      <c r="AF46" s="11">
        <f>[42]Dezembro!$B$35</f>
        <v>27.974999999999998</v>
      </c>
      <c r="AG46" s="94">
        <f t="shared" si="1"/>
        <v>25.335215053763445</v>
      </c>
      <c r="AH46" s="12" t="s">
        <v>35</v>
      </c>
      <c r="AI46" s="12" t="s">
        <v>35</v>
      </c>
      <c r="AK46" t="s">
        <v>35</v>
      </c>
    </row>
    <row r="47" spans="1:38" x14ac:dyDescent="0.2">
      <c r="A47" s="57" t="s">
        <v>23</v>
      </c>
      <c r="B47" s="11">
        <f>[43]Dezembro!$B$5</f>
        <v>26.491666666666664</v>
      </c>
      <c r="C47" s="11">
        <f>[43]Dezembro!$B$6</f>
        <v>24.574999999999999</v>
      </c>
      <c r="D47" s="11">
        <f>[43]Dezembro!$B$7</f>
        <v>24.600000000000005</v>
      </c>
      <c r="E47" s="11">
        <f>[43]Dezembro!$B$8</f>
        <v>23.904166666666669</v>
      </c>
      <c r="F47" s="11">
        <f>[43]Dezembro!$B$9</f>
        <v>24.029166666666665</v>
      </c>
      <c r="G47" s="11">
        <f>[43]Dezembro!$B$10</f>
        <v>26.195833333333329</v>
      </c>
      <c r="H47" s="11">
        <f>[43]Dezembro!$B$11</f>
        <v>27.933333333333334</v>
      </c>
      <c r="I47" s="11">
        <f>[43]Dezembro!$B$12</f>
        <v>29.200000000000003</v>
      </c>
      <c r="J47" s="11">
        <f>[43]Dezembro!$B$13</f>
        <v>28.195833333333344</v>
      </c>
      <c r="K47" s="11">
        <f>[43]Dezembro!$B$14</f>
        <v>26.024999999999995</v>
      </c>
      <c r="L47" s="11">
        <f>[43]Dezembro!$B$15</f>
        <v>25.983333333333331</v>
      </c>
      <c r="M47" s="11">
        <f>[43]Dezembro!$B$16</f>
        <v>26.870833333333334</v>
      </c>
      <c r="N47" s="11">
        <f>[43]Dezembro!$B$17</f>
        <v>27.329166666666662</v>
      </c>
      <c r="O47" s="11">
        <f>[43]Dezembro!$B$18</f>
        <v>27.120833333333334</v>
      </c>
      <c r="P47" s="11">
        <f>[43]Dezembro!$B$19</f>
        <v>27.891666666666669</v>
      </c>
      <c r="Q47" s="11">
        <f>[43]Dezembro!$B$20</f>
        <v>27.083333333333332</v>
      </c>
      <c r="R47" s="11">
        <f>[43]Dezembro!$B$21</f>
        <v>25.233333333333338</v>
      </c>
      <c r="S47" s="11">
        <f>[43]Dezembro!$B$22</f>
        <v>21.545833333333334</v>
      </c>
      <c r="T47" s="11">
        <f>[43]Dezembro!$B$23</f>
        <v>22.512500000000003</v>
      </c>
      <c r="U47" s="11">
        <f>[43]Dezembro!$B$24</f>
        <v>24.525000000000002</v>
      </c>
      <c r="V47" s="11">
        <f>[43]Dezembro!$B$25</f>
        <v>25.229166666666668</v>
      </c>
      <c r="W47" s="11">
        <f>[43]Dezembro!$B$26</f>
        <v>25.220833333333331</v>
      </c>
      <c r="X47" s="11">
        <f>[43]Dezembro!$B$27</f>
        <v>25.391666666666666</v>
      </c>
      <c r="Y47" s="11">
        <f>[43]Dezembro!$B$28</f>
        <v>26.170833333333331</v>
      </c>
      <c r="Z47" s="11">
        <f>[43]Dezembro!$B$29</f>
        <v>23.366666666666664</v>
      </c>
      <c r="AA47" s="11">
        <f>[43]Dezembro!$B$30</f>
        <v>25.345833333333331</v>
      </c>
      <c r="AB47" s="11">
        <f>[43]Dezembro!$B$31</f>
        <v>27.729166666666668</v>
      </c>
      <c r="AC47" s="11">
        <f>[43]Dezembro!$B$32</f>
        <v>26.808333333333337</v>
      </c>
      <c r="AD47" s="11">
        <f>[43]Dezembro!$B$33</f>
        <v>25.95</v>
      </c>
      <c r="AE47" s="11">
        <f>[43]Dezembro!$B$34</f>
        <v>26.441666666666663</v>
      </c>
      <c r="AF47" s="11">
        <f>[43]Dezembro!$B$35</f>
        <v>27.383333333333329</v>
      </c>
      <c r="AG47" s="94">
        <f t="shared" si="1"/>
        <v>25.880107526881716</v>
      </c>
      <c r="AK47" t="s">
        <v>35</v>
      </c>
    </row>
    <row r="48" spans="1:38" x14ac:dyDescent="0.2">
      <c r="A48" s="57" t="s">
        <v>34</v>
      </c>
      <c r="B48" s="11">
        <f>[44]Dezembro!$B$5</f>
        <v>26.475000000000005</v>
      </c>
      <c r="C48" s="11">
        <f>[44]Dezembro!$B$6</f>
        <v>25.487500000000001</v>
      </c>
      <c r="D48" s="11">
        <f>[44]Dezembro!$B$7</f>
        <v>24.8125</v>
      </c>
      <c r="E48" s="11">
        <f>[44]Dezembro!$B$8</f>
        <v>25.237500000000001</v>
      </c>
      <c r="F48" s="11">
        <f>[44]Dezembro!$B$9</f>
        <v>24.587500000000006</v>
      </c>
      <c r="G48" s="11">
        <f>[44]Dezembro!$B$10</f>
        <v>26.170833333333345</v>
      </c>
      <c r="H48" s="11">
        <f>[44]Dezembro!$B$11</f>
        <v>25.891666666666666</v>
      </c>
      <c r="I48" s="11">
        <f>[44]Dezembro!$B$12</f>
        <v>26.833333333333332</v>
      </c>
      <c r="J48" s="11">
        <f>[44]Dezembro!$B$13</f>
        <v>26.779166666666669</v>
      </c>
      <c r="K48" s="11">
        <f>[44]Dezembro!$B$14</f>
        <v>24.120833333333337</v>
      </c>
      <c r="L48" s="11">
        <f>[44]Dezembro!$B$15</f>
        <v>25.049999999999997</v>
      </c>
      <c r="M48" s="11">
        <f>[44]Dezembro!$B$16</f>
        <v>26.416666666666671</v>
      </c>
      <c r="N48" s="11">
        <f>[44]Dezembro!$B$17</f>
        <v>26.983333333333331</v>
      </c>
      <c r="O48" s="11">
        <f>[44]Dezembro!$B$18</f>
        <v>26.100000000000005</v>
      </c>
      <c r="P48" s="11">
        <f>[44]Dezembro!$B$19</f>
        <v>25.662499999999998</v>
      </c>
      <c r="Q48" s="11">
        <f>[44]Dezembro!$B$20</f>
        <v>23.679166666666671</v>
      </c>
      <c r="R48" s="11">
        <f>[44]Dezembro!$B$21</f>
        <v>25.008333333333336</v>
      </c>
      <c r="S48" s="11">
        <f>[44]Dezembro!$B$22</f>
        <v>24.775000000000002</v>
      </c>
      <c r="T48" s="11">
        <f>[44]Dezembro!$B$23</f>
        <v>23.766666666666666</v>
      </c>
      <c r="U48" s="11">
        <f>[44]Dezembro!$B$24</f>
        <v>25.595833333333335</v>
      </c>
      <c r="V48" s="11">
        <f>[44]Dezembro!$B$25</f>
        <v>25.979166666666668</v>
      </c>
      <c r="W48" s="11">
        <f>[44]Dezembro!$B$26</f>
        <v>24.920833333333334</v>
      </c>
      <c r="X48" s="11">
        <f>[44]Dezembro!$B$27</f>
        <v>25.333333333333332</v>
      </c>
      <c r="Y48" s="11">
        <f>[44]Dezembro!$B$28</f>
        <v>24.604166666666668</v>
      </c>
      <c r="Z48" s="11">
        <f>[44]Dezembro!$B$29</f>
        <v>22.920833333333331</v>
      </c>
      <c r="AA48" s="11">
        <f>[44]Dezembro!$B$30</f>
        <v>24.383333333333336</v>
      </c>
      <c r="AB48" s="11">
        <f>[44]Dezembro!$B$31</f>
        <v>25.454166666666662</v>
      </c>
      <c r="AC48" s="11">
        <f>[44]Dezembro!$B$32</f>
        <v>25.116666666666664</v>
      </c>
      <c r="AD48" s="11">
        <f>[44]Dezembro!$B$33</f>
        <v>23.337500000000006</v>
      </c>
      <c r="AE48" s="11">
        <f>[44]Dezembro!$B$34</f>
        <v>25.362500000000001</v>
      </c>
      <c r="AF48" s="11">
        <f>[44]Dezembro!$B$35</f>
        <v>25.329166666666669</v>
      </c>
      <c r="AG48" s="94">
        <f t="shared" si="1"/>
        <v>25.231451612903228</v>
      </c>
      <c r="AH48" s="12" t="s">
        <v>35</v>
      </c>
      <c r="AI48" s="12" t="s">
        <v>35</v>
      </c>
    </row>
    <row r="49" spans="1:37" x14ac:dyDescent="0.2">
      <c r="A49" s="57" t="s">
        <v>20</v>
      </c>
      <c r="B49" s="11">
        <f>[45]Dezembro!$B$5</f>
        <v>27.520833333333339</v>
      </c>
      <c r="C49" s="11">
        <f>[45]Dezembro!$B$6</f>
        <v>27.745833333333334</v>
      </c>
      <c r="D49" s="11">
        <f>[45]Dezembro!$B$7</f>
        <v>26.649999999999995</v>
      </c>
      <c r="E49" s="11">
        <f>[45]Dezembro!$B$8</f>
        <v>24.1875</v>
      </c>
      <c r="F49" s="11">
        <f>[45]Dezembro!$B$9</f>
        <v>24.849999999999998</v>
      </c>
      <c r="G49" s="11">
        <f>[45]Dezembro!$B$10</f>
        <v>25.212500000000002</v>
      </c>
      <c r="H49" s="11">
        <f>[45]Dezembro!$B$11</f>
        <v>26.041666666666668</v>
      </c>
      <c r="I49" s="11">
        <f>[45]Dezembro!$B$12</f>
        <v>27.533333333333331</v>
      </c>
      <c r="J49" s="11">
        <f>[45]Dezembro!$B$13</f>
        <v>28.650000000000002</v>
      </c>
      <c r="K49" s="11">
        <f>[45]Dezembro!$B$14</f>
        <v>28.445833333333329</v>
      </c>
      <c r="L49" s="11">
        <f>[45]Dezembro!$B$15</f>
        <v>27.458333333333329</v>
      </c>
      <c r="M49" s="11">
        <f>[45]Dezembro!$B$16</f>
        <v>24.704166666666666</v>
      </c>
      <c r="N49" s="11">
        <f>[45]Dezembro!$B$17</f>
        <v>23.779166666666669</v>
      </c>
      <c r="O49" s="11">
        <f>[45]Dezembro!$B$18</f>
        <v>25.608333333333334</v>
      </c>
      <c r="P49" s="11">
        <f>[45]Dezembro!$B$19</f>
        <v>27.262500000000003</v>
      </c>
      <c r="Q49" s="11">
        <f>[45]Dezembro!$B$20</f>
        <v>27.862500000000001</v>
      </c>
      <c r="R49" s="11">
        <f>[45]Dezembro!$B$21</f>
        <v>27.945833333333336</v>
      </c>
      <c r="S49" s="11">
        <f>[45]Dezembro!$B$22</f>
        <v>26.191666666666666</v>
      </c>
      <c r="T49" s="11">
        <f>[45]Dezembro!$B$23</f>
        <v>24.445833333333329</v>
      </c>
      <c r="U49" s="11">
        <f>[45]Dezembro!$B$24</f>
        <v>25.862499999999997</v>
      </c>
      <c r="V49" s="11">
        <f>[45]Dezembro!$B$25</f>
        <v>25.783333333333335</v>
      </c>
      <c r="W49" s="11">
        <f>[45]Dezembro!$B$26</f>
        <v>25.858333333333331</v>
      </c>
      <c r="X49" s="11">
        <f>[45]Dezembro!$B$27</f>
        <v>26.170833333333334</v>
      </c>
      <c r="Y49" s="11">
        <f>[45]Dezembro!$B$28</f>
        <v>27.474999999999998</v>
      </c>
      <c r="Z49" s="11">
        <f>[45]Dezembro!$B$29</f>
        <v>26.475000000000005</v>
      </c>
      <c r="AA49" s="11">
        <f>[45]Dezembro!$B$30</f>
        <v>26.412499999999998</v>
      </c>
      <c r="AB49" s="11">
        <f>[45]Dezembro!$B$31</f>
        <v>28.054166666666664</v>
      </c>
      <c r="AC49" s="11">
        <f>[45]Dezembro!$B$32</f>
        <v>28.141666666666669</v>
      </c>
      <c r="AD49" s="11">
        <f>[45]Dezembro!$B$33</f>
        <v>27.333333333333332</v>
      </c>
      <c r="AE49" s="11">
        <f>[45]Dezembro!$B$34</f>
        <v>28.445833333333329</v>
      </c>
      <c r="AF49" s="11">
        <f>[45]Dezembro!$B$35</f>
        <v>27.470833333333335</v>
      </c>
      <c r="AG49" s="94">
        <f t="shared" si="1"/>
        <v>26.631586021505381</v>
      </c>
      <c r="AI49" s="12" t="s">
        <v>35</v>
      </c>
    </row>
    <row r="50" spans="1:37" s="5" customFormat="1" ht="17.100000000000001" customHeight="1" x14ac:dyDescent="0.2">
      <c r="A50" s="58" t="s">
        <v>213</v>
      </c>
      <c r="B50" s="13">
        <f t="shared" ref="B50:AE50" si="2">AVERAGE(B5:B49)</f>
        <v>26.14690821256039</v>
      </c>
      <c r="C50" s="13">
        <f t="shared" si="2"/>
        <v>25.60100241545894</v>
      </c>
      <c r="D50" s="13">
        <f t="shared" si="2"/>
        <v>25.187688923395445</v>
      </c>
      <c r="E50" s="13">
        <f t="shared" si="2"/>
        <v>24.437372325741887</v>
      </c>
      <c r="F50" s="13">
        <f t="shared" si="2"/>
        <v>25.044274813350899</v>
      </c>
      <c r="G50" s="13">
        <f t="shared" si="2"/>
        <v>26.06119235836627</v>
      </c>
      <c r="H50" s="13">
        <f t="shared" si="2"/>
        <v>27.104797101449272</v>
      </c>
      <c r="I50" s="13">
        <f t="shared" si="2"/>
        <v>28.095006038647345</v>
      </c>
      <c r="J50" s="13">
        <f t="shared" si="2"/>
        <v>28.001420634920635</v>
      </c>
      <c r="K50" s="13">
        <f t="shared" si="2"/>
        <v>26.45730339105339</v>
      </c>
      <c r="L50" s="13">
        <f t="shared" si="2"/>
        <v>25.632650260367651</v>
      </c>
      <c r="M50" s="13">
        <f t="shared" si="2"/>
        <v>26.754553689064558</v>
      </c>
      <c r="N50" s="13">
        <f t="shared" si="2"/>
        <v>26.537184343434344</v>
      </c>
      <c r="O50" s="13">
        <f t="shared" si="2"/>
        <v>26.436426689252777</v>
      </c>
      <c r="P50" s="13">
        <f t="shared" si="2"/>
        <v>26.822933355292058</v>
      </c>
      <c r="Q50" s="13">
        <f t="shared" si="2"/>
        <v>26.513226064997802</v>
      </c>
      <c r="R50" s="13">
        <f t="shared" si="2"/>
        <v>26.048179763473239</v>
      </c>
      <c r="S50" s="13">
        <f t="shared" si="2"/>
        <v>23.234770013802628</v>
      </c>
      <c r="T50" s="13">
        <f t="shared" si="2"/>
        <v>23.792172815107598</v>
      </c>
      <c r="U50" s="13">
        <f t="shared" si="2"/>
        <v>25.364169960474303</v>
      </c>
      <c r="V50" s="13">
        <f t="shared" si="2"/>
        <v>25.798194444444441</v>
      </c>
      <c r="W50" s="13">
        <f t="shared" si="2"/>
        <v>25.600060700169404</v>
      </c>
      <c r="X50" s="13">
        <f t="shared" si="2"/>
        <v>25.690633618796667</v>
      </c>
      <c r="Y50" s="13">
        <f t="shared" si="2"/>
        <v>25.335126811594201</v>
      </c>
      <c r="Z50" s="13">
        <f t="shared" si="2"/>
        <v>24.416959815546772</v>
      </c>
      <c r="AA50" s="13">
        <f t="shared" si="2"/>
        <v>25.793580917874394</v>
      </c>
      <c r="AB50" s="13">
        <f t="shared" si="2"/>
        <v>27.414079567359178</v>
      </c>
      <c r="AC50" s="13">
        <f t="shared" si="2"/>
        <v>26.12715517241379</v>
      </c>
      <c r="AD50" s="13">
        <f t="shared" si="2"/>
        <v>25.521651674162921</v>
      </c>
      <c r="AE50" s="13">
        <f t="shared" si="2"/>
        <v>26.441474846992083</v>
      </c>
      <c r="AF50" s="13">
        <f t="shared" ref="AF50" si="3">AVERAGE(AF5:AF49)</f>
        <v>26.941993775839357</v>
      </c>
      <c r="AG50" s="131"/>
      <c r="AI50" s="5" t="s">
        <v>35</v>
      </c>
      <c r="AJ50" s="5" t="s">
        <v>35</v>
      </c>
    </row>
    <row r="51" spans="1:37" x14ac:dyDescent="0.2">
      <c r="A51" s="145" t="s">
        <v>241</v>
      </c>
      <c r="B51" s="145"/>
      <c r="C51" s="145"/>
      <c r="D51" s="145"/>
      <c r="E51" s="145"/>
      <c r="F51" s="145"/>
      <c r="G51" s="47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60" t="s">
        <v>35</v>
      </c>
      <c r="AF51" s="60"/>
      <c r="AG51" s="86"/>
      <c r="AK51" t="s">
        <v>35</v>
      </c>
    </row>
    <row r="52" spans="1:37" x14ac:dyDescent="0.2">
      <c r="A52" s="141" t="s">
        <v>240</v>
      </c>
      <c r="B52" s="141"/>
      <c r="C52" s="141"/>
      <c r="D52" s="141"/>
      <c r="E52" s="141"/>
      <c r="F52" s="141"/>
      <c r="G52" s="141"/>
      <c r="H52" s="141"/>
      <c r="I52" s="4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148"/>
      <c r="U52" s="148"/>
      <c r="V52" s="148"/>
      <c r="W52" s="148"/>
      <c r="X52" s="148"/>
      <c r="Y52" s="88"/>
      <c r="Z52" s="88"/>
      <c r="AA52" s="88"/>
      <c r="AB52" s="88"/>
      <c r="AC52" s="88"/>
      <c r="AD52" s="88"/>
      <c r="AE52" s="88"/>
      <c r="AF52" s="109"/>
      <c r="AG52" s="86"/>
      <c r="AI52" s="12" t="s">
        <v>35</v>
      </c>
    </row>
    <row r="53" spans="1:37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/>
      <c r="N53" s="89"/>
      <c r="O53" s="89"/>
      <c r="P53" s="89"/>
      <c r="Q53" s="88"/>
      <c r="R53" s="88"/>
      <c r="S53" s="88"/>
      <c r="T53" s="143"/>
      <c r="U53" s="143"/>
      <c r="V53" s="143"/>
      <c r="W53" s="143"/>
      <c r="X53" s="143"/>
      <c r="Y53" s="88"/>
      <c r="Z53" s="88"/>
      <c r="AA53" s="88"/>
      <c r="AB53" s="88"/>
      <c r="AC53" s="88"/>
      <c r="AD53" s="54"/>
      <c r="AE53" s="54"/>
      <c r="AF53" s="54"/>
      <c r="AG53" s="86"/>
    </row>
    <row r="54" spans="1:37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8"/>
      <c r="L54" s="88"/>
      <c r="M54" s="88"/>
      <c r="N54" s="88"/>
      <c r="O54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4"/>
      <c r="AE54" s="54"/>
      <c r="AF54" s="54"/>
      <c r="AG54" s="86"/>
    </row>
    <row r="55" spans="1:37" x14ac:dyDescent="0.2">
      <c r="A55" s="49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4"/>
      <c r="AF55" s="54"/>
      <c r="AG55" s="86"/>
    </row>
    <row r="56" spans="1:37" x14ac:dyDescent="0.2">
      <c r="A56" s="49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5"/>
      <c r="AF56" s="55"/>
      <c r="AG56" s="86"/>
      <c r="AI56" t="s">
        <v>35</v>
      </c>
    </row>
    <row r="57" spans="1:37" ht="13.5" thickBot="1" x14ac:dyDescent="0.25">
      <c r="A57" s="61"/>
      <c r="B57" s="62"/>
      <c r="C57" s="62"/>
      <c r="D57" s="62"/>
      <c r="E57" s="62"/>
      <c r="F57" s="62"/>
      <c r="G57" s="62" t="s">
        <v>35</v>
      </c>
      <c r="H57" s="62"/>
      <c r="I57" s="62"/>
      <c r="J57" s="62"/>
      <c r="K57" s="62"/>
      <c r="L57" s="62" t="s">
        <v>35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87"/>
    </row>
    <row r="59" spans="1:37" x14ac:dyDescent="0.2">
      <c r="AI59" s="12" t="s">
        <v>35</v>
      </c>
    </row>
    <row r="60" spans="1:37" x14ac:dyDescent="0.2">
      <c r="N60" s="2" t="s">
        <v>35</v>
      </c>
      <c r="AD60" s="2" t="s">
        <v>35</v>
      </c>
    </row>
    <row r="61" spans="1:37" x14ac:dyDescent="0.2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2" t="s">
        <v>35</v>
      </c>
      <c r="AK61" t="s">
        <v>35</v>
      </c>
    </row>
    <row r="62" spans="1:37" x14ac:dyDescent="0.2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2" t="s">
        <v>35</v>
      </c>
      <c r="W62" s="2" t="s">
        <v>35</v>
      </c>
    </row>
    <row r="63" spans="1:37" x14ac:dyDescent="0.2">
      <c r="Z63" s="2" t="s">
        <v>35</v>
      </c>
    </row>
    <row r="64" spans="1:37" x14ac:dyDescent="0.2">
      <c r="AB64" s="2" t="s">
        <v>35</v>
      </c>
    </row>
    <row r="65" spans="9:38" x14ac:dyDescent="0.2">
      <c r="AG65" s="7" t="s">
        <v>35</v>
      </c>
    </row>
    <row r="67" spans="9:38" x14ac:dyDescent="0.2">
      <c r="I67" s="2" t="s">
        <v>35</v>
      </c>
    </row>
    <row r="70" spans="9:38" x14ac:dyDescent="0.2">
      <c r="AE70" s="2" t="s">
        <v>35</v>
      </c>
    </row>
    <row r="72" spans="9:38" x14ac:dyDescent="0.2">
      <c r="AL72" s="12" t="s">
        <v>35</v>
      </c>
    </row>
  </sheetData>
  <mergeCells count="38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A51:F51"/>
    <mergeCell ref="AG3:AG4"/>
    <mergeCell ref="T52:X52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AAAA1ED-3E1C-42A5-A101-07426C0ECC42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AG50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tabSelected="1" zoomScale="90" zoomScaleNormal="90" workbookViewId="0">
      <selection activeCell="D8" sqref="D8"/>
    </sheetView>
  </sheetViews>
  <sheetFormatPr defaultRowHeight="12.75" x14ac:dyDescent="0.2"/>
  <cols>
    <col min="1" max="1" width="31.140625" style="2" bestFit="1" customWidth="1"/>
    <col min="2" max="3" width="7" style="2" customWidth="1"/>
    <col min="4" max="4" width="6.42578125" style="2" customWidth="1"/>
    <col min="5" max="5" width="7.140625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1" width="6" style="2" customWidth="1"/>
    <col min="12" max="12" width="6.5703125" style="2" customWidth="1"/>
    <col min="13" max="14" width="6.28515625" style="2" customWidth="1"/>
    <col min="15" max="15" width="6.5703125" style="2" customWidth="1"/>
    <col min="16" max="16" width="6" style="2" customWidth="1"/>
    <col min="17" max="17" width="7.28515625" style="2" customWidth="1"/>
    <col min="18" max="18" width="6.7109375" style="2" customWidth="1"/>
    <col min="19" max="19" width="6.140625" style="2" customWidth="1"/>
    <col min="20" max="21" width="6.42578125" style="2" customWidth="1"/>
    <col min="22" max="22" width="7.285156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54" t="s">
        <v>225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67"/>
    </row>
    <row r="2" spans="1:35" s="4" customFormat="1" ht="20.100000000000001" customHeight="1" x14ac:dyDescent="0.2">
      <c r="A2" s="157" t="s">
        <v>21</v>
      </c>
      <c r="B2" s="151" t="s">
        <v>216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67"/>
      <c r="AG2" s="152"/>
      <c r="AH2" s="152"/>
      <c r="AI2" s="100"/>
    </row>
    <row r="3" spans="1:35" s="5" customFormat="1" ht="20.100000000000001" customHeight="1" x14ac:dyDescent="0.2">
      <c r="A3" s="157"/>
      <c r="B3" s="162">
        <v>1</v>
      </c>
      <c r="C3" s="162">
        <f>SUM(B3+1)</f>
        <v>2</v>
      </c>
      <c r="D3" s="162">
        <f t="shared" ref="D3:AD3" si="0">SUM(C3+1)</f>
        <v>3</v>
      </c>
      <c r="E3" s="162">
        <f t="shared" si="0"/>
        <v>4</v>
      </c>
      <c r="F3" s="162">
        <f t="shared" si="0"/>
        <v>5</v>
      </c>
      <c r="G3" s="162">
        <f t="shared" si="0"/>
        <v>6</v>
      </c>
      <c r="H3" s="162">
        <f t="shared" si="0"/>
        <v>7</v>
      </c>
      <c r="I3" s="162">
        <f t="shared" si="0"/>
        <v>8</v>
      </c>
      <c r="J3" s="162">
        <f t="shared" si="0"/>
        <v>9</v>
      </c>
      <c r="K3" s="162">
        <f t="shared" si="0"/>
        <v>10</v>
      </c>
      <c r="L3" s="162">
        <f t="shared" si="0"/>
        <v>11</v>
      </c>
      <c r="M3" s="162">
        <f t="shared" si="0"/>
        <v>12</v>
      </c>
      <c r="N3" s="162">
        <f t="shared" si="0"/>
        <v>13</v>
      </c>
      <c r="O3" s="162">
        <f t="shared" si="0"/>
        <v>14</v>
      </c>
      <c r="P3" s="162">
        <f t="shared" si="0"/>
        <v>15</v>
      </c>
      <c r="Q3" s="162">
        <f t="shared" si="0"/>
        <v>16</v>
      </c>
      <c r="R3" s="162">
        <f t="shared" si="0"/>
        <v>17</v>
      </c>
      <c r="S3" s="162">
        <f t="shared" si="0"/>
        <v>18</v>
      </c>
      <c r="T3" s="162">
        <f t="shared" si="0"/>
        <v>19</v>
      </c>
      <c r="U3" s="162">
        <f t="shared" si="0"/>
        <v>20</v>
      </c>
      <c r="V3" s="162">
        <f t="shared" si="0"/>
        <v>21</v>
      </c>
      <c r="W3" s="162">
        <f t="shared" si="0"/>
        <v>22</v>
      </c>
      <c r="X3" s="162">
        <f t="shared" si="0"/>
        <v>23</v>
      </c>
      <c r="Y3" s="162">
        <f t="shared" si="0"/>
        <v>24</v>
      </c>
      <c r="Z3" s="162">
        <f t="shared" si="0"/>
        <v>25</v>
      </c>
      <c r="AA3" s="162">
        <f t="shared" si="0"/>
        <v>26</v>
      </c>
      <c r="AB3" s="162">
        <f t="shared" si="0"/>
        <v>27</v>
      </c>
      <c r="AC3" s="162">
        <f t="shared" si="0"/>
        <v>28</v>
      </c>
      <c r="AD3" s="162">
        <f t="shared" si="0"/>
        <v>29</v>
      </c>
      <c r="AE3" s="186">
        <v>30</v>
      </c>
      <c r="AF3" s="149">
        <v>31</v>
      </c>
      <c r="AG3" s="116" t="s">
        <v>29</v>
      </c>
      <c r="AH3" s="101" t="s">
        <v>27</v>
      </c>
      <c r="AI3" s="108" t="s">
        <v>211</v>
      </c>
    </row>
    <row r="4" spans="1:35" s="5" customFormat="1" ht="20.100000000000001" customHeight="1" x14ac:dyDescent="0.2">
      <c r="A4" s="157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66"/>
      <c r="AF4" s="150"/>
      <c r="AG4" s="111" t="s">
        <v>25</v>
      </c>
      <c r="AH4" s="102" t="s">
        <v>25</v>
      </c>
      <c r="AI4" s="99" t="s">
        <v>25</v>
      </c>
    </row>
    <row r="5" spans="1:35" s="5" customFormat="1" x14ac:dyDescent="0.2">
      <c r="A5" s="57" t="s">
        <v>30</v>
      </c>
      <c r="B5" s="118">
        <f>[1]Dezembro!$K$5</f>
        <v>0</v>
      </c>
      <c r="C5" s="118">
        <f>[1]Dezembro!$K$6</f>
        <v>55.8</v>
      </c>
      <c r="D5" s="118">
        <f>[1]Dezembro!$K$7</f>
        <v>3.4000000000000004</v>
      </c>
      <c r="E5" s="118">
        <f>[1]Dezembro!$K$8</f>
        <v>24.400000000000002</v>
      </c>
      <c r="F5" s="118">
        <f>[1]Dezembro!$K$9</f>
        <v>1</v>
      </c>
      <c r="G5" s="118">
        <f>[1]Dezembro!$K$10</f>
        <v>15.400000000000002</v>
      </c>
      <c r="H5" s="118">
        <f>[1]Dezembro!$K$11</f>
        <v>33.6</v>
      </c>
      <c r="I5" s="118">
        <f>[1]Dezembro!$K$12</f>
        <v>58.400000000000013</v>
      </c>
      <c r="J5" s="118">
        <f>[1]Dezembro!$K$13</f>
        <v>0</v>
      </c>
      <c r="K5" s="118">
        <f>[1]Dezembro!$K$14</f>
        <v>0</v>
      </c>
      <c r="L5" s="118">
        <f>[1]Dezembro!$K$15</f>
        <v>76.400000000000006</v>
      </c>
      <c r="M5" s="118">
        <f>[1]Dezembro!$K$16</f>
        <v>2.8</v>
      </c>
      <c r="N5" s="118">
        <f>[1]Dezembro!$K$17</f>
        <v>17.799999999999997</v>
      </c>
      <c r="O5" s="118">
        <f>[1]Dezembro!$K$18</f>
        <v>2.6</v>
      </c>
      <c r="P5" s="118">
        <f>[1]Dezembro!$K$19</f>
        <v>0</v>
      </c>
      <c r="Q5" s="118">
        <f>[1]Dezembro!$K$20</f>
        <v>0</v>
      </c>
      <c r="R5" s="118">
        <f>[1]Dezembro!$K$21</f>
        <v>0</v>
      </c>
      <c r="S5" s="118">
        <f>[1]Dezembro!$K$22</f>
        <v>35.799999999999997</v>
      </c>
      <c r="T5" s="118">
        <f>[1]Dezembro!$K$23</f>
        <v>0.60000000000000009</v>
      </c>
      <c r="U5" s="118">
        <f>[1]Dezembro!$K$24</f>
        <v>0</v>
      </c>
      <c r="V5" s="118">
        <f>[1]Dezembro!$K$25</f>
        <v>0</v>
      </c>
      <c r="W5" s="118">
        <f>[1]Dezembro!$K$26</f>
        <v>0</v>
      </c>
      <c r="X5" s="118">
        <f>[1]Dezembro!$K$27</f>
        <v>0</v>
      </c>
      <c r="Y5" s="118">
        <f>[1]Dezembro!$K$28</f>
        <v>10</v>
      </c>
      <c r="Z5" s="118">
        <f>[1]Dezembro!$K$29</f>
        <v>1</v>
      </c>
      <c r="AA5" s="118">
        <f>[1]Dezembro!$K$30</f>
        <v>0</v>
      </c>
      <c r="AB5" s="118">
        <f>[1]Dezembro!$K$31</f>
        <v>0</v>
      </c>
      <c r="AC5" s="118">
        <f>[1]Dezembro!$K$32</f>
        <v>0</v>
      </c>
      <c r="AD5" s="118">
        <f>[1]Dezembro!$K$33</f>
        <v>10.199999999999999</v>
      </c>
      <c r="AE5" s="118">
        <f>[1]Dezembro!$K$34</f>
        <v>29.200000000000003</v>
      </c>
      <c r="AF5" s="118">
        <f>[1]Dezembro!$K$35</f>
        <v>6</v>
      </c>
      <c r="AG5" s="14">
        <f t="shared" ref="AG5" si="1">SUM(B5:AF5)</f>
        <v>384.40000000000003</v>
      </c>
      <c r="AH5" s="15">
        <f t="shared" ref="AH5" si="2">MAX(B5:AF5)</f>
        <v>76.400000000000006</v>
      </c>
      <c r="AI5" s="66">
        <f t="shared" ref="AI5:AI68" si="3">COUNTIF(B5:AF5,"=0,0")</f>
        <v>13</v>
      </c>
    </row>
    <row r="6" spans="1:35" x14ac:dyDescent="0.2">
      <c r="A6" s="57" t="s">
        <v>0</v>
      </c>
      <c r="B6" s="11">
        <f>[2]Dezembro!$K$5</f>
        <v>0</v>
      </c>
      <c r="C6" s="11">
        <f>[2]Dezembro!$K$6</f>
        <v>0</v>
      </c>
      <c r="D6" s="11">
        <f>[2]Dezembro!$K$7</f>
        <v>6.8</v>
      </c>
      <c r="E6" s="11">
        <f>[2]Dezembro!$K$8</f>
        <v>11.200000000000001</v>
      </c>
      <c r="F6" s="11">
        <f>[2]Dezembro!$K$9</f>
        <v>0.2</v>
      </c>
      <c r="G6" s="11">
        <f>[2]Dezembro!$K$10</f>
        <v>0.60000000000000009</v>
      </c>
      <c r="H6" s="11">
        <f>[2]Dezembro!$K$11</f>
        <v>0</v>
      </c>
      <c r="I6" s="11">
        <f>[2]Dezembro!$K$12</f>
        <v>0</v>
      </c>
      <c r="J6" s="11">
        <f>[2]Dezembro!$K$13</f>
        <v>3.6</v>
      </c>
      <c r="K6" s="11">
        <f>[2]Dezembro!$K$14</f>
        <v>0</v>
      </c>
      <c r="L6" s="11">
        <f>[2]Dezembro!$K$15</f>
        <v>9.4</v>
      </c>
      <c r="M6" s="11">
        <f>[2]Dezembro!$K$16</f>
        <v>0.2</v>
      </c>
      <c r="N6" s="11">
        <f>[2]Dezembro!$K$17</f>
        <v>25.6</v>
      </c>
      <c r="O6" s="11">
        <f>[2]Dezembro!$K$18</f>
        <v>0</v>
      </c>
      <c r="P6" s="11">
        <f>[2]Dezembro!$K$19</f>
        <v>0</v>
      </c>
      <c r="Q6" s="11">
        <f>[2]Dezembro!$K$20</f>
        <v>0</v>
      </c>
      <c r="R6" s="11">
        <f>[2]Dezembro!$K$21</f>
        <v>2.2000000000000002</v>
      </c>
      <c r="S6" s="11">
        <f>[2]Dezembro!$K$22</f>
        <v>4</v>
      </c>
      <c r="T6" s="11">
        <f>[2]Dezembro!$K$23</f>
        <v>0.2</v>
      </c>
      <c r="U6" s="11">
        <f>[2]Dezembro!$K$24</f>
        <v>0</v>
      </c>
      <c r="V6" s="11">
        <f>[2]Dezembro!$K$25</f>
        <v>0</v>
      </c>
      <c r="W6" s="11">
        <f>[2]Dezembro!$K$26</f>
        <v>0</v>
      </c>
      <c r="X6" s="11">
        <f>[2]Dezembro!$K$27</f>
        <v>0</v>
      </c>
      <c r="Y6" s="11">
        <f>[2]Dezembro!$K$28</f>
        <v>0</v>
      </c>
      <c r="Z6" s="11">
        <f>[2]Dezembro!$K$29</f>
        <v>8</v>
      </c>
      <c r="AA6" s="11">
        <f>[2]Dezembro!$K$30</f>
        <v>0</v>
      </c>
      <c r="AB6" s="11">
        <f>[2]Dezembro!$K$31</f>
        <v>0</v>
      </c>
      <c r="AC6" s="11">
        <f>[2]Dezembro!$K$32</f>
        <v>0</v>
      </c>
      <c r="AD6" s="11">
        <f>[2]Dezembro!$K$33</f>
        <v>0</v>
      </c>
      <c r="AE6" s="11">
        <f>[2]Dezembro!$K$34</f>
        <v>0</v>
      </c>
      <c r="AF6" s="11">
        <f>[2]Dezembro!$K$35</f>
        <v>0</v>
      </c>
      <c r="AG6" s="14">
        <f t="shared" ref="AG6:AG49" si="4">SUM(B6:AF6)</f>
        <v>72.000000000000014</v>
      </c>
      <c r="AH6" s="15">
        <f t="shared" ref="AH6:AH69" si="5">MAX(B6:AF6)</f>
        <v>25.6</v>
      </c>
      <c r="AI6" s="66">
        <f t="shared" si="3"/>
        <v>19</v>
      </c>
    </row>
    <row r="7" spans="1:35" x14ac:dyDescent="0.2">
      <c r="A7" s="57" t="s">
        <v>90</v>
      </c>
      <c r="B7" s="11">
        <f>[3]Dezembro!$K$5</f>
        <v>6.8</v>
      </c>
      <c r="C7" s="11">
        <f>[3]Dezembro!$K$6</f>
        <v>0.2</v>
      </c>
      <c r="D7" s="11">
        <f>[3]Dezembro!$K$7</f>
        <v>23.4</v>
      </c>
      <c r="E7" s="11">
        <f>[3]Dezembro!$K$8</f>
        <v>22.599999999999998</v>
      </c>
      <c r="F7" s="11">
        <f>[3]Dezembro!$K$9</f>
        <v>0</v>
      </c>
      <c r="G7" s="11">
        <f>[3]Dezembro!$K$10</f>
        <v>5.3999999999999995</v>
      </c>
      <c r="H7" s="11">
        <f>[3]Dezembro!$K$11</f>
        <v>0.4</v>
      </c>
      <c r="I7" s="11">
        <f>[3]Dezembro!$K$12</f>
        <v>0</v>
      </c>
      <c r="J7" s="11">
        <f>[3]Dezembro!$K$13</f>
        <v>3.8</v>
      </c>
      <c r="K7" s="11">
        <f>[3]Dezembro!$K$14</f>
        <v>11.2</v>
      </c>
      <c r="L7" s="11">
        <f>[3]Dezembro!$K$15</f>
        <v>0</v>
      </c>
      <c r="M7" s="11">
        <f>[3]Dezembro!$K$16</f>
        <v>0</v>
      </c>
      <c r="N7" s="11">
        <f>[3]Dezembro!$K$17</f>
        <v>8.1999999999999993</v>
      </c>
      <c r="O7" s="11">
        <f>[3]Dezembro!$K$18</f>
        <v>0</v>
      </c>
      <c r="P7" s="11">
        <f>[3]Dezembro!$K$19</f>
        <v>0</v>
      </c>
      <c r="Q7" s="11">
        <f>[3]Dezembro!$K$20</f>
        <v>0</v>
      </c>
      <c r="R7" s="11">
        <f>[3]Dezembro!$K$21</f>
        <v>0</v>
      </c>
      <c r="S7" s="11">
        <f>[3]Dezembro!$K$22</f>
        <v>1.8</v>
      </c>
      <c r="T7" s="11">
        <f>[3]Dezembro!$K$23</f>
        <v>0.4</v>
      </c>
      <c r="U7" s="11">
        <f>[3]Dezembro!$K$24</f>
        <v>0</v>
      </c>
      <c r="V7" s="11">
        <f>[3]Dezembro!$K$25</f>
        <v>0</v>
      </c>
      <c r="W7" s="11">
        <f>[3]Dezembro!$K$26</f>
        <v>0</v>
      </c>
      <c r="X7" s="11">
        <f>[3]Dezembro!$K$27</f>
        <v>0</v>
      </c>
      <c r="Y7" s="11">
        <f>[3]Dezembro!$K$28</f>
        <v>0</v>
      </c>
      <c r="Z7" s="11">
        <f>[3]Dezembro!$K$29</f>
        <v>0.60000000000000009</v>
      </c>
      <c r="AA7" s="11">
        <f>[3]Dezembro!$K$30</f>
        <v>0</v>
      </c>
      <c r="AB7" s="11">
        <f>[3]Dezembro!$K$31</f>
        <v>0</v>
      </c>
      <c r="AC7" s="11">
        <f>[3]Dezembro!$K$32</f>
        <v>3.4</v>
      </c>
      <c r="AD7" s="11">
        <f>[3]Dezembro!$K$33</f>
        <v>0.2</v>
      </c>
      <c r="AE7" s="11">
        <f>[3]Dezembro!$K$34</f>
        <v>0</v>
      </c>
      <c r="AF7" s="11">
        <f>[3]Dezembro!$K$35</f>
        <v>0</v>
      </c>
      <c r="AG7" s="14">
        <f t="shared" si="4"/>
        <v>88.4</v>
      </c>
      <c r="AH7" s="15">
        <f t="shared" si="5"/>
        <v>23.4</v>
      </c>
      <c r="AI7" s="66">
        <f t="shared" si="3"/>
        <v>17</v>
      </c>
    </row>
    <row r="8" spans="1:35" x14ac:dyDescent="0.2">
      <c r="A8" s="57" t="s">
        <v>1</v>
      </c>
      <c r="B8" s="11">
        <f>[4]Dezembro!$K$5</f>
        <v>0</v>
      </c>
      <c r="C8" s="11">
        <f>[4]Dezembro!$K$6</f>
        <v>0.2</v>
      </c>
      <c r="D8" s="11">
        <f>[4]Dezembro!$K$7</f>
        <v>0</v>
      </c>
      <c r="E8" s="11">
        <f>[4]Dezembro!$K$8</f>
        <v>10</v>
      </c>
      <c r="F8" s="11">
        <f>[4]Dezembro!$K$9</f>
        <v>0.2</v>
      </c>
      <c r="G8" s="11">
        <f>[4]Dezembro!$K$10</f>
        <v>2.4</v>
      </c>
      <c r="H8" s="11">
        <f>[4]Dezembro!$K$11</f>
        <v>0</v>
      </c>
      <c r="I8" s="11">
        <f>[4]Dezembro!$K$12</f>
        <v>0</v>
      </c>
      <c r="J8" s="11">
        <f>[4]Dezembro!$K$13</f>
        <v>0</v>
      </c>
      <c r="K8" s="11">
        <f>[4]Dezembro!$K$14</f>
        <v>0</v>
      </c>
      <c r="L8" s="11">
        <f>[4]Dezembro!$K$15</f>
        <v>18.599999999999998</v>
      </c>
      <c r="M8" s="11">
        <f>[4]Dezembro!$K$16</f>
        <v>0.60000000000000009</v>
      </c>
      <c r="N8" s="11">
        <f>[4]Dezembro!$K$17</f>
        <v>0</v>
      </c>
      <c r="O8" s="11">
        <f>[4]Dezembro!$K$18</f>
        <v>0</v>
      </c>
      <c r="P8" s="11">
        <f>[4]Dezembro!$K$19</f>
        <v>0</v>
      </c>
      <c r="Q8" s="11">
        <f>[4]Dezembro!$K$20</f>
        <v>0</v>
      </c>
      <c r="R8" s="11">
        <f>[4]Dezembro!$K$21</f>
        <v>0</v>
      </c>
      <c r="S8" s="11">
        <f>[4]Dezembro!$K$22</f>
        <v>39.599999999999994</v>
      </c>
      <c r="T8" s="11">
        <f>[4]Dezembro!$K$23</f>
        <v>5.2</v>
      </c>
      <c r="U8" s="11">
        <f>[4]Dezembro!$K$24</f>
        <v>0</v>
      </c>
      <c r="V8" s="11">
        <f>[4]Dezembro!$K$25</f>
        <v>0</v>
      </c>
      <c r="W8" s="11">
        <f>[4]Dezembro!$K$26</f>
        <v>0</v>
      </c>
      <c r="X8" s="11">
        <f>[4]Dezembro!$K$27</f>
        <v>0</v>
      </c>
      <c r="Y8" s="11">
        <f>[4]Dezembro!$K$28</f>
        <v>0</v>
      </c>
      <c r="Z8" s="11">
        <f>[4]Dezembro!$K$29</f>
        <v>0</v>
      </c>
      <c r="AA8" s="11">
        <f>[4]Dezembro!$K$30</f>
        <v>0</v>
      </c>
      <c r="AB8" s="11">
        <f>[4]Dezembro!$K$31</f>
        <v>0</v>
      </c>
      <c r="AC8" s="11">
        <f>[4]Dezembro!$K$32</f>
        <v>0.4</v>
      </c>
      <c r="AD8" s="11">
        <f>[4]Dezembro!$K$33</f>
        <v>0</v>
      </c>
      <c r="AE8" s="11">
        <f>[4]Dezembro!$K$34</f>
        <v>0</v>
      </c>
      <c r="AF8" s="11">
        <f>[4]Dezembro!$K$35</f>
        <v>0</v>
      </c>
      <c r="AG8" s="14">
        <f t="shared" si="4"/>
        <v>77.2</v>
      </c>
      <c r="AH8" s="15">
        <f t="shared" si="5"/>
        <v>39.599999999999994</v>
      </c>
      <c r="AI8" s="66">
        <f t="shared" si="3"/>
        <v>22</v>
      </c>
    </row>
    <row r="9" spans="1:35" hidden="1" x14ac:dyDescent="0.2">
      <c r="A9" s="57" t="s">
        <v>153</v>
      </c>
      <c r="B9" s="11" t="str">
        <f>[5]Dezembro!$K$5</f>
        <v>*</v>
      </c>
      <c r="C9" s="11" t="str">
        <f>[5]Dezembro!$K$6</f>
        <v>*</v>
      </c>
      <c r="D9" s="11" t="str">
        <f>[5]Dezembro!$K$7</f>
        <v>*</v>
      </c>
      <c r="E9" s="11" t="str">
        <f>[5]Dezembro!$K$8</f>
        <v>*</v>
      </c>
      <c r="F9" s="11" t="str">
        <f>[5]Dezembro!$K$9</f>
        <v>*</v>
      </c>
      <c r="G9" s="11" t="str">
        <f>[5]Dezembro!$K$10</f>
        <v>*</v>
      </c>
      <c r="H9" s="11" t="str">
        <f>[5]Dezembro!$K$11</f>
        <v>*</v>
      </c>
      <c r="I9" s="11" t="str">
        <f>[5]Dezembro!$K$12</f>
        <v>*</v>
      </c>
      <c r="J9" s="11" t="str">
        <f>[5]Dezembro!$K$13</f>
        <v>*</v>
      </c>
      <c r="K9" s="11" t="str">
        <f>[5]Dezembro!$K$14</f>
        <v>*</v>
      </c>
      <c r="L9" s="11" t="str">
        <f>[5]Dezembro!$K$15</f>
        <v>*</v>
      </c>
      <c r="M9" s="11" t="str">
        <f>[5]Dezembro!$K$16</f>
        <v>*</v>
      </c>
      <c r="N9" s="11" t="str">
        <f>[5]Dezembro!$K$17</f>
        <v>*</v>
      </c>
      <c r="O9" s="11" t="str">
        <f>[5]Dezembro!$K$18</f>
        <v>*</v>
      </c>
      <c r="P9" s="11" t="str">
        <f>[5]Dezembro!$K$19</f>
        <v>*</v>
      </c>
      <c r="Q9" s="11" t="str">
        <f>[5]Dezembro!$K$20</f>
        <v>*</v>
      </c>
      <c r="R9" s="11" t="str">
        <f>[5]Dezembro!$K$21</f>
        <v>*</v>
      </c>
      <c r="S9" s="11" t="str">
        <f>[5]Dezembro!$K$22</f>
        <v>*</v>
      </c>
      <c r="T9" s="11" t="str">
        <f>[5]Dezembro!$K$23</f>
        <v>*</v>
      </c>
      <c r="U9" s="11" t="str">
        <f>[5]Dezembro!$K$24</f>
        <v>*</v>
      </c>
      <c r="V9" s="11" t="str">
        <f>[5]Dezembro!$K$25</f>
        <v>*</v>
      </c>
      <c r="W9" s="11" t="str">
        <f>[5]Dezembro!$K$26</f>
        <v>*</v>
      </c>
      <c r="X9" s="11" t="str">
        <f>[5]Dezembro!$K$27</f>
        <v>*</v>
      </c>
      <c r="Y9" s="11" t="str">
        <f>[5]Dezembro!$K$28</f>
        <v>*</v>
      </c>
      <c r="Z9" s="11" t="str">
        <f>[5]Dezembro!$K$29</f>
        <v>*</v>
      </c>
      <c r="AA9" s="11" t="str">
        <f>[5]Dezembro!$K$30</f>
        <v>*</v>
      </c>
      <c r="AB9" s="11" t="str">
        <f>[5]Dezembro!$K$31</f>
        <v>*</v>
      </c>
      <c r="AC9" s="11" t="str">
        <f>[5]Dezembro!$K$32</f>
        <v>*</v>
      </c>
      <c r="AD9" s="11" t="str">
        <f>[5]Dezembro!$K$33</f>
        <v>*</v>
      </c>
      <c r="AE9" s="11" t="str">
        <f>[5]Dezembro!$K$34</f>
        <v>*</v>
      </c>
      <c r="AF9" s="11" t="str">
        <f>[5]Dezembro!$K$35</f>
        <v>*</v>
      </c>
      <c r="AG9" s="14">
        <f t="shared" si="4"/>
        <v>0</v>
      </c>
      <c r="AH9" s="15">
        <f t="shared" si="5"/>
        <v>0</v>
      </c>
      <c r="AI9" s="66">
        <f t="shared" si="3"/>
        <v>0</v>
      </c>
    </row>
    <row r="10" spans="1:35" x14ac:dyDescent="0.2">
      <c r="A10" s="57" t="s">
        <v>97</v>
      </c>
      <c r="B10" s="11">
        <f>[6]Dezembro!$K$5</f>
        <v>0</v>
      </c>
      <c r="C10" s="11">
        <f>[6]Dezembro!$K$6</f>
        <v>0</v>
      </c>
      <c r="D10" s="11">
        <f>[6]Dezembro!$K$7</f>
        <v>0</v>
      </c>
      <c r="E10" s="11">
        <f>[6]Dezembro!$K$8</f>
        <v>4.4000000000000004</v>
      </c>
      <c r="F10" s="11">
        <f>[6]Dezembro!$K$9</f>
        <v>5.6000000000000005</v>
      </c>
      <c r="G10" s="11">
        <f>[6]Dezembro!$K$10</f>
        <v>3.0000000000000004</v>
      </c>
      <c r="H10" s="11">
        <f>[6]Dezembro!$K$11</f>
        <v>13.6</v>
      </c>
      <c r="I10" s="11">
        <f>[6]Dezembro!$K$12</f>
        <v>6</v>
      </c>
      <c r="J10" s="11">
        <f>[6]Dezembro!$K$13</f>
        <v>12.6</v>
      </c>
      <c r="K10" s="11">
        <f>[6]Dezembro!$K$14</f>
        <v>0</v>
      </c>
      <c r="L10" s="11">
        <f>[6]Dezembro!$K$15</f>
        <v>11.2</v>
      </c>
      <c r="M10" s="11">
        <f>[6]Dezembro!$K$16</f>
        <v>0.2</v>
      </c>
      <c r="N10" s="11">
        <f>[6]Dezembro!$K$17</f>
        <v>0</v>
      </c>
      <c r="O10" s="11">
        <f>[6]Dezembro!$K$18</f>
        <v>0</v>
      </c>
      <c r="P10" s="11">
        <f>[6]Dezembro!$K$19</f>
        <v>0</v>
      </c>
      <c r="Q10" s="11">
        <f>[6]Dezembro!$K$20</f>
        <v>11</v>
      </c>
      <c r="R10" s="11">
        <f>[6]Dezembro!$K$21</f>
        <v>0</v>
      </c>
      <c r="S10" s="11">
        <f>[6]Dezembro!$K$22</f>
        <v>12</v>
      </c>
      <c r="T10" s="11">
        <f>[6]Dezembro!$K$23</f>
        <v>0.2</v>
      </c>
      <c r="U10" s="11">
        <f>[6]Dezembro!$K$24</f>
        <v>0.2</v>
      </c>
      <c r="V10" s="11">
        <f>[6]Dezembro!$K$25</f>
        <v>0</v>
      </c>
      <c r="W10" s="11">
        <f>[6]Dezembro!$K$26</f>
        <v>0</v>
      </c>
      <c r="X10" s="11">
        <f>[6]Dezembro!$K$27</f>
        <v>0</v>
      </c>
      <c r="Y10" s="11">
        <f>[6]Dezembro!$K$28</f>
        <v>0</v>
      </c>
      <c r="Z10" s="11">
        <f>[6]Dezembro!$K$29</f>
        <v>9.8000000000000007</v>
      </c>
      <c r="AA10" s="11">
        <f>[6]Dezembro!$K$30</f>
        <v>18.399999999999999</v>
      </c>
      <c r="AB10" s="11">
        <f>[6]Dezembro!$K$31</f>
        <v>0</v>
      </c>
      <c r="AC10" s="11">
        <f>[6]Dezembro!$K$32</f>
        <v>14</v>
      </c>
      <c r="AD10" s="11">
        <f>[6]Dezembro!$K$33</f>
        <v>0</v>
      </c>
      <c r="AE10" s="11">
        <f>[6]Dezembro!$K$34</f>
        <v>0</v>
      </c>
      <c r="AF10" s="11">
        <f>[6]Dezembro!$K$35</f>
        <v>0</v>
      </c>
      <c r="AG10" s="14">
        <f t="shared" si="4"/>
        <v>122.20000000000002</v>
      </c>
      <c r="AH10" s="15">
        <f t="shared" si="5"/>
        <v>18.399999999999999</v>
      </c>
      <c r="AI10" s="66">
        <f t="shared" si="3"/>
        <v>16</v>
      </c>
    </row>
    <row r="11" spans="1:35" x14ac:dyDescent="0.2">
      <c r="A11" s="57" t="s">
        <v>52</v>
      </c>
      <c r="B11" s="11">
        <f>[7]Dezembro!$K$5</f>
        <v>0</v>
      </c>
      <c r="C11" s="11">
        <f>[7]Dezembro!$K$6</f>
        <v>0.6</v>
      </c>
      <c r="D11" s="11">
        <f>[7]Dezembro!$K$7</f>
        <v>0</v>
      </c>
      <c r="E11" s="11">
        <f>[7]Dezembro!$K$8</f>
        <v>17</v>
      </c>
      <c r="F11" s="11">
        <f>[7]Dezembro!$K$9</f>
        <v>12.799999999999999</v>
      </c>
      <c r="G11" s="11">
        <f>[7]Dezembro!$K$10</f>
        <v>27.2</v>
      </c>
      <c r="H11" s="11">
        <f>[7]Dezembro!$K$11</f>
        <v>2</v>
      </c>
      <c r="I11" s="11">
        <f>[7]Dezembro!$K$12</f>
        <v>0</v>
      </c>
      <c r="J11" s="11">
        <f>[7]Dezembro!$K$13</f>
        <v>0</v>
      </c>
      <c r="K11" s="11">
        <f>[7]Dezembro!$K$14</f>
        <v>25.599999999999998</v>
      </c>
      <c r="L11" s="11">
        <f>[7]Dezembro!$K$15</f>
        <v>0.2</v>
      </c>
      <c r="M11" s="11">
        <f>[7]Dezembro!$K$16</f>
        <v>1.2</v>
      </c>
      <c r="N11" s="11">
        <f>[7]Dezembro!$K$17</f>
        <v>38</v>
      </c>
      <c r="O11" s="11">
        <f>[7]Dezembro!$K$18</f>
        <v>0.2</v>
      </c>
      <c r="P11" s="11">
        <f>[7]Dezembro!$K$19</f>
        <v>0</v>
      </c>
      <c r="Q11" s="11">
        <f>[7]Dezembro!$K$20</f>
        <v>0</v>
      </c>
      <c r="R11" s="11">
        <f>[7]Dezembro!$K$21</f>
        <v>0</v>
      </c>
      <c r="S11" s="11">
        <f>[7]Dezembro!$K$22</f>
        <v>2.1999999999999997</v>
      </c>
      <c r="T11" s="11">
        <f>[7]Dezembro!$K$23</f>
        <v>0</v>
      </c>
      <c r="U11" s="11">
        <f>[7]Dezembro!$K$24</f>
        <v>0</v>
      </c>
      <c r="V11" s="11">
        <f>[7]Dezembro!$K$25</f>
        <v>0</v>
      </c>
      <c r="W11" s="11">
        <f>[7]Dezembro!$K$26</f>
        <v>0</v>
      </c>
      <c r="X11" s="11">
        <f>[7]Dezembro!$K$27</f>
        <v>0</v>
      </c>
      <c r="Y11" s="11">
        <f>[7]Dezembro!$K$28</f>
        <v>0</v>
      </c>
      <c r="Z11" s="11">
        <f>[7]Dezembro!$K$29</f>
        <v>9.8000000000000007</v>
      </c>
      <c r="AA11" s="11">
        <f>[7]Dezembro!$K$30</f>
        <v>0</v>
      </c>
      <c r="AB11" s="11">
        <f>[7]Dezembro!$K$31</f>
        <v>0</v>
      </c>
      <c r="AC11" s="11">
        <f>[7]Dezembro!$K$32</f>
        <v>0</v>
      </c>
      <c r="AD11" s="11">
        <f>[7]Dezembro!$K$33</f>
        <v>2</v>
      </c>
      <c r="AE11" s="11">
        <f>[7]Dezembro!$K$34</f>
        <v>0</v>
      </c>
      <c r="AF11" s="11">
        <f>[7]Dezembro!$K$35</f>
        <v>0</v>
      </c>
      <c r="AG11" s="14">
        <f t="shared" si="4"/>
        <v>138.80000000000001</v>
      </c>
      <c r="AH11" s="15">
        <f t="shared" si="5"/>
        <v>38</v>
      </c>
      <c r="AI11" s="66">
        <f t="shared" si="3"/>
        <v>18</v>
      </c>
    </row>
    <row r="12" spans="1:35" hidden="1" x14ac:dyDescent="0.2">
      <c r="A12" s="57" t="s">
        <v>31</v>
      </c>
      <c r="B12" s="11" t="str">
        <f>[8]Dezembro!$K$5</f>
        <v>*</v>
      </c>
      <c r="C12" s="11" t="str">
        <f>[8]Dezembro!$K$6</f>
        <v>*</v>
      </c>
      <c r="D12" s="11" t="str">
        <f>[8]Dezembro!$K$7</f>
        <v>*</v>
      </c>
      <c r="E12" s="11" t="str">
        <f>[8]Dezembro!$K$8</f>
        <v>*</v>
      </c>
      <c r="F12" s="11" t="str">
        <f>[8]Dezembro!$K$9</f>
        <v>*</v>
      </c>
      <c r="G12" s="11" t="str">
        <f>[8]Dezembro!$K$10</f>
        <v>*</v>
      </c>
      <c r="H12" s="11" t="str">
        <f>[8]Dezembro!$K$11</f>
        <v>*</v>
      </c>
      <c r="I12" s="11" t="str">
        <f>[8]Dezembro!$K$12</f>
        <v>*</v>
      </c>
      <c r="J12" s="11" t="str">
        <f>[8]Dezembro!$K$13</f>
        <v>*</v>
      </c>
      <c r="K12" s="11" t="str">
        <f>[8]Dezembro!$K$14</f>
        <v>*</v>
      </c>
      <c r="L12" s="11" t="str">
        <f>[8]Dezembro!$K$15</f>
        <v>*</v>
      </c>
      <c r="M12" s="11" t="str">
        <f>[8]Dezembro!$K$16</f>
        <v>*</v>
      </c>
      <c r="N12" s="11" t="str">
        <f>[8]Dezembro!$K$17</f>
        <v>*</v>
      </c>
      <c r="O12" s="11" t="str">
        <f>[8]Dezembro!$K$18</f>
        <v>*</v>
      </c>
      <c r="P12" s="11" t="str">
        <f>[8]Dezembro!$K$19</f>
        <v>*</v>
      </c>
      <c r="Q12" s="11" t="str">
        <f>[8]Dezembro!$K$20</f>
        <v>*</v>
      </c>
      <c r="R12" s="11" t="str">
        <f>[8]Dezembro!$K$21</f>
        <v>*</v>
      </c>
      <c r="S12" s="11" t="str">
        <f>[8]Dezembro!$K$22</f>
        <v>*</v>
      </c>
      <c r="T12" s="11" t="str">
        <f>[8]Dezembro!$K$23</f>
        <v>*</v>
      </c>
      <c r="U12" s="11" t="str">
        <f>[8]Dezembro!$K$24</f>
        <v>*</v>
      </c>
      <c r="V12" s="11" t="str">
        <f>[8]Dezembro!$K$25</f>
        <v>*</v>
      </c>
      <c r="W12" s="11" t="str">
        <f>[8]Dezembro!$K$26</f>
        <v>*</v>
      </c>
      <c r="X12" s="11" t="str">
        <f>[8]Dezembro!$K$27</f>
        <v>*</v>
      </c>
      <c r="Y12" s="11" t="str">
        <f>[8]Dezembro!$K$28</f>
        <v>*</v>
      </c>
      <c r="Z12" s="11" t="str">
        <f>[8]Dezembro!$K$29</f>
        <v>*</v>
      </c>
      <c r="AA12" s="11" t="str">
        <f>[8]Dezembro!$K$30</f>
        <v>*</v>
      </c>
      <c r="AB12" s="11" t="str">
        <f>[8]Dezembro!$K$31</f>
        <v>*</v>
      </c>
      <c r="AC12" s="11" t="str">
        <f>[8]Dezembro!$K$32</f>
        <v>*</v>
      </c>
      <c r="AD12" s="11" t="str">
        <f>[8]Dezembro!$K$33</f>
        <v>*</v>
      </c>
      <c r="AE12" s="11" t="str">
        <f>[8]Dezembro!$K$34</f>
        <v>*</v>
      </c>
      <c r="AF12" s="11" t="str">
        <f>[8]Dezembro!$K$35</f>
        <v>*</v>
      </c>
      <c r="AG12" s="14">
        <f t="shared" si="4"/>
        <v>0</v>
      </c>
      <c r="AH12" s="15">
        <f t="shared" si="5"/>
        <v>0</v>
      </c>
      <c r="AI12" s="66">
        <f t="shared" si="3"/>
        <v>0</v>
      </c>
    </row>
    <row r="13" spans="1:35" hidden="1" x14ac:dyDescent="0.2">
      <c r="A13" s="57" t="s">
        <v>100</v>
      </c>
      <c r="B13" s="11" t="str">
        <f>[9]Dezembro!$K$5</f>
        <v>*</v>
      </c>
      <c r="C13" s="11" t="str">
        <f>[9]Dezembro!$K$6</f>
        <v>*</v>
      </c>
      <c r="D13" s="11" t="str">
        <f>[9]Dezembro!$K$7</f>
        <v>*</v>
      </c>
      <c r="E13" s="11" t="str">
        <f>[9]Dezembro!$K$8</f>
        <v>*</v>
      </c>
      <c r="F13" s="11" t="str">
        <f>[9]Dezembro!$K$9</f>
        <v>*</v>
      </c>
      <c r="G13" s="11" t="str">
        <f>[9]Dezembro!$K$10</f>
        <v>*</v>
      </c>
      <c r="H13" s="11" t="str">
        <f>[9]Dezembro!$K$11</f>
        <v>*</v>
      </c>
      <c r="I13" s="11" t="str">
        <f>[9]Dezembro!$K$12</f>
        <v>*</v>
      </c>
      <c r="J13" s="11" t="str">
        <f>[9]Dezembro!$K$13</f>
        <v>*</v>
      </c>
      <c r="K13" s="11" t="str">
        <f>[9]Dezembro!$K$14</f>
        <v>*</v>
      </c>
      <c r="L13" s="11" t="str">
        <f>[9]Dezembro!$K$15</f>
        <v>*</v>
      </c>
      <c r="M13" s="11" t="str">
        <f>[9]Dezembro!$K$16</f>
        <v>*</v>
      </c>
      <c r="N13" s="11" t="str">
        <f>[9]Dezembro!$K$17</f>
        <v>*</v>
      </c>
      <c r="O13" s="11" t="str">
        <f>[9]Dezembro!$K$18</f>
        <v>*</v>
      </c>
      <c r="P13" s="11" t="str">
        <f>[9]Dezembro!$K$19</f>
        <v>*</v>
      </c>
      <c r="Q13" s="11" t="str">
        <f>[9]Dezembro!$K$20</f>
        <v>*</v>
      </c>
      <c r="R13" s="11" t="str">
        <f>[9]Dezembro!$K$21</f>
        <v>*</v>
      </c>
      <c r="S13" s="11" t="str">
        <f>[9]Dezembro!$K$22</f>
        <v>*</v>
      </c>
      <c r="T13" s="11" t="str">
        <f>[9]Dezembro!$K$23</f>
        <v>*</v>
      </c>
      <c r="U13" s="11" t="str">
        <f>[9]Dezembro!$K$24</f>
        <v>*</v>
      </c>
      <c r="V13" s="11" t="str">
        <f>[9]Dezembro!$K$25</f>
        <v>*</v>
      </c>
      <c r="W13" s="11" t="str">
        <f>[9]Dezembro!$K$26</f>
        <v>*</v>
      </c>
      <c r="X13" s="11" t="str">
        <f>[9]Dezembro!$K$27</f>
        <v>*</v>
      </c>
      <c r="Y13" s="11" t="str">
        <f>[9]Dezembro!$K$28</f>
        <v>*</v>
      </c>
      <c r="Z13" s="11" t="str">
        <f>[9]Dezembro!$K$29</f>
        <v>*</v>
      </c>
      <c r="AA13" s="11" t="str">
        <f>[9]Dezembro!$K$30</f>
        <v>*</v>
      </c>
      <c r="AB13" s="11" t="str">
        <f>[9]Dezembro!$K$31</f>
        <v>*</v>
      </c>
      <c r="AC13" s="11" t="str">
        <f>[9]Dezembro!$K$32</f>
        <v>*</v>
      </c>
      <c r="AD13" s="11" t="str">
        <f>[9]Dezembro!$K$33</f>
        <v>*</v>
      </c>
      <c r="AE13" s="11" t="str">
        <f>[9]Dezembro!$K$34</f>
        <v>*</v>
      </c>
      <c r="AF13" s="11" t="str">
        <f>[9]Dezembro!$K$35</f>
        <v>*</v>
      </c>
      <c r="AG13" s="14">
        <f t="shared" si="4"/>
        <v>0</v>
      </c>
      <c r="AH13" s="15">
        <f t="shared" si="5"/>
        <v>0</v>
      </c>
      <c r="AI13" s="66">
        <f t="shared" si="3"/>
        <v>0</v>
      </c>
    </row>
    <row r="14" spans="1:35" hidden="1" x14ac:dyDescent="0.2">
      <c r="A14" s="57" t="s">
        <v>104</v>
      </c>
      <c r="B14" s="11" t="str">
        <f>[10]Dezembro!$K$5</f>
        <v>*</v>
      </c>
      <c r="C14" s="11" t="str">
        <f>[10]Dezembro!$K$6</f>
        <v>*</v>
      </c>
      <c r="D14" s="11" t="str">
        <f>[10]Dezembro!$K$7</f>
        <v>*</v>
      </c>
      <c r="E14" s="11" t="str">
        <f>[10]Dezembro!$K$8</f>
        <v>*</v>
      </c>
      <c r="F14" s="11" t="str">
        <f>[10]Dezembro!$K$9</f>
        <v>*</v>
      </c>
      <c r="G14" s="11" t="str">
        <f>[10]Dezembro!$K$10</f>
        <v>*</v>
      </c>
      <c r="H14" s="11" t="str">
        <f>[10]Dezembro!$K$11</f>
        <v>*</v>
      </c>
      <c r="I14" s="11" t="str">
        <f>[10]Dezembro!$K$12</f>
        <v>*</v>
      </c>
      <c r="J14" s="11" t="str">
        <f>[10]Dezembro!$K$13</f>
        <v>*</v>
      </c>
      <c r="K14" s="11" t="str">
        <f>[10]Dezembro!$K$14</f>
        <v>*</v>
      </c>
      <c r="L14" s="11" t="str">
        <f>[10]Dezembro!$K$15</f>
        <v>*</v>
      </c>
      <c r="M14" s="11" t="str">
        <f>[10]Dezembro!$K$16</f>
        <v>*</v>
      </c>
      <c r="N14" s="11" t="str">
        <f>[10]Dezembro!$K$17</f>
        <v>*</v>
      </c>
      <c r="O14" s="11" t="str">
        <f>[10]Dezembro!$K$18</f>
        <v>*</v>
      </c>
      <c r="P14" s="11" t="str">
        <f>[10]Dezembro!$K$19</f>
        <v>*</v>
      </c>
      <c r="Q14" s="11" t="str">
        <f>[10]Dezembro!$K$20</f>
        <v>*</v>
      </c>
      <c r="R14" s="11" t="str">
        <f>[10]Dezembro!$K$21</f>
        <v>*</v>
      </c>
      <c r="S14" s="11" t="str">
        <f>[10]Dezembro!$K$22</f>
        <v>*</v>
      </c>
      <c r="T14" s="11" t="str">
        <f>[10]Dezembro!$K$23</f>
        <v>*</v>
      </c>
      <c r="U14" s="11" t="str">
        <f>[10]Dezembro!$K$24</f>
        <v>*</v>
      </c>
      <c r="V14" s="11" t="str">
        <f>[10]Dezembro!$K$25</f>
        <v>*</v>
      </c>
      <c r="W14" s="11" t="str">
        <f>[10]Dezembro!$K$26</f>
        <v>*</v>
      </c>
      <c r="X14" s="11" t="str">
        <f>[10]Dezembro!$K$27</f>
        <v>*</v>
      </c>
      <c r="Y14" s="11" t="str">
        <f>[10]Dezembro!$K$28</f>
        <v>*</v>
      </c>
      <c r="Z14" s="11" t="str">
        <f>[10]Dezembro!$K$29</f>
        <v>*</v>
      </c>
      <c r="AA14" s="11" t="str">
        <f>[10]Dezembro!$K$30</f>
        <v>*</v>
      </c>
      <c r="AB14" s="11" t="str">
        <f>[10]Dezembro!$K$31</f>
        <v>*</v>
      </c>
      <c r="AC14" s="11" t="str">
        <f>[10]Dezembro!$K$32</f>
        <v>*</v>
      </c>
      <c r="AD14" s="11" t="str">
        <f>[10]Dezembro!$K$33</f>
        <v>*</v>
      </c>
      <c r="AE14" s="11" t="str">
        <f>[10]Dezembro!$K$34</f>
        <v>*</v>
      </c>
      <c r="AF14" s="11" t="str">
        <f>[10]Dezembro!$K$35</f>
        <v>*</v>
      </c>
      <c r="AG14" s="14">
        <f t="shared" si="4"/>
        <v>0</v>
      </c>
      <c r="AH14" s="15">
        <f t="shared" si="5"/>
        <v>0</v>
      </c>
      <c r="AI14" s="66">
        <f t="shared" si="3"/>
        <v>0</v>
      </c>
    </row>
    <row r="15" spans="1:35" x14ac:dyDescent="0.2">
      <c r="A15" s="57" t="s">
        <v>107</v>
      </c>
      <c r="B15" s="11">
        <f>[11]Dezembro!$K$5</f>
        <v>0</v>
      </c>
      <c r="C15" s="11">
        <f>[11]Dezembro!$K$6</f>
        <v>7.1999999999999993</v>
      </c>
      <c r="D15" s="11">
        <f>[11]Dezembro!$K$7</f>
        <v>3.6000000000000005</v>
      </c>
      <c r="E15" s="11">
        <f>[11]Dezembro!$K$8</f>
        <v>0</v>
      </c>
      <c r="F15" s="11">
        <f>[11]Dezembro!$K$9</f>
        <v>1.5999999999999999</v>
      </c>
      <c r="G15" s="11">
        <f>[11]Dezembro!$K$10</f>
        <v>0.4</v>
      </c>
      <c r="H15" s="11">
        <f>[11]Dezembro!$K$11</f>
        <v>0.8</v>
      </c>
      <c r="I15" s="11">
        <f>[11]Dezembro!$K$12</f>
        <v>3.8000000000000003</v>
      </c>
      <c r="J15" s="11">
        <f>[11]Dezembro!$K$13</f>
        <v>10.200000000000001</v>
      </c>
      <c r="K15" s="11">
        <f>[11]Dezembro!$K$14</f>
        <v>16.8</v>
      </c>
      <c r="L15" s="11">
        <f>[11]Dezembro!$K$15</f>
        <v>0</v>
      </c>
      <c r="M15" s="11">
        <f>[11]Dezembro!$K$16</f>
        <v>0</v>
      </c>
      <c r="N15" s="11">
        <f>[11]Dezembro!$K$17</f>
        <v>9.7999999999999989</v>
      </c>
      <c r="O15" s="11">
        <f>[11]Dezembro!$K$18</f>
        <v>0</v>
      </c>
      <c r="P15" s="11">
        <f>[11]Dezembro!$K$19</f>
        <v>0</v>
      </c>
      <c r="Q15" s="11">
        <f>[11]Dezembro!$K$20</f>
        <v>0</v>
      </c>
      <c r="R15" s="11">
        <f>[11]Dezembro!$K$21</f>
        <v>8.1999999999999993</v>
      </c>
      <c r="S15" s="11">
        <f>[11]Dezembro!$K$22</f>
        <v>8.8000000000000007</v>
      </c>
      <c r="T15" s="11">
        <f>[11]Dezembro!$K$23</f>
        <v>0.8</v>
      </c>
      <c r="U15" s="11">
        <f>[11]Dezembro!$K$24</f>
        <v>0</v>
      </c>
      <c r="V15" s="11">
        <f>[11]Dezembro!$K$25</f>
        <v>0</v>
      </c>
      <c r="W15" s="11">
        <f>[11]Dezembro!$K$26</f>
        <v>0</v>
      </c>
      <c r="X15" s="11">
        <f>[11]Dezembro!$K$27</f>
        <v>0</v>
      </c>
      <c r="Y15" s="11">
        <f>[11]Dezembro!$K$28</f>
        <v>0</v>
      </c>
      <c r="Z15" s="11">
        <f>[11]Dezembro!$K$29</f>
        <v>24.8</v>
      </c>
      <c r="AA15" s="11">
        <f>[11]Dezembro!$K$30</f>
        <v>0</v>
      </c>
      <c r="AB15" s="11">
        <f>[11]Dezembro!$K$31</f>
        <v>0</v>
      </c>
      <c r="AC15" s="11">
        <f>[11]Dezembro!$K$32</f>
        <v>19.8</v>
      </c>
      <c r="AD15" s="11">
        <f>[11]Dezembro!$K$33</f>
        <v>0</v>
      </c>
      <c r="AE15" s="11">
        <f>[11]Dezembro!$K$34</f>
        <v>0</v>
      </c>
      <c r="AF15" s="11">
        <f>[11]Dezembro!$K$35</f>
        <v>0</v>
      </c>
      <c r="AG15" s="14">
        <f t="shared" si="4"/>
        <v>116.6</v>
      </c>
      <c r="AH15" s="15">
        <f t="shared" si="5"/>
        <v>24.8</v>
      </c>
      <c r="AI15" s="66">
        <f t="shared" si="3"/>
        <v>17</v>
      </c>
    </row>
    <row r="16" spans="1:35" x14ac:dyDescent="0.2">
      <c r="A16" s="57" t="s">
        <v>243</v>
      </c>
      <c r="B16" s="11">
        <f>[12]Dezembro!$K$5</f>
        <v>0.6</v>
      </c>
      <c r="C16" s="11">
        <f>[12]Dezembro!$K$6</f>
        <v>0</v>
      </c>
      <c r="D16" s="11">
        <f>[12]Dezembro!$K$7</f>
        <v>0.2</v>
      </c>
      <c r="E16" s="11" t="str">
        <f>[12]Dezembro!$K$8</f>
        <v>*</v>
      </c>
      <c r="F16" s="11">
        <f>[12]Dezembro!$K$9</f>
        <v>7.4</v>
      </c>
      <c r="G16" s="11">
        <f>[12]Dezembro!$K$10</f>
        <v>0</v>
      </c>
      <c r="H16" s="11">
        <f>[12]Dezembro!$K$11</f>
        <v>12.2</v>
      </c>
      <c r="I16" s="11">
        <f>[12]Dezembro!$K$12</f>
        <v>0</v>
      </c>
      <c r="J16" s="11">
        <f>[12]Dezembro!$K$13</f>
        <v>0</v>
      </c>
      <c r="K16" s="11">
        <f>[12]Dezembro!$K$14</f>
        <v>0</v>
      </c>
      <c r="L16" s="11">
        <f>[12]Dezembro!$K$15</f>
        <v>0.2</v>
      </c>
      <c r="M16" s="11">
        <f>[12]Dezembro!$K$16</f>
        <v>0.2</v>
      </c>
      <c r="N16" s="11">
        <f>[12]Dezembro!$K$17</f>
        <v>1</v>
      </c>
      <c r="O16" s="11">
        <f>[12]Dezembro!$K$18</f>
        <v>0.4</v>
      </c>
      <c r="P16" s="11" t="str">
        <f>[12]Dezembro!$K$19</f>
        <v>*</v>
      </c>
      <c r="Q16" s="11">
        <f>[12]Dezembro!$K$20</f>
        <v>0</v>
      </c>
      <c r="R16" s="11">
        <f>[12]Dezembro!$K$21</f>
        <v>0</v>
      </c>
      <c r="S16" s="11">
        <f>[12]Dezembro!$K$22</f>
        <v>24</v>
      </c>
      <c r="T16" s="11">
        <f>[12]Dezembro!$K$23</f>
        <v>0.2</v>
      </c>
      <c r="U16" s="11">
        <f>[12]Dezembro!$K$24</f>
        <v>2</v>
      </c>
      <c r="V16" s="11">
        <f>[12]Dezembro!$K$25</f>
        <v>0</v>
      </c>
      <c r="W16" s="11">
        <f>[12]Dezembro!$K$26</f>
        <v>0</v>
      </c>
      <c r="X16" s="11">
        <f>[12]Dezembro!$K$27</f>
        <v>0</v>
      </c>
      <c r="Y16" s="11">
        <f>[12]Dezembro!$K$28</f>
        <v>5.6000000000000005</v>
      </c>
      <c r="Z16" s="11">
        <f>[12]Dezembro!$K$29</f>
        <v>26.4</v>
      </c>
      <c r="AA16" s="11" t="str">
        <f>[12]Dezembro!$K$30</f>
        <v>*</v>
      </c>
      <c r="AB16" s="11">
        <f>[12]Dezembro!$K$31</f>
        <v>0</v>
      </c>
      <c r="AC16" s="11">
        <f>[12]Dezembro!$K$32</f>
        <v>25.999999999999996</v>
      </c>
      <c r="AD16" s="11">
        <f>[12]Dezembro!$K$33</f>
        <v>0.4</v>
      </c>
      <c r="AE16" s="11">
        <f>[12]Dezembro!$K$34</f>
        <v>0.8</v>
      </c>
      <c r="AF16" s="11">
        <f>[12]Dezembro!$K$35</f>
        <v>0.4</v>
      </c>
      <c r="AG16" s="197">
        <f t="shared" si="4"/>
        <v>108.00000000000001</v>
      </c>
      <c r="AH16" s="197">
        <f t="shared" si="5"/>
        <v>26.4</v>
      </c>
      <c r="AI16" s="66">
        <f t="shared" si="3"/>
        <v>11</v>
      </c>
    </row>
    <row r="17" spans="1:37" x14ac:dyDescent="0.2">
      <c r="A17" s="57" t="s">
        <v>2</v>
      </c>
      <c r="B17" s="11">
        <f>[13]Dezembro!$K$5</f>
        <v>0.2</v>
      </c>
      <c r="C17" s="11">
        <f>[13]Dezembro!$K$6</f>
        <v>19.2</v>
      </c>
      <c r="D17" s="11">
        <f>[13]Dezembro!$K$7</f>
        <v>0</v>
      </c>
      <c r="E17" s="11">
        <f>[13]Dezembro!$K$8</f>
        <v>4.1999999999999993</v>
      </c>
      <c r="F17" s="11">
        <f>[13]Dezembro!$K$9</f>
        <v>0.60000000000000009</v>
      </c>
      <c r="G17" s="11">
        <f>[13]Dezembro!$K$10</f>
        <v>4.8</v>
      </c>
      <c r="H17" s="11">
        <f>[13]Dezembro!$K$11</f>
        <v>0.2</v>
      </c>
      <c r="I17" s="11">
        <f>[13]Dezembro!$K$12</f>
        <v>0</v>
      </c>
      <c r="J17" s="11">
        <f>[13]Dezembro!$K$13</f>
        <v>0</v>
      </c>
      <c r="K17" s="11">
        <f>[13]Dezembro!$K$14</f>
        <v>0</v>
      </c>
      <c r="L17" s="11">
        <f>[13]Dezembro!$K$15</f>
        <v>28.000000000000004</v>
      </c>
      <c r="M17" s="11">
        <f>[13]Dezembro!$K$16</f>
        <v>0.4</v>
      </c>
      <c r="N17" s="11">
        <f>[13]Dezembro!$K$17</f>
        <v>0</v>
      </c>
      <c r="O17" s="11">
        <f>[13]Dezembro!$K$18</f>
        <v>0</v>
      </c>
      <c r="P17" s="11">
        <f>[13]Dezembro!$K$19</f>
        <v>0.4</v>
      </c>
      <c r="Q17" s="11">
        <f>[13]Dezembro!$K$20</f>
        <v>3</v>
      </c>
      <c r="R17" s="11">
        <f>[13]Dezembro!$K$21</f>
        <v>3.4</v>
      </c>
      <c r="S17" s="11">
        <f>[13]Dezembro!$K$22</f>
        <v>90.8</v>
      </c>
      <c r="T17" s="11">
        <f>[13]Dezembro!$K$23</f>
        <v>0.2</v>
      </c>
      <c r="U17" s="11">
        <f>[13]Dezembro!$K$24</f>
        <v>0</v>
      </c>
      <c r="V17" s="11">
        <f>[13]Dezembro!$K$25</f>
        <v>0</v>
      </c>
      <c r="W17" s="11">
        <f>[13]Dezembro!$K$26</f>
        <v>0</v>
      </c>
      <c r="X17" s="11">
        <f>[13]Dezembro!$K$27</f>
        <v>0</v>
      </c>
      <c r="Y17" s="11">
        <f>[13]Dezembro!$K$28</f>
        <v>0</v>
      </c>
      <c r="Z17" s="11">
        <f>[13]Dezembro!$K$29</f>
        <v>0</v>
      </c>
      <c r="AA17" s="11">
        <f>[13]Dezembro!$K$30</f>
        <v>0</v>
      </c>
      <c r="AB17" s="11">
        <f>[13]Dezembro!$K$31</f>
        <v>0</v>
      </c>
      <c r="AC17" s="11">
        <f>[13]Dezembro!$K$32</f>
        <v>12.4</v>
      </c>
      <c r="AD17" s="11">
        <f>[13]Dezembro!$K$33</f>
        <v>0</v>
      </c>
      <c r="AE17" s="11">
        <f>[13]Dezembro!$K$34</f>
        <v>2.8</v>
      </c>
      <c r="AF17" s="11">
        <f>[13]Dezembro!$K$35</f>
        <v>2.6</v>
      </c>
      <c r="AG17" s="14">
        <f t="shared" si="4"/>
        <v>173.2</v>
      </c>
      <c r="AH17" s="15">
        <f t="shared" si="5"/>
        <v>90.8</v>
      </c>
      <c r="AI17" s="66">
        <f t="shared" si="3"/>
        <v>15</v>
      </c>
      <c r="AK17" s="12" t="s">
        <v>35</v>
      </c>
    </row>
    <row r="18" spans="1:37" hidden="1" x14ac:dyDescent="0.2">
      <c r="A18" s="57" t="s">
        <v>3</v>
      </c>
      <c r="B18" s="11" t="str">
        <f>[14]Dezembro!$K$5</f>
        <v>*</v>
      </c>
      <c r="C18" s="11" t="str">
        <f>[14]Dezembro!$K$6</f>
        <v>*</v>
      </c>
      <c r="D18" s="11" t="str">
        <f>[14]Dezembro!$K$7</f>
        <v>*</v>
      </c>
      <c r="E18" s="11" t="str">
        <f>[14]Dezembro!$K$8</f>
        <v>*</v>
      </c>
      <c r="F18" s="11" t="str">
        <f>[14]Dezembro!$K$9</f>
        <v>*</v>
      </c>
      <c r="G18" s="11" t="str">
        <f>[14]Dezembro!$K$10</f>
        <v>*</v>
      </c>
      <c r="H18" s="11" t="str">
        <f>[14]Dezembro!$K$11</f>
        <v>*</v>
      </c>
      <c r="I18" s="11" t="str">
        <f>[14]Dezembro!$K$12</f>
        <v>*</v>
      </c>
      <c r="J18" s="11" t="str">
        <f>[14]Dezembro!$K$13</f>
        <v>*</v>
      </c>
      <c r="K18" s="11" t="str">
        <f>[14]Dezembro!$K$14</f>
        <v>*</v>
      </c>
      <c r="L18" s="11" t="str">
        <f>[14]Dezembro!$K$15</f>
        <v>*</v>
      </c>
      <c r="M18" s="11" t="str">
        <f>[14]Dezembro!$K$16</f>
        <v>*</v>
      </c>
      <c r="N18" s="11" t="str">
        <f>[14]Dezembro!$K$17</f>
        <v>*</v>
      </c>
      <c r="O18" s="11" t="str">
        <f>[14]Dezembro!$K$18</f>
        <v>*</v>
      </c>
      <c r="P18" s="11" t="str">
        <f>[14]Dezembro!$K$19</f>
        <v>*</v>
      </c>
      <c r="Q18" s="11" t="str">
        <f>[14]Dezembro!$K$20</f>
        <v>*</v>
      </c>
      <c r="R18" s="11" t="str">
        <f>[14]Dezembro!$K$21</f>
        <v>*</v>
      </c>
      <c r="S18" s="11" t="str">
        <f>[14]Dezembro!$K$22</f>
        <v>*</v>
      </c>
      <c r="T18" s="11" t="str">
        <f>[14]Dezembro!$K$23</f>
        <v>*</v>
      </c>
      <c r="U18" s="11" t="str">
        <f>[14]Dezembro!$K$24</f>
        <v>*</v>
      </c>
      <c r="V18" s="11" t="str">
        <f>[14]Dezembro!$K$25</f>
        <v>*</v>
      </c>
      <c r="W18" s="11" t="str">
        <f>[14]Dezembro!$K$26</f>
        <v>*</v>
      </c>
      <c r="X18" s="11" t="str">
        <f>[14]Dezembro!$K$27</f>
        <v>*</v>
      </c>
      <c r="Y18" s="11" t="str">
        <f>[14]Dezembro!$K$28</f>
        <v>*</v>
      </c>
      <c r="Z18" s="11" t="str">
        <f>[14]Dezembro!$K$29</f>
        <v>*</v>
      </c>
      <c r="AA18" s="11" t="str">
        <f>[14]Dezembro!$K$30</f>
        <v>*</v>
      </c>
      <c r="AB18" s="11" t="str">
        <f>[14]Dezembro!$K$31</f>
        <v>*</v>
      </c>
      <c r="AC18" s="11" t="str">
        <f>[14]Dezembro!$K$32</f>
        <v>*</v>
      </c>
      <c r="AD18" s="11" t="str">
        <f>[14]Dezembro!$K$33</f>
        <v>*</v>
      </c>
      <c r="AE18" s="11" t="str">
        <f>[14]Dezembro!$K$34</f>
        <v>*</v>
      </c>
      <c r="AF18" s="11" t="str">
        <f>[14]Dezembro!$K$35</f>
        <v>*</v>
      </c>
      <c r="AG18" s="14">
        <f t="shared" si="4"/>
        <v>0</v>
      </c>
      <c r="AH18" s="15">
        <f t="shared" si="5"/>
        <v>0</v>
      </c>
      <c r="AI18" s="66">
        <f t="shared" si="3"/>
        <v>0</v>
      </c>
      <c r="AJ18" s="12" t="s">
        <v>35</v>
      </c>
      <c r="AK18" s="12" t="s">
        <v>35</v>
      </c>
    </row>
    <row r="19" spans="1:37" x14ac:dyDescent="0.2">
      <c r="A19" s="57" t="s">
        <v>244</v>
      </c>
      <c r="B19" s="11">
        <f>[15]Dezembro!$K$5</f>
        <v>39.400000000000006</v>
      </c>
      <c r="C19" s="11">
        <f>[15]Dezembro!$K$6</f>
        <v>0</v>
      </c>
      <c r="D19" s="11" t="str">
        <f>[15]Dezembro!$K$7</f>
        <v>*</v>
      </c>
      <c r="E19" s="11" t="str">
        <f>[15]Dezembro!$K$8</f>
        <v>*</v>
      </c>
      <c r="F19" s="11" t="str">
        <f>[15]Dezembro!$K$9</f>
        <v>*</v>
      </c>
      <c r="G19" s="11" t="str">
        <f>[15]Dezembro!$K$10</f>
        <v>*</v>
      </c>
      <c r="H19" s="11" t="str">
        <f>[15]Dezembro!$K$11</f>
        <v>*</v>
      </c>
      <c r="I19" s="11">
        <f>[15]Dezembro!$K$12</f>
        <v>0.4</v>
      </c>
      <c r="J19" s="11">
        <f>[15]Dezembro!$K$13</f>
        <v>0</v>
      </c>
      <c r="K19" s="11">
        <f>[15]Dezembro!$K$14</f>
        <v>26</v>
      </c>
      <c r="L19" s="11">
        <f>[15]Dezembro!$K$15</f>
        <v>1.4</v>
      </c>
      <c r="M19" s="11">
        <f>[15]Dezembro!$K$16</f>
        <v>1</v>
      </c>
      <c r="N19" s="11">
        <f>[15]Dezembro!$K$17</f>
        <v>26.599999999999998</v>
      </c>
      <c r="O19" s="11">
        <f>[15]Dezembro!$K$18</f>
        <v>2</v>
      </c>
      <c r="P19" s="11">
        <f>[15]Dezembro!$K$19</f>
        <v>0.2</v>
      </c>
      <c r="Q19" s="11">
        <f>[15]Dezembro!$K$20</f>
        <v>0.2</v>
      </c>
      <c r="R19" s="11">
        <f>[15]Dezembro!$K$21</f>
        <v>11.8</v>
      </c>
      <c r="S19" s="11">
        <f>[15]Dezembro!$K$22</f>
        <v>4.4000000000000004</v>
      </c>
      <c r="T19" s="11" t="str">
        <f>[15]Dezembro!$K$23</f>
        <v>*</v>
      </c>
      <c r="U19" s="11">
        <f>[15]Dezembro!$K$24</f>
        <v>0.8</v>
      </c>
      <c r="V19" s="11">
        <f>[15]Dezembro!$K$25</f>
        <v>0</v>
      </c>
      <c r="W19" s="11">
        <f>[15]Dezembro!$K$26</f>
        <v>0</v>
      </c>
      <c r="X19" s="11">
        <f>[15]Dezembro!$K$27</f>
        <v>0.4</v>
      </c>
      <c r="Y19" s="11">
        <f>[15]Dezembro!$K$28</f>
        <v>17.400000000000002</v>
      </c>
      <c r="Z19" s="11">
        <f>[15]Dezembro!$K$29</f>
        <v>12</v>
      </c>
      <c r="AA19" s="11">
        <f>[15]Dezembro!$K$30</f>
        <v>0</v>
      </c>
      <c r="AB19" s="11">
        <f>[15]Dezembro!$K$31</f>
        <v>15.6</v>
      </c>
      <c r="AC19" s="11">
        <f>[15]Dezembro!$K$32</f>
        <v>26.799999999999997</v>
      </c>
      <c r="AD19" s="11">
        <f>[15]Dezembro!$K$33</f>
        <v>1.2</v>
      </c>
      <c r="AE19" s="11">
        <f>[15]Dezembro!$K$34</f>
        <v>0.4</v>
      </c>
      <c r="AF19" s="11">
        <f>[15]Dezembro!$K$35</f>
        <v>1</v>
      </c>
      <c r="AG19" s="197">
        <f t="shared" si="4"/>
        <v>189.00000000000003</v>
      </c>
      <c r="AH19" s="197">
        <f t="shared" si="5"/>
        <v>39.400000000000006</v>
      </c>
      <c r="AI19" s="66">
        <f t="shared" si="3"/>
        <v>5</v>
      </c>
    </row>
    <row r="20" spans="1:37" x14ac:dyDescent="0.2">
      <c r="A20" s="57" t="s">
        <v>245</v>
      </c>
      <c r="B20" s="11">
        <f>[16]Dezembro!$K$5</f>
        <v>0.2</v>
      </c>
      <c r="C20" s="11">
        <f>[16]Dezembro!$K$6</f>
        <v>0</v>
      </c>
      <c r="D20" s="11">
        <f>[16]Dezembro!$K$7</f>
        <v>8</v>
      </c>
      <c r="E20" s="11">
        <f>[16]Dezembro!$K$8</f>
        <v>3</v>
      </c>
      <c r="F20" s="11">
        <f>[16]Dezembro!$K$9</f>
        <v>0</v>
      </c>
      <c r="G20" s="11">
        <f>[16]Dezembro!$K$10</f>
        <v>0</v>
      </c>
      <c r="H20" s="11">
        <f>[16]Dezembro!$K$11</f>
        <v>0</v>
      </c>
      <c r="I20" s="11">
        <f>[16]Dezembro!$K$12</f>
        <v>0</v>
      </c>
      <c r="J20" s="11">
        <f>[16]Dezembro!$K$13</f>
        <v>0</v>
      </c>
      <c r="K20" s="11">
        <f>[16]Dezembro!$K$14</f>
        <v>17.599999999999998</v>
      </c>
      <c r="L20" s="11" t="str">
        <f>[16]Dezembro!$K$15</f>
        <v>*</v>
      </c>
      <c r="M20" s="11">
        <f>[16]Dezembro!$K$16</f>
        <v>0</v>
      </c>
      <c r="N20" s="11">
        <f>[16]Dezembro!$K$17</f>
        <v>0</v>
      </c>
      <c r="O20" s="11">
        <f>[16]Dezembro!$K$18</f>
        <v>0</v>
      </c>
      <c r="P20" s="11" t="str">
        <f>[16]Dezembro!$K$19</f>
        <v>*</v>
      </c>
      <c r="Q20" s="11">
        <f>[16]Dezembro!$K$20</f>
        <v>2</v>
      </c>
      <c r="R20" s="11">
        <f>[16]Dezembro!$K$21</f>
        <v>11.399999999999999</v>
      </c>
      <c r="S20" s="11">
        <f>[16]Dezembro!$K$22</f>
        <v>2</v>
      </c>
      <c r="T20" s="11">
        <f>[16]Dezembro!$K$23</f>
        <v>1.2</v>
      </c>
      <c r="U20" s="11">
        <f>[16]Dezembro!$K$24</f>
        <v>0</v>
      </c>
      <c r="V20" s="11">
        <f>[16]Dezembro!$K$25</f>
        <v>0</v>
      </c>
      <c r="W20" s="11">
        <f>[16]Dezembro!$K$26</f>
        <v>0</v>
      </c>
      <c r="X20" s="11">
        <f>[16]Dezembro!$K$27</f>
        <v>0</v>
      </c>
      <c r="Y20" s="11">
        <f>[16]Dezembro!$K$28</f>
        <v>24.4</v>
      </c>
      <c r="Z20" s="11">
        <f>[16]Dezembro!$K$29</f>
        <v>0</v>
      </c>
      <c r="AA20" s="11">
        <f>[16]Dezembro!$K$30</f>
        <v>0.2</v>
      </c>
      <c r="AB20" s="11">
        <f>[16]Dezembro!$K$31</f>
        <v>0</v>
      </c>
      <c r="AC20" s="11">
        <f>[16]Dezembro!$K$32</f>
        <v>0.8</v>
      </c>
      <c r="AD20" s="11">
        <f>[16]Dezembro!$K$33</f>
        <v>0</v>
      </c>
      <c r="AE20" s="11">
        <f>[16]Dezembro!$K$34</f>
        <v>0</v>
      </c>
      <c r="AF20" s="11">
        <f>[16]Dezembro!$K$35</f>
        <v>0</v>
      </c>
      <c r="AG20" s="197">
        <f t="shared" si="4"/>
        <v>70.8</v>
      </c>
      <c r="AH20" s="197">
        <f t="shared" si="5"/>
        <v>24.4</v>
      </c>
      <c r="AI20" s="66">
        <f t="shared" si="3"/>
        <v>18</v>
      </c>
      <c r="AJ20" s="12" t="s">
        <v>35</v>
      </c>
    </row>
    <row r="21" spans="1:37" x14ac:dyDescent="0.2">
      <c r="A21" s="57" t="s">
        <v>33</v>
      </c>
      <c r="B21" s="11">
        <f>[17]Dezembro!$K$5</f>
        <v>8</v>
      </c>
      <c r="C21" s="11">
        <f>[17]Dezembro!$K$6</f>
        <v>0</v>
      </c>
      <c r="D21" s="11">
        <f>[17]Dezembro!$K$7</f>
        <v>28.8</v>
      </c>
      <c r="E21" s="11">
        <f>[17]Dezembro!$K$8</f>
        <v>49.199999999999996</v>
      </c>
      <c r="F21" s="11">
        <f>[17]Dezembro!$K$9</f>
        <v>3.0000000000000004</v>
      </c>
      <c r="G21" s="11">
        <f>[17]Dezembro!$K$10</f>
        <v>23.199999999999996</v>
      </c>
      <c r="H21" s="11">
        <f>[17]Dezembro!$K$11</f>
        <v>0.8</v>
      </c>
      <c r="I21" s="11">
        <f>[17]Dezembro!$K$12</f>
        <v>0</v>
      </c>
      <c r="J21" s="11">
        <f>[17]Dezembro!$K$13</f>
        <v>0</v>
      </c>
      <c r="K21" s="11">
        <f>[17]Dezembro!$K$14</f>
        <v>56.400000000000006</v>
      </c>
      <c r="L21" s="11">
        <f>[17]Dezembro!$K$15</f>
        <v>0.4</v>
      </c>
      <c r="M21" s="11">
        <f>[17]Dezembro!$K$16</f>
        <v>11</v>
      </c>
      <c r="N21" s="11">
        <f>[17]Dezembro!$K$17</f>
        <v>0.4</v>
      </c>
      <c r="O21" s="11">
        <f>[17]Dezembro!$K$18</f>
        <v>4</v>
      </c>
      <c r="P21" s="11">
        <f>[17]Dezembro!$K$19</f>
        <v>13.2</v>
      </c>
      <c r="Q21" s="11">
        <f>[17]Dezembro!$K$20</f>
        <v>0.8</v>
      </c>
      <c r="R21" s="11">
        <f>[17]Dezembro!$K$21</f>
        <v>31.400000000000002</v>
      </c>
      <c r="S21" s="11">
        <f>[17]Dezembro!$K$22</f>
        <v>23.200000000000003</v>
      </c>
      <c r="T21" s="11">
        <f>[17]Dezembro!$K$23</f>
        <v>6.6000000000000005</v>
      </c>
      <c r="U21" s="11">
        <f>[17]Dezembro!$K$24</f>
        <v>8.6</v>
      </c>
      <c r="V21" s="11">
        <f>[17]Dezembro!$K$25</f>
        <v>0</v>
      </c>
      <c r="W21" s="11">
        <f>[17]Dezembro!$K$26</f>
        <v>0</v>
      </c>
      <c r="X21" s="11">
        <f>[17]Dezembro!$K$27</f>
        <v>6</v>
      </c>
      <c r="Y21" s="11">
        <f>[17]Dezembro!$K$28</f>
        <v>3.8</v>
      </c>
      <c r="Z21" s="11">
        <f>[17]Dezembro!$K$29</f>
        <v>8.3999999999999986</v>
      </c>
      <c r="AA21" s="11">
        <f>[17]Dezembro!$K$30</f>
        <v>11.399999999999999</v>
      </c>
      <c r="AB21" s="11">
        <f>[17]Dezembro!$K$31</f>
        <v>0</v>
      </c>
      <c r="AC21" s="11">
        <f>[17]Dezembro!$K$32</f>
        <v>9.6</v>
      </c>
      <c r="AD21" s="11">
        <f>[17]Dezembro!$K$33</f>
        <v>13.200000000000001</v>
      </c>
      <c r="AE21" s="11">
        <f>[17]Dezembro!$K$34</f>
        <v>2.4000000000000004</v>
      </c>
      <c r="AF21" s="11">
        <f>[17]Dezembro!$K$35</f>
        <v>0.4</v>
      </c>
      <c r="AG21" s="14">
        <f t="shared" si="4"/>
        <v>324.2</v>
      </c>
      <c r="AH21" s="15">
        <f t="shared" si="5"/>
        <v>56.400000000000006</v>
      </c>
      <c r="AI21" s="66">
        <f t="shared" si="3"/>
        <v>6</v>
      </c>
    </row>
    <row r="22" spans="1:37" x14ac:dyDescent="0.2">
      <c r="A22" s="57" t="s">
        <v>246</v>
      </c>
      <c r="B22" s="11">
        <f>[18]Dezembro!$K$5</f>
        <v>0</v>
      </c>
      <c r="C22" s="11">
        <f>[18]Dezembro!$K$6</f>
        <v>3.8000000000000003</v>
      </c>
      <c r="D22" s="11">
        <f>[18]Dezembro!$K$7</f>
        <v>0</v>
      </c>
      <c r="E22" s="11">
        <f>[18]Dezembro!$K$8</f>
        <v>18.2</v>
      </c>
      <c r="F22" s="11">
        <f>[18]Dezembro!$K$9</f>
        <v>59.4</v>
      </c>
      <c r="G22" s="11">
        <f>[18]Dezembro!$K$10</f>
        <v>1.8</v>
      </c>
      <c r="H22" s="11">
        <f>[18]Dezembro!$K$11</f>
        <v>7.4000000000000012</v>
      </c>
      <c r="I22" s="11">
        <f>[18]Dezembro!$K$12</f>
        <v>0</v>
      </c>
      <c r="J22" s="11">
        <f>[18]Dezembro!$K$13</f>
        <v>0</v>
      </c>
      <c r="K22" s="11">
        <f>[18]Dezembro!$K$14</f>
        <v>0</v>
      </c>
      <c r="L22" s="11">
        <f>[18]Dezembro!$K$15</f>
        <v>0</v>
      </c>
      <c r="M22" s="11">
        <f>[18]Dezembro!$K$16</f>
        <v>0</v>
      </c>
      <c r="N22" s="11">
        <f>[18]Dezembro!$K$17</f>
        <v>0</v>
      </c>
      <c r="O22" s="11">
        <f>[18]Dezembro!$K$18</f>
        <v>10</v>
      </c>
      <c r="P22" s="11">
        <f>[18]Dezembro!$K$19</f>
        <v>21.2</v>
      </c>
      <c r="Q22" s="11">
        <f>[18]Dezembro!$K$20</f>
        <v>18</v>
      </c>
      <c r="R22" s="11">
        <f>[18]Dezembro!$K$21</f>
        <v>0</v>
      </c>
      <c r="S22" s="11">
        <f>[18]Dezembro!$K$22</f>
        <v>0.60000000000000009</v>
      </c>
      <c r="T22" s="11">
        <f>[18]Dezembro!$K$23</f>
        <v>0.2</v>
      </c>
      <c r="U22" s="11">
        <f>[18]Dezembro!$K$24</f>
        <v>0</v>
      </c>
      <c r="V22" s="11">
        <f>[18]Dezembro!$K$25</f>
        <v>0</v>
      </c>
      <c r="W22" s="11">
        <f>[18]Dezembro!$K$26</f>
        <v>0</v>
      </c>
      <c r="X22" s="11">
        <f>[18]Dezembro!$K$27</f>
        <v>0</v>
      </c>
      <c r="Y22" s="11">
        <f>[18]Dezembro!$K$28</f>
        <v>5.2</v>
      </c>
      <c r="Z22" s="11">
        <f>[18]Dezembro!$K$29</f>
        <v>2.8000000000000003</v>
      </c>
      <c r="AA22" s="11">
        <f>[18]Dezembro!$K$30</f>
        <v>0</v>
      </c>
      <c r="AB22" s="11">
        <f>[18]Dezembro!$K$31</f>
        <v>0</v>
      </c>
      <c r="AC22" s="11">
        <f>[18]Dezembro!$K$32</f>
        <v>0.4</v>
      </c>
      <c r="AD22" s="11">
        <f>[18]Dezembro!$K$33</f>
        <v>0.60000000000000009</v>
      </c>
      <c r="AE22" s="11">
        <f>[18]Dezembro!$K$34</f>
        <v>0</v>
      </c>
      <c r="AF22" s="11">
        <f>[18]Dezembro!$K$35</f>
        <v>13.6</v>
      </c>
      <c r="AG22" s="197">
        <f t="shared" si="4"/>
        <v>163.19999999999999</v>
      </c>
      <c r="AH22" s="197">
        <f t="shared" si="5"/>
        <v>59.4</v>
      </c>
      <c r="AI22" s="66">
        <f t="shared" si="3"/>
        <v>16</v>
      </c>
    </row>
    <row r="23" spans="1:37" x14ac:dyDescent="0.2">
      <c r="A23" s="57" t="s">
        <v>7</v>
      </c>
      <c r="B23" s="11">
        <f>[19]Dezembro!$K$5</f>
        <v>0</v>
      </c>
      <c r="C23" s="11">
        <f>[19]Dezembro!$K$6</f>
        <v>35.200000000000003</v>
      </c>
      <c r="D23" s="11">
        <f>[19]Dezembro!$K$7</f>
        <v>4.5999999999999996</v>
      </c>
      <c r="E23" s="11">
        <f>[19]Dezembro!$K$8</f>
        <v>0.4</v>
      </c>
      <c r="F23" s="11">
        <f>[19]Dezembro!$K$9</f>
        <v>0.2</v>
      </c>
      <c r="G23" s="11">
        <f>[19]Dezembro!$K$10</f>
        <v>1.5999999999999999</v>
      </c>
      <c r="H23" s="11">
        <f>[19]Dezembro!$K$11</f>
        <v>0</v>
      </c>
      <c r="I23" s="11">
        <f>[19]Dezembro!$K$12</f>
        <v>0</v>
      </c>
      <c r="J23" s="11">
        <f>[19]Dezembro!$K$13</f>
        <v>0.2</v>
      </c>
      <c r="K23" s="11">
        <f>[19]Dezembro!$K$14</f>
        <v>1</v>
      </c>
      <c r="L23" s="11">
        <f>[19]Dezembro!$K$15</f>
        <v>3.2</v>
      </c>
      <c r="M23" s="11">
        <f>[19]Dezembro!$K$16</f>
        <v>0</v>
      </c>
      <c r="N23" s="11">
        <f>[19]Dezembro!$K$17</f>
        <v>3.8</v>
      </c>
      <c r="O23" s="11">
        <f>[19]Dezembro!$K$18</f>
        <v>0</v>
      </c>
      <c r="P23" s="11">
        <f>[19]Dezembro!$K$19</f>
        <v>0</v>
      </c>
      <c r="Q23" s="11">
        <f>[19]Dezembro!$K$20</f>
        <v>0</v>
      </c>
      <c r="R23" s="11">
        <f>[19]Dezembro!$K$21</f>
        <v>0</v>
      </c>
      <c r="S23" s="11">
        <f>[19]Dezembro!$K$22</f>
        <v>4.2</v>
      </c>
      <c r="T23" s="11">
        <f>[19]Dezembro!$K$23</f>
        <v>1.2000000000000002</v>
      </c>
      <c r="U23" s="11">
        <f>[19]Dezembro!$K$24</f>
        <v>0</v>
      </c>
      <c r="V23" s="11">
        <f>[19]Dezembro!$K$25</f>
        <v>0</v>
      </c>
      <c r="W23" s="11">
        <f>[19]Dezembro!$K$26</f>
        <v>0</v>
      </c>
      <c r="X23" s="11">
        <f>[19]Dezembro!$K$27</f>
        <v>0</v>
      </c>
      <c r="Y23" s="11">
        <f>[19]Dezembro!$K$28</f>
        <v>0</v>
      </c>
      <c r="Z23" s="11">
        <f>[19]Dezembro!$K$29</f>
        <v>11.799999999999999</v>
      </c>
      <c r="AA23" s="11">
        <f>[19]Dezembro!$K$30</f>
        <v>0.8</v>
      </c>
      <c r="AB23" s="11">
        <f>[19]Dezembro!$K$31</f>
        <v>0</v>
      </c>
      <c r="AC23" s="11">
        <f>[19]Dezembro!$K$32</f>
        <v>0</v>
      </c>
      <c r="AD23" s="11">
        <f>[19]Dezembro!$K$33</f>
        <v>0</v>
      </c>
      <c r="AE23" s="11">
        <f>[19]Dezembro!$K$34</f>
        <v>0</v>
      </c>
      <c r="AF23" s="11">
        <f>[19]Dezembro!$K$35</f>
        <v>0.4</v>
      </c>
      <c r="AG23" s="14">
        <f t="shared" si="4"/>
        <v>68.600000000000023</v>
      </c>
      <c r="AH23" s="15">
        <f t="shared" si="5"/>
        <v>35.200000000000003</v>
      </c>
      <c r="AI23" s="66">
        <f t="shared" si="3"/>
        <v>17</v>
      </c>
    </row>
    <row r="24" spans="1:37" hidden="1" x14ac:dyDescent="0.2">
      <c r="A24" s="57" t="s">
        <v>155</v>
      </c>
      <c r="B24" s="11" t="str">
        <f>[20]Dezembro!$K$5</f>
        <v>*</v>
      </c>
      <c r="C24" s="11" t="str">
        <f>[20]Dezembro!$K$6</f>
        <v>*</v>
      </c>
      <c r="D24" s="11" t="str">
        <f>[20]Dezembro!$K$7</f>
        <v>*</v>
      </c>
      <c r="E24" s="11" t="str">
        <f>[20]Dezembro!$K$8</f>
        <v>*</v>
      </c>
      <c r="F24" s="11" t="str">
        <f>[20]Dezembro!$K$9</f>
        <v>*</v>
      </c>
      <c r="G24" s="11" t="str">
        <f>[20]Dezembro!$K$10</f>
        <v>*</v>
      </c>
      <c r="H24" s="11" t="str">
        <f>[20]Dezembro!$K$11</f>
        <v>*</v>
      </c>
      <c r="I24" s="11" t="str">
        <f>[20]Dezembro!$K$12</f>
        <v>*</v>
      </c>
      <c r="J24" s="11" t="str">
        <f>[20]Dezembro!$K$13</f>
        <v>*</v>
      </c>
      <c r="K24" s="11" t="str">
        <f>[20]Dezembro!$K$14</f>
        <v>*</v>
      </c>
      <c r="L24" s="11" t="str">
        <f>[20]Dezembro!$K$15</f>
        <v>*</v>
      </c>
      <c r="M24" s="11" t="str">
        <f>[20]Dezembro!$K$16</f>
        <v>*</v>
      </c>
      <c r="N24" s="11" t="str">
        <f>[20]Dezembro!$K$17</f>
        <v>*</v>
      </c>
      <c r="O24" s="11" t="str">
        <f>[20]Dezembro!$K$18</f>
        <v>*</v>
      </c>
      <c r="P24" s="11" t="str">
        <f>[20]Dezembro!$K$19</f>
        <v>*</v>
      </c>
      <c r="Q24" s="11" t="str">
        <f>[20]Dezembro!$K$20</f>
        <v>*</v>
      </c>
      <c r="R24" s="11" t="str">
        <f>[20]Dezembro!$K$21</f>
        <v>*</v>
      </c>
      <c r="S24" s="11" t="str">
        <f>[20]Dezembro!$K$22</f>
        <v>*</v>
      </c>
      <c r="T24" s="11" t="str">
        <f>[20]Dezembro!$K$23</f>
        <v>*</v>
      </c>
      <c r="U24" s="11" t="str">
        <f>[20]Dezembro!$K$24</f>
        <v>*</v>
      </c>
      <c r="V24" s="11" t="str">
        <f>[20]Dezembro!$K$25</f>
        <v>*</v>
      </c>
      <c r="W24" s="11" t="str">
        <f>[20]Dezembro!$K$26</f>
        <v>*</v>
      </c>
      <c r="X24" s="11" t="str">
        <f>[20]Dezembro!$K$27</f>
        <v>*</v>
      </c>
      <c r="Y24" s="11" t="str">
        <f>[20]Dezembro!$K$28</f>
        <v>*</v>
      </c>
      <c r="Z24" s="11" t="str">
        <f>[20]Dezembro!$K$29</f>
        <v>*</v>
      </c>
      <c r="AA24" s="11" t="str">
        <f>[20]Dezembro!$K$30</f>
        <v>*</v>
      </c>
      <c r="AB24" s="11" t="str">
        <f>[20]Dezembro!$K$31</f>
        <v>*</v>
      </c>
      <c r="AC24" s="11" t="str">
        <f>[20]Dezembro!$K$32</f>
        <v>*</v>
      </c>
      <c r="AD24" s="11" t="str">
        <f>[20]Dezembro!$K$33</f>
        <v>*</v>
      </c>
      <c r="AE24" s="11" t="str">
        <f>[20]Dezembro!$K$34</f>
        <v>*</v>
      </c>
      <c r="AF24" s="11" t="str">
        <f>[20]Dezembro!$K$35</f>
        <v>*</v>
      </c>
      <c r="AG24" s="14">
        <f t="shared" si="4"/>
        <v>0</v>
      </c>
      <c r="AH24" s="15">
        <f t="shared" si="5"/>
        <v>0</v>
      </c>
      <c r="AI24" s="66">
        <f t="shared" si="3"/>
        <v>0</v>
      </c>
    </row>
    <row r="25" spans="1:37" hidden="1" x14ac:dyDescent="0.2">
      <c r="A25" s="57" t="s">
        <v>156</v>
      </c>
      <c r="B25" s="11" t="str">
        <f>[21]Dezembro!$K$5</f>
        <v>*</v>
      </c>
      <c r="C25" s="11" t="str">
        <f>[21]Dezembro!$K$6</f>
        <v>*</v>
      </c>
      <c r="D25" s="11" t="str">
        <f>[21]Dezembro!$K$7</f>
        <v>*</v>
      </c>
      <c r="E25" s="11" t="str">
        <f>[21]Dezembro!$K$8</f>
        <v>*</v>
      </c>
      <c r="F25" s="11" t="str">
        <f>[21]Dezembro!$K$9</f>
        <v>*</v>
      </c>
      <c r="G25" s="11" t="str">
        <f>[21]Dezembro!$K$10</f>
        <v>*</v>
      </c>
      <c r="H25" s="11" t="str">
        <f>[21]Dezembro!$K$11</f>
        <v>*</v>
      </c>
      <c r="I25" s="11" t="str">
        <f>[21]Dezembro!$K$12</f>
        <v>*</v>
      </c>
      <c r="J25" s="11" t="str">
        <f>[21]Dezembro!$K$13</f>
        <v>*</v>
      </c>
      <c r="K25" s="11" t="str">
        <f>[21]Dezembro!$K$14</f>
        <v>*</v>
      </c>
      <c r="L25" s="11" t="str">
        <f>[21]Dezembro!$K$15</f>
        <v>*</v>
      </c>
      <c r="M25" s="11" t="str">
        <f>[21]Dezembro!$K$16</f>
        <v>*</v>
      </c>
      <c r="N25" s="11" t="str">
        <f>[21]Dezembro!$K$17</f>
        <v>*</v>
      </c>
      <c r="O25" s="11" t="str">
        <f>[21]Dezembro!$K$18</f>
        <v>*</v>
      </c>
      <c r="P25" s="11" t="str">
        <f>[21]Dezembro!$K$19</f>
        <v>*</v>
      </c>
      <c r="Q25" s="11" t="str">
        <f>[21]Dezembro!$K$20</f>
        <v>*</v>
      </c>
      <c r="R25" s="11" t="str">
        <f>[21]Dezembro!$K$21</f>
        <v>*</v>
      </c>
      <c r="S25" s="11" t="str">
        <f>[21]Dezembro!$K$22</f>
        <v>*</v>
      </c>
      <c r="T25" s="11" t="str">
        <f>[21]Dezembro!$K$23</f>
        <v>*</v>
      </c>
      <c r="U25" s="11" t="str">
        <f>[21]Dezembro!$K$24</f>
        <v>*</v>
      </c>
      <c r="V25" s="11" t="str">
        <f>[21]Dezembro!$K$25</f>
        <v>*</v>
      </c>
      <c r="W25" s="11" t="str">
        <f>[21]Dezembro!$K$26</f>
        <v>*</v>
      </c>
      <c r="X25" s="11" t="str">
        <f>[21]Dezembro!$K$27</f>
        <v>*</v>
      </c>
      <c r="Y25" s="11" t="str">
        <f>[21]Dezembro!$K$28</f>
        <v>*</v>
      </c>
      <c r="Z25" s="11" t="str">
        <f>[21]Dezembro!$K$29</f>
        <v>*</v>
      </c>
      <c r="AA25" s="11" t="str">
        <f>[21]Dezembro!$K$30</f>
        <v>*</v>
      </c>
      <c r="AB25" s="11" t="str">
        <f>[21]Dezembro!$K$31</f>
        <v>*</v>
      </c>
      <c r="AC25" s="11" t="str">
        <f>[21]Dezembro!$K$32</f>
        <v>*</v>
      </c>
      <c r="AD25" s="11" t="str">
        <f>[21]Dezembro!$K$33</f>
        <v>*</v>
      </c>
      <c r="AE25" s="11" t="str">
        <f>[21]Dezembro!$K$34</f>
        <v>*</v>
      </c>
      <c r="AF25" s="11" t="str">
        <f>[21]Dezembro!$K$35</f>
        <v>*</v>
      </c>
      <c r="AG25" s="14">
        <f t="shared" si="4"/>
        <v>0</v>
      </c>
      <c r="AH25" s="15">
        <f t="shared" si="5"/>
        <v>0</v>
      </c>
      <c r="AI25" s="66">
        <f t="shared" si="3"/>
        <v>0</v>
      </c>
      <c r="AJ25" s="12" t="s">
        <v>35</v>
      </c>
    </row>
    <row r="26" spans="1:37" x14ac:dyDescent="0.2">
      <c r="A26" s="57" t="s">
        <v>157</v>
      </c>
      <c r="B26" s="11">
        <f>[22]Dezembro!$K$5</f>
        <v>0</v>
      </c>
      <c r="C26" s="11">
        <f>[22]Dezembro!$K$6</f>
        <v>6.8000000000000007</v>
      </c>
      <c r="D26" s="11">
        <f>[22]Dezembro!$K$7</f>
        <v>21.2</v>
      </c>
      <c r="E26" s="11">
        <f>[22]Dezembro!$K$8</f>
        <v>0.4</v>
      </c>
      <c r="F26" s="11">
        <f>[22]Dezembro!$K$9</f>
        <v>0.2</v>
      </c>
      <c r="G26" s="11">
        <f>[22]Dezembro!$K$10</f>
        <v>0</v>
      </c>
      <c r="H26" s="11">
        <f>[22]Dezembro!$K$11</f>
        <v>0</v>
      </c>
      <c r="I26" s="11">
        <f>[22]Dezembro!$K$12</f>
        <v>0</v>
      </c>
      <c r="J26" s="11">
        <f>[22]Dezembro!$K$13</f>
        <v>0</v>
      </c>
      <c r="K26" s="11">
        <f>[22]Dezembro!$K$14</f>
        <v>0</v>
      </c>
      <c r="L26" s="11">
        <f>[22]Dezembro!$K$15</f>
        <v>0</v>
      </c>
      <c r="M26" s="11">
        <f>[22]Dezembro!$K$16</f>
        <v>0</v>
      </c>
      <c r="N26" s="11">
        <f>[22]Dezembro!$K$17</f>
        <v>0.8</v>
      </c>
      <c r="O26" s="11">
        <f>[22]Dezembro!$K$18</f>
        <v>0</v>
      </c>
      <c r="P26" s="11">
        <f>[22]Dezembro!$K$19</f>
        <v>0</v>
      </c>
      <c r="Q26" s="11">
        <f>[22]Dezembro!$K$20</f>
        <v>0</v>
      </c>
      <c r="R26" s="11">
        <f>[22]Dezembro!$K$21</f>
        <v>0</v>
      </c>
      <c r="S26" s="11">
        <f>[22]Dezembro!$K$22</f>
        <v>1.4</v>
      </c>
      <c r="T26" s="11">
        <f>[22]Dezembro!$K$23</f>
        <v>0.2</v>
      </c>
      <c r="U26" s="11">
        <f>[22]Dezembro!$K$24</f>
        <v>0</v>
      </c>
      <c r="V26" s="11">
        <f>[22]Dezembro!$K$25</f>
        <v>0</v>
      </c>
      <c r="W26" s="11">
        <f>[22]Dezembro!$K$26</f>
        <v>0</v>
      </c>
      <c r="X26" s="11">
        <f>[22]Dezembro!$K$27</f>
        <v>0</v>
      </c>
      <c r="Y26" s="11">
        <f>[22]Dezembro!$K$28</f>
        <v>1</v>
      </c>
      <c r="Z26" s="11">
        <f>[22]Dezembro!$K$29</f>
        <v>18.399999999999999</v>
      </c>
      <c r="AA26" s="11">
        <f>[22]Dezembro!$K$30</f>
        <v>0</v>
      </c>
      <c r="AB26" s="11">
        <f>[22]Dezembro!$K$31</f>
        <v>0</v>
      </c>
      <c r="AC26" s="11">
        <f>[22]Dezembro!$K$32</f>
        <v>2.4000000000000004</v>
      </c>
      <c r="AD26" s="11">
        <f>[22]Dezembro!$K$33</f>
        <v>0.2</v>
      </c>
      <c r="AE26" s="11">
        <f>[22]Dezembro!$K$34</f>
        <v>0</v>
      </c>
      <c r="AF26" s="11">
        <f>[22]Dezembro!$K$35</f>
        <v>0</v>
      </c>
      <c r="AG26" s="14">
        <f t="shared" si="4"/>
        <v>52.999999999999993</v>
      </c>
      <c r="AH26" s="15">
        <f t="shared" si="5"/>
        <v>21.2</v>
      </c>
      <c r="AI26" s="66">
        <f t="shared" si="3"/>
        <v>20</v>
      </c>
    </row>
    <row r="27" spans="1:37" x14ac:dyDescent="0.2">
      <c r="A27" s="57" t="s">
        <v>8</v>
      </c>
      <c r="B27" s="11">
        <f>[23]Dezembro!$K$5</f>
        <v>14.8</v>
      </c>
      <c r="C27" s="11">
        <f>[23]Dezembro!$K$6</f>
        <v>2.4000000000000004</v>
      </c>
      <c r="D27" s="11">
        <f>[23]Dezembro!$K$7</f>
        <v>2.6</v>
      </c>
      <c r="E27" s="11">
        <f>[23]Dezembro!$K$8</f>
        <v>16.399999999999999</v>
      </c>
      <c r="F27" s="11">
        <f>[23]Dezembro!$K$9</f>
        <v>33.200000000000003</v>
      </c>
      <c r="G27" s="11">
        <f>[23]Dezembro!$K$10</f>
        <v>1.2</v>
      </c>
      <c r="H27" s="11">
        <f>[23]Dezembro!$K$11</f>
        <v>24.4</v>
      </c>
      <c r="I27" s="11">
        <f>[23]Dezembro!$K$12</f>
        <v>0</v>
      </c>
      <c r="J27" s="11">
        <f>[23]Dezembro!$K$13</f>
        <v>0</v>
      </c>
      <c r="K27" s="11">
        <f>[23]Dezembro!$K$14</f>
        <v>0</v>
      </c>
      <c r="L27" s="11">
        <f>[23]Dezembro!$K$15</f>
        <v>14.4</v>
      </c>
      <c r="M27" s="11">
        <f>[23]Dezembro!$K$16</f>
        <v>1.2</v>
      </c>
      <c r="N27" s="11">
        <f>[23]Dezembro!$K$17</f>
        <v>0</v>
      </c>
      <c r="O27" s="11">
        <f>[23]Dezembro!$K$18</f>
        <v>0</v>
      </c>
      <c r="P27" s="11">
        <f>[23]Dezembro!$K$19</f>
        <v>0</v>
      </c>
      <c r="Q27" s="11">
        <f>[23]Dezembro!$K$20</f>
        <v>0</v>
      </c>
      <c r="R27" s="11">
        <f>[23]Dezembro!$K$21</f>
        <v>0</v>
      </c>
      <c r="S27" s="11">
        <f>[23]Dezembro!$K$22</f>
        <v>28.4</v>
      </c>
      <c r="T27" s="11">
        <f>[23]Dezembro!$K$23</f>
        <v>0</v>
      </c>
      <c r="U27" s="11">
        <f>[23]Dezembro!$K$24</f>
        <v>0</v>
      </c>
      <c r="V27" s="11">
        <f>[23]Dezembro!$K$25</f>
        <v>0</v>
      </c>
      <c r="W27" s="11">
        <f>[23]Dezembro!$K$26</f>
        <v>0</v>
      </c>
      <c r="X27" s="11">
        <f>[23]Dezembro!$K$27</f>
        <v>0</v>
      </c>
      <c r="Y27" s="11">
        <f>[23]Dezembro!$K$28</f>
        <v>0</v>
      </c>
      <c r="Z27" s="11">
        <f>[23]Dezembro!$K$29</f>
        <v>11.599999999999998</v>
      </c>
      <c r="AA27" s="11">
        <f>[23]Dezembro!$K$30</f>
        <v>0</v>
      </c>
      <c r="AB27" s="11">
        <f>[23]Dezembro!$K$31</f>
        <v>0</v>
      </c>
      <c r="AC27" s="11">
        <f>[23]Dezembro!$K$32</f>
        <v>6.6000000000000005</v>
      </c>
      <c r="AD27" s="11">
        <f>[23]Dezembro!$K$33</f>
        <v>0</v>
      </c>
      <c r="AE27" s="11">
        <f>[23]Dezembro!$K$34</f>
        <v>0</v>
      </c>
      <c r="AF27" s="11">
        <f>[23]Dezembro!$K$35</f>
        <v>0</v>
      </c>
      <c r="AG27" s="14">
        <f t="shared" si="4"/>
        <v>157.19999999999999</v>
      </c>
      <c r="AH27" s="15">
        <f t="shared" si="5"/>
        <v>33.200000000000003</v>
      </c>
      <c r="AI27" s="66">
        <f t="shared" si="3"/>
        <v>19</v>
      </c>
    </row>
    <row r="28" spans="1:37" hidden="1" x14ac:dyDescent="0.2">
      <c r="A28" s="57" t="s">
        <v>9</v>
      </c>
      <c r="B28" s="11" t="str">
        <f>[24]Dezembro!$K$5</f>
        <v>*</v>
      </c>
      <c r="C28" s="11" t="str">
        <f>[24]Dezembro!$K$6</f>
        <v>*</v>
      </c>
      <c r="D28" s="11" t="str">
        <f>[24]Dezembro!$K$7</f>
        <v>*</v>
      </c>
      <c r="E28" s="11" t="str">
        <f>[24]Dezembro!$K$8</f>
        <v>*</v>
      </c>
      <c r="F28" s="11" t="str">
        <f>[24]Dezembro!$K$9</f>
        <v>*</v>
      </c>
      <c r="G28" s="11" t="str">
        <f>[24]Dezembro!$K$10</f>
        <v>*</v>
      </c>
      <c r="H28" s="11" t="str">
        <f>[24]Dezembro!$K$11</f>
        <v>*</v>
      </c>
      <c r="I28" s="11" t="str">
        <f>[24]Dezembro!$K$12</f>
        <v>*</v>
      </c>
      <c r="J28" s="11" t="str">
        <f>[24]Dezembro!$K$13</f>
        <v>*</v>
      </c>
      <c r="K28" s="11" t="str">
        <f>[24]Dezembro!$K$14</f>
        <v>*</v>
      </c>
      <c r="L28" s="11" t="str">
        <f>[24]Dezembro!$K$15</f>
        <v>*</v>
      </c>
      <c r="M28" s="11" t="str">
        <f>[24]Dezembro!$K$16</f>
        <v>*</v>
      </c>
      <c r="N28" s="11" t="str">
        <f>[24]Dezembro!$K$17</f>
        <v>*</v>
      </c>
      <c r="O28" s="11" t="str">
        <f>[24]Dezembro!$K$18</f>
        <v>*</v>
      </c>
      <c r="P28" s="11" t="str">
        <f>[24]Dezembro!$K$19</f>
        <v>*</v>
      </c>
      <c r="Q28" s="11" t="str">
        <f>[24]Dezembro!$K$20</f>
        <v>*</v>
      </c>
      <c r="R28" s="11" t="str">
        <f>[24]Dezembro!$K$21</f>
        <v>*</v>
      </c>
      <c r="S28" s="11" t="str">
        <f>[24]Dezembro!$K$22</f>
        <v>*</v>
      </c>
      <c r="T28" s="11" t="str">
        <f>[24]Dezembro!$K$23</f>
        <v>*</v>
      </c>
      <c r="U28" s="11" t="str">
        <f>[24]Dezembro!$K$24</f>
        <v>*</v>
      </c>
      <c r="V28" s="11" t="str">
        <f>[24]Dezembro!$K$25</f>
        <v>*</v>
      </c>
      <c r="W28" s="11" t="str">
        <f>[24]Dezembro!$K$26</f>
        <v>*</v>
      </c>
      <c r="X28" s="11" t="str">
        <f>[24]Dezembro!$K$27</f>
        <v>*</v>
      </c>
      <c r="Y28" s="11" t="str">
        <f>[24]Dezembro!$K$28</f>
        <v>*</v>
      </c>
      <c r="Z28" s="11" t="str">
        <f>[24]Dezembro!$K$29</f>
        <v>*</v>
      </c>
      <c r="AA28" s="11" t="str">
        <f>[24]Dezembro!$K$30</f>
        <v>*</v>
      </c>
      <c r="AB28" s="11" t="str">
        <f>[24]Dezembro!$K$31</f>
        <v>*</v>
      </c>
      <c r="AC28" s="11" t="str">
        <f>[24]Dezembro!$K$32</f>
        <v>*</v>
      </c>
      <c r="AD28" s="11" t="str">
        <f>[24]Dezembro!$K$33</f>
        <v>*</v>
      </c>
      <c r="AE28" s="11" t="str">
        <f>[24]Dezembro!$K$34</f>
        <v>*</v>
      </c>
      <c r="AF28" s="11" t="str">
        <f>[24]Dezembro!$K$35</f>
        <v>*</v>
      </c>
      <c r="AG28" s="14">
        <f t="shared" si="4"/>
        <v>0</v>
      </c>
      <c r="AH28" s="15">
        <f t="shared" si="5"/>
        <v>0</v>
      </c>
      <c r="AI28" s="66">
        <f t="shared" si="3"/>
        <v>0</v>
      </c>
    </row>
    <row r="29" spans="1:37" hidden="1" x14ac:dyDescent="0.2">
      <c r="A29" s="57" t="s">
        <v>32</v>
      </c>
      <c r="B29" s="11" t="str">
        <f>[25]Dezembro!$K$5</f>
        <v>*</v>
      </c>
      <c r="C29" s="11" t="str">
        <f>[25]Dezembro!$K$6</f>
        <v>*</v>
      </c>
      <c r="D29" s="11" t="str">
        <f>[25]Dezembro!$K$7</f>
        <v>*</v>
      </c>
      <c r="E29" s="11" t="str">
        <f>[25]Dezembro!$K$8</f>
        <v>*</v>
      </c>
      <c r="F29" s="11" t="str">
        <f>[25]Dezembro!$K$9</f>
        <v>*</v>
      </c>
      <c r="G29" s="11" t="str">
        <f>[25]Dezembro!$K$10</f>
        <v>*</v>
      </c>
      <c r="H29" s="11" t="str">
        <f>[25]Dezembro!$K$11</f>
        <v>*</v>
      </c>
      <c r="I29" s="11" t="str">
        <f>[25]Dezembro!$K$12</f>
        <v>*</v>
      </c>
      <c r="J29" s="11" t="str">
        <f>[25]Dezembro!$K$13</f>
        <v>*</v>
      </c>
      <c r="K29" s="11" t="str">
        <f>[25]Dezembro!$K$14</f>
        <v>*</v>
      </c>
      <c r="L29" s="11" t="str">
        <f>[25]Dezembro!$K$15</f>
        <v>*</v>
      </c>
      <c r="M29" s="11" t="str">
        <f>[25]Dezembro!$K$16</f>
        <v>*</v>
      </c>
      <c r="N29" s="11" t="str">
        <f>[25]Dezembro!$K$17</f>
        <v>*</v>
      </c>
      <c r="O29" s="11" t="str">
        <f>[25]Dezembro!$K$18</f>
        <v>*</v>
      </c>
      <c r="P29" s="11" t="str">
        <f>[25]Dezembro!$K$19</f>
        <v>*</v>
      </c>
      <c r="Q29" s="11" t="str">
        <f>[25]Dezembro!$K$20</f>
        <v>*</v>
      </c>
      <c r="R29" s="11" t="str">
        <f>[25]Dezembro!$K$21</f>
        <v>*</v>
      </c>
      <c r="S29" s="11" t="str">
        <f>[25]Dezembro!$K$22</f>
        <v>*</v>
      </c>
      <c r="T29" s="11" t="str">
        <f>[25]Dezembro!$K$23</f>
        <v>*</v>
      </c>
      <c r="U29" s="11" t="str">
        <f>[25]Dezembro!$K$24</f>
        <v>*</v>
      </c>
      <c r="V29" s="11" t="str">
        <f>[25]Dezembro!$K$25</f>
        <v>*</v>
      </c>
      <c r="W29" s="11" t="str">
        <f>[25]Dezembro!$K$26</f>
        <v>*</v>
      </c>
      <c r="X29" s="11" t="str">
        <f>[25]Dezembro!$K$27</f>
        <v>*</v>
      </c>
      <c r="Y29" s="11" t="str">
        <f>[25]Dezembro!$K$28</f>
        <v>*</v>
      </c>
      <c r="Z29" s="11" t="str">
        <f>[25]Dezembro!$K$29</f>
        <v>*</v>
      </c>
      <c r="AA29" s="11" t="str">
        <f>[25]Dezembro!$K$30</f>
        <v>*</v>
      </c>
      <c r="AB29" s="11" t="str">
        <f>[25]Dezembro!$K$31</f>
        <v>*</v>
      </c>
      <c r="AC29" s="11" t="str">
        <f>[25]Dezembro!$K$32</f>
        <v>*</v>
      </c>
      <c r="AD29" s="11" t="str">
        <f>[25]Dezembro!$K$33</f>
        <v>*</v>
      </c>
      <c r="AE29" s="11" t="str">
        <f>[25]Dezembro!$K$34</f>
        <v>*</v>
      </c>
      <c r="AF29" s="11" t="str">
        <f>[25]Dezembro!$K$35</f>
        <v>*</v>
      </c>
      <c r="AG29" s="14">
        <f t="shared" si="4"/>
        <v>0</v>
      </c>
      <c r="AH29" s="15">
        <f t="shared" si="5"/>
        <v>0</v>
      </c>
      <c r="AI29" s="66">
        <f t="shared" si="3"/>
        <v>0</v>
      </c>
    </row>
    <row r="30" spans="1:37" hidden="1" x14ac:dyDescent="0.2">
      <c r="A30" s="57" t="s">
        <v>10</v>
      </c>
      <c r="B30" s="11" t="str">
        <f>[26]Dezembro!$K$5</f>
        <v>*</v>
      </c>
      <c r="C30" s="11" t="str">
        <f>[26]Dezembro!$K$6</f>
        <v>*</v>
      </c>
      <c r="D30" s="11" t="str">
        <f>[26]Dezembro!$K$7</f>
        <v>*</v>
      </c>
      <c r="E30" s="11" t="str">
        <f>[26]Dezembro!$K$8</f>
        <v>*</v>
      </c>
      <c r="F30" s="11" t="str">
        <f>[26]Dezembro!$K$9</f>
        <v>*</v>
      </c>
      <c r="G30" s="11" t="str">
        <f>[26]Dezembro!$K$10</f>
        <v>*</v>
      </c>
      <c r="H30" s="11" t="str">
        <f>[26]Dezembro!$K$11</f>
        <v>*</v>
      </c>
      <c r="I30" s="11" t="str">
        <f>[26]Dezembro!$K$12</f>
        <v>*</v>
      </c>
      <c r="J30" s="11" t="str">
        <f>[26]Dezembro!$K$13</f>
        <v>*</v>
      </c>
      <c r="K30" s="11" t="str">
        <f>[26]Dezembro!$K$14</f>
        <v>*</v>
      </c>
      <c r="L30" s="11" t="str">
        <f>[26]Dezembro!$K$15</f>
        <v>*</v>
      </c>
      <c r="M30" s="11" t="str">
        <f>[26]Dezembro!$K$16</f>
        <v>*</v>
      </c>
      <c r="N30" s="11" t="str">
        <f>[26]Dezembro!$K$17</f>
        <v>*</v>
      </c>
      <c r="O30" s="11" t="str">
        <f>[26]Dezembro!$K$18</f>
        <v>*</v>
      </c>
      <c r="P30" s="11" t="str">
        <f>[26]Dezembro!$K$19</f>
        <v>*</v>
      </c>
      <c r="Q30" s="11" t="str">
        <f>[26]Dezembro!$K$20</f>
        <v>*</v>
      </c>
      <c r="R30" s="11" t="str">
        <f>[26]Dezembro!$K$21</f>
        <v>*</v>
      </c>
      <c r="S30" s="11" t="str">
        <f>[26]Dezembro!$K$22</f>
        <v>*</v>
      </c>
      <c r="T30" s="11" t="str">
        <f>[26]Dezembro!$K$23</f>
        <v>*</v>
      </c>
      <c r="U30" s="11" t="str">
        <f>[26]Dezembro!$K$24</f>
        <v>*</v>
      </c>
      <c r="V30" s="11" t="str">
        <f>[26]Dezembro!$K$25</f>
        <v>*</v>
      </c>
      <c r="W30" s="11" t="str">
        <f>[26]Dezembro!$K$26</f>
        <v>*</v>
      </c>
      <c r="X30" s="11" t="str">
        <f>[26]Dezembro!$K$27</f>
        <v>*</v>
      </c>
      <c r="Y30" s="11" t="str">
        <f>[26]Dezembro!$K$28</f>
        <v>*</v>
      </c>
      <c r="Z30" s="11" t="str">
        <f>[26]Dezembro!$K$29</f>
        <v>*</v>
      </c>
      <c r="AA30" s="11" t="str">
        <f>[26]Dezembro!$K$30</f>
        <v>*</v>
      </c>
      <c r="AB30" s="11" t="str">
        <f>[26]Dezembro!$K$31</f>
        <v>*</v>
      </c>
      <c r="AC30" s="11" t="str">
        <f>[26]Dezembro!$K$32</f>
        <v>*</v>
      </c>
      <c r="AD30" s="11" t="str">
        <f>[26]Dezembro!$K$33</f>
        <v>*</v>
      </c>
      <c r="AE30" s="11" t="str">
        <f>[26]Dezembro!$K$34</f>
        <v>*</v>
      </c>
      <c r="AF30" s="11" t="str">
        <f>[26]Dezembro!$K$35</f>
        <v>*</v>
      </c>
      <c r="AG30" s="14">
        <f t="shared" si="4"/>
        <v>0</v>
      </c>
      <c r="AH30" s="15">
        <f t="shared" si="5"/>
        <v>0</v>
      </c>
      <c r="AI30" s="66">
        <f t="shared" si="3"/>
        <v>0</v>
      </c>
    </row>
    <row r="31" spans="1:37" hidden="1" x14ac:dyDescent="0.2">
      <c r="A31" s="57" t="s">
        <v>158</v>
      </c>
      <c r="B31" s="11" t="str">
        <f>[27]Dezembro!$K$5</f>
        <v>*</v>
      </c>
      <c r="C31" s="11" t="str">
        <f>[27]Dezembro!$K$6</f>
        <v>*</v>
      </c>
      <c r="D31" s="11" t="str">
        <f>[27]Dezembro!$K$7</f>
        <v>*</v>
      </c>
      <c r="E31" s="11" t="str">
        <f>[27]Dezembro!$K$8</f>
        <v>*</v>
      </c>
      <c r="F31" s="11" t="str">
        <f>[27]Dezembro!$K$9</f>
        <v>*</v>
      </c>
      <c r="G31" s="11" t="str">
        <f>[27]Dezembro!$K$10</f>
        <v>*</v>
      </c>
      <c r="H31" s="11" t="str">
        <f>[27]Dezembro!$K$11</f>
        <v>*</v>
      </c>
      <c r="I31" s="11" t="str">
        <f>[27]Dezembro!$K$12</f>
        <v>*</v>
      </c>
      <c r="J31" s="11" t="str">
        <f>[27]Dezembro!$K$13</f>
        <v>*</v>
      </c>
      <c r="K31" s="11" t="str">
        <f>[27]Dezembro!$K$14</f>
        <v>*</v>
      </c>
      <c r="L31" s="11" t="str">
        <f>[27]Dezembro!$K$15</f>
        <v>*</v>
      </c>
      <c r="M31" s="11" t="str">
        <f>[27]Dezembro!$K$16</f>
        <v>*</v>
      </c>
      <c r="N31" s="11" t="str">
        <f>[27]Dezembro!$K$17</f>
        <v>*</v>
      </c>
      <c r="O31" s="11" t="str">
        <f>[27]Dezembro!$K$18</f>
        <v>*</v>
      </c>
      <c r="P31" s="11" t="str">
        <f>[27]Dezembro!$K$19</f>
        <v>*</v>
      </c>
      <c r="Q31" s="11" t="str">
        <f>[27]Dezembro!$K$20</f>
        <v>*</v>
      </c>
      <c r="R31" s="11" t="str">
        <f>[27]Dezembro!$K$21</f>
        <v>*</v>
      </c>
      <c r="S31" s="11" t="str">
        <f>[27]Dezembro!$K$22</f>
        <v>*</v>
      </c>
      <c r="T31" s="11" t="str">
        <f>[27]Dezembro!$K$23</f>
        <v>*</v>
      </c>
      <c r="U31" s="11" t="str">
        <f>[27]Dezembro!$K$24</f>
        <v>*</v>
      </c>
      <c r="V31" s="11" t="str">
        <f>[27]Dezembro!$K$25</f>
        <v>*</v>
      </c>
      <c r="W31" s="11" t="str">
        <f>[27]Dezembro!$K$26</f>
        <v>*</v>
      </c>
      <c r="X31" s="11" t="str">
        <f>[27]Dezembro!$K$27</f>
        <v>*</v>
      </c>
      <c r="Y31" s="11" t="str">
        <f>[27]Dezembro!$K$28</f>
        <v>*</v>
      </c>
      <c r="Z31" s="11" t="str">
        <f>[27]Dezembro!$K$29</f>
        <v>*</v>
      </c>
      <c r="AA31" s="11" t="str">
        <f>[27]Dezembro!$K$30</f>
        <v>*</v>
      </c>
      <c r="AB31" s="11" t="str">
        <f>[27]Dezembro!$K$31</f>
        <v>*</v>
      </c>
      <c r="AC31" s="11" t="str">
        <f>[27]Dezembro!$K$32</f>
        <v>*</v>
      </c>
      <c r="AD31" s="11" t="str">
        <f>[27]Dezembro!$K$33</f>
        <v>*</v>
      </c>
      <c r="AE31" s="11" t="str">
        <f>[27]Dezembro!$K$34</f>
        <v>*</v>
      </c>
      <c r="AF31" s="11" t="str">
        <f>[27]Dezembro!$K$35</f>
        <v>*</v>
      </c>
      <c r="AG31" s="14">
        <f t="shared" si="4"/>
        <v>0</v>
      </c>
      <c r="AH31" s="15">
        <f t="shared" si="5"/>
        <v>0</v>
      </c>
      <c r="AI31" s="66">
        <f t="shared" si="3"/>
        <v>0</v>
      </c>
      <c r="AJ31" s="12" t="s">
        <v>35</v>
      </c>
    </row>
    <row r="32" spans="1:37" hidden="1" x14ac:dyDescent="0.2">
      <c r="A32" s="57" t="s">
        <v>11</v>
      </c>
      <c r="B32" s="11" t="str">
        <f>[28]Dezembro!$K$5</f>
        <v>*</v>
      </c>
      <c r="C32" s="11" t="str">
        <f>[28]Dezembro!$K$6</f>
        <v>*</v>
      </c>
      <c r="D32" s="11" t="str">
        <f>[28]Dezembro!$K$7</f>
        <v>*</v>
      </c>
      <c r="E32" s="11" t="str">
        <f>[28]Dezembro!$K$8</f>
        <v>*</v>
      </c>
      <c r="F32" s="11" t="str">
        <f>[28]Dezembro!$K$9</f>
        <v>*</v>
      </c>
      <c r="G32" s="11" t="str">
        <f>[28]Dezembro!$K$10</f>
        <v>*</v>
      </c>
      <c r="H32" s="11" t="str">
        <f>[28]Dezembro!$K$11</f>
        <v>*</v>
      </c>
      <c r="I32" s="11" t="str">
        <f>[28]Dezembro!$K$12</f>
        <v>*</v>
      </c>
      <c r="J32" s="11" t="str">
        <f>[28]Dezembro!$K$13</f>
        <v>*</v>
      </c>
      <c r="K32" s="11" t="str">
        <f>[28]Dezembro!$K$14</f>
        <v>*</v>
      </c>
      <c r="L32" s="11" t="str">
        <f>[28]Dezembro!$K$15</f>
        <v>*</v>
      </c>
      <c r="M32" s="11" t="str">
        <f>[28]Dezembro!$K$16</f>
        <v>*</v>
      </c>
      <c r="N32" s="11" t="str">
        <f>[28]Dezembro!$K$17</f>
        <v>*</v>
      </c>
      <c r="O32" s="11" t="str">
        <f>[28]Dezembro!$K$18</f>
        <v>*</v>
      </c>
      <c r="P32" s="11" t="str">
        <f>[28]Dezembro!$K$19</f>
        <v>*</v>
      </c>
      <c r="Q32" s="11" t="str">
        <f>[28]Dezembro!$K$20</f>
        <v>*</v>
      </c>
      <c r="R32" s="11" t="str">
        <f>[28]Dezembro!$K$21</f>
        <v>*</v>
      </c>
      <c r="S32" s="11" t="str">
        <f>[28]Dezembro!$K$22</f>
        <v>*</v>
      </c>
      <c r="T32" s="11" t="str">
        <f>[28]Dezembro!$K$23</f>
        <v>*</v>
      </c>
      <c r="U32" s="11" t="str">
        <f>[28]Dezembro!$K$24</f>
        <v>*</v>
      </c>
      <c r="V32" s="11" t="str">
        <f>[28]Dezembro!$K$25</f>
        <v>*</v>
      </c>
      <c r="W32" s="11" t="str">
        <f>[28]Dezembro!$K$26</f>
        <v>*</v>
      </c>
      <c r="X32" s="11" t="str">
        <f>[28]Dezembro!$K$27</f>
        <v>*</v>
      </c>
      <c r="Y32" s="11" t="str">
        <f>[28]Dezembro!$K$28</f>
        <v>*</v>
      </c>
      <c r="Z32" s="11" t="str">
        <f>[28]Dezembro!$K$29</f>
        <v>*</v>
      </c>
      <c r="AA32" s="11" t="str">
        <f>[28]Dezembro!$K$30</f>
        <v>*</v>
      </c>
      <c r="AB32" s="11" t="str">
        <f>[28]Dezembro!$K$31</f>
        <v>*</v>
      </c>
      <c r="AC32" s="11" t="str">
        <f>[28]Dezembro!$K$32</f>
        <v>*</v>
      </c>
      <c r="AD32" s="11" t="str">
        <f>[28]Dezembro!$K$33</f>
        <v>*</v>
      </c>
      <c r="AE32" s="11" t="str">
        <f>[28]Dezembro!$K$34</f>
        <v>*</v>
      </c>
      <c r="AF32" s="11" t="str">
        <f>[28]Dezembro!$K$35</f>
        <v>*</v>
      </c>
      <c r="AG32" s="14">
        <f t="shared" si="4"/>
        <v>0</v>
      </c>
      <c r="AH32" s="15">
        <f t="shared" si="5"/>
        <v>0</v>
      </c>
      <c r="AI32" s="66">
        <f t="shared" si="3"/>
        <v>0</v>
      </c>
    </row>
    <row r="33" spans="1:37" s="5" customFormat="1" x14ac:dyDescent="0.2">
      <c r="A33" s="57" t="s">
        <v>247</v>
      </c>
      <c r="B33" s="11">
        <f>[29]Dezembro!$K$5</f>
        <v>0</v>
      </c>
      <c r="C33" s="11">
        <f>[29]Dezembro!$K$6</f>
        <v>16.2</v>
      </c>
      <c r="D33" s="11">
        <f>[29]Dezembro!$K$7</f>
        <v>17.600000000000001</v>
      </c>
      <c r="E33" s="11">
        <f>[29]Dezembro!$K$8</f>
        <v>3.6</v>
      </c>
      <c r="F33" s="11">
        <f>[29]Dezembro!$K$9</f>
        <v>1.5999999999999999</v>
      </c>
      <c r="G33" s="11">
        <f>[29]Dezembro!$K$10</f>
        <v>1.8</v>
      </c>
      <c r="H33" s="11">
        <f>[29]Dezembro!$K$11</f>
        <v>0</v>
      </c>
      <c r="I33" s="11">
        <f>[29]Dezembro!$K$12</f>
        <v>0</v>
      </c>
      <c r="J33" s="11">
        <f>[29]Dezembro!$K$13</f>
        <v>0</v>
      </c>
      <c r="K33" s="11">
        <f>[29]Dezembro!$K$14</f>
        <v>0</v>
      </c>
      <c r="L33" s="11">
        <f>[29]Dezembro!$K$15</f>
        <v>0</v>
      </c>
      <c r="M33" s="11">
        <f>[29]Dezembro!$K$16</f>
        <v>0</v>
      </c>
      <c r="N33" s="11">
        <f>[29]Dezembro!$K$17</f>
        <v>0</v>
      </c>
      <c r="O33" s="11">
        <f>[29]Dezembro!$K$18</f>
        <v>0</v>
      </c>
      <c r="P33" s="11">
        <f>[29]Dezembro!$K$19</f>
        <v>6.2</v>
      </c>
      <c r="Q33" s="11">
        <f>[29]Dezembro!$K$20</f>
        <v>11.2</v>
      </c>
      <c r="R33" s="11">
        <f>[29]Dezembro!$K$21</f>
        <v>0</v>
      </c>
      <c r="S33" s="11">
        <f>[29]Dezembro!$K$22</f>
        <v>40.200000000000003</v>
      </c>
      <c r="T33" s="11">
        <f>[29]Dezembro!$K$23</f>
        <v>0.2</v>
      </c>
      <c r="U33" s="11">
        <f>[29]Dezembro!$K$24</f>
        <v>0</v>
      </c>
      <c r="V33" s="11">
        <f>[29]Dezembro!$K$25</f>
        <v>0</v>
      </c>
      <c r="W33" s="11">
        <f>[29]Dezembro!$K$26</f>
        <v>0</v>
      </c>
      <c r="X33" s="11">
        <f>[29]Dezembro!$K$27</f>
        <v>0</v>
      </c>
      <c r="Y33" s="11">
        <f>[29]Dezembro!$K$28</f>
        <v>24</v>
      </c>
      <c r="Z33" s="11">
        <f>[29]Dezembro!$K$29</f>
        <v>0</v>
      </c>
      <c r="AA33" s="11">
        <f>[29]Dezembro!$K$30</f>
        <v>0</v>
      </c>
      <c r="AB33" s="11">
        <f>[29]Dezembro!$K$31</f>
        <v>0</v>
      </c>
      <c r="AC33" s="11">
        <f>[29]Dezembro!$K$32</f>
        <v>19.2</v>
      </c>
      <c r="AD33" s="11">
        <f>[29]Dezembro!$K$33</f>
        <v>0.2</v>
      </c>
      <c r="AE33" s="11">
        <f>[29]Dezembro!$K$34</f>
        <v>0</v>
      </c>
      <c r="AF33" s="11">
        <f>[29]Dezembro!$K$35</f>
        <v>0</v>
      </c>
      <c r="AG33" s="197">
        <f t="shared" si="4"/>
        <v>142</v>
      </c>
      <c r="AH33" s="197">
        <f t="shared" si="5"/>
        <v>40.200000000000003</v>
      </c>
      <c r="AI33" s="66">
        <f t="shared" si="3"/>
        <v>19</v>
      </c>
    </row>
    <row r="34" spans="1:37" x14ac:dyDescent="0.2">
      <c r="A34" s="57" t="s">
        <v>13</v>
      </c>
      <c r="B34" s="11">
        <f>[30]Dezembro!$K$5</f>
        <v>0</v>
      </c>
      <c r="C34" s="11">
        <f>[30]Dezembro!$K$6</f>
        <v>13</v>
      </c>
      <c r="D34" s="11">
        <f>[30]Dezembro!$K$7</f>
        <v>14.6</v>
      </c>
      <c r="E34" s="11">
        <f>[30]Dezembro!$K$8</f>
        <v>7.8</v>
      </c>
      <c r="F34" s="11">
        <f>[30]Dezembro!$K$9</f>
        <v>1.2</v>
      </c>
      <c r="G34" s="11">
        <f>[30]Dezembro!$K$10</f>
        <v>0</v>
      </c>
      <c r="H34" s="11">
        <f>[30]Dezembro!$K$11</f>
        <v>0</v>
      </c>
      <c r="I34" s="11">
        <f>[30]Dezembro!$K$12</f>
        <v>0</v>
      </c>
      <c r="J34" s="11">
        <f>[30]Dezembro!$K$13</f>
        <v>0</v>
      </c>
      <c r="K34" s="11">
        <f>[30]Dezembro!$K$14</f>
        <v>0</v>
      </c>
      <c r="L34" s="11">
        <f>[30]Dezembro!$K$15</f>
        <v>0</v>
      </c>
      <c r="M34" s="11">
        <f>[30]Dezembro!$K$16</f>
        <v>0</v>
      </c>
      <c r="N34" s="11">
        <f>[30]Dezembro!$K$17</f>
        <v>0</v>
      </c>
      <c r="O34" s="11">
        <f>[30]Dezembro!$K$18</f>
        <v>0</v>
      </c>
      <c r="P34" s="11">
        <f>[30]Dezembro!$K$19</f>
        <v>0</v>
      </c>
      <c r="Q34" s="11">
        <f>[30]Dezembro!$K$20</f>
        <v>16.8</v>
      </c>
      <c r="R34" s="11">
        <f>[30]Dezembro!$K$21</f>
        <v>0</v>
      </c>
      <c r="S34" s="11">
        <f>[30]Dezembro!$K$22</f>
        <v>6.6</v>
      </c>
      <c r="T34" s="11">
        <f>[30]Dezembro!$K$23</f>
        <v>2.2000000000000002</v>
      </c>
      <c r="U34" s="11">
        <f>[30]Dezembro!$K$24</f>
        <v>0</v>
      </c>
      <c r="V34" s="11">
        <f>[30]Dezembro!$K$25</f>
        <v>0</v>
      </c>
      <c r="W34" s="11">
        <f>[30]Dezembro!$K$26</f>
        <v>0</v>
      </c>
      <c r="X34" s="11">
        <f>[30]Dezembro!$K$27</f>
        <v>0</v>
      </c>
      <c r="Y34" s="11">
        <f>[30]Dezembro!$K$28</f>
        <v>0.2</v>
      </c>
      <c r="Z34" s="11">
        <f>[30]Dezembro!$K$29</f>
        <v>0</v>
      </c>
      <c r="AA34" s="11">
        <f>[30]Dezembro!$K$30</f>
        <v>5.6000000000000005</v>
      </c>
      <c r="AB34" s="11">
        <f>[30]Dezembro!$K$31</f>
        <v>0</v>
      </c>
      <c r="AC34" s="11">
        <f>[30]Dezembro!$K$32</f>
        <v>58.8</v>
      </c>
      <c r="AD34" s="11">
        <f>[30]Dezembro!$K$33</f>
        <v>0</v>
      </c>
      <c r="AE34" s="11">
        <f>[30]Dezembro!$K$34</f>
        <v>0</v>
      </c>
      <c r="AF34" s="11">
        <f>[30]Dezembro!$K$35</f>
        <v>0</v>
      </c>
      <c r="AG34" s="14">
        <f t="shared" si="4"/>
        <v>126.80000000000001</v>
      </c>
      <c r="AH34" s="15">
        <f t="shared" si="5"/>
        <v>58.8</v>
      </c>
      <c r="AI34" s="66">
        <f t="shared" si="3"/>
        <v>21</v>
      </c>
    </row>
    <row r="35" spans="1:37" x14ac:dyDescent="0.2">
      <c r="A35" s="57" t="s">
        <v>159</v>
      </c>
      <c r="B35" s="11">
        <f>[31]Dezembro!$K$5</f>
        <v>0</v>
      </c>
      <c r="C35" s="11">
        <f>[31]Dezembro!$K$6</f>
        <v>24.2</v>
      </c>
      <c r="D35" s="11">
        <f>[31]Dezembro!$K$7</f>
        <v>0</v>
      </c>
      <c r="E35" s="11">
        <f>[31]Dezembro!$K$8</f>
        <v>8.6</v>
      </c>
      <c r="F35" s="11">
        <f>[31]Dezembro!$K$9</f>
        <v>1.2</v>
      </c>
      <c r="G35" s="11">
        <f>[31]Dezembro!$K$10</f>
        <v>18</v>
      </c>
      <c r="H35" s="11">
        <f>[31]Dezembro!$K$11</f>
        <v>0</v>
      </c>
      <c r="I35" s="11">
        <f>[31]Dezembro!$K$12</f>
        <v>0</v>
      </c>
      <c r="J35" s="11">
        <f>[31]Dezembro!$K$13</f>
        <v>2.4</v>
      </c>
      <c r="K35" s="11">
        <f>[31]Dezembro!$K$14</f>
        <v>0</v>
      </c>
      <c r="L35" s="11">
        <f>[31]Dezembro!$K$15</f>
        <v>0</v>
      </c>
      <c r="M35" s="11">
        <f>[31]Dezembro!$K$16</f>
        <v>0</v>
      </c>
      <c r="N35" s="11">
        <f>[31]Dezembro!$K$17</f>
        <v>1.4</v>
      </c>
      <c r="O35" s="11">
        <f>[31]Dezembro!$K$18</f>
        <v>0</v>
      </c>
      <c r="P35" s="11">
        <f>[31]Dezembro!$K$19</f>
        <v>0</v>
      </c>
      <c r="Q35" s="11">
        <f>[31]Dezembro!$K$20</f>
        <v>0</v>
      </c>
      <c r="R35" s="11">
        <f>[31]Dezembro!$K$21</f>
        <v>0</v>
      </c>
      <c r="S35" s="11">
        <f>[31]Dezembro!$K$22</f>
        <v>4.8</v>
      </c>
      <c r="T35" s="11">
        <f>[31]Dezembro!$K$23</f>
        <v>0.4</v>
      </c>
      <c r="U35" s="11">
        <f>[31]Dezembro!$K$24</f>
        <v>0</v>
      </c>
      <c r="V35" s="11">
        <f>[31]Dezembro!$K$25</f>
        <v>0</v>
      </c>
      <c r="W35" s="11">
        <f>[31]Dezembro!$K$26</f>
        <v>0</v>
      </c>
      <c r="X35" s="11">
        <f>[31]Dezembro!$K$27</f>
        <v>0</v>
      </c>
      <c r="Y35" s="11">
        <f>[31]Dezembro!$K$28</f>
        <v>0.2</v>
      </c>
      <c r="Z35" s="11">
        <f>[31]Dezembro!$K$29</f>
        <v>10.4</v>
      </c>
      <c r="AA35" s="11">
        <f>[31]Dezembro!$K$30</f>
        <v>0</v>
      </c>
      <c r="AB35" s="11">
        <f>[31]Dezembro!$K$31</f>
        <v>0</v>
      </c>
      <c r="AC35" s="11">
        <f>[31]Dezembro!$K$32</f>
        <v>21.000000000000004</v>
      </c>
      <c r="AD35" s="11">
        <f>[31]Dezembro!$K$33</f>
        <v>0</v>
      </c>
      <c r="AE35" s="11">
        <f>[31]Dezembro!$K$34</f>
        <v>0</v>
      </c>
      <c r="AF35" s="11">
        <f>[31]Dezembro!$K$35</f>
        <v>0</v>
      </c>
      <c r="AG35" s="14">
        <f t="shared" si="4"/>
        <v>92.6</v>
      </c>
      <c r="AH35" s="15">
        <f t="shared" si="5"/>
        <v>24.2</v>
      </c>
      <c r="AI35" s="66">
        <f t="shared" si="3"/>
        <v>20</v>
      </c>
      <c r="AK35" s="12" t="s">
        <v>35</v>
      </c>
    </row>
    <row r="36" spans="1:37" hidden="1" x14ac:dyDescent="0.2">
      <c r="A36" s="57" t="s">
        <v>130</v>
      </c>
      <c r="B36" s="11" t="str">
        <f>[32]Dezembro!$K$5</f>
        <v>*</v>
      </c>
      <c r="C36" s="11" t="str">
        <f>[32]Dezembro!$K$6</f>
        <v>*</v>
      </c>
      <c r="D36" s="11" t="str">
        <f>[32]Dezembro!$K$7</f>
        <v>*</v>
      </c>
      <c r="E36" s="11" t="str">
        <f>[32]Dezembro!$K$8</f>
        <v>*</v>
      </c>
      <c r="F36" s="11" t="str">
        <f>[32]Dezembro!$K$9</f>
        <v>*</v>
      </c>
      <c r="G36" s="11" t="str">
        <f>[32]Dezembro!$K$10</f>
        <v>*</v>
      </c>
      <c r="H36" s="11" t="str">
        <f>[32]Dezembro!$K$11</f>
        <v>*</v>
      </c>
      <c r="I36" s="11" t="str">
        <f>[32]Dezembro!$K$12</f>
        <v>*</v>
      </c>
      <c r="J36" s="11" t="str">
        <f>[32]Dezembro!$K$13</f>
        <v>*</v>
      </c>
      <c r="K36" s="11" t="str">
        <f>[32]Dezembro!$K$14</f>
        <v>*</v>
      </c>
      <c r="L36" s="11" t="str">
        <f>[32]Dezembro!$K$15</f>
        <v>*</v>
      </c>
      <c r="M36" s="11" t="str">
        <f>[32]Dezembro!$K$16</f>
        <v>*</v>
      </c>
      <c r="N36" s="11" t="str">
        <f>[32]Dezembro!$K$17</f>
        <v>*</v>
      </c>
      <c r="O36" s="11" t="str">
        <f>[32]Dezembro!$K$18</f>
        <v>*</v>
      </c>
      <c r="P36" s="11" t="str">
        <f>[32]Dezembro!$K$19</f>
        <v>*</v>
      </c>
      <c r="Q36" s="11" t="str">
        <f>[32]Dezembro!$K$20</f>
        <v>*</v>
      </c>
      <c r="R36" s="11" t="str">
        <f>[32]Dezembro!$K$21</f>
        <v>*</v>
      </c>
      <c r="S36" s="11" t="str">
        <f>[32]Dezembro!$K$22</f>
        <v>*</v>
      </c>
      <c r="T36" s="11" t="str">
        <f>[32]Dezembro!$K$23</f>
        <v>*</v>
      </c>
      <c r="U36" s="11" t="str">
        <f>[32]Dezembro!$K$24</f>
        <v>*</v>
      </c>
      <c r="V36" s="11" t="str">
        <f>[32]Dezembro!$K$25</f>
        <v>*</v>
      </c>
      <c r="W36" s="11" t="str">
        <f>[32]Dezembro!$K$26</f>
        <v>*</v>
      </c>
      <c r="X36" s="11" t="str">
        <f>[32]Dezembro!$K$27</f>
        <v>*</v>
      </c>
      <c r="Y36" s="11" t="str">
        <f>[32]Dezembro!$K$28</f>
        <v>*</v>
      </c>
      <c r="Z36" s="11" t="str">
        <f>[32]Dezembro!$K$29</f>
        <v>*</v>
      </c>
      <c r="AA36" s="11" t="str">
        <f>[32]Dezembro!$K$30</f>
        <v>*</v>
      </c>
      <c r="AB36" s="11" t="str">
        <f>[32]Dezembro!$K$31</f>
        <v>*</v>
      </c>
      <c r="AC36" s="11" t="str">
        <f>[32]Dezembro!$K$32</f>
        <v>*</v>
      </c>
      <c r="AD36" s="11" t="str">
        <f>[32]Dezembro!$K$33</f>
        <v>*</v>
      </c>
      <c r="AE36" s="11" t="str">
        <f>[32]Dezembro!$K$34</f>
        <v>*</v>
      </c>
      <c r="AF36" s="11" t="str">
        <f>[32]Dezembro!$K$35</f>
        <v>*</v>
      </c>
      <c r="AG36" s="14">
        <f t="shared" si="4"/>
        <v>0</v>
      </c>
      <c r="AH36" s="15">
        <f t="shared" si="5"/>
        <v>0</v>
      </c>
      <c r="AI36" s="66">
        <f t="shared" si="3"/>
        <v>0</v>
      </c>
    </row>
    <row r="37" spans="1:37" x14ac:dyDescent="0.2">
      <c r="A37" s="57" t="s">
        <v>14</v>
      </c>
      <c r="B37" s="11">
        <f>[33]Dezembro!$K$5</f>
        <v>11.2</v>
      </c>
      <c r="C37" s="11">
        <f>[33]Dezembro!$K$6</f>
        <v>0</v>
      </c>
      <c r="D37" s="11">
        <f>[33]Dezembro!$K$7</f>
        <v>16.399999999999999</v>
      </c>
      <c r="E37" s="11">
        <f>[33]Dezembro!$K$8</f>
        <v>68.800000000000011</v>
      </c>
      <c r="F37" s="11">
        <f>[33]Dezembro!$K$9</f>
        <v>2.8</v>
      </c>
      <c r="G37" s="11">
        <f>[33]Dezembro!$K$10</f>
        <v>16.400000000000002</v>
      </c>
      <c r="H37" s="11">
        <f>[33]Dezembro!$K$11</f>
        <v>5.4</v>
      </c>
      <c r="I37" s="11">
        <f>[33]Dezembro!$K$12</f>
        <v>0.2</v>
      </c>
      <c r="J37" s="11">
        <f>[33]Dezembro!$K$13</f>
        <v>0</v>
      </c>
      <c r="K37" s="11">
        <f>[33]Dezembro!$K$14</f>
        <v>0</v>
      </c>
      <c r="L37" s="11">
        <f>[33]Dezembro!$K$15</f>
        <v>78.800000000000011</v>
      </c>
      <c r="M37" s="11">
        <f>[33]Dezembro!$K$16</f>
        <v>16.400000000000002</v>
      </c>
      <c r="N37" s="11">
        <f>[33]Dezembro!$K$17</f>
        <v>16.399999999999999</v>
      </c>
      <c r="O37" s="11">
        <f>[33]Dezembro!$K$18</f>
        <v>0</v>
      </c>
      <c r="P37" s="11">
        <f>[33]Dezembro!$K$19</f>
        <v>3.6</v>
      </c>
      <c r="Q37" s="11">
        <f>[33]Dezembro!$K$20</f>
        <v>0</v>
      </c>
      <c r="R37" s="11">
        <f>[33]Dezembro!$K$21</f>
        <v>0</v>
      </c>
      <c r="S37" s="11">
        <f>[33]Dezembro!$K$22</f>
        <v>2.8000000000000003</v>
      </c>
      <c r="T37" s="11">
        <f>[33]Dezembro!$K$23</f>
        <v>1.6</v>
      </c>
      <c r="U37" s="11">
        <f>[33]Dezembro!$K$24</f>
        <v>0.4</v>
      </c>
      <c r="V37" s="11">
        <f>[33]Dezembro!$K$25</f>
        <v>0</v>
      </c>
      <c r="W37" s="11">
        <f>[33]Dezembro!$K$26</f>
        <v>0</v>
      </c>
      <c r="X37" s="11">
        <f>[33]Dezembro!$K$27</f>
        <v>0</v>
      </c>
      <c r="Y37" s="11">
        <f>[33]Dezembro!$K$28</f>
        <v>0</v>
      </c>
      <c r="Z37" s="11">
        <f>[33]Dezembro!$K$29</f>
        <v>0.4</v>
      </c>
      <c r="AA37" s="11">
        <f>[33]Dezembro!$K$30</f>
        <v>0</v>
      </c>
      <c r="AB37" s="11">
        <f>[33]Dezembro!$K$31</f>
        <v>0</v>
      </c>
      <c r="AC37" s="11">
        <f>[33]Dezembro!$K$32</f>
        <v>0</v>
      </c>
      <c r="AD37" s="11">
        <f>[33]Dezembro!$K$33</f>
        <v>40</v>
      </c>
      <c r="AE37" s="11">
        <f>[33]Dezembro!$K$34</f>
        <v>26.799999999999997</v>
      </c>
      <c r="AF37" s="11">
        <f>[33]Dezembro!$K$35</f>
        <v>0</v>
      </c>
      <c r="AG37" s="14">
        <f t="shared" si="4"/>
        <v>308.40000000000003</v>
      </c>
      <c r="AH37" s="15">
        <f t="shared" si="5"/>
        <v>78.800000000000011</v>
      </c>
      <c r="AI37" s="66">
        <f t="shared" si="3"/>
        <v>14</v>
      </c>
    </row>
    <row r="38" spans="1:37" hidden="1" x14ac:dyDescent="0.2">
      <c r="A38" s="129" t="s">
        <v>160</v>
      </c>
      <c r="B38" s="11" t="str">
        <f>[34]Dezembro!$K$5</f>
        <v>*</v>
      </c>
      <c r="C38" s="11" t="str">
        <f>[34]Dezembro!$K$6</f>
        <v>*</v>
      </c>
      <c r="D38" s="11" t="str">
        <f>[34]Dezembro!$K$7</f>
        <v>*</v>
      </c>
      <c r="E38" s="11" t="str">
        <f>[34]Dezembro!$K$8</f>
        <v>*</v>
      </c>
      <c r="F38" s="11" t="str">
        <f>[34]Dezembro!$K$9</f>
        <v>*</v>
      </c>
      <c r="G38" s="11" t="str">
        <f>[34]Dezembro!$K$10</f>
        <v>*</v>
      </c>
      <c r="H38" s="11" t="str">
        <f>[34]Dezembro!$K$11</f>
        <v>*</v>
      </c>
      <c r="I38" s="11" t="str">
        <f>[34]Dezembro!$K$12</f>
        <v>*</v>
      </c>
      <c r="J38" s="11" t="str">
        <f>[34]Dezembro!$K$13</f>
        <v>*</v>
      </c>
      <c r="K38" s="11" t="str">
        <f>[34]Dezembro!$K$14</f>
        <v>*</v>
      </c>
      <c r="L38" s="11" t="str">
        <f>[34]Dezembro!$K$15</f>
        <v>*</v>
      </c>
      <c r="M38" s="11" t="str">
        <f>[34]Dezembro!$K$16</f>
        <v>*</v>
      </c>
      <c r="N38" s="11" t="str">
        <f>[34]Dezembro!$K$17</f>
        <v>*</v>
      </c>
      <c r="O38" s="11" t="str">
        <f>[34]Dezembro!$K$18</f>
        <v>*</v>
      </c>
      <c r="P38" s="11" t="str">
        <f>[34]Dezembro!$K$19</f>
        <v>*</v>
      </c>
      <c r="Q38" s="11" t="str">
        <f>[34]Dezembro!$K$20</f>
        <v>*</v>
      </c>
      <c r="R38" s="11" t="str">
        <f>[34]Dezembro!$K$21</f>
        <v>*</v>
      </c>
      <c r="S38" s="11" t="str">
        <f>[34]Dezembro!$K$22</f>
        <v>*</v>
      </c>
      <c r="T38" s="11" t="str">
        <f>[34]Dezembro!$K$23</f>
        <v>*</v>
      </c>
      <c r="U38" s="11" t="str">
        <f>[34]Dezembro!$K$24</f>
        <v>*</v>
      </c>
      <c r="V38" s="11" t="str">
        <f>[34]Dezembro!$K$25</f>
        <v>*</v>
      </c>
      <c r="W38" s="11" t="str">
        <f>[34]Dezembro!$K$26</f>
        <v>*</v>
      </c>
      <c r="X38" s="11" t="str">
        <f>[34]Dezembro!$K$27</f>
        <v>*</v>
      </c>
      <c r="Y38" s="11" t="str">
        <f>[34]Dezembro!$K$28</f>
        <v>*</v>
      </c>
      <c r="Z38" s="11" t="str">
        <f>[34]Dezembro!$K$29</f>
        <v>*</v>
      </c>
      <c r="AA38" s="11" t="str">
        <f>[34]Dezembro!$K$30</f>
        <v>*</v>
      </c>
      <c r="AB38" s="11" t="str">
        <f>[34]Dezembro!$K$31</f>
        <v>*</v>
      </c>
      <c r="AC38" s="11" t="str">
        <f>[34]Dezembro!$K$32</f>
        <v>*</v>
      </c>
      <c r="AD38" s="11" t="str">
        <f>[34]Dezembro!$K$33</f>
        <v>*</v>
      </c>
      <c r="AE38" s="11" t="str">
        <f>[34]Dezembro!$K$34</f>
        <v>*</v>
      </c>
      <c r="AF38" s="11" t="str">
        <f>[34]Dezembro!$K$35</f>
        <v>*</v>
      </c>
      <c r="AG38" s="14">
        <f t="shared" si="4"/>
        <v>0</v>
      </c>
      <c r="AH38" s="15">
        <f t="shared" si="5"/>
        <v>0</v>
      </c>
      <c r="AI38" s="66">
        <f t="shared" si="3"/>
        <v>0</v>
      </c>
    </row>
    <row r="39" spans="1:37" x14ac:dyDescent="0.2">
      <c r="A39" s="57" t="s">
        <v>15</v>
      </c>
      <c r="B39" s="11">
        <f>[35]Dezembro!$K$5</f>
        <v>1</v>
      </c>
      <c r="C39" s="11">
        <f>[35]Dezembro!$K$6</f>
        <v>0</v>
      </c>
      <c r="D39" s="11">
        <f>[35]Dezembro!$K$7</f>
        <v>35</v>
      </c>
      <c r="E39" s="11">
        <f>[35]Dezembro!$K$8</f>
        <v>6.4</v>
      </c>
      <c r="F39" s="11">
        <f>[35]Dezembro!$K$9</f>
        <v>0</v>
      </c>
      <c r="G39" s="11">
        <f>[35]Dezembro!$K$10</f>
        <v>0</v>
      </c>
      <c r="H39" s="11">
        <f>[35]Dezembro!$K$11</f>
        <v>0</v>
      </c>
      <c r="I39" s="11">
        <f>[35]Dezembro!$K$12</f>
        <v>0</v>
      </c>
      <c r="J39" s="11">
        <f>[35]Dezembro!$K$13</f>
        <v>26</v>
      </c>
      <c r="K39" s="11">
        <f>[35]Dezembro!$K$14</f>
        <v>0.4</v>
      </c>
      <c r="L39" s="11">
        <f>[35]Dezembro!$K$15</f>
        <v>0.60000000000000009</v>
      </c>
      <c r="M39" s="11">
        <f>[35]Dezembro!$K$16</f>
        <v>0</v>
      </c>
      <c r="N39" s="11">
        <f>[35]Dezembro!$K$17</f>
        <v>0.60000000000000009</v>
      </c>
      <c r="O39" s="11">
        <f>[35]Dezembro!$K$18</f>
        <v>0</v>
      </c>
      <c r="P39" s="11">
        <f>[35]Dezembro!$K$19</f>
        <v>3.2</v>
      </c>
      <c r="Q39" s="11">
        <f>[35]Dezembro!$K$20</f>
        <v>0</v>
      </c>
      <c r="R39" s="11">
        <f>[35]Dezembro!$K$21</f>
        <v>0.8</v>
      </c>
      <c r="S39" s="11">
        <f>[35]Dezembro!$K$22</f>
        <v>7.6000000000000005</v>
      </c>
      <c r="T39" s="11">
        <f>[35]Dezembro!$K$23</f>
        <v>0</v>
      </c>
      <c r="U39" s="11">
        <f>[35]Dezembro!$K$24</f>
        <v>0</v>
      </c>
      <c r="V39" s="11">
        <f>[35]Dezembro!$K$25</f>
        <v>0</v>
      </c>
      <c r="W39" s="11">
        <f>[35]Dezembro!$K$26</f>
        <v>0</v>
      </c>
      <c r="X39" s="11">
        <f>[35]Dezembro!$K$27</f>
        <v>0</v>
      </c>
      <c r="Y39" s="11">
        <f>[35]Dezembro!$K$28</f>
        <v>0</v>
      </c>
      <c r="Z39" s="11">
        <f>[35]Dezembro!$K$29</f>
        <v>5.6000000000000005</v>
      </c>
      <c r="AA39" s="11">
        <f>[35]Dezembro!$K$30</f>
        <v>0.2</v>
      </c>
      <c r="AB39" s="11">
        <f>[35]Dezembro!$K$31</f>
        <v>0</v>
      </c>
      <c r="AC39" s="11">
        <f>[35]Dezembro!$K$32</f>
        <v>35</v>
      </c>
      <c r="AD39" s="11">
        <f>[35]Dezembro!$K$33</f>
        <v>0</v>
      </c>
      <c r="AE39" s="11">
        <f>[35]Dezembro!$K$34</f>
        <v>0</v>
      </c>
      <c r="AF39" s="11">
        <f>[35]Dezembro!$K$35</f>
        <v>0</v>
      </c>
      <c r="AG39" s="14">
        <f t="shared" si="4"/>
        <v>122.39999999999999</v>
      </c>
      <c r="AH39" s="15">
        <f t="shared" si="5"/>
        <v>35</v>
      </c>
      <c r="AI39" s="66">
        <f t="shared" si="3"/>
        <v>18</v>
      </c>
      <c r="AJ39" s="12" t="s">
        <v>35</v>
      </c>
    </row>
    <row r="40" spans="1:37" hidden="1" x14ac:dyDescent="0.2">
      <c r="A40" s="130" t="s">
        <v>16</v>
      </c>
      <c r="B40" s="11" t="str">
        <f>[36]Dezembro!$K$5</f>
        <v>*</v>
      </c>
      <c r="C40" s="11" t="str">
        <f>[36]Dezembro!$K$6</f>
        <v>*</v>
      </c>
      <c r="D40" s="11" t="str">
        <f>[36]Dezembro!$K$7</f>
        <v>*</v>
      </c>
      <c r="E40" s="11" t="str">
        <f>[36]Dezembro!$K$8</f>
        <v>*</v>
      </c>
      <c r="F40" s="11" t="str">
        <f>[36]Dezembro!$K$9</f>
        <v>*</v>
      </c>
      <c r="G40" s="11" t="str">
        <f>[36]Dezembro!$K$10</f>
        <v>*</v>
      </c>
      <c r="H40" s="11" t="str">
        <f>[36]Dezembro!$K$11</f>
        <v>*</v>
      </c>
      <c r="I40" s="11" t="str">
        <f>[36]Dezembro!$K$12</f>
        <v>*</v>
      </c>
      <c r="J40" s="11" t="str">
        <f>[36]Dezembro!$K$13</f>
        <v>*</v>
      </c>
      <c r="K40" s="11" t="str">
        <f>[36]Dezembro!$K$14</f>
        <v>*</v>
      </c>
      <c r="L40" s="11" t="str">
        <f>[36]Dezembro!$K$15</f>
        <v>*</v>
      </c>
      <c r="M40" s="11" t="str">
        <f>[36]Dezembro!$K$16</f>
        <v>*</v>
      </c>
      <c r="N40" s="11" t="str">
        <f>[36]Dezembro!$K$17</f>
        <v>*</v>
      </c>
      <c r="O40" s="11" t="str">
        <f>[36]Dezembro!$K$18</f>
        <v>*</v>
      </c>
      <c r="P40" s="11" t="str">
        <f>[36]Dezembro!$K$19</f>
        <v>*</v>
      </c>
      <c r="Q40" s="11" t="str">
        <f>[36]Dezembro!$K$20</f>
        <v>*</v>
      </c>
      <c r="R40" s="11" t="str">
        <f>[36]Dezembro!$K$21</f>
        <v>*</v>
      </c>
      <c r="S40" s="11" t="str">
        <f>[36]Dezembro!$K$22</f>
        <v>*</v>
      </c>
      <c r="T40" s="11" t="str">
        <f>[36]Dezembro!$K$23</f>
        <v>*</v>
      </c>
      <c r="U40" s="11" t="str">
        <f>[36]Dezembro!$K$24</f>
        <v>*</v>
      </c>
      <c r="V40" s="11" t="str">
        <f>[36]Dezembro!$K$25</f>
        <v>*</v>
      </c>
      <c r="W40" s="11" t="str">
        <f>[36]Dezembro!$K$26</f>
        <v>*</v>
      </c>
      <c r="X40" s="11" t="str">
        <f>[36]Dezembro!$K$27</f>
        <v>*</v>
      </c>
      <c r="Y40" s="11" t="str">
        <f>[36]Dezembro!$K$28</f>
        <v>*</v>
      </c>
      <c r="Z40" s="11" t="str">
        <f>[36]Dezembro!$K$29</f>
        <v>*</v>
      </c>
      <c r="AA40" s="11" t="str">
        <f>[36]Dezembro!$K$30</f>
        <v>*</v>
      </c>
      <c r="AB40" s="11" t="str">
        <f>[36]Dezembro!$K$31</f>
        <v>*</v>
      </c>
      <c r="AC40" s="11" t="str">
        <f>[36]Dezembro!$K$32</f>
        <v>*</v>
      </c>
      <c r="AD40" s="11" t="str">
        <f>[36]Dezembro!$K$33</f>
        <v>*</v>
      </c>
      <c r="AE40" s="11" t="str">
        <f>[36]Dezembro!$K$34</f>
        <v>*</v>
      </c>
      <c r="AF40" s="11" t="str">
        <f>[36]Dezembro!$K$35</f>
        <v>*</v>
      </c>
      <c r="AG40" s="14">
        <f t="shared" si="4"/>
        <v>0</v>
      </c>
      <c r="AH40" s="15">
        <f t="shared" si="5"/>
        <v>0</v>
      </c>
      <c r="AI40" s="66">
        <f t="shared" si="3"/>
        <v>0</v>
      </c>
    </row>
    <row r="41" spans="1:37" x14ac:dyDescent="0.2">
      <c r="A41" s="57" t="s">
        <v>161</v>
      </c>
      <c r="B41" s="11">
        <f>[37]Dezembro!$K$5</f>
        <v>0</v>
      </c>
      <c r="C41" s="11">
        <f>[37]Dezembro!$K$6</f>
        <v>0</v>
      </c>
      <c r="D41" s="11">
        <f>[37]Dezembro!$K$7</f>
        <v>0</v>
      </c>
      <c r="E41" s="11">
        <f>[37]Dezembro!$K$8</f>
        <v>4.6000000000000005</v>
      </c>
      <c r="F41" s="11">
        <f>[37]Dezembro!$K$9</f>
        <v>3.2</v>
      </c>
      <c r="G41" s="11">
        <f>[37]Dezembro!$K$10</f>
        <v>4.2</v>
      </c>
      <c r="H41" s="11">
        <f>[37]Dezembro!$K$11</f>
        <v>0.2</v>
      </c>
      <c r="I41" s="11">
        <f>[37]Dezembro!$K$12</f>
        <v>0</v>
      </c>
      <c r="J41" s="11">
        <f>[37]Dezembro!$K$13</f>
        <v>3.6</v>
      </c>
      <c r="K41" s="11">
        <f>[37]Dezembro!$K$14</f>
        <v>0</v>
      </c>
      <c r="L41" s="11">
        <f>[37]Dezembro!$K$15</f>
        <v>0</v>
      </c>
      <c r="M41" s="11">
        <f>[37]Dezembro!$K$16</f>
        <v>0</v>
      </c>
      <c r="N41" s="11">
        <f>[37]Dezembro!$K$17</f>
        <v>3.4000000000000004</v>
      </c>
      <c r="O41" s="11">
        <f>[37]Dezembro!$K$18</f>
        <v>3.0000000000000004</v>
      </c>
      <c r="P41" s="11">
        <f>[37]Dezembro!$K$19</f>
        <v>0.60000000000000009</v>
      </c>
      <c r="Q41" s="11">
        <f>[37]Dezembro!$K$20</f>
        <v>0</v>
      </c>
      <c r="R41" s="11">
        <f>[37]Dezembro!$K$21</f>
        <v>0</v>
      </c>
      <c r="S41" s="11">
        <f>[37]Dezembro!$K$22</f>
        <v>4.4000000000000004</v>
      </c>
      <c r="T41" s="11">
        <f>[37]Dezembro!$K$23</f>
        <v>0.2</v>
      </c>
      <c r="U41" s="11">
        <f>[37]Dezembro!$K$24</f>
        <v>0</v>
      </c>
      <c r="V41" s="11">
        <f>[37]Dezembro!$K$25</f>
        <v>0</v>
      </c>
      <c r="W41" s="11">
        <f>[37]Dezembro!$K$26</f>
        <v>0</v>
      </c>
      <c r="X41" s="11">
        <f>[37]Dezembro!$K$27</f>
        <v>0</v>
      </c>
      <c r="Y41" s="11">
        <f>[37]Dezembro!$K$28</f>
        <v>26.200000000000003</v>
      </c>
      <c r="Z41" s="11">
        <f>[37]Dezembro!$K$29</f>
        <v>0.2</v>
      </c>
      <c r="AA41" s="11">
        <f>[37]Dezembro!$K$30</f>
        <v>1.4000000000000001</v>
      </c>
      <c r="AB41" s="11">
        <f>[37]Dezembro!$K$31</f>
        <v>0</v>
      </c>
      <c r="AC41" s="11">
        <f>[37]Dezembro!$K$32</f>
        <v>3.8</v>
      </c>
      <c r="AD41" s="11">
        <f>[37]Dezembro!$K$33</f>
        <v>0.2</v>
      </c>
      <c r="AE41" s="11">
        <f>[37]Dezembro!$K$34</f>
        <v>0</v>
      </c>
      <c r="AF41" s="11">
        <f>[37]Dezembro!$K$35</f>
        <v>2.2000000000000002</v>
      </c>
      <c r="AG41" s="14">
        <f t="shared" si="4"/>
        <v>61.400000000000013</v>
      </c>
      <c r="AH41" s="15">
        <f t="shared" si="5"/>
        <v>26.200000000000003</v>
      </c>
      <c r="AI41" s="66">
        <f t="shared" si="3"/>
        <v>15</v>
      </c>
    </row>
    <row r="42" spans="1:37" x14ac:dyDescent="0.2">
      <c r="A42" s="57" t="s">
        <v>17</v>
      </c>
      <c r="B42" s="11">
        <f>[38]Dezembro!$K$5</f>
        <v>0</v>
      </c>
      <c r="C42" s="11">
        <f>[38]Dezembro!$K$6</f>
        <v>12</v>
      </c>
      <c r="D42" s="11">
        <f>[38]Dezembro!$K$7</f>
        <v>0</v>
      </c>
      <c r="E42" s="11">
        <f>[38]Dezembro!$K$8</f>
        <v>1.7999999999999998</v>
      </c>
      <c r="F42" s="11">
        <f>[38]Dezembro!$K$9</f>
        <v>0</v>
      </c>
      <c r="G42" s="11">
        <f>[38]Dezembro!$K$10</f>
        <v>0</v>
      </c>
      <c r="H42" s="11">
        <f>[38]Dezembro!$K$11</f>
        <v>0</v>
      </c>
      <c r="I42" s="11">
        <f>[38]Dezembro!$K$12</f>
        <v>0</v>
      </c>
      <c r="J42" s="11">
        <f>[38]Dezembro!$K$13</f>
        <v>47.8</v>
      </c>
      <c r="K42" s="11">
        <f>[38]Dezembro!$K$14</f>
        <v>8.7999999999999989</v>
      </c>
      <c r="L42" s="11">
        <f>[38]Dezembro!$K$15</f>
        <v>0.60000000000000009</v>
      </c>
      <c r="M42" s="11">
        <f>[38]Dezembro!$K$16</f>
        <v>0</v>
      </c>
      <c r="N42" s="11">
        <f>[38]Dezembro!$K$17</f>
        <v>13.399999999999999</v>
      </c>
      <c r="O42" s="11">
        <f>[38]Dezembro!$K$18</f>
        <v>0</v>
      </c>
      <c r="P42" s="11">
        <f>[38]Dezembro!$K$19</f>
        <v>0</v>
      </c>
      <c r="Q42" s="11">
        <f>[38]Dezembro!$K$20</f>
        <v>0</v>
      </c>
      <c r="R42" s="11">
        <f>[38]Dezembro!$K$21</f>
        <v>1.4</v>
      </c>
      <c r="S42" s="11">
        <f>[38]Dezembro!$K$22</f>
        <v>4.4000000000000004</v>
      </c>
      <c r="T42" s="11">
        <f>[38]Dezembro!$K$23</f>
        <v>0</v>
      </c>
      <c r="U42" s="11">
        <f>[38]Dezembro!$K$24</f>
        <v>0</v>
      </c>
      <c r="V42" s="11">
        <f>[38]Dezembro!$K$25</f>
        <v>0</v>
      </c>
      <c r="W42" s="11">
        <f>[38]Dezembro!$K$26</f>
        <v>0</v>
      </c>
      <c r="X42" s="11">
        <f>[38]Dezembro!$K$27</f>
        <v>0</v>
      </c>
      <c r="Y42" s="11">
        <f>[38]Dezembro!$K$28</f>
        <v>0</v>
      </c>
      <c r="Z42" s="11">
        <f>[38]Dezembro!$K$29</f>
        <v>2.8000000000000003</v>
      </c>
      <c r="AA42" s="11">
        <f>[38]Dezembro!$K$30</f>
        <v>0</v>
      </c>
      <c r="AB42" s="11">
        <f>[38]Dezembro!$K$31</f>
        <v>0</v>
      </c>
      <c r="AC42" s="11">
        <f>[38]Dezembro!$K$32</f>
        <v>28.2</v>
      </c>
      <c r="AD42" s="11">
        <f>[38]Dezembro!$K$33</f>
        <v>0</v>
      </c>
      <c r="AE42" s="11">
        <f>[38]Dezembro!$K$34</f>
        <v>0</v>
      </c>
      <c r="AF42" s="11">
        <f>[38]Dezembro!$K$35</f>
        <v>0</v>
      </c>
      <c r="AG42" s="14">
        <f t="shared" si="4"/>
        <v>121.19999999999999</v>
      </c>
      <c r="AH42" s="15">
        <f t="shared" si="5"/>
        <v>47.8</v>
      </c>
      <c r="AI42" s="66">
        <f t="shared" si="3"/>
        <v>21</v>
      </c>
    </row>
    <row r="43" spans="1:37" x14ac:dyDescent="0.2">
      <c r="A43" s="57" t="s">
        <v>143</v>
      </c>
      <c r="B43" s="11">
        <f>[39]Dezembro!$K$5</f>
        <v>0</v>
      </c>
      <c r="C43" s="11">
        <f>[39]Dezembro!$K$6</f>
        <v>0.2</v>
      </c>
      <c r="D43" s="11">
        <f>[39]Dezembro!$K$7</f>
        <v>6.8</v>
      </c>
      <c r="E43" s="11">
        <f>[39]Dezembro!$K$8</f>
        <v>39.200000000000003</v>
      </c>
      <c r="F43" s="11">
        <f>[39]Dezembro!$K$9</f>
        <v>4.4000000000000004</v>
      </c>
      <c r="G43" s="11">
        <f>[39]Dezembro!$K$10</f>
        <v>1</v>
      </c>
      <c r="H43" s="11">
        <f>[39]Dezembro!$K$11</f>
        <v>1</v>
      </c>
      <c r="I43" s="11">
        <f>[39]Dezembro!$K$12</f>
        <v>3.8000000000000003</v>
      </c>
      <c r="J43" s="11">
        <f>[39]Dezembro!$K$13</f>
        <v>0</v>
      </c>
      <c r="K43" s="11">
        <f>[39]Dezembro!$K$14</f>
        <v>5</v>
      </c>
      <c r="L43" s="11">
        <f>[39]Dezembro!$K$15</f>
        <v>0</v>
      </c>
      <c r="M43" s="11">
        <f>[39]Dezembro!$K$16</f>
        <v>0</v>
      </c>
      <c r="N43" s="11">
        <f>[39]Dezembro!$K$17</f>
        <v>32.400000000000006</v>
      </c>
      <c r="O43" s="11">
        <f>[39]Dezembro!$K$18</f>
        <v>0.2</v>
      </c>
      <c r="P43" s="11">
        <f>[39]Dezembro!$K$19</f>
        <v>0</v>
      </c>
      <c r="Q43" s="11">
        <f>[39]Dezembro!$K$20</f>
        <v>0</v>
      </c>
      <c r="R43" s="11">
        <f>[39]Dezembro!$K$21</f>
        <v>0</v>
      </c>
      <c r="S43" s="11">
        <f>[39]Dezembro!$K$22</f>
        <v>1.7999999999999998</v>
      </c>
      <c r="T43" s="11">
        <f>[39]Dezembro!$K$23</f>
        <v>0</v>
      </c>
      <c r="U43" s="11">
        <f>[39]Dezembro!$K$24</f>
        <v>0</v>
      </c>
      <c r="V43" s="11">
        <f>[39]Dezembro!$K$25</f>
        <v>0</v>
      </c>
      <c r="W43" s="11">
        <f>[39]Dezembro!$K$26</f>
        <v>0</v>
      </c>
      <c r="X43" s="11">
        <f>[39]Dezembro!$K$27</f>
        <v>0</v>
      </c>
      <c r="Y43" s="11">
        <f>[39]Dezembro!$K$28</f>
        <v>0</v>
      </c>
      <c r="Z43" s="11">
        <f>[39]Dezembro!$K$29</f>
        <v>22.2</v>
      </c>
      <c r="AA43" s="11">
        <f>[39]Dezembro!$K$30</f>
        <v>5.6</v>
      </c>
      <c r="AB43" s="11">
        <f>[39]Dezembro!$K$31</f>
        <v>0</v>
      </c>
      <c r="AC43" s="11">
        <f>[39]Dezembro!$K$32</f>
        <v>0.4</v>
      </c>
      <c r="AD43" s="11">
        <f>[39]Dezembro!$K$33</f>
        <v>0</v>
      </c>
      <c r="AE43" s="11">
        <f>[39]Dezembro!$K$34</f>
        <v>0</v>
      </c>
      <c r="AF43" s="11">
        <f>[39]Dezembro!$K$35</f>
        <v>0</v>
      </c>
      <c r="AG43" s="14">
        <f t="shared" si="4"/>
        <v>124.00000000000001</v>
      </c>
      <c r="AH43" s="15">
        <f t="shared" si="5"/>
        <v>39.200000000000003</v>
      </c>
      <c r="AI43" s="66">
        <f t="shared" si="3"/>
        <v>17</v>
      </c>
      <c r="AK43" s="12" t="s">
        <v>35</v>
      </c>
    </row>
    <row r="44" spans="1:37" x14ac:dyDescent="0.2">
      <c r="A44" s="57" t="s">
        <v>18</v>
      </c>
      <c r="B44" s="11">
        <f>[40]Dezembro!$K$5</f>
        <v>0</v>
      </c>
      <c r="C44" s="11">
        <f>[40]Dezembro!$K$6</f>
        <v>1.4</v>
      </c>
      <c r="D44" s="11">
        <f>[40]Dezembro!$K$7</f>
        <v>20.200000000000003</v>
      </c>
      <c r="E44" s="11">
        <f>[40]Dezembro!$K$8</f>
        <v>24.799999999999997</v>
      </c>
      <c r="F44" s="11">
        <f>[40]Dezembro!$K$9</f>
        <v>0</v>
      </c>
      <c r="G44" s="11">
        <f>[40]Dezembro!$K$10</f>
        <v>2</v>
      </c>
      <c r="H44" s="11">
        <f>[40]Dezembro!$K$11</f>
        <v>4.2</v>
      </c>
      <c r="I44" s="11">
        <f>[40]Dezembro!$K$12</f>
        <v>0</v>
      </c>
      <c r="J44" s="11">
        <f>[40]Dezembro!$K$13</f>
        <v>7.8</v>
      </c>
      <c r="K44" s="11">
        <f>[40]Dezembro!$K$14</f>
        <v>17</v>
      </c>
      <c r="L44" s="11">
        <f>[40]Dezembro!$K$15</f>
        <v>15.8</v>
      </c>
      <c r="M44" s="11">
        <f>[40]Dezembro!$K$16</f>
        <v>0</v>
      </c>
      <c r="N44" s="11">
        <f>[40]Dezembro!$K$17</f>
        <v>0</v>
      </c>
      <c r="O44" s="11">
        <f>[40]Dezembro!$K$18</f>
        <v>0</v>
      </c>
      <c r="P44" s="11">
        <f>[40]Dezembro!$K$19</f>
        <v>12.4</v>
      </c>
      <c r="Q44" s="11">
        <f>[40]Dezembro!$K$20</f>
        <v>1.2</v>
      </c>
      <c r="R44" s="11">
        <f>[40]Dezembro!$K$21</f>
        <v>6.4</v>
      </c>
      <c r="S44" s="11">
        <f>[40]Dezembro!$K$22</f>
        <v>10</v>
      </c>
      <c r="T44" s="11">
        <f>[40]Dezembro!$K$23</f>
        <v>0.2</v>
      </c>
      <c r="U44" s="11">
        <f>[40]Dezembro!$K$24</f>
        <v>5</v>
      </c>
      <c r="V44" s="11">
        <f>[40]Dezembro!$K$25</f>
        <v>0</v>
      </c>
      <c r="W44" s="11">
        <f>[40]Dezembro!$K$26</f>
        <v>0</v>
      </c>
      <c r="X44" s="11">
        <f>[40]Dezembro!$K$27</f>
        <v>0</v>
      </c>
      <c r="Y44" s="11">
        <f>[40]Dezembro!$K$28</f>
        <v>0</v>
      </c>
      <c r="Z44" s="11">
        <f>[40]Dezembro!$K$29</f>
        <v>0</v>
      </c>
      <c r="AA44" s="11">
        <f>[40]Dezembro!$K$30</f>
        <v>0</v>
      </c>
      <c r="AB44" s="11">
        <f>[40]Dezembro!$K$31</f>
        <v>0</v>
      </c>
      <c r="AC44" s="11">
        <f>[40]Dezembro!$K$32</f>
        <v>7</v>
      </c>
      <c r="AD44" s="11">
        <f>[40]Dezembro!$K$33</f>
        <v>0.2</v>
      </c>
      <c r="AE44" s="11">
        <f>[40]Dezembro!$K$34</f>
        <v>0</v>
      </c>
      <c r="AF44" s="11">
        <f>[40]Dezembro!$K$35</f>
        <v>6.1999999999999993</v>
      </c>
      <c r="AG44" s="14">
        <f t="shared" si="4"/>
        <v>141.80000000000001</v>
      </c>
      <c r="AH44" s="15">
        <f t="shared" si="5"/>
        <v>24.799999999999997</v>
      </c>
      <c r="AI44" s="66">
        <f t="shared" si="3"/>
        <v>14</v>
      </c>
    </row>
    <row r="45" spans="1:37" hidden="1" x14ac:dyDescent="0.2">
      <c r="A45" s="128" t="s">
        <v>148</v>
      </c>
      <c r="B45" s="11" t="str">
        <f>[41]Dezembro!$K$5</f>
        <v>*</v>
      </c>
      <c r="C45" s="11" t="str">
        <f>[41]Dezembro!$K$6</f>
        <v>*</v>
      </c>
      <c r="D45" s="11" t="str">
        <f>[41]Dezembro!$K$7</f>
        <v>*</v>
      </c>
      <c r="E45" s="11" t="str">
        <f>[41]Dezembro!$K$8</f>
        <v>*</v>
      </c>
      <c r="F45" s="11" t="str">
        <f>[41]Dezembro!$K$9</f>
        <v>*</v>
      </c>
      <c r="G45" s="11" t="str">
        <f>[41]Dezembro!$K$10</f>
        <v>*</v>
      </c>
      <c r="H45" s="11" t="str">
        <f>[41]Dezembro!$K$11</f>
        <v>*</v>
      </c>
      <c r="I45" s="11" t="str">
        <f>[41]Dezembro!$K$12</f>
        <v>*</v>
      </c>
      <c r="J45" s="11" t="str">
        <f>[41]Dezembro!$K$13</f>
        <v>*</v>
      </c>
      <c r="K45" s="11" t="str">
        <f>[41]Dezembro!$K$14</f>
        <v>*</v>
      </c>
      <c r="L45" s="11" t="str">
        <f>[41]Dezembro!$K$15</f>
        <v>*</v>
      </c>
      <c r="M45" s="11" t="str">
        <f>[41]Dezembro!$K$16</f>
        <v>*</v>
      </c>
      <c r="N45" s="11" t="str">
        <f>[41]Dezembro!$K$17</f>
        <v>*</v>
      </c>
      <c r="O45" s="11" t="str">
        <f>[41]Dezembro!$K$18</f>
        <v>*</v>
      </c>
      <c r="P45" s="11" t="str">
        <f>[41]Dezembro!$K$19</f>
        <v>*</v>
      </c>
      <c r="Q45" s="11" t="str">
        <f>[41]Dezembro!$K$20</f>
        <v>*</v>
      </c>
      <c r="R45" s="11" t="str">
        <f>[41]Dezembro!$K$21</f>
        <v>*</v>
      </c>
      <c r="S45" s="11" t="str">
        <f>[41]Dezembro!$K$22</f>
        <v>*</v>
      </c>
      <c r="T45" s="11" t="str">
        <f>[41]Dezembro!$K$23</f>
        <v>*</v>
      </c>
      <c r="U45" s="11" t="str">
        <f>[41]Dezembro!$K$24</f>
        <v>*</v>
      </c>
      <c r="V45" s="11" t="str">
        <f>[41]Dezembro!$K$25</f>
        <v>*</v>
      </c>
      <c r="W45" s="11" t="str">
        <f>[41]Dezembro!$K$26</f>
        <v>*</v>
      </c>
      <c r="X45" s="11" t="str">
        <f>[41]Dezembro!$K$27</f>
        <v>*</v>
      </c>
      <c r="Y45" s="11" t="str">
        <f>[41]Dezembro!$K$28</f>
        <v>*</v>
      </c>
      <c r="Z45" s="11" t="str">
        <f>[41]Dezembro!$K$29</f>
        <v>*</v>
      </c>
      <c r="AA45" s="11" t="str">
        <f>[41]Dezembro!$K$30</f>
        <v>*</v>
      </c>
      <c r="AB45" s="11" t="str">
        <f>[41]Dezembro!$K$31</f>
        <v>*</v>
      </c>
      <c r="AC45" s="11" t="str">
        <f>[41]Dezembro!$K$32</f>
        <v>*</v>
      </c>
      <c r="AD45" s="11" t="str">
        <f>[41]Dezembro!$K$33</f>
        <v>*</v>
      </c>
      <c r="AE45" s="11" t="str">
        <f>[41]Dezembro!$K$34</f>
        <v>*</v>
      </c>
      <c r="AF45" s="11" t="str">
        <f>[41]Dezembro!$K$35</f>
        <v>*</v>
      </c>
      <c r="AG45" s="14">
        <f t="shared" si="4"/>
        <v>0</v>
      </c>
      <c r="AH45" s="15">
        <f t="shared" si="5"/>
        <v>0</v>
      </c>
      <c r="AI45" s="66">
        <f t="shared" si="3"/>
        <v>0</v>
      </c>
    </row>
    <row r="46" spans="1:37" x14ac:dyDescent="0.2">
      <c r="A46" s="57" t="s">
        <v>19</v>
      </c>
      <c r="B46" s="11">
        <f>[42]Dezembro!$K$5</f>
        <v>0</v>
      </c>
      <c r="C46" s="11">
        <f>[42]Dezembro!$K$6</f>
        <v>5.4</v>
      </c>
      <c r="D46" s="11">
        <f>[42]Dezembro!$K$7</f>
        <v>0</v>
      </c>
      <c r="E46" s="11">
        <f>[42]Dezembro!$K$8</f>
        <v>0.2</v>
      </c>
      <c r="F46" s="11">
        <f>[42]Dezembro!$K$9</f>
        <v>2</v>
      </c>
      <c r="G46" s="11">
        <f>[42]Dezembro!$K$10</f>
        <v>0</v>
      </c>
      <c r="H46" s="11">
        <f>[42]Dezembro!$K$11</f>
        <v>2</v>
      </c>
      <c r="I46" s="11">
        <f>[42]Dezembro!$K$12</f>
        <v>0</v>
      </c>
      <c r="J46" s="11">
        <f>[42]Dezembro!$K$13</f>
        <v>0.2</v>
      </c>
      <c r="K46" s="11">
        <f>[42]Dezembro!$K$14</f>
        <v>0.2</v>
      </c>
      <c r="L46" s="11">
        <f>[42]Dezembro!$K$15</f>
        <v>3.8</v>
      </c>
      <c r="M46" s="11">
        <f>[42]Dezembro!$K$16</f>
        <v>0</v>
      </c>
      <c r="N46" s="11">
        <f>[42]Dezembro!$K$17</f>
        <v>0</v>
      </c>
      <c r="O46" s="11">
        <f>[42]Dezembro!$K$18</f>
        <v>0</v>
      </c>
      <c r="P46" s="11">
        <f>[42]Dezembro!$K$19</f>
        <v>0</v>
      </c>
      <c r="Q46" s="11">
        <f>[42]Dezembro!$K$20</f>
        <v>0</v>
      </c>
      <c r="R46" s="11">
        <f>[42]Dezembro!$K$21</f>
        <v>1.4</v>
      </c>
      <c r="S46" s="11">
        <f>[42]Dezembro!$K$22</f>
        <v>9.6</v>
      </c>
      <c r="T46" s="11">
        <f>[42]Dezembro!$K$23</f>
        <v>6.6000000000000005</v>
      </c>
      <c r="U46" s="11">
        <f>[42]Dezembro!$K$24</f>
        <v>0</v>
      </c>
      <c r="V46" s="11">
        <f>[42]Dezembro!$K$25</f>
        <v>0</v>
      </c>
      <c r="W46" s="11">
        <f>[42]Dezembro!$K$26</f>
        <v>0</v>
      </c>
      <c r="X46" s="11">
        <f>[42]Dezembro!$K$27</f>
        <v>0</v>
      </c>
      <c r="Y46" s="11">
        <f>[42]Dezembro!$K$28</f>
        <v>0</v>
      </c>
      <c r="Z46" s="11">
        <f>[42]Dezembro!$K$29</f>
        <v>5.8</v>
      </c>
      <c r="AA46" s="11">
        <f>[42]Dezembro!$K$30</f>
        <v>0.2</v>
      </c>
      <c r="AB46" s="11">
        <f>[42]Dezembro!$K$31</f>
        <v>2.8</v>
      </c>
      <c r="AC46" s="11">
        <f>[42]Dezembro!$K$32</f>
        <v>6.4</v>
      </c>
      <c r="AD46" s="11">
        <f>[42]Dezembro!$K$33</f>
        <v>0</v>
      </c>
      <c r="AE46" s="11">
        <f>[42]Dezembro!$K$34</f>
        <v>0</v>
      </c>
      <c r="AF46" s="11">
        <f>[42]Dezembro!$K$35</f>
        <v>0</v>
      </c>
      <c r="AG46" s="14">
        <f t="shared" si="4"/>
        <v>46.6</v>
      </c>
      <c r="AH46" s="15">
        <f t="shared" si="5"/>
        <v>9.6</v>
      </c>
      <c r="AI46" s="66">
        <f t="shared" si="3"/>
        <v>17</v>
      </c>
      <c r="AJ46" s="12" t="s">
        <v>35</v>
      </c>
    </row>
    <row r="47" spans="1:37" x14ac:dyDescent="0.2">
      <c r="A47" s="57" t="s">
        <v>23</v>
      </c>
      <c r="B47" s="11">
        <f>[43]Dezembro!$K$5</f>
        <v>0</v>
      </c>
      <c r="C47" s="11">
        <f>[43]Dezembro!$K$6</f>
        <v>12</v>
      </c>
      <c r="D47" s="11">
        <f>[43]Dezembro!$K$7</f>
        <v>2.2000000000000002</v>
      </c>
      <c r="E47" s="11">
        <f>[43]Dezembro!$K$8</f>
        <v>7.2</v>
      </c>
      <c r="F47" s="11">
        <f>[43]Dezembro!$K$9</f>
        <v>4.2</v>
      </c>
      <c r="G47" s="11">
        <f>[43]Dezembro!$K$10</f>
        <v>1.4</v>
      </c>
      <c r="H47" s="11">
        <f>[43]Dezembro!$K$11</f>
        <v>0</v>
      </c>
      <c r="I47" s="11">
        <f>[43]Dezembro!$K$12</f>
        <v>0</v>
      </c>
      <c r="J47" s="11">
        <f>[43]Dezembro!$K$13</f>
        <v>0</v>
      </c>
      <c r="K47" s="11">
        <f>[43]Dezembro!$K$14</f>
        <v>8</v>
      </c>
      <c r="L47" s="11">
        <f>[43]Dezembro!$K$15</f>
        <v>0</v>
      </c>
      <c r="M47" s="11">
        <f>[43]Dezembro!$K$16</f>
        <v>0.2</v>
      </c>
      <c r="N47" s="11">
        <f>[43]Dezembro!$K$17</f>
        <v>0</v>
      </c>
      <c r="O47" s="11">
        <f>[43]Dezembro!$K$18</f>
        <v>0</v>
      </c>
      <c r="P47" s="11">
        <f>[43]Dezembro!$K$19</f>
        <v>0</v>
      </c>
      <c r="Q47" s="11">
        <f>[43]Dezembro!$K$20</f>
        <v>0</v>
      </c>
      <c r="R47" s="11">
        <f>[43]Dezembro!$K$21</f>
        <v>1.2000000000000002</v>
      </c>
      <c r="S47" s="11">
        <f>[43]Dezembro!$K$22</f>
        <v>30.400000000000002</v>
      </c>
      <c r="T47" s="11">
        <f>[43]Dezembro!$K$23</f>
        <v>3.2</v>
      </c>
      <c r="U47" s="11">
        <f>[43]Dezembro!$K$24</f>
        <v>0.2</v>
      </c>
      <c r="V47" s="11">
        <f>[43]Dezembro!$K$25</f>
        <v>0</v>
      </c>
      <c r="W47" s="11">
        <f>[43]Dezembro!$K$26</f>
        <v>0</v>
      </c>
      <c r="X47" s="11">
        <f>[43]Dezembro!$K$27</f>
        <v>0</v>
      </c>
      <c r="Y47" s="11">
        <f>[43]Dezembro!$K$28</f>
        <v>0</v>
      </c>
      <c r="Z47" s="11">
        <f>[43]Dezembro!$K$29</f>
        <v>3.2</v>
      </c>
      <c r="AA47" s="11">
        <f>[43]Dezembro!$K$30</f>
        <v>0</v>
      </c>
      <c r="AB47" s="11">
        <f>[43]Dezembro!$K$31</f>
        <v>0</v>
      </c>
      <c r="AC47" s="11">
        <f>[43]Dezembro!$K$32</f>
        <v>0.2</v>
      </c>
      <c r="AD47" s="11">
        <f>[43]Dezembro!$K$33</f>
        <v>0</v>
      </c>
      <c r="AE47" s="11">
        <f>[43]Dezembro!$K$34</f>
        <v>0</v>
      </c>
      <c r="AF47" s="11">
        <f>[43]Dezembro!$K$35</f>
        <v>0</v>
      </c>
      <c r="AG47" s="14">
        <f t="shared" si="4"/>
        <v>73.600000000000023</v>
      </c>
      <c r="AH47" s="15">
        <f t="shared" si="5"/>
        <v>30.400000000000002</v>
      </c>
      <c r="AI47" s="66">
        <f t="shared" si="3"/>
        <v>18</v>
      </c>
    </row>
    <row r="48" spans="1:37" hidden="1" x14ac:dyDescent="0.2">
      <c r="A48" s="57" t="s">
        <v>34</v>
      </c>
      <c r="B48" s="11" t="str">
        <f>[44]Dezembro!$K$5</f>
        <v>*</v>
      </c>
      <c r="C48" s="11" t="str">
        <f>[44]Dezembro!$K$6</f>
        <v>*</v>
      </c>
      <c r="D48" s="11" t="str">
        <f>[44]Dezembro!$K$7</f>
        <v>*</v>
      </c>
      <c r="E48" s="11" t="str">
        <f>[44]Dezembro!$K$8</f>
        <v>*</v>
      </c>
      <c r="F48" s="11" t="str">
        <f>[44]Dezembro!$K$9</f>
        <v>*</v>
      </c>
      <c r="G48" s="11" t="str">
        <f>[44]Dezembro!$K$10</f>
        <v>*</v>
      </c>
      <c r="H48" s="11" t="str">
        <f>[44]Dezembro!$K$11</f>
        <v>*</v>
      </c>
      <c r="I48" s="11" t="str">
        <f>[44]Dezembro!$K$12</f>
        <v>*</v>
      </c>
      <c r="J48" s="11" t="str">
        <f>[44]Dezembro!$K$13</f>
        <v>*</v>
      </c>
      <c r="K48" s="11" t="str">
        <f>[44]Dezembro!$K$14</f>
        <v>*</v>
      </c>
      <c r="L48" s="11" t="str">
        <f>[44]Dezembro!$K$15</f>
        <v>*</v>
      </c>
      <c r="M48" s="11" t="str">
        <f>[44]Dezembro!$K$16</f>
        <v>*</v>
      </c>
      <c r="N48" s="11" t="str">
        <f>[44]Dezembro!$K$17</f>
        <v>*</v>
      </c>
      <c r="O48" s="11" t="str">
        <f>[44]Dezembro!$K$18</f>
        <v>*</v>
      </c>
      <c r="P48" s="11" t="str">
        <f>[44]Dezembro!$K$19</f>
        <v>*</v>
      </c>
      <c r="Q48" s="11" t="str">
        <f>[44]Dezembro!$K$20</f>
        <v>*</v>
      </c>
      <c r="R48" s="11" t="str">
        <f>[44]Dezembro!$K$21</f>
        <v>*</v>
      </c>
      <c r="S48" s="11" t="str">
        <f>[44]Dezembro!$K$22</f>
        <v>*</v>
      </c>
      <c r="T48" s="11" t="str">
        <f>[44]Dezembro!$K$23</f>
        <v>*</v>
      </c>
      <c r="U48" s="11" t="str">
        <f>[44]Dezembro!$K$24</f>
        <v>*</v>
      </c>
      <c r="V48" s="11" t="str">
        <f>[44]Dezembro!$K$25</f>
        <v>*</v>
      </c>
      <c r="W48" s="11" t="str">
        <f>[44]Dezembro!$K$26</f>
        <v>*</v>
      </c>
      <c r="X48" s="11" t="str">
        <f>[44]Dezembro!$K$27</f>
        <v>*</v>
      </c>
      <c r="Y48" s="11" t="str">
        <f>[44]Dezembro!$K$28</f>
        <v>*</v>
      </c>
      <c r="Z48" s="11" t="str">
        <f>[44]Dezembro!$K$29</f>
        <v>*</v>
      </c>
      <c r="AA48" s="11" t="str">
        <f>[44]Dezembro!$K$30</f>
        <v>*</v>
      </c>
      <c r="AB48" s="11" t="str">
        <f>[44]Dezembro!$K$31</f>
        <v>*</v>
      </c>
      <c r="AC48" s="11" t="str">
        <f>[44]Dezembro!$K$32</f>
        <v>*</v>
      </c>
      <c r="AD48" s="11" t="str">
        <f>[44]Dezembro!$K$33</f>
        <v>*</v>
      </c>
      <c r="AE48" s="11" t="str">
        <f>[44]Dezembro!$K$34</f>
        <v>*</v>
      </c>
      <c r="AF48" s="11" t="str">
        <f>[44]Dezembro!$K$35</f>
        <v>*</v>
      </c>
      <c r="AG48" s="14">
        <f t="shared" si="4"/>
        <v>0</v>
      </c>
      <c r="AH48" s="15">
        <f t="shared" si="5"/>
        <v>0</v>
      </c>
      <c r="AI48" s="66">
        <f t="shared" si="3"/>
        <v>0</v>
      </c>
      <c r="AJ48" s="12" t="s">
        <v>35</v>
      </c>
    </row>
    <row r="49" spans="1:37" x14ac:dyDescent="0.2">
      <c r="A49" s="57" t="s">
        <v>20</v>
      </c>
      <c r="B49" s="11">
        <f>[45]Dezembro!$K$5</f>
        <v>0</v>
      </c>
      <c r="C49" s="11">
        <f>[45]Dezembro!$K$6</f>
        <v>3.4000000000000004</v>
      </c>
      <c r="D49" s="11">
        <f>[45]Dezembro!$K$7</f>
        <v>0.2</v>
      </c>
      <c r="E49" s="11">
        <f>[45]Dezembro!$K$8</f>
        <v>21.999999999999996</v>
      </c>
      <c r="F49" s="11">
        <f>[45]Dezembro!$K$9</f>
        <v>21.599999999999998</v>
      </c>
      <c r="G49" s="11">
        <f>[45]Dezembro!$K$10</f>
        <v>42</v>
      </c>
      <c r="H49" s="11">
        <f>[45]Dezembro!$K$11</f>
        <v>6.8</v>
      </c>
      <c r="I49" s="11">
        <f>[45]Dezembro!$K$12</f>
        <v>1.6</v>
      </c>
      <c r="J49" s="11">
        <f>[45]Dezembro!$K$13</f>
        <v>9.4</v>
      </c>
      <c r="K49" s="11">
        <f>[45]Dezembro!$K$14</f>
        <v>0</v>
      </c>
      <c r="L49" s="11">
        <f>[45]Dezembro!$K$15</f>
        <v>2.2000000000000002</v>
      </c>
      <c r="M49" s="11">
        <f>[45]Dezembro!$K$16</f>
        <v>14.2</v>
      </c>
      <c r="N49" s="11">
        <f>[45]Dezembro!$K$17</f>
        <v>47.199999999999996</v>
      </c>
      <c r="O49" s="11">
        <f>[45]Dezembro!$K$18</f>
        <v>0</v>
      </c>
      <c r="P49" s="11">
        <f>[45]Dezembro!$K$19</f>
        <v>0</v>
      </c>
      <c r="Q49" s="11">
        <f>[45]Dezembro!$K$20</f>
        <v>0</v>
      </c>
      <c r="R49" s="11">
        <f>[45]Dezembro!$K$21</f>
        <v>0</v>
      </c>
      <c r="S49" s="11">
        <f>[45]Dezembro!$K$22</f>
        <v>22.4</v>
      </c>
      <c r="T49" s="11">
        <f>[45]Dezembro!$K$23</f>
        <v>0.60000000000000009</v>
      </c>
      <c r="U49" s="11">
        <f>[45]Dezembro!$K$24</f>
        <v>0</v>
      </c>
      <c r="V49" s="11">
        <f>[45]Dezembro!$K$25</f>
        <v>0</v>
      </c>
      <c r="W49" s="11">
        <f>[45]Dezembro!$K$26</f>
        <v>0</v>
      </c>
      <c r="X49" s="11">
        <f>[45]Dezembro!$K$27</f>
        <v>0</v>
      </c>
      <c r="Y49" s="11">
        <f>[45]Dezembro!$K$28</f>
        <v>0</v>
      </c>
      <c r="Z49" s="11">
        <f>[45]Dezembro!$K$29</f>
        <v>9.7999999999999989</v>
      </c>
      <c r="AA49" s="11">
        <f>[45]Dezembro!$K$30</f>
        <v>0</v>
      </c>
      <c r="AB49" s="11">
        <f>[45]Dezembro!$K$31</f>
        <v>0</v>
      </c>
      <c r="AC49" s="11">
        <f>[45]Dezembro!$K$32</f>
        <v>0</v>
      </c>
      <c r="AD49" s="11">
        <f>[45]Dezembro!$K$33</f>
        <v>0</v>
      </c>
      <c r="AE49" s="11">
        <f>[45]Dezembro!$K$34</f>
        <v>0</v>
      </c>
      <c r="AF49" s="11">
        <f>[45]Dezembro!$K$35</f>
        <v>1.2</v>
      </c>
      <c r="AG49" s="14">
        <f t="shared" si="4"/>
        <v>204.6</v>
      </c>
      <c r="AH49" s="15">
        <f t="shared" si="5"/>
        <v>47.199999999999996</v>
      </c>
      <c r="AI49" s="66">
        <f t="shared" si="3"/>
        <v>16</v>
      </c>
    </row>
    <row r="50" spans="1:37" s="5" customFormat="1" x14ac:dyDescent="0.2">
      <c r="A50" s="138" t="s">
        <v>1</v>
      </c>
      <c r="B50" s="11">
        <v>0</v>
      </c>
      <c r="C50" s="11">
        <v>0.6</v>
      </c>
      <c r="D50" s="11">
        <v>0</v>
      </c>
      <c r="E50" s="11">
        <v>9</v>
      </c>
      <c r="F50" s="11">
        <v>0</v>
      </c>
      <c r="G50" s="11">
        <v>2.6</v>
      </c>
      <c r="H50" s="11">
        <v>0</v>
      </c>
      <c r="I50" s="11">
        <v>0</v>
      </c>
      <c r="J50" s="11">
        <v>0</v>
      </c>
      <c r="K50" s="11">
        <v>0</v>
      </c>
      <c r="L50" s="11">
        <v>18.399999999999999</v>
      </c>
      <c r="M50" s="11">
        <v>0.6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37.4</v>
      </c>
      <c r="T50" s="11">
        <v>8.1999999999999993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0.6</v>
      </c>
      <c r="AD50" s="11">
        <v>0</v>
      </c>
      <c r="AE50" s="11">
        <v>0</v>
      </c>
      <c r="AF50" s="11">
        <v>0.6</v>
      </c>
      <c r="AG50" s="14">
        <f t="shared" ref="AG50" si="6">SUM(B50:AF50)</f>
        <v>77.999999999999986</v>
      </c>
      <c r="AH50" s="15">
        <f t="shared" si="5"/>
        <v>37.4</v>
      </c>
      <c r="AI50" s="135">
        <f t="shared" si="3"/>
        <v>22</v>
      </c>
    </row>
    <row r="51" spans="1:37" x14ac:dyDescent="0.2">
      <c r="A51" s="138" t="s">
        <v>52</v>
      </c>
      <c r="B51" s="11">
        <v>0</v>
      </c>
      <c r="C51" s="11">
        <v>0.8</v>
      </c>
      <c r="D51" s="11">
        <v>0.2</v>
      </c>
      <c r="E51" s="11">
        <v>28</v>
      </c>
      <c r="F51" s="11">
        <v>0.2</v>
      </c>
      <c r="G51" s="11">
        <v>25.6</v>
      </c>
      <c r="H51" s="11">
        <v>2.2000000000000002</v>
      </c>
      <c r="I51" s="11">
        <v>0.2</v>
      </c>
      <c r="J51" s="11">
        <v>10.6</v>
      </c>
      <c r="K51" s="11">
        <v>2.4</v>
      </c>
      <c r="L51" s="11">
        <v>0</v>
      </c>
      <c r="M51" s="11">
        <v>1.4</v>
      </c>
      <c r="N51" s="11">
        <v>63.6</v>
      </c>
      <c r="O51" s="11">
        <v>0.4</v>
      </c>
      <c r="P51" s="11">
        <v>0</v>
      </c>
      <c r="Q51" s="11">
        <v>0</v>
      </c>
      <c r="R51" s="11">
        <v>0</v>
      </c>
      <c r="S51" s="11">
        <v>4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10.8</v>
      </c>
      <c r="AA51" s="11">
        <v>0</v>
      </c>
      <c r="AB51" s="11">
        <v>0</v>
      </c>
      <c r="AC51" s="11">
        <v>0.6</v>
      </c>
      <c r="AD51" s="11">
        <v>2.4</v>
      </c>
      <c r="AE51" s="11">
        <v>0</v>
      </c>
      <c r="AF51" s="11">
        <v>0</v>
      </c>
      <c r="AG51" s="14">
        <f t="shared" ref="AG51:AG72" si="7">SUM(B51:AF51)</f>
        <v>153.40000000000003</v>
      </c>
      <c r="AH51" s="15">
        <f t="shared" si="5"/>
        <v>63.6</v>
      </c>
      <c r="AI51" s="135">
        <f t="shared" si="3"/>
        <v>15</v>
      </c>
    </row>
    <row r="52" spans="1:37" x14ac:dyDescent="0.2">
      <c r="A52" s="138" t="s">
        <v>31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25.2</v>
      </c>
      <c r="K52" s="11">
        <v>1.2</v>
      </c>
      <c r="L52" s="11">
        <v>15.2</v>
      </c>
      <c r="M52" s="11">
        <v>0</v>
      </c>
      <c r="N52" s="11">
        <v>43.4</v>
      </c>
      <c r="O52" s="11">
        <v>0.8</v>
      </c>
      <c r="P52" s="11">
        <v>0</v>
      </c>
      <c r="Q52" s="11">
        <v>0</v>
      </c>
      <c r="R52" s="11">
        <v>10.4</v>
      </c>
      <c r="S52" s="11">
        <v>11.4</v>
      </c>
      <c r="T52" s="11">
        <v>0.2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4">
        <f t="shared" si="7"/>
        <v>107.80000000000001</v>
      </c>
      <c r="AH52" s="15">
        <f t="shared" si="5"/>
        <v>43.4</v>
      </c>
      <c r="AI52" s="135">
        <f t="shared" si="3"/>
        <v>23</v>
      </c>
    </row>
    <row r="53" spans="1:37" x14ac:dyDescent="0.2">
      <c r="A53" s="138" t="s">
        <v>226</v>
      </c>
      <c r="B53" s="11">
        <v>2.6</v>
      </c>
      <c r="C53" s="11">
        <v>19.8</v>
      </c>
      <c r="D53" s="11">
        <v>0</v>
      </c>
      <c r="E53" s="11">
        <v>3.8</v>
      </c>
      <c r="F53" s="11">
        <v>0.4</v>
      </c>
      <c r="G53" s="11">
        <v>12.6</v>
      </c>
      <c r="H53" s="11">
        <v>0.2</v>
      </c>
      <c r="I53" s="11">
        <v>0</v>
      </c>
      <c r="J53" s="11">
        <v>6.2</v>
      </c>
      <c r="K53" s="11">
        <v>0</v>
      </c>
      <c r="L53" s="11">
        <v>44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0.2</v>
      </c>
      <c r="S53" s="11">
        <v>77.400000000000006</v>
      </c>
      <c r="T53" s="11">
        <v>0.4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27.6</v>
      </c>
      <c r="AA53" s="11">
        <v>0</v>
      </c>
      <c r="AB53" s="11">
        <v>0</v>
      </c>
      <c r="AC53" s="11">
        <v>12.2</v>
      </c>
      <c r="AD53" s="11">
        <v>0</v>
      </c>
      <c r="AE53" s="11">
        <v>12.2</v>
      </c>
      <c r="AF53" s="11">
        <v>0.4</v>
      </c>
      <c r="AG53" s="14">
        <f t="shared" si="7"/>
        <v>220</v>
      </c>
      <c r="AH53" s="15">
        <f t="shared" si="5"/>
        <v>77.400000000000006</v>
      </c>
      <c r="AI53" s="135">
        <f t="shared" si="3"/>
        <v>16</v>
      </c>
    </row>
    <row r="54" spans="1:37" x14ac:dyDescent="0.2">
      <c r="A54" s="138" t="s">
        <v>227</v>
      </c>
      <c r="B54" s="11">
        <v>10.6</v>
      </c>
      <c r="C54" s="11">
        <v>2</v>
      </c>
      <c r="D54" s="11">
        <v>0</v>
      </c>
      <c r="E54" s="11">
        <v>38.4</v>
      </c>
      <c r="F54" s="11">
        <v>0</v>
      </c>
      <c r="G54" s="11">
        <v>14.2</v>
      </c>
      <c r="H54" s="11">
        <v>0</v>
      </c>
      <c r="I54" s="11">
        <v>31.2</v>
      </c>
      <c r="J54" s="11">
        <v>6.8</v>
      </c>
      <c r="K54" s="11">
        <v>0.2</v>
      </c>
      <c r="L54" s="11">
        <v>16.399999999999999</v>
      </c>
      <c r="M54" s="11">
        <v>0</v>
      </c>
      <c r="N54" s="11">
        <v>0.6</v>
      </c>
      <c r="O54" s="11">
        <v>0</v>
      </c>
      <c r="P54" s="11">
        <v>0</v>
      </c>
      <c r="Q54" s="11">
        <v>0</v>
      </c>
      <c r="R54" s="11">
        <v>3</v>
      </c>
      <c r="S54" s="11">
        <v>42</v>
      </c>
      <c r="T54" s="11">
        <v>2.2000000000000002</v>
      </c>
      <c r="U54" s="11">
        <v>0</v>
      </c>
      <c r="V54" s="11">
        <v>0</v>
      </c>
      <c r="W54" s="11">
        <v>0</v>
      </c>
      <c r="X54" s="11">
        <v>0</v>
      </c>
      <c r="Y54" s="11">
        <v>39.799999999999997</v>
      </c>
      <c r="Z54" s="11">
        <v>2</v>
      </c>
      <c r="AA54" s="11">
        <v>0</v>
      </c>
      <c r="AB54" s="11">
        <v>0</v>
      </c>
      <c r="AC54" s="11">
        <v>12.2</v>
      </c>
      <c r="AD54" s="11">
        <v>0</v>
      </c>
      <c r="AE54" s="11">
        <v>3.8</v>
      </c>
      <c r="AF54" s="11">
        <v>0.4</v>
      </c>
      <c r="AG54" s="14">
        <f t="shared" si="7"/>
        <v>225.79999999999998</v>
      </c>
      <c r="AH54" s="15">
        <f t="shared" si="5"/>
        <v>42</v>
      </c>
      <c r="AI54" s="135">
        <f t="shared" si="3"/>
        <v>14</v>
      </c>
    </row>
    <row r="55" spans="1:37" x14ac:dyDescent="0.2">
      <c r="A55" s="138" t="s">
        <v>228</v>
      </c>
      <c r="B55" s="11">
        <v>19</v>
      </c>
      <c r="C55" s="11">
        <v>8.8000000000000007</v>
      </c>
      <c r="D55" s="11">
        <v>0</v>
      </c>
      <c r="E55" s="11">
        <v>2.6</v>
      </c>
      <c r="F55" s="11">
        <v>0</v>
      </c>
      <c r="G55" s="11">
        <v>14.2</v>
      </c>
      <c r="H55" s="11">
        <v>0.2</v>
      </c>
      <c r="I55" s="11">
        <v>0</v>
      </c>
      <c r="J55" s="11">
        <v>22.8</v>
      </c>
      <c r="K55" s="11">
        <v>0.2</v>
      </c>
      <c r="L55" s="11">
        <v>9</v>
      </c>
      <c r="M55" s="11">
        <v>0.4</v>
      </c>
      <c r="N55" s="11">
        <v>0</v>
      </c>
      <c r="O55" s="11">
        <v>0</v>
      </c>
      <c r="P55" s="11">
        <v>0</v>
      </c>
      <c r="Q55" s="11">
        <v>0</v>
      </c>
      <c r="R55" s="11">
        <v>5</v>
      </c>
      <c r="S55" s="11">
        <v>63</v>
      </c>
      <c r="T55" s="11">
        <v>0.6</v>
      </c>
      <c r="U55" s="11">
        <v>0</v>
      </c>
      <c r="V55" s="11">
        <v>0</v>
      </c>
      <c r="W55" s="11">
        <v>0</v>
      </c>
      <c r="X55" s="11">
        <v>0</v>
      </c>
      <c r="Y55" s="11">
        <v>4.8</v>
      </c>
      <c r="Z55" s="11">
        <v>14</v>
      </c>
      <c r="AA55" s="11">
        <v>0.2</v>
      </c>
      <c r="AB55" s="11">
        <v>0</v>
      </c>
      <c r="AC55" s="11">
        <v>7.6</v>
      </c>
      <c r="AD55" s="11">
        <v>0.2</v>
      </c>
      <c r="AE55" s="11">
        <v>11</v>
      </c>
      <c r="AF55" s="11">
        <v>47.4</v>
      </c>
      <c r="AG55" s="14">
        <f t="shared" si="7"/>
        <v>231</v>
      </c>
      <c r="AH55" s="15">
        <f t="shared" si="5"/>
        <v>63</v>
      </c>
      <c r="AI55" s="135">
        <f t="shared" si="3"/>
        <v>12</v>
      </c>
    </row>
    <row r="56" spans="1:37" x14ac:dyDescent="0.2">
      <c r="A56" s="138" t="s">
        <v>229</v>
      </c>
      <c r="B56" s="11" t="s">
        <v>212</v>
      </c>
      <c r="C56" s="11" t="s">
        <v>212</v>
      </c>
      <c r="D56" s="11" t="s">
        <v>212</v>
      </c>
      <c r="E56" s="11" t="s">
        <v>212</v>
      </c>
      <c r="F56" s="11">
        <v>1.4</v>
      </c>
      <c r="G56" s="11">
        <v>2.6</v>
      </c>
      <c r="H56" s="11">
        <v>12</v>
      </c>
      <c r="I56" s="11" t="s">
        <v>212</v>
      </c>
      <c r="J56" s="11" t="s">
        <v>212</v>
      </c>
      <c r="K56" s="11">
        <v>67.599999999999994</v>
      </c>
      <c r="L56" s="11">
        <v>0.4</v>
      </c>
      <c r="M56" s="11" t="s">
        <v>212</v>
      </c>
      <c r="N56" s="11" t="s">
        <v>212</v>
      </c>
      <c r="O56" s="11" t="s">
        <v>212</v>
      </c>
      <c r="P56" s="11">
        <v>25.4</v>
      </c>
      <c r="Q56" s="11">
        <v>30.6</v>
      </c>
      <c r="R56" s="11">
        <v>0</v>
      </c>
      <c r="S56" s="11">
        <v>92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0.2</v>
      </c>
      <c r="Z56" s="11">
        <v>0</v>
      </c>
      <c r="AA56" s="11">
        <v>0</v>
      </c>
      <c r="AB56" s="11">
        <v>0.2</v>
      </c>
      <c r="AC56" s="11">
        <v>27.4</v>
      </c>
      <c r="AD56" s="11">
        <v>0</v>
      </c>
      <c r="AE56" s="11">
        <v>0</v>
      </c>
      <c r="AF56" s="11">
        <v>0</v>
      </c>
      <c r="AG56" s="14">
        <f t="shared" si="7"/>
        <v>259.79999999999995</v>
      </c>
      <c r="AH56" s="15">
        <f t="shared" si="5"/>
        <v>92</v>
      </c>
      <c r="AI56" s="135">
        <f t="shared" si="3"/>
        <v>11</v>
      </c>
    </row>
    <row r="57" spans="1:37" x14ac:dyDescent="0.2">
      <c r="A57" s="138" t="s">
        <v>230</v>
      </c>
      <c r="B57" s="11">
        <v>0</v>
      </c>
      <c r="C57" s="11">
        <v>0</v>
      </c>
      <c r="D57" s="11">
        <v>29.6</v>
      </c>
      <c r="E57" s="11">
        <v>0.2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9.8000000000000007</v>
      </c>
      <c r="L57" s="11">
        <v>0</v>
      </c>
      <c r="M57" s="11">
        <v>0</v>
      </c>
      <c r="N57" s="11">
        <v>0</v>
      </c>
      <c r="O57" s="11">
        <v>0</v>
      </c>
      <c r="P57" s="11">
        <v>40</v>
      </c>
      <c r="Q57" s="11">
        <v>2</v>
      </c>
      <c r="R57" s="11">
        <v>0</v>
      </c>
      <c r="S57" s="11">
        <v>1.8</v>
      </c>
      <c r="T57" s="11">
        <v>0.6</v>
      </c>
      <c r="U57" s="11">
        <v>0</v>
      </c>
      <c r="V57" s="11">
        <v>0.2</v>
      </c>
      <c r="W57" s="11">
        <v>0</v>
      </c>
      <c r="X57" s="11">
        <v>0</v>
      </c>
      <c r="Y57" s="11">
        <v>55.8</v>
      </c>
      <c r="Z57" s="11">
        <v>0</v>
      </c>
      <c r="AA57" s="11">
        <v>17.2</v>
      </c>
      <c r="AB57" s="11">
        <v>0</v>
      </c>
      <c r="AC57" s="11">
        <v>0.6</v>
      </c>
      <c r="AD57" s="11">
        <v>0.2</v>
      </c>
      <c r="AE57" s="11">
        <v>0</v>
      </c>
      <c r="AF57" s="11">
        <v>0</v>
      </c>
      <c r="AG57" s="14">
        <f t="shared" si="7"/>
        <v>157.99999999999997</v>
      </c>
      <c r="AH57" s="15">
        <f t="shared" si="5"/>
        <v>55.8</v>
      </c>
      <c r="AI57" s="135">
        <f t="shared" si="3"/>
        <v>19</v>
      </c>
    </row>
    <row r="58" spans="1:37" x14ac:dyDescent="0.2">
      <c r="A58" s="138" t="s">
        <v>231</v>
      </c>
      <c r="B58" s="136">
        <v>0</v>
      </c>
      <c r="C58" s="136">
        <v>0</v>
      </c>
      <c r="D58" s="136">
        <v>8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10.6</v>
      </c>
      <c r="L58" s="136">
        <v>13.6</v>
      </c>
      <c r="M58" s="136">
        <v>0</v>
      </c>
      <c r="N58" s="136">
        <v>0</v>
      </c>
      <c r="O58" s="136">
        <v>0</v>
      </c>
      <c r="P58" s="136">
        <v>15.2</v>
      </c>
      <c r="Q58" s="136">
        <v>1.4</v>
      </c>
      <c r="R58" s="136">
        <v>8.1999999999999993</v>
      </c>
      <c r="S58" s="136">
        <v>1.4</v>
      </c>
      <c r="T58" s="136">
        <v>1</v>
      </c>
      <c r="U58" s="136">
        <v>0</v>
      </c>
      <c r="V58" s="136">
        <v>0</v>
      </c>
      <c r="W58" s="136">
        <v>0</v>
      </c>
      <c r="X58" s="136">
        <v>0</v>
      </c>
      <c r="Y58" s="136">
        <v>31.2</v>
      </c>
      <c r="Z58" s="136">
        <v>0</v>
      </c>
      <c r="AA58" s="136">
        <v>0</v>
      </c>
      <c r="AB58" s="136">
        <v>0</v>
      </c>
      <c r="AC58" s="136">
        <v>0.6</v>
      </c>
      <c r="AD58" s="136">
        <v>0.2</v>
      </c>
      <c r="AE58" s="136">
        <v>0</v>
      </c>
      <c r="AF58" s="136">
        <v>0</v>
      </c>
      <c r="AG58" s="14">
        <f t="shared" si="7"/>
        <v>91.399999999999991</v>
      </c>
      <c r="AH58" s="15">
        <f t="shared" si="5"/>
        <v>31.2</v>
      </c>
      <c r="AI58" s="137">
        <f t="shared" si="3"/>
        <v>20</v>
      </c>
    </row>
    <row r="59" spans="1:37" x14ac:dyDescent="0.2">
      <c r="A59" s="138" t="s">
        <v>6</v>
      </c>
      <c r="B59" s="11">
        <v>0.6</v>
      </c>
      <c r="C59" s="11">
        <v>0.6</v>
      </c>
      <c r="D59" s="11">
        <v>1.6</v>
      </c>
      <c r="E59" s="11">
        <v>15.4</v>
      </c>
      <c r="F59" s="11">
        <v>38</v>
      </c>
      <c r="G59" s="11">
        <v>5.6</v>
      </c>
      <c r="H59" s="11">
        <v>11</v>
      </c>
      <c r="I59" s="11">
        <v>0</v>
      </c>
      <c r="J59" s="11">
        <v>13.2</v>
      </c>
      <c r="K59" s="11">
        <v>0.2</v>
      </c>
      <c r="L59" s="11">
        <v>0.2</v>
      </c>
      <c r="M59" s="11">
        <v>0</v>
      </c>
      <c r="N59" s="11">
        <v>0</v>
      </c>
      <c r="O59" s="11">
        <v>6</v>
      </c>
      <c r="P59" s="11">
        <v>24.2</v>
      </c>
      <c r="Q59" s="11">
        <v>20.8</v>
      </c>
      <c r="R59" s="11">
        <v>0</v>
      </c>
      <c r="S59" s="11">
        <v>0.6</v>
      </c>
      <c r="T59" s="11">
        <v>0</v>
      </c>
      <c r="U59" s="11">
        <v>0</v>
      </c>
      <c r="V59" s="11">
        <v>0</v>
      </c>
      <c r="W59" s="11">
        <v>0</v>
      </c>
      <c r="X59" s="11">
        <v>2.4</v>
      </c>
      <c r="Y59" s="11">
        <v>0</v>
      </c>
      <c r="Z59" s="11">
        <v>4.8</v>
      </c>
      <c r="AA59" s="11">
        <v>0.4</v>
      </c>
      <c r="AB59" s="11">
        <v>0</v>
      </c>
      <c r="AC59" s="11">
        <v>2.6</v>
      </c>
      <c r="AD59" s="11">
        <v>24</v>
      </c>
      <c r="AE59" s="11">
        <v>0</v>
      </c>
      <c r="AF59" s="11">
        <v>10.8</v>
      </c>
      <c r="AG59" s="14">
        <f t="shared" si="7"/>
        <v>183.00000000000006</v>
      </c>
      <c r="AH59" s="15">
        <f t="shared" si="5"/>
        <v>38</v>
      </c>
      <c r="AI59" s="135">
        <f t="shared" si="3"/>
        <v>11</v>
      </c>
    </row>
    <row r="60" spans="1:37" x14ac:dyDescent="0.2">
      <c r="A60" s="138" t="s">
        <v>232</v>
      </c>
      <c r="B60" s="11">
        <v>0</v>
      </c>
      <c r="C60" s="11">
        <v>10.6</v>
      </c>
      <c r="D60" s="11">
        <v>0.2</v>
      </c>
      <c r="E60" s="11">
        <v>0</v>
      </c>
      <c r="F60" s="11">
        <v>6.2</v>
      </c>
      <c r="G60" s="11">
        <v>2.4</v>
      </c>
      <c r="H60" s="11">
        <v>0</v>
      </c>
      <c r="I60" s="11">
        <v>0</v>
      </c>
      <c r="J60" s="11">
        <v>0</v>
      </c>
      <c r="K60" s="11">
        <v>0</v>
      </c>
      <c r="L60" s="11">
        <v>0.2</v>
      </c>
      <c r="M60" s="11">
        <v>19.399999999999999</v>
      </c>
      <c r="N60" s="11">
        <v>0</v>
      </c>
      <c r="O60" s="11">
        <v>0</v>
      </c>
      <c r="P60" s="11">
        <v>0</v>
      </c>
      <c r="Q60" s="11">
        <v>0</v>
      </c>
      <c r="R60" s="11">
        <v>1</v>
      </c>
      <c r="S60" s="11">
        <v>73.8</v>
      </c>
      <c r="T60" s="11">
        <v>0.4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7.8</v>
      </c>
      <c r="AA60" s="11">
        <v>0</v>
      </c>
      <c r="AB60" s="11">
        <v>0</v>
      </c>
      <c r="AC60" s="11">
        <v>0.2</v>
      </c>
      <c r="AD60" s="11">
        <v>0.2</v>
      </c>
      <c r="AE60" s="11">
        <v>0</v>
      </c>
      <c r="AF60" s="11">
        <v>22.2</v>
      </c>
      <c r="AG60" s="14">
        <f t="shared" si="7"/>
        <v>144.6</v>
      </c>
      <c r="AH60" s="15">
        <f t="shared" si="5"/>
        <v>73.8</v>
      </c>
      <c r="AI60" s="135">
        <f t="shared" si="3"/>
        <v>18</v>
      </c>
    </row>
    <row r="61" spans="1:37" x14ac:dyDescent="0.2">
      <c r="A61" s="138" t="s">
        <v>7</v>
      </c>
      <c r="B61" s="11">
        <v>0</v>
      </c>
      <c r="C61" s="11">
        <v>6</v>
      </c>
      <c r="D61" s="11">
        <v>6.8</v>
      </c>
      <c r="E61" s="11">
        <v>0</v>
      </c>
      <c r="F61" s="11">
        <v>4.5999999999999996</v>
      </c>
      <c r="G61" s="11">
        <v>0</v>
      </c>
      <c r="H61" s="11">
        <v>0</v>
      </c>
      <c r="I61" s="11">
        <v>0</v>
      </c>
      <c r="J61" s="11">
        <v>0.2</v>
      </c>
      <c r="K61" s="11">
        <v>0.2</v>
      </c>
      <c r="L61" s="11">
        <v>7.6</v>
      </c>
      <c r="M61" s="11">
        <v>0</v>
      </c>
      <c r="N61" s="11">
        <v>2.2000000000000002</v>
      </c>
      <c r="O61" s="11">
        <v>0</v>
      </c>
      <c r="P61" s="11">
        <v>0</v>
      </c>
      <c r="Q61" s="11">
        <v>0</v>
      </c>
      <c r="R61" s="11">
        <v>0</v>
      </c>
      <c r="S61" s="11">
        <v>4</v>
      </c>
      <c r="T61" s="11">
        <v>0.2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24.4</v>
      </c>
      <c r="AA61" s="11">
        <v>0</v>
      </c>
      <c r="AB61" s="11">
        <v>0</v>
      </c>
      <c r="AC61" s="11">
        <v>6.4</v>
      </c>
      <c r="AD61" s="11">
        <v>0</v>
      </c>
      <c r="AE61" s="11">
        <v>0</v>
      </c>
      <c r="AF61" s="11">
        <v>0</v>
      </c>
      <c r="AG61" s="14">
        <f t="shared" si="7"/>
        <v>62.599999999999994</v>
      </c>
      <c r="AH61" s="15">
        <f t="shared" si="5"/>
        <v>24.4</v>
      </c>
      <c r="AI61" s="135">
        <f t="shared" si="3"/>
        <v>20</v>
      </c>
      <c r="AJ61" t="s">
        <v>35</v>
      </c>
    </row>
    <row r="62" spans="1:37" x14ac:dyDescent="0.2">
      <c r="A62" s="138" t="s">
        <v>233</v>
      </c>
      <c r="B62" s="11">
        <v>23.4</v>
      </c>
      <c r="C62" s="11">
        <v>1.8</v>
      </c>
      <c r="D62" s="11">
        <v>1.4</v>
      </c>
      <c r="E62" s="11">
        <v>7.4</v>
      </c>
      <c r="F62" s="11">
        <v>24.2</v>
      </c>
      <c r="G62" s="11">
        <v>36.799999999999997</v>
      </c>
      <c r="H62" s="11">
        <v>2.6</v>
      </c>
      <c r="I62" s="11">
        <v>0</v>
      </c>
      <c r="J62" s="11">
        <v>0</v>
      </c>
      <c r="K62" s="11">
        <v>0</v>
      </c>
      <c r="L62" s="11">
        <v>2.8</v>
      </c>
      <c r="M62" s="11">
        <v>12.6</v>
      </c>
      <c r="N62" s="11">
        <v>0.2</v>
      </c>
      <c r="O62" s="11">
        <v>0.2</v>
      </c>
      <c r="P62" s="11">
        <v>0</v>
      </c>
      <c r="Q62" s="11">
        <v>0</v>
      </c>
      <c r="R62" s="11">
        <v>1.4</v>
      </c>
      <c r="S62" s="11">
        <v>0.8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1.2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4">
        <f t="shared" si="7"/>
        <v>116.8</v>
      </c>
      <c r="AH62" s="15">
        <f t="shared" si="5"/>
        <v>36.799999999999997</v>
      </c>
      <c r="AI62" s="135">
        <f t="shared" si="3"/>
        <v>17</v>
      </c>
      <c r="AK62" t="s">
        <v>35</v>
      </c>
    </row>
    <row r="63" spans="1:37" x14ac:dyDescent="0.2">
      <c r="A63" s="138" t="s">
        <v>9</v>
      </c>
      <c r="B63" s="11">
        <v>4.5999999999999996</v>
      </c>
      <c r="C63" s="11">
        <v>0.6</v>
      </c>
      <c r="D63" s="11">
        <v>26</v>
      </c>
      <c r="E63" s="11">
        <v>2.2000000000000002</v>
      </c>
      <c r="F63" s="11">
        <v>0.2</v>
      </c>
      <c r="G63" s="11">
        <v>1.2</v>
      </c>
      <c r="H63" s="11">
        <v>0.4</v>
      </c>
      <c r="I63" s="11">
        <v>0</v>
      </c>
      <c r="J63" s="11">
        <v>5.4</v>
      </c>
      <c r="K63" s="11">
        <v>0.2</v>
      </c>
      <c r="L63" s="11">
        <v>5.4</v>
      </c>
      <c r="M63" s="11">
        <v>11.2</v>
      </c>
      <c r="N63" s="11">
        <v>20</v>
      </c>
      <c r="O63" s="11">
        <v>0</v>
      </c>
      <c r="P63" s="11">
        <v>0</v>
      </c>
      <c r="Q63" s="11">
        <v>0</v>
      </c>
      <c r="R63" s="11">
        <v>0</v>
      </c>
      <c r="S63" s="11">
        <v>10.8</v>
      </c>
      <c r="T63" s="11">
        <v>33.4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0.8</v>
      </c>
      <c r="AA63" s="11">
        <v>0</v>
      </c>
      <c r="AB63" s="11">
        <v>0</v>
      </c>
      <c r="AC63" s="11">
        <v>5.6</v>
      </c>
      <c r="AD63" s="11">
        <v>0.4</v>
      </c>
      <c r="AE63" s="11">
        <v>0</v>
      </c>
      <c r="AF63" s="11">
        <v>0</v>
      </c>
      <c r="AG63" s="14">
        <f t="shared" si="7"/>
        <v>128.39999999999998</v>
      </c>
      <c r="AH63" s="15">
        <f t="shared" si="5"/>
        <v>33.4</v>
      </c>
      <c r="AI63" s="135">
        <f t="shared" si="3"/>
        <v>14</v>
      </c>
    </row>
    <row r="64" spans="1:37" x14ac:dyDescent="0.2">
      <c r="A64" s="138" t="s">
        <v>11</v>
      </c>
      <c r="B64" s="11">
        <v>0.8</v>
      </c>
      <c r="C64" s="11">
        <v>21.6</v>
      </c>
      <c r="D64" s="11">
        <v>22.4</v>
      </c>
      <c r="E64" s="11">
        <v>7.4</v>
      </c>
      <c r="F64" s="11">
        <v>0.2</v>
      </c>
      <c r="G64" s="11">
        <v>0</v>
      </c>
      <c r="H64" s="11">
        <v>0</v>
      </c>
      <c r="I64" s="11">
        <v>0</v>
      </c>
      <c r="J64" s="11">
        <v>0.6</v>
      </c>
      <c r="K64" s="11">
        <v>0.2</v>
      </c>
      <c r="L64" s="11">
        <v>0.2</v>
      </c>
      <c r="M64" s="11">
        <v>0</v>
      </c>
      <c r="N64" s="11">
        <v>0.8</v>
      </c>
      <c r="O64" s="11">
        <v>0.2</v>
      </c>
      <c r="P64" s="11">
        <v>0</v>
      </c>
      <c r="Q64" s="11">
        <v>0</v>
      </c>
      <c r="R64" s="11">
        <v>2.2000000000000002</v>
      </c>
      <c r="S64" s="11">
        <v>4.2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0.8</v>
      </c>
      <c r="Z64" s="11">
        <v>9.1999999999999993</v>
      </c>
      <c r="AA64" s="11">
        <v>0</v>
      </c>
      <c r="AB64" s="11">
        <v>0</v>
      </c>
      <c r="AC64" s="11">
        <v>6.6</v>
      </c>
      <c r="AD64" s="11">
        <v>0.2</v>
      </c>
      <c r="AE64" s="11">
        <v>0</v>
      </c>
      <c r="AF64" s="11">
        <v>0</v>
      </c>
      <c r="AG64" s="14">
        <f t="shared" si="7"/>
        <v>77.600000000000009</v>
      </c>
      <c r="AH64" s="15">
        <f t="shared" si="5"/>
        <v>22.4</v>
      </c>
      <c r="AI64" s="135">
        <f t="shared" si="3"/>
        <v>15</v>
      </c>
      <c r="AK64" t="s">
        <v>35</v>
      </c>
    </row>
    <row r="65" spans="1:36" x14ac:dyDescent="0.2">
      <c r="A65" s="138" t="s">
        <v>234</v>
      </c>
      <c r="B65" s="11">
        <v>2.6</v>
      </c>
      <c r="C65" s="11">
        <v>0</v>
      </c>
      <c r="D65" s="11">
        <v>0</v>
      </c>
      <c r="E65" s="11">
        <v>0</v>
      </c>
      <c r="F65" s="11">
        <v>0</v>
      </c>
      <c r="G65" s="11">
        <v>0.2</v>
      </c>
      <c r="H65" s="11">
        <v>0.8</v>
      </c>
      <c r="I65" s="11">
        <v>1.2</v>
      </c>
      <c r="J65" s="11">
        <v>0</v>
      </c>
      <c r="K65" s="11">
        <v>0</v>
      </c>
      <c r="L65" s="11">
        <v>2</v>
      </c>
      <c r="M65" s="11">
        <v>0.4</v>
      </c>
      <c r="N65" s="11">
        <v>18.399999999999999</v>
      </c>
      <c r="O65" s="11">
        <v>0</v>
      </c>
      <c r="P65" s="11">
        <v>0</v>
      </c>
      <c r="Q65" s="11">
        <v>0</v>
      </c>
      <c r="R65" s="11">
        <v>0</v>
      </c>
      <c r="S65" s="11">
        <v>6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2.6</v>
      </c>
      <c r="AA65" s="11">
        <v>0</v>
      </c>
      <c r="AB65" s="11">
        <v>0</v>
      </c>
      <c r="AC65" s="11">
        <v>8.6</v>
      </c>
      <c r="AD65" s="11">
        <v>0</v>
      </c>
      <c r="AE65" s="11">
        <v>0</v>
      </c>
      <c r="AF65" s="11">
        <v>0</v>
      </c>
      <c r="AG65" s="14">
        <f t="shared" si="7"/>
        <v>42.800000000000004</v>
      </c>
      <c r="AH65" s="15">
        <f t="shared" si="5"/>
        <v>18.399999999999999</v>
      </c>
      <c r="AI65" s="135">
        <f t="shared" si="3"/>
        <v>21</v>
      </c>
      <c r="AJ65" t="s">
        <v>35</v>
      </c>
    </row>
    <row r="66" spans="1:36" x14ac:dyDescent="0.2">
      <c r="A66" s="138" t="s">
        <v>15</v>
      </c>
      <c r="B66" s="11">
        <v>0.2</v>
      </c>
      <c r="C66" s="11">
        <v>0</v>
      </c>
      <c r="D66" s="11">
        <v>33.4</v>
      </c>
      <c r="E66" s="11">
        <v>0.2</v>
      </c>
      <c r="F66" s="11">
        <v>0</v>
      </c>
      <c r="G66" s="11">
        <v>0</v>
      </c>
      <c r="H66" s="11">
        <v>0</v>
      </c>
      <c r="I66" s="11">
        <v>0</v>
      </c>
      <c r="J66" s="11">
        <v>19.600000000000001</v>
      </c>
      <c r="K66" s="11">
        <v>0.2</v>
      </c>
      <c r="L66" s="11">
        <v>0</v>
      </c>
      <c r="M66" s="11">
        <v>0</v>
      </c>
      <c r="N66" s="11">
        <v>1</v>
      </c>
      <c r="O66" s="11">
        <v>0</v>
      </c>
      <c r="P66" s="11">
        <v>0</v>
      </c>
      <c r="Q66" s="11">
        <v>0</v>
      </c>
      <c r="R66" s="11">
        <v>0</v>
      </c>
      <c r="S66" s="11">
        <v>0.2</v>
      </c>
      <c r="T66" s="11">
        <v>0.2</v>
      </c>
      <c r="U66" s="11">
        <v>0</v>
      </c>
      <c r="V66" s="11">
        <v>0</v>
      </c>
      <c r="W66" s="11">
        <v>0</v>
      </c>
      <c r="X66" s="11">
        <v>0</v>
      </c>
      <c r="Y66" s="11">
        <v>4.5999999999999996</v>
      </c>
      <c r="Z66" s="11">
        <v>2</v>
      </c>
      <c r="AA66" s="11">
        <v>0</v>
      </c>
      <c r="AB66" s="11">
        <v>0</v>
      </c>
      <c r="AC66" s="11">
        <v>9.8000000000000007</v>
      </c>
      <c r="AD66" s="11">
        <v>0</v>
      </c>
      <c r="AE66" s="11">
        <v>0</v>
      </c>
      <c r="AF66" s="11">
        <v>0</v>
      </c>
      <c r="AG66" s="14">
        <f t="shared" si="7"/>
        <v>71.40000000000002</v>
      </c>
      <c r="AH66" s="15">
        <f t="shared" si="5"/>
        <v>33.4</v>
      </c>
      <c r="AI66" s="135">
        <f t="shared" si="3"/>
        <v>20</v>
      </c>
    </row>
    <row r="67" spans="1:36" x14ac:dyDescent="0.2">
      <c r="A67" s="138" t="s">
        <v>235</v>
      </c>
      <c r="B67" s="11">
        <v>0</v>
      </c>
      <c r="C67" s="11">
        <v>6.2</v>
      </c>
      <c r="D67" s="11">
        <v>19.8</v>
      </c>
      <c r="E67" s="11">
        <v>16</v>
      </c>
      <c r="F67" s="11">
        <v>23.4</v>
      </c>
      <c r="G67" s="11">
        <v>0.6</v>
      </c>
      <c r="H67" s="11">
        <v>0</v>
      </c>
      <c r="I67" s="11">
        <v>0</v>
      </c>
      <c r="J67" s="11">
        <v>13.6</v>
      </c>
      <c r="K67" s="11">
        <v>1</v>
      </c>
      <c r="L67" s="11">
        <v>2.2000000000000002</v>
      </c>
      <c r="M67" s="11">
        <v>12.2</v>
      </c>
      <c r="N67" s="11">
        <v>0</v>
      </c>
      <c r="O67" s="11">
        <v>28.2</v>
      </c>
      <c r="P67" s="11">
        <v>2.2000000000000002</v>
      </c>
      <c r="Q67" s="11">
        <v>11.6</v>
      </c>
      <c r="R67" s="11">
        <v>4.5999999999999996</v>
      </c>
      <c r="S67" s="11">
        <v>3.8</v>
      </c>
      <c r="T67" s="11">
        <v>0.2</v>
      </c>
      <c r="U67" s="11">
        <v>7.6</v>
      </c>
      <c r="V67" s="11">
        <v>0.2</v>
      </c>
      <c r="W67" s="11">
        <v>0</v>
      </c>
      <c r="X67" s="11">
        <v>0</v>
      </c>
      <c r="Y67" s="11">
        <v>32.200000000000003</v>
      </c>
      <c r="Z67" s="11">
        <v>1.4</v>
      </c>
      <c r="AA67" s="11">
        <v>0</v>
      </c>
      <c r="AB67" s="11">
        <v>0</v>
      </c>
      <c r="AC67" s="11">
        <v>10.4</v>
      </c>
      <c r="AD67" s="11">
        <v>0</v>
      </c>
      <c r="AE67" s="11">
        <v>3.6</v>
      </c>
      <c r="AF67" s="11">
        <v>0.2</v>
      </c>
      <c r="AG67" s="14">
        <f t="shared" si="7"/>
        <v>201.19999999999996</v>
      </c>
      <c r="AH67" s="15">
        <f t="shared" si="5"/>
        <v>32.200000000000003</v>
      </c>
      <c r="AI67" s="135">
        <f t="shared" si="3"/>
        <v>9</v>
      </c>
    </row>
    <row r="68" spans="1:36" x14ac:dyDescent="0.2">
      <c r="A68" s="138" t="s">
        <v>236</v>
      </c>
      <c r="B68" s="11">
        <v>0</v>
      </c>
      <c r="C68" s="11">
        <v>0</v>
      </c>
      <c r="D68" s="11">
        <v>0</v>
      </c>
      <c r="E68" s="11">
        <v>9.4</v>
      </c>
      <c r="F68" s="11">
        <v>12.2</v>
      </c>
      <c r="G68" s="11">
        <v>0.6</v>
      </c>
      <c r="H68" s="11">
        <v>0.4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7.2</v>
      </c>
      <c r="O68" s="11">
        <v>0</v>
      </c>
      <c r="P68" s="11">
        <v>13.6</v>
      </c>
      <c r="Q68" s="11">
        <v>51</v>
      </c>
      <c r="R68" s="11">
        <v>0.2</v>
      </c>
      <c r="S68" s="11">
        <v>46.8</v>
      </c>
      <c r="T68" s="11">
        <v>0.8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0.6</v>
      </c>
      <c r="AA68" s="11">
        <v>0</v>
      </c>
      <c r="AB68" s="11">
        <v>0</v>
      </c>
      <c r="AC68" s="11">
        <v>18.399999999999999</v>
      </c>
      <c r="AD68" s="11">
        <v>0.2</v>
      </c>
      <c r="AE68" s="11">
        <v>0</v>
      </c>
      <c r="AF68" s="11">
        <v>0</v>
      </c>
      <c r="AG68" s="14">
        <f t="shared" si="7"/>
        <v>161.4</v>
      </c>
      <c r="AH68" s="15">
        <f t="shared" si="5"/>
        <v>51</v>
      </c>
      <c r="AI68" s="135">
        <f t="shared" si="3"/>
        <v>18</v>
      </c>
      <c r="AJ68" s="12" t="s">
        <v>35</v>
      </c>
    </row>
    <row r="69" spans="1:36" x14ac:dyDescent="0.2">
      <c r="A69" s="138" t="s">
        <v>18</v>
      </c>
      <c r="B69" s="11">
        <v>0</v>
      </c>
      <c r="C69" s="11">
        <v>1.4</v>
      </c>
      <c r="D69" s="11">
        <v>21.6</v>
      </c>
      <c r="E69" s="11">
        <v>18.399999999999999</v>
      </c>
      <c r="F69" s="11">
        <v>0.2</v>
      </c>
      <c r="G69" s="11">
        <v>0</v>
      </c>
      <c r="H69" s="11">
        <v>2.4</v>
      </c>
      <c r="I69" s="11">
        <v>0</v>
      </c>
      <c r="J69" s="11">
        <v>5.8</v>
      </c>
      <c r="K69" s="11">
        <v>1.2</v>
      </c>
      <c r="L69" s="11">
        <v>19.8</v>
      </c>
      <c r="M69" s="11">
        <v>2.2000000000000002</v>
      </c>
      <c r="N69" s="11">
        <v>0</v>
      </c>
      <c r="O69" s="11">
        <v>3.4</v>
      </c>
      <c r="P69" s="11">
        <v>5</v>
      </c>
      <c r="Q69" s="11">
        <v>2</v>
      </c>
      <c r="R69" s="11">
        <v>0.2</v>
      </c>
      <c r="S69" s="11">
        <v>19.8</v>
      </c>
      <c r="T69" s="11">
        <v>0.2</v>
      </c>
      <c r="U69" s="11">
        <v>5.8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13.4</v>
      </c>
      <c r="AD69" s="11">
        <v>0</v>
      </c>
      <c r="AE69" s="11">
        <v>0.4</v>
      </c>
      <c r="AF69" s="11">
        <v>1</v>
      </c>
      <c r="AG69" s="14">
        <f t="shared" si="7"/>
        <v>124.20000000000002</v>
      </c>
      <c r="AH69" s="15">
        <f t="shared" si="5"/>
        <v>21.6</v>
      </c>
      <c r="AI69" s="135">
        <f t="shared" ref="AI69:AI72" si="8">COUNTIF(B69:AF69,"=0,0")</f>
        <v>12</v>
      </c>
    </row>
    <row r="70" spans="1:36" x14ac:dyDescent="0.2">
      <c r="A70" s="138" t="s">
        <v>237</v>
      </c>
      <c r="B70" s="11">
        <v>0</v>
      </c>
      <c r="C70" s="11">
        <v>3</v>
      </c>
      <c r="D70" s="11">
        <v>2</v>
      </c>
      <c r="E70" s="11">
        <v>7</v>
      </c>
      <c r="F70" s="11">
        <v>0.2</v>
      </c>
      <c r="G70" s="11">
        <v>0.2</v>
      </c>
      <c r="H70" s="11">
        <v>2.8</v>
      </c>
      <c r="I70" s="11">
        <v>2</v>
      </c>
      <c r="J70" s="11">
        <v>0</v>
      </c>
      <c r="K70" s="11">
        <v>0</v>
      </c>
      <c r="L70" s="11">
        <v>1.2</v>
      </c>
      <c r="M70" s="11">
        <v>10.8</v>
      </c>
      <c r="N70" s="11">
        <v>43.6</v>
      </c>
      <c r="O70" s="11">
        <v>0</v>
      </c>
      <c r="P70" s="11">
        <v>0</v>
      </c>
      <c r="Q70" s="11">
        <v>0</v>
      </c>
      <c r="R70" s="11">
        <v>0</v>
      </c>
      <c r="S70" s="11">
        <v>34</v>
      </c>
      <c r="T70" s="11">
        <v>0.4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0.6</v>
      </c>
      <c r="AE70" s="11">
        <v>1.4</v>
      </c>
      <c r="AF70" s="11">
        <v>1.6</v>
      </c>
      <c r="AG70" s="14">
        <f t="shared" si="7"/>
        <v>110.8</v>
      </c>
      <c r="AH70" s="15">
        <f t="shared" ref="AH70:AH71" si="9">MAX(B70:AF70)</f>
        <v>43.6</v>
      </c>
      <c r="AI70" s="135">
        <f t="shared" si="8"/>
        <v>16</v>
      </c>
      <c r="AJ70" s="12" t="s">
        <v>35</v>
      </c>
    </row>
    <row r="71" spans="1:36" x14ac:dyDescent="0.2">
      <c r="A71" s="138" t="s">
        <v>238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2.8</v>
      </c>
      <c r="J71" s="11">
        <v>0.2</v>
      </c>
      <c r="K71" s="11">
        <v>0</v>
      </c>
      <c r="L71" s="11">
        <v>5</v>
      </c>
      <c r="M71" s="11">
        <v>14.8</v>
      </c>
      <c r="N71" s="11">
        <v>39.799999999999997</v>
      </c>
      <c r="O71" s="11">
        <v>0</v>
      </c>
      <c r="P71" s="11">
        <v>0</v>
      </c>
      <c r="Q71" s="11">
        <v>0</v>
      </c>
      <c r="R71" s="11">
        <v>0</v>
      </c>
      <c r="S71" s="11">
        <v>24.6</v>
      </c>
      <c r="T71" s="11">
        <v>0.4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28.2</v>
      </c>
      <c r="AA71" s="11">
        <v>0.2</v>
      </c>
      <c r="AB71" s="11">
        <v>0</v>
      </c>
      <c r="AC71" s="11">
        <v>0</v>
      </c>
      <c r="AD71" s="11">
        <v>0</v>
      </c>
      <c r="AE71" s="11">
        <v>0</v>
      </c>
      <c r="AF71" s="11">
        <v>7.2</v>
      </c>
      <c r="AG71" s="14">
        <f t="shared" si="7"/>
        <v>123.2</v>
      </c>
      <c r="AH71" s="15">
        <f t="shared" si="9"/>
        <v>39.799999999999997</v>
      </c>
      <c r="AI71" s="135">
        <f t="shared" si="8"/>
        <v>21</v>
      </c>
    </row>
    <row r="72" spans="1:36" x14ac:dyDescent="0.2">
      <c r="A72" s="139" t="s">
        <v>239</v>
      </c>
      <c r="B72" s="11">
        <v>0.2</v>
      </c>
      <c r="C72" s="11">
        <v>3.9</v>
      </c>
      <c r="D72" s="11">
        <v>6</v>
      </c>
      <c r="E72" s="11">
        <v>0.1</v>
      </c>
      <c r="F72" s="11">
        <v>23.9</v>
      </c>
      <c r="G72" s="11">
        <v>0</v>
      </c>
      <c r="H72" s="11">
        <v>0</v>
      </c>
      <c r="I72" s="11">
        <v>0</v>
      </c>
      <c r="J72" s="11">
        <v>0.6</v>
      </c>
      <c r="K72" s="11">
        <v>0.2</v>
      </c>
      <c r="L72" s="11">
        <v>5.9</v>
      </c>
      <c r="M72" s="11">
        <v>0</v>
      </c>
      <c r="N72" s="11">
        <v>6.6</v>
      </c>
      <c r="O72" s="11">
        <v>0</v>
      </c>
      <c r="P72" s="11">
        <v>0</v>
      </c>
      <c r="Q72" s="11">
        <v>0</v>
      </c>
      <c r="R72" s="11">
        <v>0</v>
      </c>
      <c r="S72" s="11">
        <v>4.4000000000000004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18.5</v>
      </c>
      <c r="Z72" s="11">
        <v>0.8</v>
      </c>
      <c r="AA72" s="11">
        <v>0</v>
      </c>
      <c r="AB72" s="11">
        <v>0.9</v>
      </c>
      <c r="AC72" s="11">
        <v>20</v>
      </c>
      <c r="AD72" s="11">
        <v>0</v>
      </c>
      <c r="AE72" s="11">
        <v>0</v>
      </c>
      <c r="AF72" s="11">
        <v>0</v>
      </c>
      <c r="AG72" s="14">
        <f t="shared" si="7"/>
        <v>92</v>
      </c>
      <c r="AH72" s="15">
        <f>MAX(B72:AF72)</f>
        <v>23.9</v>
      </c>
      <c r="AI72" s="135">
        <f t="shared" si="8"/>
        <v>17</v>
      </c>
    </row>
    <row r="73" spans="1:36" ht="13.5" thickBot="1" x14ac:dyDescent="0.25">
      <c r="A73" s="58" t="s">
        <v>24</v>
      </c>
      <c r="B73" s="13">
        <f>MAX(B5:B71)</f>
        <v>39.400000000000006</v>
      </c>
      <c r="C73" s="13">
        <f t="shared" ref="C73:AF73" si="10">MAX(C5:C71)</f>
        <v>55.8</v>
      </c>
      <c r="D73" s="13">
        <f t="shared" si="10"/>
        <v>35</v>
      </c>
      <c r="E73" s="13">
        <f t="shared" si="10"/>
        <v>68.800000000000011</v>
      </c>
      <c r="F73" s="13">
        <f t="shared" si="10"/>
        <v>59.4</v>
      </c>
      <c r="G73" s="13">
        <f t="shared" si="10"/>
        <v>42</v>
      </c>
      <c r="H73" s="13">
        <f t="shared" si="10"/>
        <v>33.6</v>
      </c>
      <c r="I73" s="13">
        <f t="shared" si="10"/>
        <v>58.400000000000013</v>
      </c>
      <c r="J73" s="13">
        <f t="shared" si="10"/>
        <v>47.8</v>
      </c>
      <c r="K73" s="13">
        <f t="shared" si="10"/>
        <v>67.599999999999994</v>
      </c>
      <c r="L73" s="13">
        <f t="shared" si="10"/>
        <v>78.800000000000011</v>
      </c>
      <c r="M73" s="13">
        <f t="shared" si="10"/>
        <v>19.399999999999999</v>
      </c>
      <c r="N73" s="13">
        <f t="shared" si="10"/>
        <v>63.6</v>
      </c>
      <c r="O73" s="13">
        <f t="shared" si="10"/>
        <v>28.2</v>
      </c>
      <c r="P73" s="13">
        <f t="shared" si="10"/>
        <v>40</v>
      </c>
      <c r="Q73" s="13">
        <f t="shared" si="10"/>
        <v>51</v>
      </c>
      <c r="R73" s="13">
        <f t="shared" si="10"/>
        <v>31.400000000000002</v>
      </c>
      <c r="S73" s="13">
        <f t="shared" si="10"/>
        <v>92</v>
      </c>
      <c r="T73" s="13">
        <f t="shared" si="10"/>
        <v>33.4</v>
      </c>
      <c r="U73" s="13">
        <f t="shared" si="10"/>
        <v>8.6</v>
      </c>
      <c r="V73" s="13">
        <f t="shared" si="10"/>
        <v>0.2</v>
      </c>
      <c r="W73" s="13">
        <f t="shared" si="10"/>
        <v>0</v>
      </c>
      <c r="X73" s="13">
        <f t="shared" si="10"/>
        <v>6</v>
      </c>
      <c r="Y73" s="13">
        <f t="shared" si="10"/>
        <v>55.8</v>
      </c>
      <c r="Z73" s="13">
        <f t="shared" si="10"/>
        <v>28.2</v>
      </c>
      <c r="AA73" s="13">
        <f t="shared" si="10"/>
        <v>18.399999999999999</v>
      </c>
      <c r="AB73" s="13">
        <f t="shared" si="10"/>
        <v>15.6</v>
      </c>
      <c r="AC73" s="13">
        <f t="shared" si="10"/>
        <v>58.8</v>
      </c>
      <c r="AD73" s="13">
        <f t="shared" si="10"/>
        <v>40</v>
      </c>
      <c r="AE73" s="13">
        <f t="shared" si="10"/>
        <v>29.200000000000003</v>
      </c>
      <c r="AF73" s="13">
        <f t="shared" si="10"/>
        <v>47.4</v>
      </c>
      <c r="AG73" s="14">
        <f>MAX(AG5:AG49)</f>
        <v>384.40000000000003</v>
      </c>
      <c r="AH73" s="131"/>
      <c r="AI73" s="127"/>
    </row>
    <row r="74" spans="1:36" ht="13.5" thickBot="1" x14ac:dyDescent="0.25">
      <c r="A74" s="188" t="s">
        <v>248</v>
      </c>
      <c r="B74" s="189"/>
      <c r="C74" s="189"/>
      <c r="D74" s="189"/>
      <c r="E74" s="189"/>
      <c r="F74" s="189"/>
      <c r="G74" s="189"/>
      <c r="H74" s="189"/>
      <c r="I74" s="189"/>
      <c r="J74" s="189"/>
      <c r="K74" s="190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54"/>
      <c r="AE74" s="60" t="s">
        <v>35</v>
      </c>
      <c r="AF74" s="60"/>
      <c r="AG74" s="51"/>
      <c r="AH74" s="55"/>
      <c r="AI74" s="53"/>
    </row>
    <row r="75" spans="1:36" x14ac:dyDescent="0.2">
      <c r="A75" s="191" t="s">
        <v>242</v>
      </c>
      <c r="B75" s="192"/>
      <c r="C75" s="196"/>
      <c r="D75" s="196"/>
      <c r="E75" s="196"/>
      <c r="F75" s="196"/>
      <c r="G75" s="141"/>
      <c r="H75" s="141"/>
      <c r="I75" s="48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148"/>
      <c r="U75" s="148"/>
      <c r="V75" s="148"/>
      <c r="W75" s="148"/>
      <c r="X75" s="148"/>
      <c r="Y75" s="82"/>
      <c r="Z75" s="82"/>
      <c r="AA75" s="82"/>
      <c r="AB75" s="82"/>
      <c r="AC75" s="82"/>
      <c r="AD75" s="82"/>
      <c r="AE75" s="82"/>
      <c r="AF75" s="109"/>
      <c r="AG75" s="51"/>
      <c r="AH75" s="82"/>
      <c r="AI75" s="53"/>
    </row>
    <row r="76" spans="1:36" x14ac:dyDescent="0.2">
      <c r="A76" s="193" t="s">
        <v>249</v>
      </c>
      <c r="B76" s="194"/>
      <c r="C76" s="141"/>
      <c r="D76" s="141"/>
      <c r="E76" s="141"/>
      <c r="F76" s="141"/>
      <c r="G76" s="82"/>
      <c r="H76" s="82"/>
      <c r="I76" s="82"/>
      <c r="J76" s="83"/>
      <c r="K76" s="83"/>
      <c r="L76" s="83"/>
      <c r="M76" s="83"/>
      <c r="N76" s="83"/>
      <c r="O76" s="83"/>
      <c r="P76" s="83"/>
      <c r="Q76" s="82"/>
      <c r="R76" s="82"/>
      <c r="S76" s="82"/>
      <c r="T76" s="143"/>
      <c r="U76" s="143"/>
      <c r="V76" s="143"/>
      <c r="W76" s="143"/>
      <c r="X76" s="143"/>
      <c r="Y76" s="82"/>
      <c r="Z76" s="82"/>
      <c r="AA76" s="82"/>
      <c r="AB76" s="82"/>
      <c r="AC76" s="82"/>
      <c r="AD76" s="54"/>
      <c r="AE76" s="54"/>
      <c r="AF76" s="54"/>
      <c r="AG76" s="51"/>
      <c r="AH76" s="82"/>
      <c r="AI76" s="50"/>
    </row>
    <row r="77" spans="1:36" x14ac:dyDescent="0.2">
      <c r="A77" s="195" t="s">
        <v>251</v>
      </c>
      <c r="B77" s="47"/>
      <c r="C77" s="142"/>
      <c r="D77" s="142"/>
      <c r="E77" s="142"/>
      <c r="F77" s="142"/>
      <c r="G77" s="47"/>
      <c r="H77" s="47"/>
      <c r="I77" s="47"/>
      <c r="J77" s="47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54"/>
      <c r="AE77" s="54"/>
      <c r="AF77" s="54"/>
      <c r="AG77" s="51"/>
      <c r="AH77" s="83"/>
      <c r="AI77" s="50"/>
    </row>
    <row r="78" spans="1:36" x14ac:dyDescent="0.2">
      <c r="A78" s="195" t="s">
        <v>250</v>
      </c>
      <c r="B78" s="142"/>
      <c r="C78" s="47"/>
      <c r="D78" s="47"/>
      <c r="E78" s="47"/>
      <c r="F78" s="47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54"/>
      <c r="AF78" s="54"/>
      <c r="AG78" s="51"/>
      <c r="AH78" s="55"/>
      <c r="AI78" s="64"/>
    </row>
    <row r="79" spans="1:36" x14ac:dyDescent="0.2">
      <c r="A79" s="49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55"/>
      <c r="AF79" s="55"/>
      <c r="AG79" s="51"/>
      <c r="AH79" s="55"/>
      <c r="AI79" s="64"/>
    </row>
    <row r="80" spans="1:36" ht="13.5" thickBot="1" x14ac:dyDescent="0.25">
      <c r="A80" s="61"/>
      <c r="B80" s="62"/>
      <c r="C80" s="62"/>
      <c r="D80" s="62"/>
      <c r="E80" s="62"/>
      <c r="F80" s="62"/>
      <c r="G80" s="62" t="s">
        <v>35</v>
      </c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3"/>
      <c r="AH80" s="65"/>
      <c r="AI80" s="56" t="s">
        <v>35</v>
      </c>
    </row>
    <row r="83" spans="7:35" x14ac:dyDescent="0.2">
      <c r="G83" s="2" t="s">
        <v>35</v>
      </c>
    </row>
    <row r="84" spans="7:35" x14ac:dyDescent="0.2">
      <c r="Q84" s="2" t="s">
        <v>35</v>
      </c>
      <c r="T84" s="2" t="s">
        <v>35</v>
      </c>
      <c r="V84" s="2" t="s">
        <v>35</v>
      </c>
      <c r="X84" s="2" t="s">
        <v>35</v>
      </c>
      <c r="Z84" s="2" t="s">
        <v>35</v>
      </c>
    </row>
    <row r="85" spans="7:35" x14ac:dyDescent="0.2">
      <c r="J85" s="2" t="s">
        <v>35</v>
      </c>
      <c r="M85" s="2" t="s">
        <v>35</v>
      </c>
      <c r="P85" s="2" t="s">
        <v>35</v>
      </c>
      <c r="Q85" s="2" t="s">
        <v>35</v>
      </c>
      <c r="R85" s="2" t="s">
        <v>35</v>
      </c>
      <c r="S85" s="2" t="s">
        <v>35</v>
      </c>
      <c r="T85" s="2" t="s">
        <v>35</v>
      </c>
      <c r="W85" s="2" t="s">
        <v>35</v>
      </c>
      <c r="X85" s="2" t="s">
        <v>35</v>
      </c>
      <c r="Z85" s="2" t="s">
        <v>35</v>
      </c>
      <c r="AB85" s="2" t="s">
        <v>35</v>
      </c>
    </row>
    <row r="86" spans="7:35" x14ac:dyDescent="0.2">
      <c r="Q86" s="2" t="s">
        <v>35</v>
      </c>
      <c r="S86" s="2" t="s">
        <v>35</v>
      </c>
      <c r="V86" s="2" t="s">
        <v>35</v>
      </c>
      <c r="W86" s="2" t="s">
        <v>35</v>
      </c>
      <c r="AB86" s="2" t="s">
        <v>35</v>
      </c>
      <c r="AC86" s="2" t="s">
        <v>35</v>
      </c>
      <c r="AD86" s="2" t="s">
        <v>35</v>
      </c>
      <c r="AG86" s="7" t="s">
        <v>35</v>
      </c>
      <c r="AH86" s="1" t="s">
        <v>35</v>
      </c>
    </row>
    <row r="87" spans="7:35" x14ac:dyDescent="0.2">
      <c r="J87" s="2" t="s">
        <v>35</v>
      </c>
      <c r="O87" s="2" t="s">
        <v>215</v>
      </c>
      <c r="P87" s="2" t="s">
        <v>35</v>
      </c>
      <c r="S87" s="2" t="s">
        <v>35</v>
      </c>
      <c r="T87" s="2" t="s">
        <v>35</v>
      </c>
      <c r="U87" s="2" t="s">
        <v>35</v>
      </c>
      <c r="V87" s="2" t="s">
        <v>35</v>
      </c>
      <c r="Z87" s="2" t="s">
        <v>35</v>
      </c>
      <c r="AI87" s="10" t="s">
        <v>35</v>
      </c>
    </row>
    <row r="88" spans="7:35" x14ac:dyDescent="0.2">
      <c r="K88" s="2" t="s">
        <v>35</v>
      </c>
      <c r="L88" s="2" t="s">
        <v>35</v>
      </c>
      <c r="M88" s="2" t="s">
        <v>35</v>
      </c>
      <c r="P88" s="2" t="s">
        <v>35</v>
      </c>
      <c r="Q88" s="2" t="s">
        <v>35</v>
      </c>
      <c r="S88" s="2" t="s">
        <v>35</v>
      </c>
      <c r="W88" s="2" t="s">
        <v>35</v>
      </c>
      <c r="Z88" s="2" t="s">
        <v>35</v>
      </c>
      <c r="AB88" s="2" t="s">
        <v>35</v>
      </c>
    </row>
    <row r="89" spans="7:35" x14ac:dyDescent="0.2">
      <c r="H89" s="2" t="s">
        <v>35</v>
      </c>
      <c r="S89" s="2" t="s">
        <v>35</v>
      </c>
      <c r="W89" s="2" t="s">
        <v>35</v>
      </c>
    </row>
    <row r="90" spans="7:35" x14ac:dyDescent="0.2">
      <c r="Q90" s="2" t="s">
        <v>35</v>
      </c>
      <c r="R90" s="2" t="s">
        <v>35</v>
      </c>
      <c r="AE90" s="2" t="s">
        <v>35</v>
      </c>
    </row>
    <row r="91" spans="7:35" x14ac:dyDescent="0.2">
      <c r="S91" s="2" t="s">
        <v>35</v>
      </c>
      <c r="X91" s="2" t="s">
        <v>35</v>
      </c>
      <c r="AC91" s="2" t="s">
        <v>35</v>
      </c>
      <c r="AH91" s="1" t="s">
        <v>35</v>
      </c>
      <c r="AI91" s="10" t="s">
        <v>35</v>
      </c>
    </row>
    <row r="92" spans="7:35" x14ac:dyDescent="0.2">
      <c r="Y92" s="2" t="s">
        <v>35</v>
      </c>
    </row>
    <row r="96" spans="7:35" x14ac:dyDescent="0.2">
      <c r="S96" s="2" t="s">
        <v>35</v>
      </c>
    </row>
  </sheetData>
  <sortState ref="A5:AI49">
    <sortCondition ref="A5:A49"/>
  </sortState>
  <mergeCells count="39">
    <mergeCell ref="A74:K74"/>
    <mergeCell ref="A75:B75"/>
    <mergeCell ref="A76:B76"/>
    <mergeCell ref="AF3:AF4"/>
    <mergeCell ref="T76:X76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T3:T4"/>
    <mergeCell ref="Q3:Q4"/>
    <mergeCell ref="S3:S4"/>
    <mergeCell ref="T75:X75"/>
    <mergeCell ref="R3:R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C554CF6-F9B6-413F-BE02-848703A00B4F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AH73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3" customWidth="1"/>
    <col min="3" max="3" width="9.5703125" style="44" customWidth="1"/>
    <col min="4" max="4" width="18.140625" style="43" customWidth="1"/>
    <col min="5" max="5" width="14" style="43" customWidth="1"/>
    <col min="6" max="6" width="10.140625" style="43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8" customFormat="1" ht="42.75" customHeight="1" x14ac:dyDescent="0.2">
      <c r="A1" s="16" t="s">
        <v>207</v>
      </c>
      <c r="B1" s="16" t="s">
        <v>36</v>
      </c>
      <c r="C1" s="16" t="s">
        <v>37</v>
      </c>
      <c r="D1" s="16" t="s">
        <v>38</v>
      </c>
      <c r="E1" s="16" t="s">
        <v>39</v>
      </c>
      <c r="F1" s="16" t="s">
        <v>40</v>
      </c>
      <c r="G1" s="16" t="s">
        <v>41</v>
      </c>
      <c r="H1" s="16" t="s">
        <v>89</v>
      </c>
      <c r="I1" s="16" t="s">
        <v>42</v>
      </c>
      <c r="J1" s="17"/>
      <c r="K1" s="17"/>
      <c r="L1" s="17"/>
      <c r="M1" s="17"/>
    </row>
    <row r="2" spans="1:13" s="23" customFormat="1" x14ac:dyDescent="0.2">
      <c r="A2" s="19" t="s">
        <v>162</v>
      </c>
      <c r="B2" s="19" t="s">
        <v>43</v>
      </c>
      <c r="C2" s="20" t="s">
        <v>44</v>
      </c>
      <c r="D2" s="20">
        <v>-20.444199999999999</v>
      </c>
      <c r="E2" s="20">
        <v>-52.875599999999999</v>
      </c>
      <c r="F2" s="20">
        <v>388</v>
      </c>
      <c r="G2" s="21">
        <v>40405</v>
      </c>
      <c r="H2" s="22">
        <v>1</v>
      </c>
      <c r="I2" s="20" t="s">
        <v>45</v>
      </c>
      <c r="J2" s="17"/>
      <c r="K2" s="17"/>
      <c r="L2" s="17"/>
      <c r="M2" s="17"/>
    </row>
    <row r="3" spans="1:13" ht="12.75" customHeight="1" x14ac:dyDescent="0.2">
      <c r="A3" s="19" t="s">
        <v>163</v>
      </c>
      <c r="B3" s="19" t="s">
        <v>43</v>
      </c>
      <c r="C3" s="20" t="s">
        <v>46</v>
      </c>
      <c r="D3" s="22">
        <v>-23.002500000000001</v>
      </c>
      <c r="E3" s="22">
        <v>-55.3294</v>
      </c>
      <c r="F3" s="22">
        <v>431</v>
      </c>
      <c r="G3" s="24">
        <v>39611</v>
      </c>
      <c r="H3" s="22">
        <v>1</v>
      </c>
      <c r="I3" s="20" t="s">
        <v>47</v>
      </c>
      <c r="J3" s="25"/>
      <c r="K3" s="25"/>
      <c r="L3" s="25"/>
      <c r="M3" s="25"/>
    </row>
    <row r="4" spans="1:13" x14ac:dyDescent="0.2">
      <c r="A4" s="19" t="s">
        <v>164</v>
      </c>
      <c r="B4" s="19" t="s">
        <v>43</v>
      </c>
      <c r="C4" s="20" t="s">
        <v>48</v>
      </c>
      <c r="D4" s="26">
        <v>-20.4756</v>
      </c>
      <c r="E4" s="26">
        <v>-55.783900000000003</v>
      </c>
      <c r="F4" s="26">
        <v>155</v>
      </c>
      <c r="G4" s="24">
        <v>39022</v>
      </c>
      <c r="H4" s="22">
        <v>1</v>
      </c>
      <c r="I4" s="20" t="s">
        <v>49</v>
      </c>
      <c r="J4" s="25"/>
      <c r="K4" s="25"/>
      <c r="L4" s="25"/>
      <c r="M4" s="25"/>
    </row>
    <row r="5" spans="1:13" ht="14.25" customHeight="1" x14ac:dyDescent="0.2">
      <c r="A5" s="19" t="s">
        <v>165</v>
      </c>
      <c r="B5" s="19" t="s">
        <v>91</v>
      </c>
      <c r="C5" s="20" t="s">
        <v>92</v>
      </c>
      <c r="D5" s="69">
        <v>-11148083</v>
      </c>
      <c r="E5" s="70">
        <v>-53763736</v>
      </c>
      <c r="F5" s="26">
        <v>347</v>
      </c>
      <c r="G5" s="24">
        <v>43199</v>
      </c>
      <c r="H5" s="22">
        <v>1</v>
      </c>
      <c r="I5" s="20" t="s">
        <v>93</v>
      </c>
      <c r="J5" s="25"/>
      <c r="K5" s="25"/>
      <c r="L5" s="25"/>
      <c r="M5" s="25"/>
    </row>
    <row r="6" spans="1:13" ht="14.25" customHeight="1" x14ac:dyDescent="0.2">
      <c r="A6" s="19" t="s">
        <v>166</v>
      </c>
      <c r="B6" s="19" t="s">
        <v>91</v>
      </c>
      <c r="C6" s="20" t="s">
        <v>94</v>
      </c>
      <c r="D6" s="70">
        <v>-22955028</v>
      </c>
      <c r="E6" s="70">
        <v>-55626001</v>
      </c>
      <c r="F6" s="26">
        <v>605</v>
      </c>
      <c r="G6" s="24">
        <v>43203</v>
      </c>
      <c r="H6" s="22">
        <v>1</v>
      </c>
      <c r="I6" s="20" t="s">
        <v>95</v>
      </c>
      <c r="J6" s="25"/>
      <c r="K6" s="25"/>
      <c r="L6" s="25"/>
      <c r="M6" s="25"/>
    </row>
    <row r="7" spans="1:13" s="28" customFormat="1" x14ac:dyDescent="0.2">
      <c r="A7" s="19" t="s">
        <v>167</v>
      </c>
      <c r="B7" s="19" t="s">
        <v>43</v>
      </c>
      <c r="C7" s="20" t="s">
        <v>50</v>
      </c>
      <c r="D7" s="26">
        <v>-22.1008</v>
      </c>
      <c r="E7" s="26">
        <v>-56.54</v>
      </c>
      <c r="F7" s="26">
        <v>208</v>
      </c>
      <c r="G7" s="24">
        <v>40764</v>
      </c>
      <c r="H7" s="22">
        <v>1</v>
      </c>
      <c r="I7" s="27" t="s">
        <v>51</v>
      </c>
      <c r="J7" s="25"/>
      <c r="K7" s="25"/>
      <c r="L7" s="25"/>
      <c r="M7" s="25"/>
    </row>
    <row r="8" spans="1:13" s="28" customFormat="1" x14ac:dyDescent="0.2">
      <c r="A8" s="19" t="s">
        <v>168</v>
      </c>
      <c r="B8" s="19" t="s">
        <v>43</v>
      </c>
      <c r="C8" s="20" t="s">
        <v>53</v>
      </c>
      <c r="D8" s="26">
        <v>-21.7514</v>
      </c>
      <c r="E8" s="26">
        <v>-52.470599999999997</v>
      </c>
      <c r="F8" s="26">
        <v>387</v>
      </c>
      <c r="G8" s="24">
        <v>41354</v>
      </c>
      <c r="H8" s="22">
        <v>1</v>
      </c>
      <c r="I8" s="27" t="s">
        <v>96</v>
      </c>
      <c r="J8" s="25"/>
      <c r="K8" s="25"/>
      <c r="L8" s="25"/>
      <c r="M8" s="25"/>
    </row>
    <row r="9" spans="1:13" s="28" customFormat="1" x14ac:dyDescent="0.2">
      <c r="A9" s="19" t="s">
        <v>169</v>
      </c>
      <c r="B9" s="19" t="s">
        <v>91</v>
      </c>
      <c r="C9" s="20" t="s">
        <v>98</v>
      </c>
      <c r="D9" s="70">
        <v>-19945539</v>
      </c>
      <c r="E9" s="70">
        <v>-54368533</v>
      </c>
      <c r="F9" s="26">
        <v>624</v>
      </c>
      <c r="G9" s="24">
        <v>43129</v>
      </c>
      <c r="H9" s="22">
        <v>1</v>
      </c>
      <c r="I9" s="27" t="s">
        <v>99</v>
      </c>
      <c r="J9" s="25"/>
      <c r="K9" s="25"/>
      <c r="L9" s="25"/>
      <c r="M9" s="25"/>
    </row>
    <row r="10" spans="1:13" s="28" customFormat="1" x14ac:dyDescent="0.2">
      <c r="A10" s="19" t="s">
        <v>170</v>
      </c>
      <c r="B10" s="19" t="s">
        <v>91</v>
      </c>
      <c r="C10" s="20" t="s">
        <v>101</v>
      </c>
      <c r="D10" s="70">
        <v>-21246756</v>
      </c>
      <c r="E10" s="70">
        <v>-564560442</v>
      </c>
      <c r="F10" s="26">
        <v>329</v>
      </c>
      <c r="G10" s="24" t="s">
        <v>102</v>
      </c>
      <c r="H10" s="22">
        <v>1</v>
      </c>
      <c r="I10" s="27" t="s">
        <v>103</v>
      </c>
      <c r="J10" s="25"/>
      <c r="K10" s="25"/>
      <c r="L10" s="25"/>
      <c r="M10" s="25"/>
    </row>
    <row r="11" spans="1:13" s="28" customFormat="1" x14ac:dyDescent="0.2">
      <c r="A11" s="19" t="s">
        <v>171</v>
      </c>
      <c r="B11" s="19" t="s">
        <v>91</v>
      </c>
      <c r="C11" s="20" t="s">
        <v>105</v>
      </c>
      <c r="D11" s="70">
        <v>-21298278</v>
      </c>
      <c r="E11" s="70">
        <v>-52068917</v>
      </c>
      <c r="F11" s="26">
        <v>345</v>
      </c>
      <c r="G11" s="24">
        <v>43196</v>
      </c>
      <c r="H11" s="22">
        <v>1</v>
      </c>
      <c r="I11" s="27" t="s">
        <v>106</v>
      </c>
      <c r="J11" s="25"/>
      <c r="K11" s="25"/>
      <c r="L11" s="25"/>
      <c r="M11" s="25"/>
    </row>
    <row r="12" spans="1:13" s="28" customFormat="1" x14ac:dyDescent="0.2">
      <c r="A12" s="19" t="s">
        <v>172</v>
      </c>
      <c r="B12" s="19" t="s">
        <v>91</v>
      </c>
      <c r="C12" s="20" t="s">
        <v>108</v>
      </c>
      <c r="D12" s="70">
        <v>-22657056</v>
      </c>
      <c r="E12" s="70">
        <v>-54819306</v>
      </c>
      <c r="F12" s="26">
        <v>456</v>
      </c>
      <c r="G12" s="24">
        <v>43165</v>
      </c>
      <c r="H12" s="22">
        <v>1</v>
      </c>
      <c r="I12" s="27" t="s">
        <v>109</v>
      </c>
      <c r="J12" s="25"/>
      <c r="K12" s="25"/>
      <c r="L12" s="25"/>
      <c r="M12" s="25"/>
    </row>
    <row r="13" spans="1:13" s="79" customFormat="1" ht="15" x14ac:dyDescent="0.25">
      <c r="A13" s="71" t="s">
        <v>173</v>
      </c>
      <c r="B13" s="71" t="s">
        <v>91</v>
      </c>
      <c r="C13" s="72" t="s">
        <v>110</v>
      </c>
      <c r="D13" s="73">
        <v>-19587528</v>
      </c>
      <c r="E13" s="73">
        <v>-54030083</v>
      </c>
      <c r="F13" s="74">
        <v>540</v>
      </c>
      <c r="G13" s="75">
        <v>43206</v>
      </c>
      <c r="H13" s="76">
        <v>1</v>
      </c>
      <c r="I13" s="77" t="s">
        <v>111</v>
      </c>
      <c r="J13" s="78"/>
      <c r="K13" s="78"/>
      <c r="L13" s="78"/>
      <c r="M13" s="78"/>
    </row>
    <row r="14" spans="1:13" x14ac:dyDescent="0.2">
      <c r="A14" s="19" t="s">
        <v>174</v>
      </c>
      <c r="B14" s="19" t="s">
        <v>43</v>
      </c>
      <c r="C14" s="20" t="s">
        <v>112</v>
      </c>
      <c r="D14" s="26">
        <v>-20.45</v>
      </c>
      <c r="E14" s="26">
        <v>-54.616599999999998</v>
      </c>
      <c r="F14" s="26">
        <v>530</v>
      </c>
      <c r="G14" s="24">
        <v>37145</v>
      </c>
      <c r="H14" s="22">
        <v>1</v>
      </c>
      <c r="I14" s="20" t="s">
        <v>54</v>
      </c>
      <c r="J14" s="25"/>
      <c r="K14" s="25"/>
      <c r="L14" s="25"/>
      <c r="M14" s="25"/>
    </row>
    <row r="15" spans="1:13" x14ac:dyDescent="0.2">
      <c r="A15" s="19" t="s">
        <v>175</v>
      </c>
      <c r="B15" s="19" t="s">
        <v>43</v>
      </c>
      <c r="C15" s="20" t="s">
        <v>113</v>
      </c>
      <c r="D15" s="22">
        <v>-19.122499999999999</v>
      </c>
      <c r="E15" s="22">
        <v>-51.720799999999997</v>
      </c>
      <c r="F15" s="26">
        <v>516</v>
      </c>
      <c r="G15" s="24">
        <v>39515</v>
      </c>
      <c r="H15" s="22">
        <v>1</v>
      </c>
      <c r="I15" s="20" t="s">
        <v>55</v>
      </c>
      <c r="J15" s="25"/>
      <c r="K15" s="25"/>
      <c r="L15" s="25" t="s">
        <v>35</v>
      </c>
      <c r="M15" s="25"/>
    </row>
    <row r="16" spans="1:13" x14ac:dyDescent="0.2">
      <c r="A16" s="19" t="s">
        <v>176</v>
      </c>
      <c r="B16" s="19" t="s">
        <v>43</v>
      </c>
      <c r="C16" s="20" t="s">
        <v>114</v>
      </c>
      <c r="D16" s="26">
        <v>-18.802199999999999</v>
      </c>
      <c r="E16" s="26">
        <v>-52.602800000000002</v>
      </c>
      <c r="F16" s="26">
        <v>818</v>
      </c>
      <c r="G16" s="24">
        <v>39070</v>
      </c>
      <c r="H16" s="22">
        <v>1</v>
      </c>
      <c r="I16" s="20" t="s">
        <v>85</v>
      </c>
      <c r="J16" s="25"/>
      <c r="K16" s="25"/>
      <c r="L16" s="25"/>
      <c r="M16" s="25"/>
    </row>
    <row r="17" spans="1:13" ht="13.5" customHeight="1" x14ac:dyDescent="0.2">
      <c r="A17" s="19" t="s">
        <v>177</v>
      </c>
      <c r="B17" s="19" t="s">
        <v>43</v>
      </c>
      <c r="C17" s="20" t="s">
        <v>115</v>
      </c>
      <c r="D17" s="26">
        <v>-18.996700000000001</v>
      </c>
      <c r="E17" s="26">
        <v>-57.637500000000003</v>
      </c>
      <c r="F17" s="26">
        <v>126</v>
      </c>
      <c r="G17" s="24">
        <v>39017</v>
      </c>
      <c r="H17" s="22">
        <v>1</v>
      </c>
      <c r="I17" s="20" t="s">
        <v>56</v>
      </c>
      <c r="J17" s="25"/>
      <c r="K17" s="25"/>
      <c r="L17" s="25"/>
      <c r="M17" s="25"/>
    </row>
    <row r="18" spans="1:13" ht="13.5" customHeight="1" x14ac:dyDescent="0.2">
      <c r="A18" s="19" t="s">
        <v>178</v>
      </c>
      <c r="B18" s="19" t="s">
        <v>43</v>
      </c>
      <c r="C18" s="20" t="s">
        <v>116</v>
      </c>
      <c r="D18" s="26">
        <v>-18.4922</v>
      </c>
      <c r="E18" s="26">
        <v>-53.167200000000001</v>
      </c>
      <c r="F18" s="26">
        <v>730</v>
      </c>
      <c r="G18" s="24">
        <v>41247</v>
      </c>
      <c r="H18" s="22">
        <v>1</v>
      </c>
      <c r="I18" s="27" t="s">
        <v>57</v>
      </c>
      <c r="J18" s="25"/>
      <c r="K18" s="25"/>
      <c r="L18" s="25" t="s">
        <v>35</v>
      </c>
      <c r="M18" s="25"/>
    </row>
    <row r="19" spans="1:13" x14ac:dyDescent="0.2">
      <c r="A19" s="19" t="s">
        <v>179</v>
      </c>
      <c r="B19" s="19" t="s">
        <v>43</v>
      </c>
      <c r="C19" s="20" t="s">
        <v>117</v>
      </c>
      <c r="D19" s="26">
        <v>-18.304400000000001</v>
      </c>
      <c r="E19" s="26">
        <v>-54.440899999999999</v>
      </c>
      <c r="F19" s="26">
        <v>252</v>
      </c>
      <c r="G19" s="24">
        <v>39028</v>
      </c>
      <c r="H19" s="22">
        <v>1</v>
      </c>
      <c r="I19" s="20" t="s">
        <v>58</v>
      </c>
      <c r="J19" s="25"/>
      <c r="K19" s="25"/>
      <c r="L19" s="25" t="s">
        <v>35</v>
      </c>
      <c r="M19" s="25"/>
    </row>
    <row r="20" spans="1:13" x14ac:dyDescent="0.2">
      <c r="A20" s="19" t="s">
        <v>180</v>
      </c>
      <c r="B20" s="19" t="s">
        <v>43</v>
      </c>
      <c r="C20" s="20" t="s">
        <v>118</v>
      </c>
      <c r="D20" s="26">
        <v>-22.193899999999999</v>
      </c>
      <c r="E20" s="29">
        <v>-54.9114</v>
      </c>
      <c r="F20" s="26">
        <v>469</v>
      </c>
      <c r="G20" s="24">
        <v>39011</v>
      </c>
      <c r="H20" s="22">
        <v>1</v>
      </c>
      <c r="I20" s="20" t="s">
        <v>59</v>
      </c>
      <c r="J20" s="25"/>
      <c r="K20" s="25"/>
      <c r="L20" s="25"/>
      <c r="M20" s="25"/>
    </row>
    <row r="21" spans="1:13" x14ac:dyDescent="0.2">
      <c r="A21" s="19" t="s">
        <v>181</v>
      </c>
      <c r="B21" s="19" t="s">
        <v>91</v>
      </c>
      <c r="C21" s="20" t="s">
        <v>119</v>
      </c>
      <c r="D21" s="70">
        <v>-22308694</v>
      </c>
      <c r="E21" s="80">
        <v>-54325833</v>
      </c>
      <c r="F21" s="26">
        <v>340</v>
      </c>
      <c r="G21" s="24">
        <v>43159</v>
      </c>
      <c r="H21" s="22">
        <v>1</v>
      </c>
      <c r="I21" s="20" t="s">
        <v>120</v>
      </c>
      <c r="J21" s="25"/>
      <c r="K21" s="25"/>
      <c r="L21" s="25"/>
      <c r="M21" s="25" t="s">
        <v>35</v>
      </c>
    </row>
    <row r="22" spans="1:13" ht="25.5" x14ac:dyDescent="0.2">
      <c r="A22" s="19" t="s">
        <v>182</v>
      </c>
      <c r="B22" s="19" t="s">
        <v>91</v>
      </c>
      <c r="C22" s="20" t="s">
        <v>121</v>
      </c>
      <c r="D22" s="70">
        <v>-23644881</v>
      </c>
      <c r="E22" s="80">
        <v>-54570289</v>
      </c>
      <c r="F22" s="26">
        <v>319</v>
      </c>
      <c r="G22" s="24">
        <v>43204</v>
      </c>
      <c r="H22" s="22">
        <v>1</v>
      </c>
      <c r="I22" s="20" t="s">
        <v>122</v>
      </c>
      <c r="J22" s="25"/>
      <c r="K22" s="25"/>
      <c r="L22" s="25"/>
      <c r="M22" s="25"/>
    </row>
    <row r="23" spans="1:13" x14ac:dyDescent="0.2">
      <c r="A23" s="19" t="s">
        <v>183</v>
      </c>
      <c r="B23" s="19" t="s">
        <v>91</v>
      </c>
      <c r="C23" s="20" t="s">
        <v>123</v>
      </c>
      <c r="D23" s="70">
        <v>-22092833</v>
      </c>
      <c r="E23" s="80">
        <v>-54798833</v>
      </c>
      <c r="F23" s="26">
        <v>360</v>
      </c>
      <c r="G23" s="24">
        <v>43157</v>
      </c>
      <c r="H23" s="22">
        <v>1</v>
      </c>
      <c r="I23" s="20" t="s">
        <v>124</v>
      </c>
      <c r="J23" s="25"/>
      <c r="K23" s="25"/>
      <c r="L23" s="25"/>
      <c r="M23" s="25"/>
    </row>
    <row r="24" spans="1:13" x14ac:dyDescent="0.2">
      <c r="A24" s="19" t="s">
        <v>184</v>
      </c>
      <c r="B24" s="19" t="s">
        <v>43</v>
      </c>
      <c r="C24" s="20" t="s">
        <v>60</v>
      </c>
      <c r="D24" s="22">
        <v>-23.449400000000001</v>
      </c>
      <c r="E24" s="22">
        <v>-54.181699999999999</v>
      </c>
      <c r="F24" s="22">
        <v>336</v>
      </c>
      <c r="G24" s="24">
        <v>39598</v>
      </c>
      <c r="H24" s="22">
        <v>1</v>
      </c>
      <c r="I24" s="20" t="s">
        <v>61</v>
      </c>
      <c r="J24" s="25"/>
      <c r="K24" s="25"/>
      <c r="L24" s="25" t="s">
        <v>35</v>
      </c>
      <c r="M24" s="25" t="s">
        <v>35</v>
      </c>
    </row>
    <row r="25" spans="1:13" x14ac:dyDescent="0.2">
      <c r="A25" s="19" t="s">
        <v>185</v>
      </c>
      <c r="B25" s="19" t="s">
        <v>43</v>
      </c>
      <c r="C25" s="20" t="s">
        <v>62</v>
      </c>
      <c r="D25" s="26">
        <v>-22.3</v>
      </c>
      <c r="E25" s="26">
        <v>-53.816600000000001</v>
      </c>
      <c r="F25" s="26">
        <v>373.29</v>
      </c>
      <c r="G25" s="24">
        <v>37662</v>
      </c>
      <c r="H25" s="22">
        <v>1</v>
      </c>
      <c r="I25" s="20" t="s">
        <v>63</v>
      </c>
      <c r="J25" s="25"/>
      <c r="K25" s="25"/>
      <c r="L25" s="25" t="s">
        <v>35</v>
      </c>
      <c r="M25" s="25"/>
    </row>
    <row r="26" spans="1:13" s="28" customFormat="1" x14ac:dyDescent="0.2">
      <c r="A26" s="19" t="s">
        <v>186</v>
      </c>
      <c r="B26" s="19" t="s">
        <v>43</v>
      </c>
      <c r="C26" s="20" t="s">
        <v>64</v>
      </c>
      <c r="D26" s="26">
        <v>-21.478200000000001</v>
      </c>
      <c r="E26" s="26">
        <v>-56.136899999999997</v>
      </c>
      <c r="F26" s="26">
        <v>249</v>
      </c>
      <c r="G26" s="24">
        <v>40759</v>
      </c>
      <c r="H26" s="22">
        <v>1</v>
      </c>
      <c r="I26" s="27" t="s">
        <v>65</v>
      </c>
      <c r="J26" s="25"/>
      <c r="K26" s="25"/>
      <c r="L26" s="25"/>
      <c r="M26" s="25"/>
    </row>
    <row r="27" spans="1:13" x14ac:dyDescent="0.2">
      <c r="A27" s="19" t="s">
        <v>187</v>
      </c>
      <c r="B27" s="19" t="s">
        <v>43</v>
      </c>
      <c r="C27" s="20" t="s">
        <v>66</v>
      </c>
      <c r="D27" s="22">
        <v>-22.857199999999999</v>
      </c>
      <c r="E27" s="22">
        <v>-54.605600000000003</v>
      </c>
      <c r="F27" s="22">
        <v>379</v>
      </c>
      <c r="G27" s="24">
        <v>39617</v>
      </c>
      <c r="H27" s="22">
        <v>1</v>
      </c>
      <c r="I27" s="20" t="s">
        <v>67</v>
      </c>
      <c r="J27" s="25"/>
      <c r="K27" s="25"/>
      <c r="L27" s="25"/>
      <c r="M27" s="25"/>
    </row>
    <row r="28" spans="1:13" x14ac:dyDescent="0.2">
      <c r="A28" s="19" t="s">
        <v>188</v>
      </c>
      <c r="B28" s="19" t="s">
        <v>91</v>
      </c>
      <c r="C28" s="20" t="s">
        <v>125</v>
      </c>
      <c r="D28" s="70">
        <v>-22575389</v>
      </c>
      <c r="E28" s="70">
        <v>-55160833</v>
      </c>
      <c r="F28" s="22">
        <v>499</v>
      </c>
      <c r="G28" s="24">
        <v>43166</v>
      </c>
      <c r="H28" s="22">
        <v>1</v>
      </c>
      <c r="I28" s="20" t="s">
        <v>126</v>
      </c>
      <c r="J28" s="25"/>
      <c r="K28" s="25"/>
      <c r="L28" s="25"/>
      <c r="M28" s="25"/>
    </row>
    <row r="29" spans="1:13" ht="12.75" customHeight="1" x14ac:dyDescent="0.2">
      <c r="A29" s="19" t="s">
        <v>189</v>
      </c>
      <c r="B29" s="19" t="s">
        <v>43</v>
      </c>
      <c r="C29" s="20" t="s">
        <v>127</v>
      </c>
      <c r="D29" s="26">
        <v>-21.609200000000001</v>
      </c>
      <c r="E29" s="26">
        <v>-55.177799999999998</v>
      </c>
      <c r="F29" s="26">
        <v>401</v>
      </c>
      <c r="G29" s="24">
        <v>39065</v>
      </c>
      <c r="H29" s="22">
        <v>1</v>
      </c>
      <c r="I29" s="20" t="s">
        <v>68</v>
      </c>
      <c r="J29" s="25"/>
      <c r="K29" s="25"/>
      <c r="L29" s="25"/>
      <c r="M29" s="25"/>
    </row>
    <row r="30" spans="1:13" ht="12.75" customHeight="1" x14ac:dyDescent="0.2">
      <c r="A30" s="19" t="s">
        <v>190</v>
      </c>
      <c r="B30" s="19" t="s">
        <v>91</v>
      </c>
      <c r="C30" s="20" t="s">
        <v>128</v>
      </c>
      <c r="D30" s="70">
        <v>-21450972</v>
      </c>
      <c r="E30" s="70">
        <v>-54341972</v>
      </c>
      <c r="F30" s="26">
        <v>500</v>
      </c>
      <c r="G30" s="24">
        <v>43153</v>
      </c>
      <c r="H30" s="22">
        <v>1</v>
      </c>
      <c r="I30" s="20" t="s">
        <v>129</v>
      </c>
      <c r="J30" s="25"/>
      <c r="K30" s="25"/>
      <c r="L30" s="25"/>
      <c r="M30" s="25"/>
    </row>
    <row r="31" spans="1:13" ht="12.75" customHeight="1" x14ac:dyDescent="0.2">
      <c r="A31" s="19" t="s">
        <v>191</v>
      </c>
      <c r="B31" s="19" t="s">
        <v>91</v>
      </c>
      <c r="C31" s="20" t="s">
        <v>131</v>
      </c>
      <c r="D31" s="70">
        <v>-22078528</v>
      </c>
      <c r="E31" s="70">
        <v>-53465889</v>
      </c>
      <c r="F31" s="26">
        <v>372</v>
      </c>
      <c r="G31" s="24">
        <v>43199</v>
      </c>
      <c r="H31" s="22">
        <v>1</v>
      </c>
      <c r="I31" s="20" t="s">
        <v>132</v>
      </c>
      <c r="J31" s="25"/>
      <c r="K31" s="25"/>
      <c r="L31" s="25"/>
      <c r="M31" s="25"/>
    </row>
    <row r="32" spans="1:13" s="28" customFormat="1" x14ac:dyDescent="0.2">
      <c r="A32" s="19" t="s">
        <v>192</v>
      </c>
      <c r="B32" s="19" t="s">
        <v>43</v>
      </c>
      <c r="C32" s="20" t="s">
        <v>133</v>
      </c>
      <c r="D32" s="26">
        <v>-20.395600000000002</v>
      </c>
      <c r="E32" s="26">
        <v>-56.431699999999999</v>
      </c>
      <c r="F32" s="26">
        <v>140</v>
      </c>
      <c r="G32" s="24">
        <v>39023</v>
      </c>
      <c r="H32" s="22">
        <v>1</v>
      </c>
      <c r="I32" s="20" t="s">
        <v>69</v>
      </c>
      <c r="J32" s="25"/>
      <c r="K32" s="25"/>
      <c r="L32" s="25"/>
      <c r="M32" s="25" t="s">
        <v>35</v>
      </c>
    </row>
    <row r="33" spans="1:13" x14ac:dyDescent="0.2">
      <c r="A33" s="19" t="s">
        <v>193</v>
      </c>
      <c r="B33" s="19" t="s">
        <v>43</v>
      </c>
      <c r="C33" s="20" t="s">
        <v>134</v>
      </c>
      <c r="D33" s="26">
        <v>-18.988900000000001</v>
      </c>
      <c r="E33" s="26">
        <v>-56.623100000000001</v>
      </c>
      <c r="F33" s="26">
        <v>104</v>
      </c>
      <c r="G33" s="24">
        <v>38932</v>
      </c>
      <c r="H33" s="22">
        <v>1</v>
      </c>
      <c r="I33" s="20" t="s">
        <v>70</v>
      </c>
      <c r="J33" s="25"/>
      <c r="K33" s="25"/>
      <c r="L33" s="25"/>
      <c r="M33" s="25"/>
    </row>
    <row r="34" spans="1:13" s="28" customFormat="1" x14ac:dyDescent="0.2">
      <c r="A34" s="19" t="s">
        <v>194</v>
      </c>
      <c r="B34" s="19" t="s">
        <v>43</v>
      </c>
      <c r="C34" s="20" t="s">
        <v>135</v>
      </c>
      <c r="D34" s="26">
        <v>-19.414300000000001</v>
      </c>
      <c r="E34" s="26">
        <v>-51.1053</v>
      </c>
      <c r="F34" s="26">
        <v>424</v>
      </c>
      <c r="G34" s="24" t="s">
        <v>71</v>
      </c>
      <c r="H34" s="22">
        <v>1</v>
      </c>
      <c r="I34" s="20" t="s">
        <v>72</v>
      </c>
      <c r="J34" s="25"/>
      <c r="K34" s="25"/>
      <c r="L34" s="25"/>
      <c r="M34" s="25"/>
    </row>
    <row r="35" spans="1:13" s="28" customFormat="1" x14ac:dyDescent="0.2">
      <c r="A35" s="19" t="s">
        <v>195</v>
      </c>
      <c r="B35" s="19" t="s">
        <v>91</v>
      </c>
      <c r="C35" s="20" t="s">
        <v>136</v>
      </c>
      <c r="D35" s="70">
        <v>-18072711</v>
      </c>
      <c r="E35" s="70">
        <v>-54548811</v>
      </c>
      <c r="F35" s="26">
        <v>251</v>
      </c>
      <c r="G35" s="24">
        <v>43133</v>
      </c>
      <c r="H35" s="22">
        <v>1</v>
      </c>
      <c r="I35" s="20" t="s">
        <v>137</v>
      </c>
      <c r="J35" s="25"/>
      <c r="K35" s="25"/>
      <c r="L35" s="25"/>
      <c r="M35" s="25" t="s">
        <v>35</v>
      </c>
    </row>
    <row r="36" spans="1:13" x14ac:dyDescent="0.2">
      <c r="A36" s="19" t="s">
        <v>196</v>
      </c>
      <c r="B36" s="19" t="s">
        <v>43</v>
      </c>
      <c r="C36" s="20" t="s">
        <v>138</v>
      </c>
      <c r="D36" s="26">
        <v>-22.533300000000001</v>
      </c>
      <c r="E36" s="26">
        <v>-55.533299999999997</v>
      </c>
      <c r="F36" s="26">
        <v>650</v>
      </c>
      <c r="G36" s="24">
        <v>37140</v>
      </c>
      <c r="H36" s="22">
        <v>1</v>
      </c>
      <c r="I36" s="20" t="s">
        <v>73</v>
      </c>
      <c r="J36" s="25"/>
      <c r="K36" s="25"/>
      <c r="L36" s="25"/>
      <c r="M36" s="25"/>
    </row>
    <row r="37" spans="1:13" x14ac:dyDescent="0.2">
      <c r="A37" s="19" t="s">
        <v>197</v>
      </c>
      <c r="B37" s="19" t="s">
        <v>43</v>
      </c>
      <c r="C37" s="20" t="s">
        <v>139</v>
      </c>
      <c r="D37" s="26">
        <v>-21.7058</v>
      </c>
      <c r="E37" s="26">
        <v>-57.5533</v>
      </c>
      <c r="F37" s="26">
        <v>85</v>
      </c>
      <c r="G37" s="24">
        <v>39014</v>
      </c>
      <c r="H37" s="22">
        <v>1</v>
      </c>
      <c r="I37" s="20" t="s">
        <v>74</v>
      </c>
      <c r="J37" s="25"/>
      <c r="K37" s="25"/>
      <c r="L37" s="25"/>
      <c r="M37" s="25"/>
    </row>
    <row r="38" spans="1:13" s="28" customFormat="1" x14ac:dyDescent="0.2">
      <c r="A38" s="19" t="s">
        <v>198</v>
      </c>
      <c r="B38" s="19" t="s">
        <v>43</v>
      </c>
      <c r="C38" s="20" t="s">
        <v>140</v>
      </c>
      <c r="D38" s="26">
        <v>-19.420100000000001</v>
      </c>
      <c r="E38" s="26">
        <v>-54.553100000000001</v>
      </c>
      <c r="F38" s="26">
        <v>647</v>
      </c>
      <c r="G38" s="24">
        <v>39067</v>
      </c>
      <c r="H38" s="22">
        <v>1</v>
      </c>
      <c r="I38" s="20" t="s">
        <v>86</v>
      </c>
      <c r="J38" s="25"/>
      <c r="K38" s="25"/>
      <c r="L38" s="25"/>
      <c r="M38" s="25"/>
    </row>
    <row r="39" spans="1:13" s="28" customFormat="1" x14ac:dyDescent="0.2">
      <c r="A39" s="19" t="s">
        <v>199</v>
      </c>
      <c r="B39" s="19" t="s">
        <v>91</v>
      </c>
      <c r="C39" s="20" t="s">
        <v>141</v>
      </c>
      <c r="D39" s="70">
        <v>-20466094</v>
      </c>
      <c r="E39" s="70">
        <v>-53763028</v>
      </c>
      <c r="F39" s="26">
        <v>442</v>
      </c>
      <c r="G39" s="24">
        <v>43118</v>
      </c>
      <c r="H39" s="22">
        <v>1</v>
      </c>
      <c r="I39" s="20"/>
      <c r="J39" s="25"/>
      <c r="K39" s="25"/>
      <c r="L39" s="25"/>
      <c r="M39" s="25"/>
    </row>
    <row r="40" spans="1:13" x14ac:dyDescent="0.2">
      <c r="A40" s="19" t="s">
        <v>200</v>
      </c>
      <c r="B40" s="19" t="s">
        <v>43</v>
      </c>
      <c r="C40" s="20" t="s">
        <v>142</v>
      </c>
      <c r="D40" s="22">
        <v>-21.774999999999999</v>
      </c>
      <c r="E40" s="22">
        <v>-54.528100000000002</v>
      </c>
      <c r="F40" s="22">
        <v>329</v>
      </c>
      <c r="G40" s="24">
        <v>39625</v>
      </c>
      <c r="H40" s="22">
        <v>1</v>
      </c>
      <c r="I40" s="20" t="s">
        <v>75</v>
      </c>
      <c r="J40" s="25"/>
      <c r="K40" s="25"/>
      <c r="L40" s="25"/>
      <c r="M40" s="25" t="s">
        <v>35</v>
      </c>
    </row>
    <row r="41" spans="1:13" s="33" customFormat="1" ht="15" customHeight="1" x14ac:dyDescent="0.2">
      <c r="A41" s="30" t="s">
        <v>201</v>
      </c>
      <c r="B41" s="30" t="s">
        <v>91</v>
      </c>
      <c r="C41" s="20" t="s">
        <v>144</v>
      </c>
      <c r="D41" s="81">
        <v>-21305889</v>
      </c>
      <c r="E41" s="81">
        <v>-52820375</v>
      </c>
      <c r="F41" s="31">
        <v>383</v>
      </c>
      <c r="G41" s="21">
        <v>43209</v>
      </c>
      <c r="H41" s="20">
        <v>1</v>
      </c>
      <c r="I41" s="30" t="s">
        <v>145</v>
      </c>
      <c r="J41" s="32"/>
      <c r="K41" s="32"/>
      <c r="L41" s="32"/>
      <c r="M41" s="32"/>
    </row>
    <row r="42" spans="1:13" s="33" customFormat="1" ht="15" customHeight="1" x14ac:dyDescent="0.2">
      <c r="A42" s="30" t="s">
        <v>202</v>
      </c>
      <c r="B42" s="30" t="s">
        <v>43</v>
      </c>
      <c r="C42" s="20" t="s">
        <v>146</v>
      </c>
      <c r="D42" s="81">
        <v>-20981633</v>
      </c>
      <c r="E42" s="31">
        <v>-54.971899999999998</v>
      </c>
      <c r="F42" s="31">
        <v>464</v>
      </c>
      <c r="G42" s="21" t="s">
        <v>76</v>
      </c>
      <c r="H42" s="20">
        <v>1</v>
      </c>
      <c r="I42" s="30" t="s">
        <v>77</v>
      </c>
      <c r="J42" s="32"/>
      <c r="K42" s="32"/>
      <c r="L42" s="32"/>
      <c r="M42" s="32"/>
    </row>
    <row r="43" spans="1:13" s="28" customFormat="1" x14ac:dyDescent="0.2">
      <c r="A43" s="19" t="s">
        <v>203</v>
      </c>
      <c r="B43" s="19" t="s">
        <v>43</v>
      </c>
      <c r="C43" s="20" t="s">
        <v>147</v>
      </c>
      <c r="D43" s="22">
        <v>-23.966899999999999</v>
      </c>
      <c r="E43" s="22">
        <v>-55.0242</v>
      </c>
      <c r="F43" s="22">
        <v>402</v>
      </c>
      <c r="G43" s="24">
        <v>39605</v>
      </c>
      <c r="H43" s="22">
        <v>1</v>
      </c>
      <c r="I43" s="20" t="s">
        <v>78</v>
      </c>
      <c r="J43" s="25"/>
      <c r="K43" s="25"/>
      <c r="L43" s="25"/>
      <c r="M43" s="25"/>
    </row>
    <row r="44" spans="1:13" s="28" customFormat="1" x14ac:dyDescent="0.2">
      <c r="A44" s="19" t="s">
        <v>204</v>
      </c>
      <c r="B44" s="19" t="s">
        <v>91</v>
      </c>
      <c r="C44" s="20" t="s">
        <v>149</v>
      </c>
      <c r="D44" s="70">
        <v>-20351444</v>
      </c>
      <c r="E44" s="70">
        <v>-51430222</v>
      </c>
      <c r="F44" s="22">
        <v>374</v>
      </c>
      <c r="G44" s="24">
        <v>43196</v>
      </c>
      <c r="H44" s="22">
        <v>1</v>
      </c>
      <c r="I44" s="20" t="s">
        <v>150</v>
      </c>
      <c r="J44" s="25"/>
      <c r="K44" s="25"/>
      <c r="L44" s="25"/>
      <c r="M44" s="25"/>
    </row>
    <row r="45" spans="1:13" s="35" customFormat="1" x14ac:dyDescent="0.2">
      <c r="A45" s="30" t="s">
        <v>205</v>
      </c>
      <c r="B45" s="30" t="s">
        <v>43</v>
      </c>
      <c r="C45" s="20" t="s">
        <v>151</v>
      </c>
      <c r="D45" s="20">
        <v>-17.634699999999999</v>
      </c>
      <c r="E45" s="20">
        <v>-54.760100000000001</v>
      </c>
      <c r="F45" s="20">
        <v>486</v>
      </c>
      <c r="G45" s="21" t="s">
        <v>79</v>
      </c>
      <c r="H45" s="20">
        <v>1</v>
      </c>
      <c r="I45" s="22" t="s">
        <v>80</v>
      </c>
      <c r="J45" s="34"/>
      <c r="K45" s="34"/>
      <c r="L45" s="34"/>
      <c r="M45" s="34"/>
    </row>
    <row r="46" spans="1:13" x14ac:dyDescent="0.2">
      <c r="A46" s="19" t="s">
        <v>206</v>
      </c>
      <c r="B46" s="19" t="s">
        <v>43</v>
      </c>
      <c r="C46" s="20" t="s">
        <v>152</v>
      </c>
      <c r="D46" s="22">
        <v>-20.783300000000001</v>
      </c>
      <c r="E46" s="22">
        <v>-51.7</v>
      </c>
      <c r="F46" s="22">
        <v>313</v>
      </c>
      <c r="G46" s="24">
        <v>37137</v>
      </c>
      <c r="H46" s="22">
        <v>1</v>
      </c>
      <c r="I46" s="20" t="s">
        <v>81</v>
      </c>
      <c r="J46" s="25"/>
      <c r="K46" s="25"/>
      <c r="L46" s="25"/>
      <c r="M46" s="25"/>
    </row>
    <row r="47" spans="1:13" ht="18" customHeight="1" x14ac:dyDescent="0.2">
      <c r="A47" s="36"/>
      <c r="B47" s="37"/>
      <c r="C47" s="38"/>
      <c r="D47" s="38"/>
      <c r="E47" s="38"/>
      <c r="F47" s="38"/>
      <c r="G47" s="16" t="s">
        <v>82</v>
      </c>
      <c r="H47" s="20">
        <f>SUM(H2:H46)</f>
        <v>45</v>
      </c>
      <c r="I47" s="36"/>
      <c r="J47" s="25"/>
      <c r="K47" s="25"/>
      <c r="L47" s="25"/>
      <c r="M47" s="25"/>
    </row>
    <row r="48" spans="1:13" x14ac:dyDescent="0.2">
      <c r="A48" s="25" t="s">
        <v>83</v>
      </c>
      <c r="B48" s="39"/>
      <c r="C48" s="39"/>
      <c r="D48" s="39"/>
      <c r="E48" s="39"/>
      <c r="F48" s="39"/>
      <c r="G48" s="25"/>
      <c r="H48" s="40"/>
      <c r="I48" s="25"/>
      <c r="J48" s="25"/>
      <c r="K48" s="25"/>
      <c r="L48" s="25"/>
      <c r="M48" s="25"/>
    </row>
    <row r="49" spans="1:13" x14ac:dyDescent="0.2">
      <c r="A49" s="41" t="s">
        <v>84</v>
      </c>
      <c r="B49" s="42"/>
      <c r="C49" s="42"/>
      <c r="D49" s="42"/>
      <c r="E49" s="42"/>
      <c r="F49" s="42"/>
      <c r="G49" s="25"/>
      <c r="H49" s="25"/>
      <c r="I49" s="25"/>
      <c r="J49" s="25"/>
      <c r="K49" s="25"/>
      <c r="L49" s="25"/>
      <c r="M49" s="25"/>
    </row>
    <row r="50" spans="1:13" x14ac:dyDescent="0.2">
      <c r="A50" s="25"/>
      <c r="B50" s="42"/>
      <c r="C50" s="42"/>
      <c r="D50" s="42"/>
      <c r="E50" s="42"/>
      <c r="F50" s="42"/>
      <c r="G50" s="25"/>
      <c r="H50" s="25"/>
      <c r="I50" s="25"/>
      <c r="J50" s="25"/>
      <c r="K50" s="25"/>
      <c r="L50" s="25"/>
      <c r="M50" s="25"/>
    </row>
    <row r="51" spans="1:13" x14ac:dyDescent="0.2">
      <c r="A51" s="25"/>
      <c r="B51" s="42"/>
      <c r="C51" s="42"/>
      <c r="D51" s="42"/>
      <c r="E51" s="42"/>
      <c r="F51" s="42"/>
      <c r="G51" s="25"/>
      <c r="H51" s="25"/>
      <c r="I51" s="25"/>
      <c r="J51" s="25"/>
      <c r="K51" s="25"/>
      <c r="L51" s="25"/>
      <c r="M51" s="25"/>
    </row>
    <row r="52" spans="1:13" x14ac:dyDescent="0.2">
      <c r="A52" s="25"/>
      <c r="B52" s="42"/>
      <c r="C52" s="42"/>
      <c r="D52" s="42"/>
      <c r="E52" s="42"/>
      <c r="F52" s="42"/>
      <c r="G52" s="25"/>
      <c r="H52" s="25"/>
      <c r="I52" s="25"/>
      <c r="J52" s="25"/>
      <c r="K52" s="25"/>
      <c r="L52" s="25"/>
      <c r="M52" s="25"/>
    </row>
    <row r="53" spans="1:13" x14ac:dyDescent="0.2">
      <c r="A53" s="25"/>
      <c r="B53" s="42"/>
      <c r="C53" s="42"/>
      <c r="D53" s="42"/>
      <c r="E53" s="42"/>
      <c r="F53" s="42"/>
      <c r="G53" s="25"/>
      <c r="H53" s="25"/>
      <c r="I53" s="25"/>
      <c r="J53" s="25"/>
      <c r="K53" s="25"/>
      <c r="L53" s="25"/>
      <c r="M53" s="25"/>
    </row>
    <row r="54" spans="1:13" x14ac:dyDescent="0.2">
      <c r="A54" s="25"/>
      <c r="B54" s="42"/>
      <c r="C54" s="42"/>
      <c r="D54" s="42"/>
      <c r="E54" s="42"/>
      <c r="F54" s="42"/>
      <c r="G54" s="25"/>
      <c r="H54" s="25"/>
      <c r="I54" s="25"/>
      <c r="J54" s="25"/>
      <c r="K54" s="25"/>
      <c r="L54" s="25"/>
      <c r="M54" s="25"/>
    </row>
    <row r="55" spans="1:13" x14ac:dyDescent="0.2">
      <c r="A55" s="25"/>
      <c r="B55" s="42"/>
      <c r="C55" s="42"/>
      <c r="D55" s="42"/>
      <c r="E55" s="42"/>
      <c r="F55" s="42"/>
      <c r="G55" s="25"/>
      <c r="H55" s="25"/>
      <c r="I55" s="25"/>
      <c r="J55" s="25"/>
      <c r="K55" s="25"/>
      <c r="L55" s="25"/>
      <c r="M55" s="25"/>
    </row>
    <row r="56" spans="1:13" x14ac:dyDescent="0.2">
      <c r="A56" s="25"/>
      <c r="B56" s="42"/>
      <c r="C56" s="42"/>
      <c r="D56" s="42"/>
      <c r="E56" s="42"/>
      <c r="F56" s="42"/>
      <c r="G56" s="25"/>
      <c r="H56" s="25"/>
      <c r="I56" s="25"/>
      <c r="J56" s="25"/>
      <c r="K56" s="25"/>
      <c r="L56" s="25"/>
      <c r="M56" s="25"/>
    </row>
    <row r="57" spans="1:13" x14ac:dyDescent="0.2">
      <c r="A57" s="25"/>
      <c r="B57" s="42"/>
      <c r="C57" s="42"/>
      <c r="D57" s="42"/>
      <c r="E57" s="42"/>
      <c r="F57" s="42"/>
      <c r="G57" s="25"/>
      <c r="H57" s="25"/>
      <c r="I57" s="25"/>
      <c r="J57" s="25"/>
      <c r="K57" s="25"/>
      <c r="L57" s="25"/>
      <c r="M57" s="25"/>
    </row>
    <row r="58" spans="1:13" x14ac:dyDescent="0.2">
      <c r="A58" s="25"/>
      <c r="B58" s="42"/>
      <c r="C58" s="42"/>
      <c r="D58" s="42"/>
      <c r="E58" s="42"/>
      <c r="F58" s="42"/>
      <c r="G58" s="25"/>
      <c r="H58" s="25"/>
      <c r="I58" s="25"/>
      <c r="J58" s="25"/>
      <c r="K58" s="25"/>
      <c r="L58" s="25"/>
      <c r="M58" s="25"/>
    </row>
    <row r="59" spans="1:13" x14ac:dyDescent="0.2">
      <c r="A59" s="25"/>
      <c r="B59" s="42"/>
      <c r="C59" s="42"/>
      <c r="D59" s="42"/>
      <c r="E59" s="42"/>
      <c r="F59" s="42" t="s">
        <v>35</v>
      </c>
      <c r="G59" s="25"/>
      <c r="H59" s="25"/>
      <c r="I59" s="25"/>
      <c r="J59" s="25"/>
      <c r="K59" s="25"/>
      <c r="L59" s="25"/>
      <c r="M59" s="25"/>
    </row>
    <row r="60" spans="1:13" x14ac:dyDescent="0.2">
      <c r="A60" s="25"/>
      <c r="B60" s="42"/>
      <c r="C60" s="42"/>
      <c r="D60" s="42"/>
      <c r="E60" s="42"/>
      <c r="F60" s="42"/>
      <c r="G60" s="25"/>
      <c r="H60" s="25"/>
      <c r="I60" s="25"/>
      <c r="J60" s="25"/>
      <c r="K60" s="25"/>
      <c r="L60" s="25"/>
      <c r="M60" s="25"/>
    </row>
    <row r="61" spans="1:13" x14ac:dyDescent="0.2">
      <c r="A61" s="25"/>
      <c r="B61" s="42"/>
      <c r="C61" s="42"/>
      <c r="D61" s="42"/>
      <c r="E61" s="42"/>
      <c r="F61" s="42"/>
      <c r="G61" s="25"/>
      <c r="H61" s="25"/>
      <c r="I61" s="25"/>
      <c r="J61" s="25"/>
      <c r="K61" s="25"/>
      <c r="L61" s="25"/>
      <c r="M61" s="25"/>
    </row>
    <row r="62" spans="1:13" x14ac:dyDescent="0.2">
      <c r="A62" s="25"/>
      <c r="B62" s="42"/>
      <c r="C62" s="42"/>
      <c r="D62" s="42"/>
      <c r="E62" s="42"/>
      <c r="F62" s="42"/>
      <c r="G62" s="25"/>
      <c r="H62" s="25"/>
      <c r="I62" s="25"/>
      <c r="J62" s="25"/>
      <c r="K62" s="25"/>
      <c r="L62" s="25"/>
      <c r="M62" s="25"/>
    </row>
    <row r="63" spans="1:13" x14ac:dyDescent="0.2">
      <c r="A63" s="25"/>
      <c r="B63" s="42"/>
      <c r="C63" s="42"/>
      <c r="D63" s="42"/>
      <c r="E63" s="42"/>
      <c r="F63" s="42"/>
      <c r="G63" s="25"/>
      <c r="H63" s="25"/>
      <c r="I63" s="25"/>
      <c r="J63" s="25"/>
      <c r="K63" s="25"/>
      <c r="L63" s="25"/>
      <c r="M63" s="25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1"/>
  <sheetViews>
    <sheetView zoomScale="90" zoomScaleNormal="90" workbookViewId="0">
      <selection activeCell="A17" sqref="A17:XFD17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58" t="s">
        <v>218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60"/>
    </row>
    <row r="2" spans="1:36" ht="20.100000000000001" customHeight="1" x14ac:dyDescent="0.2">
      <c r="A2" s="163" t="s">
        <v>21</v>
      </c>
      <c r="B2" s="151" t="s">
        <v>216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3"/>
    </row>
    <row r="3" spans="1:36" s="4" customFormat="1" ht="20.100000000000001" customHeight="1" x14ac:dyDescent="0.2">
      <c r="A3" s="164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49">
        <v>30</v>
      </c>
      <c r="AF3" s="161">
        <v>31</v>
      </c>
      <c r="AG3" s="105" t="s">
        <v>27</v>
      </c>
      <c r="AH3" s="59" t="s">
        <v>26</v>
      </c>
    </row>
    <row r="4" spans="1:36" s="5" customFormat="1" ht="20.100000000000001" customHeight="1" x14ac:dyDescent="0.2">
      <c r="A4" s="165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50"/>
      <c r="AF4" s="162"/>
      <c r="AG4" s="105" t="s">
        <v>25</v>
      </c>
      <c r="AH4" s="59" t="s">
        <v>25</v>
      </c>
    </row>
    <row r="5" spans="1:36" s="5" customFormat="1" x14ac:dyDescent="0.2">
      <c r="A5" s="57" t="s">
        <v>30</v>
      </c>
      <c r="B5" s="118">
        <f>[1]Dezembro!$C$5</f>
        <v>35.6</v>
      </c>
      <c r="C5" s="118">
        <f>[1]Dezembro!$C$6</f>
        <v>37</v>
      </c>
      <c r="D5" s="118">
        <f>[1]Dezembro!$C$7</f>
        <v>33.1</v>
      </c>
      <c r="E5" s="118">
        <f>[1]Dezembro!$C$8</f>
        <v>32.299999999999997</v>
      </c>
      <c r="F5" s="118">
        <f>[1]Dezembro!$C$9</f>
        <v>32.4</v>
      </c>
      <c r="G5" s="118">
        <f>[1]Dezembro!$C$10</f>
        <v>32.700000000000003</v>
      </c>
      <c r="H5" s="118">
        <f>[1]Dezembro!$C$11</f>
        <v>33.4</v>
      </c>
      <c r="I5" s="118">
        <f>[1]Dezembro!$C$12</f>
        <v>33.799999999999997</v>
      </c>
      <c r="J5" s="118">
        <f>[1]Dezembro!$C$13</f>
        <v>35.6</v>
      </c>
      <c r="K5" s="118">
        <f>[1]Dezembro!$C$14</f>
        <v>34.299999999999997</v>
      </c>
      <c r="L5" s="118">
        <f>[1]Dezembro!$C$15</f>
        <v>34</v>
      </c>
      <c r="M5" s="118">
        <f>[1]Dezembro!$C$16</f>
        <v>33.299999999999997</v>
      </c>
      <c r="N5" s="118">
        <f>[1]Dezembro!$C$17</f>
        <v>30.3</v>
      </c>
      <c r="O5" s="118">
        <f>[1]Dezembro!$C$18</f>
        <v>33.1</v>
      </c>
      <c r="P5" s="118">
        <f>[1]Dezembro!$C$19</f>
        <v>35.4</v>
      </c>
      <c r="Q5" s="118">
        <f>[1]Dezembro!$C$20</f>
        <v>33.200000000000003</v>
      </c>
      <c r="R5" s="118">
        <f>[1]Dezembro!$C$21</f>
        <v>35</v>
      </c>
      <c r="S5" s="118">
        <f>[1]Dezembro!$C$22</f>
        <v>30.1</v>
      </c>
      <c r="T5" s="118">
        <f>[1]Dezembro!$C$23</f>
        <v>30.9</v>
      </c>
      <c r="U5" s="118">
        <f>[1]Dezembro!$C$24</f>
        <v>32.799999999999997</v>
      </c>
      <c r="V5" s="118">
        <f>[1]Dezembro!$C$25</f>
        <v>32.799999999999997</v>
      </c>
      <c r="W5" s="118">
        <f>[1]Dezembro!$C$26</f>
        <v>32.6</v>
      </c>
      <c r="X5" s="118">
        <f>[1]Dezembro!$C$27</f>
        <v>34.700000000000003</v>
      </c>
      <c r="Y5" s="118">
        <f>[1]Dezembro!$C$28</f>
        <v>34.799999999999997</v>
      </c>
      <c r="Z5" s="118">
        <f>[1]Dezembro!$C$29</f>
        <v>32.299999999999997</v>
      </c>
      <c r="AA5" s="118">
        <f>[1]Dezembro!$C$30</f>
        <v>34</v>
      </c>
      <c r="AB5" s="118">
        <f>[1]Dezembro!$C$31</f>
        <v>35.700000000000003</v>
      </c>
      <c r="AC5" s="118">
        <f>[1]Dezembro!$C$32</f>
        <v>32.299999999999997</v>
      </c>
      <c r="AD5" s="118">
        <f>[1]Dezembro!$C$33</f>
        <v>34.4</v>
      </c>
      <c r="AE5" s="118">
        <f>[1]Dezembro!$C$34</f>
        <v>35.799999999999997</v>
      </c>
      <c r="AF5" s="118">
        <f>[1]Dezembro!$C$35</f>
        <v>34.200000000000003</v>
      </c>
      <c r="AG5" s="121">
        <f t="shared" ref="AG5:AG49" si="1">MAX(B5:AF5)</f>
        <v>37</v>
      </c>
      <c r="AH5" s="91">
        <f t="shared" ref="AH5:AH49" si="2">AVERAGE(B5:AF5)</f>
        <v>33.609677419354831</v>
      </c>
    </row>
    <row r="6" spans="1:36" x14ac:dyDescent="0.2">
      <c r="A6" s="57" t="s">
        <v>0</v>
      </c>
      <c r="B6" s="11">
        <f>[2]Dezembro!$C$5</f>
        <v>34.700000000000003</v>
      </c>
      <c r="C6" s="11">
        <f>[2]Dezembro!$C$6</f>
        <v>33.799999999999997</v>
      </c>
      <c r="D6" s="11">
        <f>[2]Dezembro!$C$7</f>
        <v>33.1</v>
      </c>
      <c r="E6" s="11">
        <f>[2]Dezembro!$C$8</f>
        <v>31.6</v>
      </c>
      <c r="F6" s="11">
        <f>[2]Dezembro!$C$9</f>
        <v>32.200000000000003</v>
      </c>
      <c r="G6" s="11">
        <f>[2]Dezembro!$C$10</f>
        <v>32.799999999999997</v>
      </c>
      <c r="H6" s="11">
        <f>[2]Dezembro!$C$11</f>
        <v>35.6</v>
      </c>
      <c r="I6" s="11">
        <f>[2]Dezembro!$C$12</f>
        <v>36.1</v>
      </c>
      <c r="J6" s="11">
        <f>[2]Dezembro!$C$13</f>
        <v>36.6</v>
      </c>
      <c r="K6" s="11">
        <f>[2]Dezembro!$C$14</f>
        <v>33.700000000000003</v>
      </c>
      <c r="L6" s="11">
        <f>[2]Dezembro!$C$15</f>
        <v>29.2</v>
      </c>
      <c r="M6" s="11">
        <f>[2]Dezembro!$C$16</f>
        <v>33</v>
      </c>
      <c r="N6" s="11">
        <f>[2]Dezembro!$C$17</f>
        <v>32</v>
      </c>
      <c r="O6" s="11">
        <f>[2]Dezembro!$C$18</f>
        <v>31.7</v>
      </c>
      <c r="P6" s="11">
        <f>[2]Dezembro!$C$19</f>
        <v>31.8</v>
      </c>
      <c r="Q6" s="11">
        <f>[2]Dezembro!$C$20</f>
        <v>32.6</v>
      </c>
      <c r="R6" s="11">
        <f>[2]Dezembro!$C$21</f>
        <v>32.200000000000003</v>
      </c>
      <c r="S6" s="11">
        <f>[2]Dezembro!$C$22</f>
        <v>26.2</v>
      </c>
      <c r="T6" s="11">
        <f>[2]Dezembro!$C$23</f>
        <v>29.5</v>
      </c>
      <c r="U6" s="11">
        <f>[2]Dezembro!$C$24</f>
        <v>32.200000000000003</v>
      </c>
      <c r="V6" s="11">
        <f>[2]Dezembro!$C$25</f>
        <v>30.7</v>
      </c>
      <c r="W6" s="11">
        <f>[2]Dezembro!$C$26</f>
        <v>30.8</v>
      </c>
      <c r="X6" s="11">
        <f>[2]Dezembro!$C$27</f>
        <v>31.4</v>
      </c>
      <c r="Y6" s="11">
        <f>[2]Dezembro!$C$28</f>
        <v>31.8</v>
      </c>
      <c r="Z6" s="11">
        <f>[2]Dezembro!$C$29</f>
        <v>28.1</v>
      </c>
      <c r="AA6" s="11">
        <f>[2]Dezembro!$C$30</f>
        <v>32.1</v>
      </c>
      <c r="AB6" s="11">
        <f>[2]Dezembro!$C$31</f>
        <v>34.5</v>
      </c>
      <c r="AC6" s="11">
        <f>[2]Dezembro!$C$32</f>
        <v>33.6</v>
      </c>
      <c r="AD6" s="11">
        <f>[2]Dezembro!$C$33</f>
        <v>32.299999999999997</v>
      </c>
      <c r="AE6" s="11">
        <f>[2]Dezembro!$C$34</f>
        <v>33.799999999999997</v>
      </c>
      <c r="AF6" s="11">
        <f>[2]Dezembro!$C$35</f>
        <v>36.1</v>
      </c>
      <c r="AG6" s="121">
        <f t="shared" si="1"/>
        <v>36.6</v>
      </c>
      <c r="AH6" s="91">
        <f t="shared" si="2"/>
        <v>32.445161290322581</v>
      </c>
    </row>
    <row r="7" spans="1:36" x14ac:dyDescent="0.2">
      <c r="A7" s="57" t="s">
        <v>90</v>
      </c>
      <c r="B7" s="11">
        <f>[3]Dezembro!$C$5</f>
        <v>35.9</v>
      </c>
      <c r="C7" s="11">
        <f>[3]Dezembro!$C$6</f>
        <v>33.5</v>
      </c>
      <c r="D7" s="11">
        <f>[3]Dezembro!$C$7</f>
        <v>34</v>
      </c>
      <c r="E7" s="11">
        <f>[3]Dezembro!$C$8</f>
        <v>32</v>
      </c>
      <c r="F7" s="11">
        <f>[3]Dezembro!$C$9</f>
        <v>31.4</v>
      </c>
      <c r="G7" s="11">
        <f>[3]Dezembro!$C$10</f>
        <v>32.5</v>
      </c>
      <c r="H7" s="11">
        <f>[3]Dezembro!$C$11</f>
        <v>32.4</v>
      </c>
      <c r="I7" s="11">
        <f>[3]Dezembro!$C$12</f>
        <v>35.6</v>
      </c>
      <c r="J7" s="11">
        <f>[3]Dezembro!$C$13</f>
        <v>31</v>
      </c>
      <c r="K7" s="11">
        <f>[3]Dezembro!$C$14</f>
        <v>34.5</v>
      </c>
      <c r="L7" s="11">
        <f>[3]Dezembro!$C$15</f>
        <v>31</v>
      </c>
      <c r="M7" s="11">
        <f>[3]Dezembro!$C$16</f>
        <v>33.1</v>
      </c>
      <c r="N7" s="11">
        <f>[3]Dezembro!$C$17</f>
        <v>31.3</v>
      </c>
      <c r="O7" s="11">
        <f>[3]Dezembro!$C$18</f>
        <v>31.1</v>
      </c>
      <c r="P7" s="11">
        <f>[3]Dezembro!$C$19</f>
        <v>32.6</v>
      </c>
      <c r="Q7" s="11">
        <f>[3]Dezembro!$C$20</f>
        <v>33.6</v>
      </c>
      <c r="R7" s="11">
        <f>[3]Dezembro!$C$21</f>
        <v>34.5</v>
      </c>
      <c r="S7" s="11">
        <f>[3]Dezembro!$C$22</f>
        <v>28.4</v>
      </c>
      <c r="T7" s="11">
        <f>[3]Dezembro!$C$23</f>
        <v>28</v>
      </c>
      <c r="U7" s="11">
        <f>[3]Dezembro!$C$24</f>
        <v>31.4</v>
      </c>
      <c r="V7" s="11">
        <f>[3]Dezembro!$C$25</f>
        <v>31.2</v>
      </c>
      <c r="W7" s="11">
        <f>[3]Dezembro!$C$26</f>
        <v>31.2</v>
      </c>
      <c r="X7" s="11">
        <f>[3]Dezembro!$C$27</f>
        <v>33</v>
      </c>
      <c r="Y7" s="11">
        <f>[3]Dezembro!$C$28</f>
        <v>34.200000000000003</v>
      </c>
      <c r="Z7" s="11">
        <f>[3]Dezembro!$C$29</f>
        <v>30</v>
      </c>
      <c r="AA7" s="11">
        <f>[3]Dezembro!$C$30</f>
        <v>33.200000000000003</v>
      </c>
      <c r="AB7" s="11">
        <f>[3]Dezembro!$C$31</f>
        <v>36.1</v>
      </c>
      <c r="AC7" s="11">
        <f>[3]Dezembro!$C$32</f>
        <v>35.299999999999997</v>
      </c>
      <c r="AD7" s="11">
        <f>[3]Dezembro!$C$33</f>
        <v>33.700000000000003</v>
      </c>
      <c r="AE7" s="11">
        <f>[3]Dezembro!$C$34</f>
        <v>36.200000000000003</v>
      </c>
      <c r="AF7" s="11">
        <f>[3]Dezembro!$C$35</f>
        <v>35.799999999999997</v>
      </c>
      <c r="AG7" s="121">
        <f t="shared" si="1"/>
        <v>36.200000000000003</v>
      </c>
      <c r="AH7" s="91">
        <f t="shared" si="2"/>
        <v>32.829032258064522</v>
      </c>
    </row>
    <row r="8" spans="1:36" x14ac:dyDescent="0.2">
      <c r="A8" s="57" t="s">
        <v>1</v>
      </c>
      <c r="B8" s="11">
        <f>[4]Dezembro!$C$5</f>
        <v>36.200000000000003</v>
      </c>
      <c r="C8" s="11">
        <f>[4]Dezembro!$C$6</f>
        <v>35.6</v>
      </c>
      <c r="D8" s="11">
        <f>[4]Dezembro!$C$7</f>
        <v>35.4</v>
      </c>
      <c r="E8" s="11">
        <f>[4]Dezembro!$C$8</f>
        <v>33.799999999999997</v>
      </c>
      <c r="F8" s="11">
        <f>[4]Dezembro!$C$9</f>
        <v>34.9</v>
      </c>
      <c r="G8" s="11">
        <f>[4]Dezembro!$C$10</f>
        <v>34.799999999999997</v>
      </c>
      <c r="H8" s="11">
        <f>[4]Dezembro!$C$11</f>
        <v>36.799999999999997</v>
      </c>
      <c r="I8" s="11">
        <f>[4]Dezembro!$C$12</f>
        <v>38.4</v>
      </c>
      <c r="J8" s="11">
        <f>[4]Dezembro!$C$13</f>
        <v>39.9</v>
      </c>
      <c r="K8" s="11">
        <f>[4]Dezembro!$C$14</f>
        <v>35.6</v>
      </c>
      <c r="L8" s="11">
        <f>[4]Dezembro!$C$15</f>
        <v>33.700000000000003</v>
      </c>
      <c r="M8" s="11">
        <f>[4]Dezembro!$C$16</f>
        <v>34.700000000000003</v>
      </c>
      <c r="N8" s="11">
        <f>[4]Dezembro!$C$17</f>
        <v>36.4</v>
      </c>
      <c r="O8" s="11">
        <f>[4]Dezembro!$C$18</f>
        <v>38.200000000000003</v>
      </c>
      <c r="P8" s="11">
        <f>[4]Dezembro!$C$19</f>
        <v>37.799999999999997</v>
      </c>
      <c r="Q8" s="11">
        <f>[4]Dezembro!$C$20</f>
        <v>36.799999999999997</v>
      </c>
      <c r="R8" s="11">
        <f>[4]Dezembro!$C$21</f>
        <v>36.299999999999997</v>
      </c>
      <c r="S8" s="11">
        <f>[4]Dezembro!$C$22</f>
        <v>26.1</v>
      </c>
      <c r="T8" s="11">
        <f>[4]Dezembro!$C$23</f>
        <v>31.8</v>
      </c>
      <c r="U8" s="11">
        <f>[4]Dezembro!$C$24</f>
        <v>34.1</v>
      </c>
      <c r="V8" s="11">
        <f>[4]Dezembro!$C$25</f>
        <v>35</v>
      </c>
      <c r="W8" s="11">
        <f>[4]Dezembro!$C$26</f>
        <v>34.799999999999997</v>
      </c>
      <c r="X8" s="11">
        <f>[4]Dezembro!$C$27</f>
        <v>35.5</v>
      </c>
      <c r="Y8" s="11">
        <f>[4]Dezembro!$C$28</f>
        <v>32.6</v>
      </c>
      <c r="Z8" s="11">
        <f>[4]Dezembro!$C$29</f>
        <v>32.299999999999997</v>
      </c>
      <c r="AA8" s="11">
        <f>[4]Dezembro!$C$30</f>
        <v>35.299999999999997</v>
      </c>
      <c r="AB8" s="11">
        <f>[4]Dezembro!$C$31</f>
        <v>37.299999999999997</v>
      </c>
      <c r="AC8" s="11">
        <f>[4]Dezembro!$C$32</f>
        <v>34.6</v>
      </c>
      <c r="AD8" s="11">
        <f>[4]Dezembro!$C$33</f>
        <v>35.5</v>
      </c>
      <c r="AE8" s="11">
        <f>[4]Dezembro!$C$34</f>
        <v>37.4</v>
      </c>
      <c r="AF8" s="11">
        <f>[4]Dezembro!$C$35</f>
        <v>36.299999999999997</v>
      </c>
      <c r="AG8" s="121">
        <f t="shared" si="1"/>
        <v>39.9</v>
      </c>
      <c r="AH8" s="91">
        <f t="shared" si="2"/>
        <v>35.287096774193536</v>
      </c>
    </row>
    <row r="9" spans="1:36" hidden="1" x14ac:dyDescent="0.2">
      <c r="A9" s="129" t="s">
        <v>153</v>
      </c>
      <c r="B9" s="11" t="str">
        <f>[5]Dezembro!$C$5</f>
        <v>*</v>
      </c>
      <c r="C9" s="11" t="str">
        <f>[5]Dezembro!$C$6</f>
        <v>*</v>
      </c>
      <c r="D9" s="11" t="str">
        <f>[5]Dezembro!$C$7</f>
        <v>*</v>
      </c>
      <c r="E9" s="11" t="str">
        <f>[5]Dezembro!$C$8</f>
        <v>*</v>
      </c>
      <c r="F9" s="11" t="str">
        <f>[5]Dezembro!$C$9</f>
        <v>*</v>
      </c>
      <c r="G9" s="11" t="str">
        <f>[5]Dezembro!$C$10</f>
        <v>*</v>
      </c>
      <c r="H9" s="11" t="str">
        <f>[5]Dezembro!$C$11</f>
        <v>*</v>
      </c>
      <c r="I9" s="11" t="str">
        <f>[5]Dezembro!$C$12</f>
        <v>*</v>
      </c>
      <c r="J9" s="11" t="str">
        <f>[5]Dezembro!$C$13</f>
        <v>*</v>
      </c>
      <c r="K9" s="11" t="str">
        <f>[5]Dezembro!$C$14</f>
        <v>*</v>
      </c>
      <c r="L9" s="11" t="str">
        <f>[5]Dezembro!$C$15</f>
        <v>*</v>
      </c>
      <c r="M9" s="11" t="str">
        <f>[5]Dezembro!$C$16</f>
        <v>*</v>
      </c>
      <c r="N9" s="11" t="str">
        <f>[5]Dezembro!$C$17</f>
        <v>*</v>
      </c>
      <c r="O9" s="11" t="str">
        <f>[5]Dezembro!$C$18</f>
        <v>*</v>
      </c>
      <c r="P9" s="11" t="str">
        <f>[5]Dezembro!$C$19</f>
        <v>*</v>
      </c>
      <c r="Q9" s="11" t="str">
        <f>[5]Dezembro!$C$20</f>
        <v>*</v>
      </c>
      <c r="R9" s="11" t="str">
        <f>[5]Dezembro!$C$21</f>
        <v>*</v>
      </c>
      <c r="S9" s="11" t="str">
        <f>[5]Dezembro!$C$22</f>
        <v>*</v>
      </c>
      <c r="T9" s="11" t="str">
        <f>[5]Dezembro!$C$23</f>
        <v>*</v>
      </c>
      <c r="U9" s="11" t="str">
        <f>[5]Dezembro!$C$24</f>
        <v>*</v>
      </c>
      <c r="V9" s="11" t="str">
        <f>[5]Dezembro!$C$25</f>
        <v>*</v>
      </c>
      <c r="W9" s="11" t="str">
        <f>[5]Dezembro!$C$26</f>
        <v>*</v>
      </c>
      <c r="X9" s="11" t="str">
        <f>[5]Dezembro!$C$27</f>
        <v>*</v>
      </c>
      <c r="Y9" s="11" t="str">
        <f>[5]Dezembro!$C$28</f>
        <v>*</v>
      </c>
      <c r="Z9" s="11" t="str">
        <f>[5]Dezembro!$C$29</f>
        <v>*</v>
      </c>
      <c r="AA9" s="11" t="str">
        <f>[5]Dezembro!$C$30</f>
        <v>*</v>
      </c>
      <c r="AB9" s="11" t="str">
        <f>[5]Dezembro!$C$31</f>
        <v>*</v>
      </c>
      <c r="AC9" s="11" t="str">
        <f>[5]Dezembro!$C$32</f>
        <v>*</v>
      </c>
      <c r="AD9" s="11" t="str">
        <f>[5]Dezembro!$C$33</f>
        <v>*</v>
      </c>
      <c r="AE9" s="11" t="str">
        <f>[5]Dezembro!$C$34</f>
        <v>*</v>
      </c>
      <c r="AF9" s="11" t="str">
        <f>[5]Dezembro!$C$35</f>
        <v>*</v>
      </c>
      <c r="AG9" s="121">
        <f t="shared" si="1"/>
        <v>0</v>
      </c>
      <c r="AH9" s="91" t="e">
        <f t="shared" si="2"/>
        <v>#DIV/0!</v>
      </c>
    </row>
    <row r="10" spans="1:36" x14ac:dyDescent="0.2">
      <c r="A10" s="57" t="s">
        <v>97</v>
      </c>
      <c r="B10" s="11">
        <f>[6]Dezembro!$C$5</f>
        <v>32.1</v>
      </c>
      <c r="C10" s="11">
        <f>[6]Dezembro!$C$6</f>
        <v>32</v>
      </c>
      <c r="D10" s="11">
        <f>[6]Dezembro!$C$7</f>
        <v>30.7</v>
      </c>
      <c r="E10" s="11">
        <f>[6]Dezembro!$C$8</f>
        <v>28.6</v>
      </c>
      <c r="F10" s="11">
        <f>[6]Dezembro!$C$9</f>
        <v>29.8</v>
      </c>
      <c r="G10" s="11">
        <f>[6]Dezembro!$C$10</f>
        <v>31.4</v>
      </c>
      <c r="H10" s="11">
        <f>[6]Dezembro!$C$11</f>
        <v>31</v>
      </c>
      <c r="I10" s="11">
        <f>[6]Dezembro!$C$12</f>
        <v>33.4</v>
      </c>
      <c r="J10" s="11">
        <f>[6]Dezembro!$C$13</f>
        <v>32.4</v>
      </c>
      <c r="K10" s="11">
        <f>[6]Dezembro!$C$14</f>
        <v>29.6</v>
      </c>
      <c r="L10" s="11">
        <f>[6]Dezembro!$C$15</f>
        <v>29.2</v>
      </c>
      <c r="M10" s="11">
        <f>[6]Dezembro!$C$16</f>
        <v>29.9</v>
      </c>
      <c r="N10" s="11">
        <f>[6]Dezembro!$C$17</f>
        <v>30.9</v>
      </c>
      <c r="O10" s="11">
        <f>[6]Dezembro!$C$18</f>
        <v>33.299999999999997</v>
      </c>
      <c r="P10" s="11">
        <f>[6]Dezembro!$C$19</f>
        <v>33.5</v>
      </c>
      <c r="Q10" s="11">
        <f>[6]Dezembro!$C$20</f>
        <v>29.8</v>
      </c>
      <c r="R10" s="11">
        <f>[6]Dezembro!$C$21</f>
        <v>31.6</v>
      </c>
      <c r="S10" s="11">
        <f>[6]Dezembro!$C$22</f>
        <v>27.2</v>
      </c>
      <c r="T10" s="11">
        <f>[6]Dezembro!$C$23</f>
        <v>28.8</v>
      </c>
      <c r="U10" s="11">
        <f>[6]Dezembro!$C$24</f>
        <v>30.7</v>
      </c>
      <c r="V10" s="11">
        <f>[6]Dezembro!$C$25</f>
        <v>32</v>
      </c>
      <c r="W10" s="11">
        <f>[6]Dezembro!$C$26</f>
        <v>31.8</v>
      </c>
      <c r="X10" s="11">
        <f>[6]Dezembro!$C$27</f>
        <v>32.4</v>
      </c>
      <c r="Y10" s="11">
        <f>[6]Dezembro!$C$28</f>
        <v>32.200000000000003</v>
      </c>
      <c r="Z10" s="11">
        <f>[6]Dezembro!$C$29</f>
        <v>29.7</v>
      </c>
      <c r="AA10" s="11">
        <f>[6]Dezembro!$C$30</f>
        <v>31.7</v>
      </c>
      <c r="AB10" s="11">
        <f>[6]Dezembro!$C$31</f>
        <v>31.9</v>
      </c>
      <c r="AC10" s="11">
        <f>[6]Dezembro!$C$32</f>
        <v>30.2</v>
      </c>
      <c r="AD10" s="11">
        <f>[6]Dezembro!$C$33</f>
        <v>31.5</v>
      </c>
      <c r="AE10" s="11">
        <f>[6]Dezembro!$C$34</f>
        <v>32.799999999999997</v>
      </c>
      <c r="AF10" s="11">
        <f>[6]Dezembro!$C$35</f>
        <v>31.9</v>
      </c>
      <c r="AG10" s="121">
        <f t="shared" si="1"/>
        <v>33.5</v>
      </c>
      <c r="AH10" s="91">
        <f t="shared" si="2"/>
        <v>31.096774193548391</v>
      </c>
    </row>
    <row r="11" spans="1:36" x14ac:dyDescent="0.2">
      <c r="A11" s="57" t="s">
        <v>52</v>
      </c>
      <c r="B11" s="11">
        <f>[7]Dezembro!$C$5</f>
        <v>34.6</v>
      </c>
      <c r="C11" s="11">
        <f>[7]Dezembro!$C$6</f>
        <v>33</v>
      </c>
      <c r="D11" s="11">
        <f>[7]Dezembro!$C$7</f>
        <v>33.799999999999997</v>
      </c>
      <c r="E11" s="11">
        <f>[7]Dezembro!$C$8</f>
        <v>27.9</v>
      </c>
      <c r="F11" s="11">
        <f>[7]Dezembro!$C$9</f>
        <v>31.5</v>
      </c>
      <c r="G11" s="11">
        <f>[7]Dezembro!$C$10</f>
        <v>32</v>
      </c>
      <c r="H11" s="11">
        <f>[7]Dezembro!$C$11</f>
        <v>32.5</v>
      </c>
      <c r="I11" s="11">
        <f>[7]Dezembro!$C$12</f>
        <v>33.5</v>
      </c>
      <c r="J11" s="11">
        <f>[7]Dezembro!$C$13</f>
        <v>34.4</v>
      </c>
      <c r="K11" s="11">
        <f>[7]Dezembro!$C$14</f>
        <v>35.200000000000003</v>
      </c>
      <c r="L11" s="11">
        <f>[7]Dezembro!$C$15</f>
        <v>32.700000000000003</v>
      </c>
      <c r="M11" s="11">
        <f>[7]Dezembro!$C$16</f>
        <v>33.1</v>
      </c>
      <c r="N11" s="11">
        <f>[7]Dezembro!$C$17</f>
        <v>29.7</v>
      </c>
      <c r="O11" s="11">
        <f>[7]Dezembro!$C$18</f>
        <v>30.1</v>
      </c>
      <c r="P11" s="11">
        <f>[7]Dezembro!$C$19</f>
        <v>31.6</v>
      </c>
      <c r="Q11" s="11">
        <f>[7]Dezembro!$C$20</f>
        <v>32.799999999999997</v>
      </c>
      <c r="R11" s="11">
        <f>[7]Dezembro!$C$21</f>
        <v>32.1</v>
      </c>
      <c r="S11" s="11">
        <f>[7]Dezembro!$C$22</f>
        <v>27.6</v>
      </c>
      <c r="T11" s="11">
        <f>[7]Dezembro!$C$23</f>
        <v>27.3</v>
      </c>
      <c r="U11" s="11">
        <f>[7]Dezembro!$C$24</f>
        <v>30.5</v>
      </c>
      <c r="V11" s="11">
        <f>[7]Dezembro!$C$25</f>
        <v>30.2</v>
      </c>
      <c r="W11" s="11">
        <f>[7]Dezembro!$C$26</f>
        <v>29.7</v>
      </c>
      <c r="X11" s="11">
        <f>[7]Dezembro!$C$27</f>
        <v>31</v>
      </c>
      <c r="Y11" s="11">
        <f>[7]Dezembro!$C$28</f>
        <v>33.299999999999997</v>
      </c>
      <c r="Z11" s="11">
        <f>[7]Dezembro!$C$29</f>
        <v>28.8</v>
      </c>
      <c r="AA11" s="11">
        <f>[7]Dezembro!$C$30</f>
        <v>32.1</v>
      </c>
      <c r="AB11" s="11">
        <f>[7]Dezembro!$C$31</f>
        <v>32.5</v>
      </c>
      <c r="AC11" s="11">
        <f>[7]Dezembro!$C$32</f>
        <v>35.1</v>
      </c>
      <c r="AD11" s="11">
        <f>[7]Dezembro!$C$33</f>
        <v>32.1</v>
      </c>
      <c r="AE11" s="11">
        <f>[7]Dezembro!$C$34</f>
        <v>34</v>
      </c>
      <c r="AF11" s="11">
        <f>[7]Dezembro!$C$35</f>
        <v>33.4</v>
      </c>
      <c r="AG11" s="121">
        <f t="shared" si="1"/>
        <v>35.200000000000003</v>
      </c>
      <c r="AH11" s="91">
        <f t="shared" si="2"/>
        <v>31.874193548387098</v>
      </c>
    </row>
    <row r="12" spans="1:36" hidden="1" x14ac:dyDescent="0.2">
      <c r="A12" s="128" t="s">
        <v>31</v>
      </c>
      <c r="B12" s="11" t="str">
        <f>[8]Dezembro!$C$5</f>
        <v>*</v>
      </c>
      <c r="C12" s="11" t="str">
        <f>[8]Dezembro!$C$6</f>
        <v>*</v>
      </c>
      <c r="D12" s="11" t="str">
        <f>[8]Dezembro!$C$7</f>
        <v>*</v>
      </c>
      <c r="E12" s="11" t="str">
        <f>[8]Dezembro!$C$8</f>
        <v>*</v>
      </c>
      <c r="F12" s="11" t="str">
        <f>[8]Dezembro!$C$9</f>
        <v>*</v>
      </c>
      <c r="G12" s="11" t="str">
        <f>[8]Dezembro!$C$10</f>
        <v>*</v>
      </c>
      <c r="H12" s="11" t="str">
        <f>[8]Dezembro!$C$11</f>
        <v>*</v>
      </c>
      <c r="I12" s="11" t="str">
        <f>[8]Dezembro!$C$12</f>
        <v>*</v>
      </c>
      <c r="J12" s="11" t="str">
        <f>[8]Dezembro!$C$13</f>
        <v>*</v>
      </c>
      <c r="K12" s="11" t="str">
        <f>[8]Dezembro!$C$14</f>
        <v>*</v>
      </c>
      <c r="L12" s="11" t="str">
        <f>[8]Dezembro!$C$15</f>
        <v>*</v>
      </c>
      <c r="M12" s="11" t="str">
        <f>[8]Dezembro!$C$16</f>
        <v>*</v>
      </c>
      <c r="N12" s="11" t="str">
        <f>[8]Dezembro!$C$17</f>
        <v>*</v>
      </c>
      <c r="O12" s="11" t="str">
        <f>[8]Dezembro!$C$18</f>
        <v>*</v>
      </c>
      <c r="P12" s="11" t="str">
        <f>[8]Dezembro!$C$19</f>
        <v>*</v>
      </c>
      <c r="Q12" s="11" t="str">
        <f>[8]Dezembro!$C$20</f>
        <v>*</v>
      </c>
      <c r="R12" s="11" t="str">
        <f>[8]Dezembro!$C$21</f>
        <v>*</v>
      </c>
      <c r="S12" s="11" t="str">
        <f>[8]Dezembro!$C$22</f>
        <v>*</v>
      </c>
      <c r="T12" s="11" t="str">
        <f>[8]Dezembro!$C$23</f>
        <v>*</v>
      </c>
      <c r="U12" s="11" t="str">
        <f>[8]Dezembro!$C$24</f>
        <v>*</v>
      </c>
      <c r="V12" s="11" t="str">
        <f>[8]Dezembro!$C$25</f>
        <v>*</v>
      </c>
      <c r="W12" s="11" t="str">
        <f>[8]Dezembro!$C$26</f>
        <v>*</v>
      </c>
      <c r="X12" s="11" t="str">
        <f>[8]Dezembro!$C$27</f>
        <v>*</v>
      </c>
      <c r="Y12" s="11" t="str">
        <f>[8]Dezembro!$C$28</f>
        <v>*</v>
      </c>
      <c r="Z12" s="11" t="str">
        <f>[8]Dezembro!$C$29</f>
        <v>*</v>
      </c>
      <c r="AA12" s="11" t="str">
        <f>[8]Dezembro!$C$30</f>
        <v>*</v>
      </c>
      <c r="AB12" s="11" t="str">
        <f>[8]Dezembro!$C$31</f>
        <v>*</v>
      </c>
      <c r="AC12" s="11" t="str">
        <f>[8]Dezembro!$C$32</f>
        <v>*</v>
      </c>
      <c r="AD12" s="11" t="str">
        <f>[8]Dezembro!$C$33</f>
        <v>*</v>
      </c>
      <c r="AE12" s="11" t="str">
        <f>[8]Dezembro!$C$34</f>
        <v>*</v>
      </c>
      <c r="AF12" s="11" t="str">
        <f>[8]Dezembro!$C$35</f>
        <v>*</v>
      </c>
      <c r="AG12" s="121">
        <f t="shared" si="1"/>
        <v>0</v>
      </c>
      <c r="AH12" s="91" t="e">
        <f t="shared" si="2"/>
        <v>#DIV/0!</v>
      </c>
    </row>
    <row r="13" spans="1:36" hidden="1" x14ac:dyDescent="0.2">
      <c r="A13" s="129" t="s">
        <v>100</v>
      </c>
      <c r="B13" s="11" t="str">
        <f>[9]Dezembro!$C$5</f>
        <v>*</v>
      </c>
      <c r="C13" s="11" t="str">
        <f>[9]Dezembro!$C$6</f>
        <v>*</v>
      </c>
      <c r="D13" s="11" t="str">
        <f>[9]Dezembro!$C$7</f>
        <v>*</v>
      </c>
      <c r="E13" s="11" t="str">
        <f>[9]Dezembro!$C$8</f>
        <v>*</v>
      </c>
      <c r="F13" s="11" t="str">
        <f>[9]Dezembro!$C$9</f>
        <v>*</v>
      </c>
      <c r="G13" s="11" t="str">
        <f>[9]Dezembro!$C$10</f>
        <v>*</v>
      </c>
      <c r="H13" s="11" t="str">
        <f>[9]Dezembro!$C$11</f>
        <v>*</v>
      </c>
      <c r="I13" s="11" t="str">
        <f>[9]Dezembro!$C$12</f>
        <v>*</v>
      </c>
      <c r="J13" s="11" t="str">
        <f>[9]Dezembro!$C$13</f>
        <v>*</v>
      </c>
      <c r="K13" s="11" t="str">
        <f>[9]Dezembro!$C$14</f>
        <v>*</v>
      </c>
      <c r="L13" s="11" t="str">
        <f>[9]Dezembro!$C$15</f>
        <v>*</v>
      </c>
      <c r="M13" s="11" t="str">
        <f>[9]Dezembro!$C$16</f>
        <v>*</v>
      </c>
      <c r="N13" s="11" t="str">
        <f>[9]Dezembro!$C$17</f>
        <v>*</v>
      </c>
      <c r="O13" s="11" t="str">
        <f>[9]Dezembro!$C$18</f>
        <v>*</v>
      </c>
      <c r="P13" s="11" t="str">
        <f>[9]Dezembro!$C$19</f>
        <v>*</v>
      </c>
      <c r="Q13" s="11" t="str">
        <f>[9]Dezembro!$C$20</f>
        <v>*</v>
      </c>
      <c r="R13" s="11" t="str">
        <f>[9]Dezembro!$C$21</f>
        <v>*</v>
      </c>
      <c r="S13" s="11" t="str">
        <f>[9]Dezembro!$C$22</f>
        <v>*</v>
      </c>
      <c r="T13" s="11" t="str">
        <f>[9]Dezembro!$C$23</f>
        <v>*</v>
      </c>
      <c r="U13" s="11" t="str">
        <f>[9]Dezembro!$C$24</f>
        <v>*</v>
      </c>
      <c r="V13" s="11" t="str">
        <f>[9]Dezembro!$C$25</f>
        <v>*</v>
      </c>
      <c r="W13" s="11" t="str">
        <f>[9]Dezembro!$C$26</f>
        <v>*</v>
      </c>
      <c r="X13" s="11" t="str">
        <f>[9]Dezembro!$C$27</f>
        <v>*</v>
      </c>
      <c r="Y13" s="11" t="str">
        <f>[9]Dezembro!$C$28</f>
        <v>*</v>
      </c>
      <c r="Z13" s="11" t="str">
        <f>[9]Dezembro!$C$29</f>
        <v>*</v>
      </c>
      <c r="AA13" s="11" t="str">
        <f>[9]Dezembro!$C$30</f>
        <v>*</v>
      </c>
      <c r="AB13" s="11" t="str">
        <f>[9]Dezembro!$C$31</f>
        <v>*</v>
      </c>
      <c r="AC13" s="11" t="str">
        <f>[9]Dezembro!$C$32</f>
        <v>*</v>
      </c>
      <c r="AD13" s="11" t="str">
        <f>[9]Dezembro!$C$33</f>
        <v>*</v>
      </c>
      <c r="AE13" s="11" t="str">
        <f>[9]Dezembro!$C$34</f>
        <v>*</v>
      </c>
      <c r="AF13" s="11" t="str">
        <f>[9]Dezembro!$C$35</f>
        <v>*</v>
      </c>
      <c r="AG13" s="121">
        <f t="shared" si="1"/>
        <v>0</v>
      </c>
      <c r="AH13" s="91" t="e">
        <f t="shared" si="2"/>
        <v>#DIV/0!</v>
      </c>
    </row>
    <row r="14" spans="1:36" hidden="1" x14ac:dyDescent="0.2">
      <c r="A14" s="128" t="s">
        <v>104</v>
      </c>
      <c r="B14" s="11" t="str">
        <f>[10]Dezembro!$C$5</f>
        <v>*</v>
      </c>
      <c r="C14" s="11" t="str">
        <f>[10]Dezembro!$C$6</f>
        <v>*</v>
      </c>
      <c r="D14" s="11" t="str">
        <f>[10]Dezembro!$C$7</f>
        <v>*</v>
      </c>
      <c r="E14" s="11" t="str">
        <f>[10]Dezembro!$C$8</f>
        <v>*</v>
      </c>
      <c r="F14" s="11" t="str">
        <f>[10]Dezembro!$C$9</f>
        <v>*</v>
      </c>
      <c r="G14" s="11" t="str">
        <f>[10]Dezembro!$C$10</f>
        <v>*</v>
      </c>
      <c r="H14" s="11" t="str">
        <f>[10]Dezembro!$C$11</f>
        <v>*</v>
      </c>
      <c r="I14" s="11" t="str">
        <f>[10]Dezembro!$C$12</f>
        <v>*</v>
      </c>
      <c r="J14" s="11" t="str">
        <f>[10]Dezembro!$C$13</f>
        <v>*</v>
      </c>
      <c r="K14" s="11" t="str">
        <f>[10]Dezembro!$C$14</f>
        <v>*</v>
      </c>
      <c r="L14" s="11" t="str">
        <f>[10]Dezembro!$C$15</f>
        <v>*</v>
      </c>
      <c r="M14" s="11" t="str">
        <f>[10]Dezembro!$C$16</f>
        <v>*</v>
      </c>
      <c r="N14" s="11" t="str">
        <f>[10]Dezembro!$C$17</f>
        <v>*</v>
      </c>
      <c r="O14" s="11" t="str">
        <f>[10]Dezembro!$C$18</f>
        <v>*</v>
      </c>
      <c r="P14" s="11" t="str">
        <f>[10]Dezembro!$C$19</f>
        <v>*</v>
      </c>
      <c r="Q14" s="11" t="str">
        <f>[10]Dezembro!$C$20</f>
        <v>*</v>
      </c>
      <c r="R14" s="11" t="str">
        <f>[10]Dezembro!$C$21</f>
        <v>*</v>
      </c>
      <c r="S14" s="11" t="str">
        <f>[10]Dezembro!$C$22</f>
        <v>*</v>
      </c>
      <c r="T14" s="11" t="str">
        <f>[10]Dezembro!$C$23</f>
        <v>*</v>
      </c>
      <c r="U14" s="11" t="str">
        <f>[10]Dezembro!$C$24</f>
        <v>*</v>
      </c>
      <c r="V14" s="11" t="str">
        <f>[10]Dezembro!$C$25</f>
        <v>*</v>
      </c>
      <c r="W14" s="11" t="str">
        <f>[10]Dezembro!$C$26</f>
        <v>*</v>
      </c>
      <c r="X14" s="11" t="str">
        <f>[10]Dezembro!$C$27</f>
        <v>*</v>
      </c>
      <c r="Y14" s="11" t="str">
        <f>[10]Dezembro!$C$28</f>
        <v>*</v>
      </c>
      <c r="Z14" s="11" t="str">
        <f>[10]Dezembro!$C$29</f>
        <v>*</v>
      </c>
      <c r="AA14" s="11" t="str">
        <f>[10]Dezembro!$C$30</f>
        <v>*</v>
      </c>
      <c r="AB14" s="11" t="str">
        <f>[10]Dezembro!$C$31</f>
        <v>*</v>
      </c>
      <c r="AC14" s="11" t="str">
        <f>[10]Dezembro!$C$32</f>
        <v>*</v>
      </c>
      <c r="AD14" s="11" t="str">
        <f>[10]Dezembro!$C$33</f>
        <v>*</v>
      </c>
      <c r="AE14" s="11" t="str">
        <f>[10]Dezembro!$C$34</f>
        <v>*</v>
      </c>
      <c r="AF14" s="11" t="str">
        <f>[10]Dezembro!$C$35</f>
        <v>*</v>
      </c>
      <c r="AG14" s="121">
        <f t="shared" si="1"/>
        <v>0</v>
      </c>
      <c r="AH14" s="91" t="e">
        <f t="shared" si="2"/>
        <v>#DIV/0!</v>
      </c>
    </row>
    <row r="15" spans="1:36" x14ac:dyDescent="0.2">
      <c r="A15" s="57" t="s">
        <v>107</v>
      </c>
      <c r="B15" s="11">
        <f>[11]Dezembro!$C$5</f>
        <v>34.700000000000003</v>
      </c>
      <c r="C15" s="11">
        <f>[11]Dezembro!$C$6</f>
        <v>33.200000000000003</v>
      </c>
      <c r="D15" s="11">
        <f>[11]Dezembro!$C$7</f>
        <v>32</v>
      </c>
      <c r="E15" s="11">
        <f>[11]Dezembro!$C$8</f>
        <v>32</v>
      </c>
      <c r="F15" s="11">
        <f>[11]Dezembro!$C$9</f>
        <v>32.799999999999997</v>
      </c>
      <c r="G15" s="11">
        <f>[11]Dezembro!$C$10</f>
        <v>32.1</v>
      </c>
      <c r="H15" s="11">
        <f>[11]Dezembro!$C$11</f>
        <v>34.9</v>
      </c>
      <c r="I15" s="11">
        <f>[11]Dezembro!$C$12</f>
        <v>35.200000000000003</v>
      </c>
      <c r="J15" s="11">
        <f>[11]Dezembro!$C$13</f>
        <v>34.700000000000003</v>
      </c>
      <c r="K15" s="11">
        <f>[11]Dezembro!$C$14</f>
        <v>34.4</v>
      </c>
      <c r="L15" s="11">
        <f>[11]Dezembro!$C$15</f>
        <v>30.3</v>
      </c>
      <c r="M15" s="11">
        <f>[11]Dezembro!$C$16</f>
        <v>32.1</v>
      </c>
      <c r="N15" s="11">
        <f>[11]Dezembro!$C$17</f>
        <v>30.3</v>
      </c>
      <c r="O15" s="11">
        <f>[11]Dezembro!$C$18</f>
        <v>32.5</v>
      </c>
      <c r="P15" s="11">
        <f>[11]Dezembro!$C$19</f>
        <v>32.299999999999997</v>
      </c>
      <c r="Q15" s="11">
        <f>[11]Dezembro!$C$20</f>
        <v>32.200000000000003</v>
      </c>
      <c r="R15" s="11">
        <f>[11]Dezembro!$C$21</f>
        <v>33.4</v>
      </c>
      <c r="S15" s="11">
        <f>[11]Dezembro!$C$22</f>
        <v>25.1</v>
      </c>
      <c r="T15" s="11">
        <f>[11]Dezembro!$C$23</f>
        <v>28.6</v>
      </c>
      <c r="U15" s="11">
        <f>[11]Dezembro!$C$24</f>
        <v>30.2</v>
      </c>
      <c r="V15" s="11">
        <f>[11]Dezembro!$C$25</f>
        <v>31.2</v>
      </c>
      <c r="W15" s="11">
        <f>[11]Dezembro!$C$26</f>
        <v>31.5</v>
      </c>
      <c r="X15" s="11">
        <f>[11]Dezembro!$C$27</f>
        <v>32.299999999999997</v>
      </c>
      <c r="Y15" s="11">
        <f>[11]Dezembro!$C$28</f>
        <v>31.8</v>
      </c>
      <c r="Z15" s="11">
        <f>[11]Dezembro!$C$29</f>
        <v>28.6</v>
      </c>
      <c r="AA15" s="11">
        <f>[11]Dezembro!$C$30</f>
        <v>32</v>
      </c>
      <c r="AB15" s="11">
        <f>[11]Dezembro!$C$31</f>
        <v>34.299999999999997</v>
      </c>
      <c r="AC15" s="11">
        <f>[11]Dezembro!$C$32</f>
        <v>31.9</v>
      </c>
      <c r="AD15" s="11">
        <f>[11]Dezembro!$C$33</f>
        <v>30.2</v>
      </c>
      <c r="AE15" s="11">
        <f>[11]Dezembro!$C$34</f>
        <v>33</v>
      </c>
      <c r="AF15" s="11">
        <f>[11]Dezembro!$C$35</f>
        <v>34.299999999999997</v>
      </c>
      <c r="AG15" s="121">
        <f t="shared" si="1"/>
        <v>35.200000000000003</v>
      </c>
      <c r="AH15" s="91">
        <f t="shared" si="2"/>
        <v>32.067741935483873</v>
      </c>
    </row>
    <row r="16" spans="1:36" x14ac:dyDescent="0.2">
      <c r="A16" s="57" t="s">
        <v>154</v>
      </c>
      <c r="B16" s="11">
        <f>[12]Dezembro!$C$5</f>
        <v>33.1</v>
      </c>
      <c r="C16" s="11">
        <f>[12]Dezembro!$C$6</f>
        <v>33.200000000000003</v>
      </c>
      <c r="D16" s="11">
        <f>[12]Dezembro!$C$7</f>
        <v>30</v>
      </c>
      <c r="E16" s="11">
        <f>[12]Dezembro!$C$8</f>
        <v>30.2</v>
      </c>
      <c r="F16" s="11">
        <f>[12]Dezembro!$C$9</f>
        <v>31</v>
      </c>
      <c r="G16" s="11">
        <f>[12]Dezembro!$C$10</f>
        <v>32.299999999999997</v>
      </c>
      <c r="H16" s="11">
        <f>[12]Dezembro!$C$11</f>
        <v>31.7</v>
      </c>
      <c r="I16" s="11">
        <f>[12]Dezembro!$C$12</f>
        <v>32.4</v>
      </c>
      <c r="J16" s="11">
        <f>[12]Dezembro!$C$13</f>
        <v>32.1</v>
      </c>
      <c r="K16" s="11">
        <f>[12]Dezembro!$C$14</f>
        <v>30.2</v>
      </c>
      <c r="L16" s="11">
        <f>[12]Dezembro!$C$15</f>
        <v>29.6</v>
      </c>
      <c r="M16" s="11">
        <f>[12]Dezembro!$C$16</f>
        <v>32.799999999999997</v>
      </c>
      <c r="N16" s="11">
        <f>[12]Dezembro!$C$17</f>
        <v>33.4</v>
      </c>
      <c r="O16" s="11">
        <f>[12]Dezembro!$C$18</f>
        <v>34.200000000000003</v>
      </c>
      <c r="P16" s="11">
        <f>[12]Dezembro!$C$19</f>
        <v>32.1</v>
      </c>
      <c r="Q16" s="11">
        <f>[12]Dezembro!$C$20</f>
        <v>30.9</v>
      </c>
      <c r="R16" s="11">
        <f>[12]Dezembro!$C$21</f>
        <v>32.299999999999997</v>
      </c>
      <c r="S16" s="11">
        <f>[12]Dezembro!$C$22</f>
        <v>31</v>
      </c>
      <c r="T16" s="11">
        <f>[12]Dezembro!$C$23</f>
        <v>30.7</v>
      </c>
      <c r="U16" s="11">
        <f>[12]Dezembro!$C$24</f>
        <v>32.4</v>
      </c>
      <c r="V16" s="11">
        <f>[12]Dezembro!$C$25</f>
        <v>32.9</v>
      </c>
      <c r="W16" s="11">
        <f>[12]Dezembro!$C$26</f>
        <v>33</v>
      </c>
      <c r="X16" s="11">
        <f>[12]Dezembro!$C$27</f>
        <v>33.5</v>
      </c>
      <c r="Y16" s="11">
        <f>[12]Dezembro!$C$28</f>
        <v>32.700000000000003</v>
      </c>
      <c r="Z16" s="11">
        <f>[12]Dezembro!$C$29</f>
        <v>32.1</v>
      </c>
      <c r="AA16" s="11">
        <f>[12]Dezembro!$C$30</f>
        <v>32.5</v>
      </c>
      <c r="AB16" s="11">
        <f>[12]Dezembro!$C$31</f>
        <v>33</v>
      </c>
      <c r="AC16" s="11">
        <f>[12]Dezembro!$C$32</f>
        <v>31.7</v>
      </c>
      <c r="AD16" s="11">
        <f>[12]Dezembro!$C$33</f>
        <v>31.9</v>
      </c>
      <c r="AE16" s="11">
        <f>[12]Dezembro!$C$34</f>
        <v>33</v>
      </c>
      <c r="AF16" s="11">
        <f>[12]Dezembro!$C$35</f>
        <v>32.4</v>
      </c>
      <c r="AG16" s="121">
        <f t="shared" si="1"/>
        <v>34.200000000000003</v>
      </c>
      <c r="AH16" s="91">
        <f t="shared" si="2"/>
        <v>32.0741935483871</v>
      </c>
      <c r="AJ16" s="12" t="s">
        <v>35</v>
      </c>
    </row>
    <row r="17" spans="1:39" x14ac:dyDescent="0.2">
      <c r="A17" s="57" t="s">
        <v>2</v>
      </c>
      <c r="B17" s="11">
        <f>[13]Dezembro!$C$5</f>
        <v>32.5</v>
      </c>
      <c r="C17" s="11">
        <f>[13]Dezembro!$C$6</f>
        <v>32</v>
      </c>
      <c r="D17" s="11">
        <f>[13]Dezembro!$C$7</f>
        <v>31.2</v>
      </c>
      <c r="E17" s="11">
        <f>[13]Dezembro!$C$8</f>
        <v>29.6</v>
      </c>
      <c r="F17" s="11">
        <f>[13]Dezembro!$C$9</f>
        <v>29.8</v>
      </c>
      <c r="G17" s="11">
        <f>[13]Dezembro!$C$10</f>
        <v>31.8</v>
      </c>
      <c r="H17" s="11">
        <f>[13]Dezembro!$C$11</f>
        <v>32.9</v>
      </c>
      <c r="I17" s="11">
        <f>[13]Dezembro!$C$12</f>
        <v>34</v>
      </c>
      <c r="J17" s="11">
        <f>[13]Dezembro!$C$13</f>
        <v>33.299999999999997</v>
      </c>
      <c r="K17" s="11">
        <f>[13]Dezembro!$C$14</f>
        <v>31.6</v>
      </c>
      <c r="L17" s="11">
        <f>[13]Dezembro!$C$15</f>
        <v>29.6</v>
      </c>
      <c r="M17" s="11">
        <f>[13]Dezembro!$C$16</f>
        <v>31</v>
      </c>
      <c r="N17" s="11">
        <f>[13]Dezembro!$C$17</f>
        <v>31.5</v>
      </c>
      <c r="O17" s="11">
        <f>[13]Dezembro!$C$18</f>
        <v>34.299999999999997</v>
      </c>
      <c r="P17" s="11">
        <f>[13]Dezembro!$C$19</f>
        <v>34.5</v>
      </c>
      <c r="Q17" s="11">
        <f>[13]Dezembro!$C$20</f>
        <v>32.200000000000003</v>
      </c>
      <c r="R17" s="11">
        <f>[13]Dezembro!$C$21</f>
        <v>32.5</v>
      </c>
      <c r="S17" s="11">
        <f>[13]Dezembro!$C$22</f>
        <v>25.2</v>
      </c>
      <c r="T17" s="11">
        <f>[13]Dezembro!$C$23</f>
        <v>28.4</v>
      </c>
      <c r="U17" s="11">
        <f>[13]Dezembro!$C$24</f>
        <v>31.2</v>
      </c>
      <c r="V17" s="11">
        <f>[13]Dezembro!$C$25</f>
        <v>32.1</v>
      </c>
      <c r="W17" s="11">
        <f>[13]Dezembro!$C$26</f>
        <v>31.6</v>
      </c>
      <c r="X17" s="11">
        <f>[13]Dezembro!$C$27</f>
        <v>32.700000000000003</v>
      </c>
      <c r="Y17" s="11">
        <f>[13]Dezembro!$C$28</f>
        <v>31.7</v>
      </c>
      <c r="Z17" s="11">
        <f>[13]Dezembro!$C$29</f>
        <v>30.9</v>
      </c>
      <c r="AA17" s="11">
        <f>[13]Dezembro!$C$30</f>
        <v>31.6</v>
      </c>
      <c r="AB17" s="11">
        <f>[13]Dezembro!$C$31</f>
        <v>33.700000000000003</v>
      </c>
      <c r="AC17" s="11">
        <f>[13]Dezembro!$C$32</f>
        <v>31.5</v>
      </c>
      <c r="AD17" s="11">
        <f>[13]Dezembro!$C$33</f>
        <v>31.6</v>
      </c>
      <c r="AE17" s="11">
        <f>[13]Dezembro!$C$34</f>
        <v>33.4</v>
      </c>
      <c r="AF17" s="11">
        <f>[13]Dezembro!$C$35</f>
        <v>31.9</v>
      </c>
      <c r="AG17" s="121">
        <f t="shared" si="1"/>
        <v>34.5</v>
      </c>
      <c r="AH17" s="91">
        <f t="shared" si="2"/>
        <v>31.670967741935492</v>
      </c>
      <c r="AJ17" s="12" t="s">
        <v>35</v>
      </c>
    </row>
    <row r="18" spans="1:39" hidden="1" x14ac:dyDescent="0.2">
      <c r="A18" s="57" t="s">
        <v>3</v>
      </c>
      <c r="B18" s="11" t="str">
        <f>[14]Dezembro!$C$5</f>
        <v>*</v>
      </c>
      <c r="C18" s="11" t="str">
        <f>[14]Dezembro!$C$6</f>
        <v>*</v>
      </c>
      <c r="D18" s="11" t="str">
        <f>[14]Dezembro!$C$7</f>
        <v>*</v>
      </c>
      <c r="E18" s="11" t="str">
        <f>[14]Dezembro!$C$8</f>
        <v>*</v>
      </c>
      <c r="F18" s="11" t="str">
        <f>[14]Dezembro!$C$9</f>
        <v>*</v>
      </c>
      <c r="G18" s="11" t="str">
        <f>[14]Dezembro!$C$10</f>
        <v>*</v>
      </c>
      <c r="H18" s="11" t="str">
        <f>[14]Dezembro!$C$11</f>
        <v>*</v>
      </c>
      <c r="I18" s="11" t="str">
        <f>[14]Dezembro!$C$12</f>
        <v>*</v>
      </c>
      <c r="J18" s="11" t="str">
        <f>[14]Dezembro!$C$13</f>
        <v>*</v>
      </c>
      <c r="K18" s="11" t="str">
        <f>[14]Dezembro!$C$14</f>
        <v>*</v>
      </c>
      <c r="L18" s="11" t="str">
        <f>[14]Dezembro!$C$15</f>
        <v>*</v>
      </c>
      <c r="M18" s="11" t="str">
        <f>[14]Dezembro!$C$16</f>
        <v>*</v>
      </c>
      <c r="N18" s="11" t="str">
        <f>[14]Dezembro!$C$17</f>
        <v>*</v>
      </c>
      <c r="O18" s="11" t="str">
        <f>[14]Dezembro!$C$18</f>
        <v>*</v>
      </c>
      <c r="P18" s="11" t="str">
        <f>[14]Dezembro!$C$19</f>
        <v>*</v>
      </c>
      <c r="Q18" s="11" t="str">
        <f>[14]Dezembro!$C$20</f>
        <v>*</v>
      </c>
      <c r="R18" s="11" t="str">
        <f>[14]Dezembro!$C$21</f>
        <v>*</v>
      </c>
      <c r="S18" s="11" t="str">
        <f>[14]Dezembro!$C$22</f>
        <v>*</v>
      </c>
      <c r="T18" s="11" t="str">
        <f>[14]Dezembro!$C$23</f>
        <v>*</v>
      </c>
      <c r="U18" s="11" t="str">
        <f>[14]Dezembro!$C$24</f>
        <v>*</v>
      </c>
      <c r="V18" s="11" t="str">
        <f>[14]Dezembro!$C$25</f>
        <v>*</v>
      </c>
      <c r="W18" s="11" t="str">
        <f>[14]Dezembro!$C$26</f>
        <v>*</v>
      </c>
      <c r="X18" s="11" t="str">
        <f>[14]Dezembro!$C$27</f>
        <v>*</v>
      </c>
      <c r="Y18" s="11" t="str">
        <f>[14]Dezembro!$C$28</f>
        <v>*</v>
      </c>
      <c r="Z18" s="11" t="str">
        <f>[14]Dezembro!$C$29</f>
        <v>*</v>
      </c>
      <c r="AA18" s="11" t="str">
        <f>[14]Dezembro!$C$30</f>
        <v>*</v>
      </c>
      <c r="AB18" s="11" t="str">
        <f>[14]Dezembro!$C$31</f>
        <v>*</v>
      </c>
      <c r="AC18" s="11" t="str">
        <f>[14]Dezembro!$C$32</f>
        <v>*</v>
      </c>
      <c r="AD18" s="11" t="str">
        <f>[14]Dezembro!$C$33</f>
        <v>*</v>
      </c>
      <c r="AE18" s="11" t="str">
        <f>[14]Dezembro!$C$34</f>
        <v>*</v>
      </c>
      <c r="AF18" s="11" t="str">
        <f>[14]Dezembro!$C$35</f>
        <v>*</v>
      </c>
      <c r="AG18" s="121">
        <f t="shared" si="1"/>
        <v>0</v>
      </c>
      <c r="AH18" s="91" t="e">
        <f t="shared" si="2"/>
        <v>#DIV/0!</v>
      </c>
      <c r="AI18" s="12" t="s">
        <v>35</v>
      </c>
      <c r="AJ18" s="12" t="s">
        <v>35</v>
      </c>
    </row>
    <row r="19" spans="1:39" x14ac:dyDescent="0.2">
      <c r="A19" s="57" t="s">
        <v>4</v>
      </c>
      <c r="B19" s="11">
        <f>[15]Dezembro!$C$5</f>
        <v>30.7</v>
      </c>
      <c r="C19" s="11">
        <f>[15]Dezembro!$C$6</f>
        <v>27.3</v>
      </c>
      <c r="D19" s="11">
        <f>[15]Dezembro!$C$7</f>
        <v>28.2</v>
      </c>
      <c r="E19" s="11">
        <f>[15]Dezembro!$C$8</f>
        <v>26.5</v>
      </c>
      <c r="F19" s="11">
        <f>[15]Dezembro!$C$9</f>
        <v>28.6</v>
      </c>
      <c r="G19" s="11">
        <f>[15]Dezembro!$C$10</f>
        <v>28.7</v>
      </c>
      <c r="H19" s="11">
        <f>[15]Dezembro!$C$11</f>
        <v>29.1</v>
      </c>
      <c r="I19" s="11">
        <f>[15]Dezembro!$C$12</f>
        <v>30.2</v>
      </c>
      <c r="J19" s="11">
        <f>[15]Dezembro!$C$13</f>
        <v>30.2</v>
      </c>
      <c r="K19" s="11">
        <f>[15]Dezembro!$C$14</f>
        <v>30.5</v>
      </c>
      <c r="L19" s="11">
        <f>[15]Dezembro!$C$15</f>
        <v>27.3</v>
      </c>
      <c r="M19" s="11">
        <f>[15]Dezembro!$C$16</f>
        <v>30.6</v>
      </c>
      <c r="N19" s="11">
        <f>[15]Dezembro!$C$17</f>
        <v>31.3</v>
      </c>
      <c r="O19" s="11">
        <f>[15]Dezembro!$C$18</f>
        <v>30.5</v>
      </c>
      <c r="P19" s="11">
        <f>[15]Dezembro!$C$19</f>
        <v>29.9</v>
      </c>
      <c r="Q19" s="11">
        <f>[15]Dezembro!$C$20</f>
        <v>29.5</v>
      </c>
      <c r="R19" s="11">
        <f>[15]Dezembro!$C$21</f>
        <v>28.9</v>
      </c>
      <c r="S19" s="11">
        <f>[15]Dezembro!$C$22</f>
        <v>27.6</v>
      </c>
      <c r="T19" s="11">
        <f>[15]Dezembro!$C$23</f>
        <v>28.8</v>
      </c>
      <c r="U19" s="11">
        <f>[15]Dezembro!$C$24</f>
        <v>30.5</v>
      </c>
      <c r="V19" s="11">
        <f>[15]Dezembro!$C$25</f>
        <v>30.6</v>
      </c>
      <c r="W19" s="11">
        <f>[15]Dezembro!$C$26</f>
        <v>29.3</v>
      </c>
      <c r="X19" s="11">
        <f>[15]Dezembro!$C$27</f>
        <v>31.6</v>
      </c>
      <c r="Y19" s="11">
        <f>[15]Dezembro!$C$28</f>
        <v>29.9</v>
      </c>
      <c r="Z19" s="11">
        <f>[15]Dezembro!$C$29</f>
        <v>28.1</v>
      </c>
      <c r="AA19" s="11">
        <f>[15]Dezembro!$C$30</f>
        <v>28.7</v>
      </c>
      <c r="AB19" s="11">
        <f>[15]Dezembro!$C$31</f>
        <v>31.2</v>
      </c>
      <c r="AC19" s="11">
        <f>[15]Dezembro!$C$32</f>
        <v>29.3</v>
      </c>
      <c r="AD19" s="11">
        <f>[15]Dezembro!$C$33</f>
        <v>25.3</v>
      </c>
      <c r="AE19" s="11">
        <f>[15]Dezembro!$C$34</f>
        <v>29</v>
      </c>
      <c r="AF19" s="11">
        <f>[15]Dezembro!$C$35</f>
        <v>28.9</v>
      </c>
      <c r="AG19" s="121">
        <f t="shared" si="1"/>
        <v>31.6</v>
      </c>
      <c r="AH19" s="91">
        <f t="shared" si="2"/>
        <v>29.251612903225805</v>
      </c>
    </row>
    <row r="20" spans="1:39" x14ac:dyDescent="0.2">
      <c r="A20" s="57" t="s">
        <v>5</v>
      </c>
      <c r="B20" s="11">
        <f>[16]Dezembro!$C$5</f>
        <v>31.6</v>
      </c>
      <c r="C20" s="11">
        <f>[16]Dezembro!$C$6</f>
        <v>32.700000000000003</v>
      </c>
      <c r="D20" s="11">
        <f>[16]Dezembro!$C$7</f>
        <v>33.799999999999997</v>
      </c>
      <c r="E20" s="11">
        <f>[16]Dezembro!$C$8</f>
        <v>33.6</v>
      </c>
      <c r="F20" s="11">
        <f>[16]Dezembro!$C$9</f>
        <v>34.700000000000003</v>
      </c>
      <c r="G20" s="11">
        <f>[16]Dezembro!$C$10</f>
        <v>36.4</v>
      </c>
      <c r="H20" s="11">
        <f>[16]Dezembro!$C$11</f>
        <v>38.200000000000003</v>
      </c>
      <c r="I20" s="11">
        <f>[16]Dezembro!$C$12</f>
        <v>41.2</v>
      </c>
      <c r="J20" s="11">
        <f>[16]Dezembro!$C$13</f>
        <v>41.4</v>
      </c>
      <c r="K20" s="11">
        <f>[16]Dezembro!$C$14</f>
        <v>35.5</v>
      </c>
      <c r="L20" s="11">
        <f>[16]Dezembro!$C$15</f>
        <v>30.6</v>
      </c>
      <c r="M20" s="11">
        <f>[16]Dezembro!$C$16</f>
        <v>35.299999999999997</v>
      </c>
      <c r="N20" s="11">
        <f>[16]Dezembro!$C$17</f>
        <v>36.4</v>
      </c>
      <c r="O20" s="11">
        <f>[16]Dezembro!$C$18</f>
        <v>38.9</v>
      </c>
      <c r="P20" s="11">
        <f>[16]Dezembro!$C$19</f>
        <v>39.9</v>
      </c>
      <c r="Q20" s="11">
        <f>[16]Dezembro!$C$20</f>
        <v>34.1</v>
      </c>
      <c r="R20" s="11">
        <f>[16]Dezembro!$C$21</f>
        <v>34.200000000000003</v>
      </c>
      <c r="S20" s="11">
        <f>[16]Dezembro!$C$22</f>
        <v>30.5</v>
      </c>
      <c r="T20" s="11">
        <f>[16]Dezembro!$C$23</f>
        <v>31.1</v>
      </c>
      <c r="U20" s="11">
        <f>[16]Dezembro!$C$24</f>
        <v>35.299999999999997</v>
      </c>
      <c r="V20" s="11">
        <f>[16]Dezembro!$C$25</f>
        <v>36.5</v>
      </c>
      <c r="W20" s="11">
        <f>[16]Dezembro!$C$26</f>
        <v>37.5</v>
      </c>
      <c r="X20" s="11">
        <f>[16]Dezembro!$C$27</f>
        <v>38.5</v>
      </c>
      <c r="Y20" s="11">
        <f>[16]Dezembro!$C$28</f>
        <v>31.4</v>
      </c>
      <c r="Z20" s="11">
        <f>[16]Dezembro!$C$29</f>
        <v>33</v>
      </c>
      <c r="AA20" s="11">
        <f>[16]Dezembro!$C$30</f>
        <v>34.5</v>
      </c>
      <c r="AB20" s="11">
        <f>[16]Dezembro!$C$31</f>
        <v>37.200000000000003</v>
      </c>
      <c r="AC20" s="11">
        <f>[16]Dezembro!$C$32</f>
        <v>34</v>
      </c>
      <c r="AD20" s="11">
        <f>[16]Dezembro!$C$33</f>
        <v>35</v>
      </c>
      <c r="AE20" s="11">
        <f>[16]Dezembro!$C$34</f>
        <v>36.4</v>
      </c>
      <c r="AF20" s="11">
        <f>[16]Dezembro!$C$35</f>
        <v>37.200000000000003</v>
      </c>
      <c r="AG20" s="121">
        <f t="shared" si="1"/>
        <v>41.4</v>
      </c>
      <c r="AH20" s="91">
        <f t="shared" si="2"/>
        <v>35.374193548387105</v>
      </c>
      <c r="AI20" s="12" t="s">
        <v>35</v>
      </c>
      <c r="AJ20" t="s">
        <v>35</v>
      </c>
      <c r="AL20" t="s">
        <v>35</v>
      </c>
    </row>
    <row r="21" spans="1:39" x14ac:dyDescent="0.2">
      <c r="A21" s="57" t="s">
        <v>33</v>
      </c>
      <c r="B21" s="11">
        <f>[17]Dezembro!$C$5</f>
        <v>31.8</v>
      </c>
      <c r="C21" s="11">
        <f>[17]Dezembro!$C$6</f>
        <v>31.2</v>
      </c>
      <c r="D21" s="11">
        <f>[17]Dezembro!$C$7</f>
        <v>28.7</v>
      </c>
      <c r="E21" s="11">
        <f>[17]Dezembro!$C$8</f>
        <v>28.4</v>
      </c>
      <c r="F21" s="11">
        <f>[17]Dezembro!$C$9</f>
        <v>30.5</v>
      </c>
      <c r="G21" s="11">
        <f>[17]Dezembro!$C$10</f>
        <v>29.9</v>
      </c>
      <c r="H21" s="11">
        <f>[17]Dezembro!$C$11</f>
        <v>30.9</v>
      </c>
      <c r="I21" s="11">
        <f>[17]Dezembro!$C$12</f>
        <v>30.4</v>
      </c>
      <c r="J21" s="11">
        <f>[17]Dezembro!$C$13</f>
        <v>31.7</v>
      </c>
      <c r="K21" s="11">
        <f>[17]Dezembro!$C$14</f>
        <v>30.6</v>
      </c>
      <c r="L21" s="11">
        <f>[17]Dezembro!$C$15</f>
        <v>29</v>
      </c>
      <c r="M21" s="11">
        <f>[17]Dezembro!$C$16</f>
        <v>30.7</v>
      </c>
      <c r="N21" s="11">
        <f>[17]Dezembro!$C$17</f>
        <v>30.9</v>
      </c>
      <c r="O21" s="11">
        <f>[17]Dezembro!$C$18</f>
        <v>30.4</v>
      </c>
      <c r="P21" s="11">
        <f>[17]Dezembro!$C$19</f>
        <v>29.4</v>
      </c>
      <c r="Q21" s="11">
        <f>[17]Dezembro!$C$20</f>
        <v>29.5</v>
      </c>
      <c r="R21" s="11">
        <f>[17]Dezembro!$C$21</f>
        <v>29.4</v>
      </c>
      <c r="S21" s="11">
        <f>[17]Dezembro!$C$22</f>
        <v>28.9</v>
      </c>
      <c r="T21" s="11">
        <f>[17]Dezembro!$C$23</f>
        <v>29</v>
      </c>
      <c r="U21" s="11">
        <f>[17]Dezembro!$C$24</f>
        <v>30.6</v>
      </c>
      <c r="V21" s="11">
        <f>[17]Dezembro!$C$25</f>
        <v>32</v>
      </c>
      <c r="W21" s="11">
        <f>[17]Dezembro!$C$26</f>
        <v>31.4</v>
      </c>
      <c r="X21" s="11">
        <f>[17]Dezembro!$C$27</f>
        <v>32.1</v>
      </c>
      <c r="Y21" s="11">
        <f>[17]Dezembro!$C$28</f>
        <v>30.1</v>
      </c>
      <c r="Z21" s="11">
        <f>[17]Dezembro!$C$29</f>
        <v>29.5</v>
      </c>
      <c r="AA21" s="11">
        <f>[17]Dezembro!$C$30</f>
        <v>29.1</v>
      </c>
      <c r="AB21" s="11">
        <f>[17]Dezembro!$C$31</f>
        <v>29.8</v>
      </c>
      <c r="AC21" s="11">
        <f>[17]Dezembro!$C$32</f>
        <v>29.7</v>
      </c>
      <c r="AD21" s="11">
        <f>[17]Dezembro!$C$33</f>
        <v>28.2</v>
      </c>
      <c r="AE21" s="11">
        <f>[17]Dezembro!$C$34</f>
        <v>30.3</v>
      </c>
      <c r="AF21" s="11">
        <f>[17]Dezembro!$C$35</f>
        <v>30.6</v>
      </c>
      <c r="AG21" s="121">
        <f t="shared" si="1"/>
        <v>32.1</v>
      </c>
      <c r="AH21" s="91">
        <f t="shared" si="2"/>
        <v>30.151612903225807</v>
      </c>
      <c r="AJ21" t="s">
        <v>215</v>
      </c>
      <c r="AL21" t="s">
        <v>35</v>
      </c>
    </row>
    <row r="22" spans="1:39" x14ac:dyDescent="0.2">
      <c r="A22" s="57" t="s">
        <v>6</v>
      </c>
      <c r="B22" s="11">
        <f>[18]Dezembro!$C$5</f>
        <v>35.1</v>
      </c>
      <c r="C22" s="11">
        <f>[18]Dezembro!$C$6</f>
        <v>35.4</v>
      </c>
      <c r="D22" s="11">
        <f>[18]Dezembro!$C$7</f>
        <v>34.6</v>
      </c>
      <c r="E22" s="11">
        <f>[18]Dezembro!$C$8</f>
        <v>33.4</v>
      </c>
      <c r="F22" s="11">
        <f>[18]Dezembro!$C$9</f>
        <v>31.8</v>
      </c>
      <c r="G22" s="11">
        <f>[18]Dezembro!$C$10</f>
        <v>34.4</v>
      </c>
      <c r="H22" s="11">
        <f>[18]Dezembro!$C$11</f>
        <v>34.700000000000003</v>
      </c>
      <c r="I22" s="11">
        <f>[18]Dezembro!$C$12</f>
        <v>34.700000000000003</v>
      </c>
      <c r="J22" s="11">
        <f>[18]Dezembro!$C$13</f>
        <v>35.1</v>
      </c>
      <c r="K22" s="11">
        <f>[18]Dezembro!$C$14</f>
        <v>29.7</v>
      </c>
      <c r="L22" s="11">
        <f>[18]Dezembro!$C$15</f>
        <v>32.299999999999997</v>
      </c>
      <c r="M22" s="11">
        <f>[18]Dezembro!$C$16</f>
        <v>34.200000000000003</v>
      </c>
      <c r="N22" s="11">
        <f>[18]Dezembro!$C$17</f>
        <v>35.4</v>
      </c>
      <c r="O22" s="11">
        <f>[18]Dezembro!$C$18</f>
        <v>33.4</v>
      </c>
      <c r="P22" s="11">
        <f>[18]Dezembro!$C$19</f>
        <v>33.5</v>
      </c>
      <c r="Q22" s="11">
        <f>[18]Dezembro!$C$20</f>
        <v>32</v>
      </c>
      <c r="R22" s="11">
        <f>[18]Dezembro!$C$21</f>
        <v>33.1</v>
      </c>
      <c r="S22" s="11">
        <f>[18]Dezembro!$C$22</f>
        <v>32.200000000000003</v>
      </c>
      <c r="T22" s="11">
        <f>[18]Dezembro!$C$23</f>
        <v>31.8</v>
      </c>
      <c r="U22" s="11">
        <f>[18]Dezembro!$C$24</f>
        <v>33.9</v>
      </c>
      <c r="V22" s="11">
        <f>[18]Dezembro!$C$25</f>
        <v>34.799999999999997</v>
      </c>
      <c r="W22" s="11">
        <f>[18]Dezembro!$C$26</f>
        <v>34.799999999999997</v>
      </c>
      <c r="X22" s="11">
        <f>[18]Dezembro!$C$27</f>
        <v>34.799999999999997</v>
      </c>
      <c r="Y22" s="11">
        <f>[18]Dezembro!$C$28</f>
        <v>33</v>
      </c>
      <c r="Z22" s="11">
        <f>[18]Dezembro!$C$29</f>
        <v>32.4</v>
      </c>
      <c r="AA22" s="11">
        <f>[18]Dezembro!$C$30</f>
        <v>33.4</v>
      </c>
      <c r="AB22" s="11">
        <f>[18]Dezembro!$C$31</f>
        <v>35.1</v>
      </c>
      <c r="AC22" s="11">
        <f>[18]Dezembro!$C$32</f>
        <v>32.799999999999997</v>
      </c>
      <c r="AD22" s="11">
        <f>[18]Dezembro!$C$33</f>
        <v>33</v>
      </c>
      <c r="AE22" s="11">
        <f>[18]Dezembro!$C$34</f>
        <v>35.200000000000003</v>
      </c>
      <c r="AF22" s="11">
        <f>[18]Dezembro!$C$35</f>
        <v>32.4</v>
      </c>
      <c r="AG22" s="121">
        <f t="shared" si="1"/>
        <v>35.4</v>
      </c>
      <c r="AH22" s="91">
        <f t="shared" si="2"/>
        <v>33.625806451612895</v>
      </c>
      <c r="AJ22" t="s">
        <v>35</v>
      </c>
      <c r="AL22" t="s">
        <v>35</v>
      </c>
    </row>
    <row r="23" spans="1:39" x14ac:dyDescent="0.2">
      <c r="A23" s="57" t="s">
        <v>7</v>
      </c>
      <c r="B23" s="11">
        <f>[19]Dezembro!$C$5</f>
        <v>33.6</v>
      </c>
      <c r="C23" s="11">
        <f>[19]Dezembro!$C$6</f>
        <v>33.299999999999997</v>
      </c>
      <c r="D23" s="11">
        <f>[19]Dezembro!$C$7</f>
        <v>31.6</v>
      </c>
      <c r="E23" s="11">
        <f>[19]Dezembro!$C$8</f>
        <v>29.7</v>
      </c>
      <c r="F23" s="11">
        <f>[19]Dezembro!$C$9</f>
        <v>31.5</v>
      </c>
      <c r="G23" s="11">
        <f>[19]Dezembro!$C$10</f>
        <v>31.3</v>
      </c>
      <c r="H23" s="11">
        <f>[19]Dezembro!$C$11</f>
        <v>34</v>
      </c>
      <c r="I23" s="11">
        <f>[19]Dezembro!$C$12</f>
        <v>34.6</v>
      </c>
      <c r="J23" s="11">
        <f>[19]Dezembro!$C$13</f>
        <v>34.1</v>
      </c>
      <c r="K23" s="11">
        <f>[19]Dezembro!$C$14</f>
        <v>33.6</v>
      </c>
      <c r="L23" s="11">
        <f>[19]Dezembro!$C$15</f>
        <v>30.1</v>
      </c>
      <c r="M23" s="11">
        <f>[19]Dezembro!$C$16</f>
        <v>31.7</v>
      </c>
      <c r="N23" s="11">
        <f>[19]Dezembro!$C$17</f>
        <v>31.8</v>
      </c>
      <c r="O23" s="11">
        <f>[19]Dezembro!$C$18</f>
        <v>32.1</v>
      </c>
      <c r="P23" s="11">
        <f>[19]Dezembro!$C$19</f>
        <v>32.700000000000003</v>
      </c>
      <c r="Q23" s="11">
        <f>[19]Dezembro!$C$20</f>
        <v>32.799999999999997</v>
      </c>
      <c r="R23" s="11">
        <f>[19]Dezembro!$C$21</f>
        <v>33.200000000000003</v>
      </c>
      <c r="S23" s="11">
        <f>[19]Dezembro!$C$22</f>
        <v>23.8</v>
      </c>
      <c r="T23" s="11">
        <f>[19]Dezembro!$C$23</f>
        <v>30.8</v>
      </c>
      <c r="U23" s="11">
        <f>[19]Dezembro!$C$24</f>
        <v>31.2</v>
      </c>
      <c r="V23" s="11">
        <f>[19]Dezembro!$C$25</f>
        <v>31.4</v>
      </c>
      <c r="W23" s="11">
        <f>[19]Dezembro!$C$26</f>
        <v>31.1</v>
      </c>
      <c r="X23" s="11">
        <f>[19]Dezembro!$C$27</f>
        <v>32.799999999999997</v>
      </c>
      <c r="Y23" s="11">
        <f>[19]Dezembro!$C$28</f>
        <v>32.299999999999997</v>
      </c>
      <c r="Z23" s="11">
        <f>[19]Dezembro!$C$29</f>
        <v>27.4</v>
      </c>
      <c r="AA23" s="11">
        <f>[19]Dezembro!$C$30</f>
        <v>30.7</v>
      </c>
      <c r="AB23" s="11">
        <f>[19]Dezembro!$C$31</f>
        <v>34.5</v>
      </c>
      <c r="AC23" s="11">
        <f>[19]Dezembro!$C$32</f>
        <v>33.4</v>
      </c>
      <c r="AD23" s="11">
        <f>[19]Dezembro!$C$33</f>
        <v>31</v>
      </c>
      <c r="AE23" s="11">
        <f>[19]Dezembro!$C$34</f>
        <v>33.6</v>
      </c>
      <c r="AF23" s="11">
        <f>[19]Dezembro!$C$35</f>
        <v>34.1</v>
      </c>
      <c r="AG23" s="121">
        <f t="shared" si="1"/>
        <v>34.6</v>
      </c>
      <c r="AH23" s="91">
        <f t="shared" si="2"/>
        <v>31.929032258064517</v>
      </c>
      <c r="AJ23" t="s">
        <v>35</v>
      </c>
      <c r="AL23" t="s">
        <v>35</v>
      </c>
    </row>
    <row r="24" spans="1:39" hidden="1" x14ac:dyDescent="0.2">
      <c r="A24" s="57" t="s">
        <v>155</v>
      </c>
      <c r="B24" s="11" t="str">
        <f>[20]Dezembro!$C$5</f>
        <v>*</v>
      </c>
      <c r="C24" s="11" t="str">
        <f>[20]Dezembro!$C$6</f>
        <v>*</v>
      </c>
      <c r="D24" s="11" t="str">
        <f>[20]Dezembro!$C$7</f>
        <v>*</v>
      </c>
      <c r="E24" s="11" t="str">
        <f>[20]Dezembro!$C$8</f>
        <v>*</v>
      </c>
      <c r="F24" s="11" t="str">
        <f>[20]Dezembro!$C$9</f>
        <v>*</v>
      </c>
      <c r="G24" s="11" t="str">
        <f>[20]Dezembro!$C$10</f>
        <v>*</v>
      </c>
      <c r="H24" s="11" t="str">
        <f>[20]Dezembro!$C$11</f>
        <v>*</v>
      </c>
      <c r="I24" s="11" t="str">
        <f>[20]Dezembro!$C$12</f>
        <v>*</v>
      </c>
      <c r="J24" s="11" t="str">
        <f>[20]Dezembro!$C$13</f>
        <v>*</v>
      </c>
      <c r="K24" s="11" t="str">
        <f>[20]Dezembro!$C$14</f>
        <v>*</v>
      </c>
      <c r="L24" s="11" t="str">
        <f>[20]Dezembro!$C$15</f>
        <v>*</v>
      </c>
      <c r="M24" s="11" t="str">
        <f>[20]Dezembro!$C$16</f>
        <v>*</v>
      </c>
      <c r="N24" s="11" t="str">
        <f>[20]Dezembro!$C$17</f>
        <v>*</v>
      </c>
      <c r="O24" s="11" t="str">
        <f>[20]Dezembro!$C$18</f>
        <v>*</v>
      </c>
      <c r="P24" s="11" t="str">
        <f>[20]Dezembro!$C$19</f>
        <v>*</v>
      </c>
      <c r="Q24" s="11" t="str">
        <f>[20]Dezembro!$C$20</f>
        <v>*</v>
      </c>
      <c r="R24" s="11" t="str">
        <f>[20]Dezembro!$C$21</f>
        <v>*</v>
      </c>
      <c r="S24" s="11" t="str">
        <f>[20]Dezembro!$C$22</f>
        <v>*</v>
      </c>
      <c r="T24" s="11" t="str">
        <f>[20]Dezembro!$C$23</f>
        <v>*</v>
      </c>
      <c r="U24" s="11" t="str">
        <f>[20]Dezembro!$C$24</f>
        <v>*</v>
      </c>
      <c r="V24" s="11" t="str">
        <f>[20]Dezembro!$C$25</f>
        <v>*</v>
      </c>
      <c r="W24" s="11" t="str">
        <f>[20]Dezembro!$C$26</f>
        <v>*</v>
      </c>
      <c r="X24" s="11" t="str">
        <f>[20]Dezembro!$C$27</f>
        <v>*</v>
      </c>
      <c r="Y24" s="11" t="str">
        <f>[20]Dezembro!$C$28</f>
        <v>*</v>
      </c>
      <c r="Z24" s="11" t="str">
        <f>[20]Dezembro!$C$29</f>
        <v>*</v>
      </c>
      <c r="AA24" s="11" t="str">
        <f>[20]Dezembro!$C$30</f>
        <v>*</v>
      </c>
      <c r="AB24" s="11" t="str">
        <f>[20]Dezembro!$C$31</f>
        <v>*</v>
      </c>
      <c r="AC24" s="11" t="str">
        <f>[20]Dezembro!$C$32</f>
        <v>*</v>
      </c>
      <c r="AD24" s="11" t="str">
        <f>[20]Dezembro!$C$33</f>
        <v>*</v>
      </c>
      <c r="AE24" s="11" t="str">
        <f>[20]Dezembro!$C$34</f>
        <v>*</v>
      </c>
      <c r="AF24" s="11" t="str">
        <f>[20]Dezembro!$C$35</f>
        <v>*</v>
      </c>
      <c r="AG24" s="121">
        <f t="shared" si="1"/>
        <v>0</v>
      </c>
      <c r="AH24" s="91" t="e">
        <f t="shared" si="2"/>
        <v>#DIV/0!</v>
      </c>
      <c r="AJ24" t="s">
        <v>35</v>
      </c>
      <c r="AK24" t="s">
        <v>35</v>
      </c>
      <c r="AL24" t="s">
        <v>35</v>
      </c>
      <c r="AM24" t="s">
        <v>35</v>
      </c>
    </row>
    <row r="25" spans="1:39" hidden="1" x14ac:dyDescent="0.2">
      <c r="A25" s="57" t="s">
        <v>156</v>
      </c>
      <c r="B25" s="11" t="str">
        <f>[21]Dezembro!$C$5</f>
        <v>*</v>
      </c>
      <c r="C25" s="11" t="str">
        <f>[21]Dezembro!$C$6</f>
        <v>*</v>
      </c>
      <c r="D25" s="11" t="str">
        <f>[21]Dezembro!$C$7</f>
        <v>*</v>
      </c>
      <c r="E25" s="11" t="str">
        <f>[21]Dezembro!$C$8</f>
        <v>*</v>
      </c>
      <c r="F25" s="11" t="str">
        <f>[21]Dezembro!$C$9</f>
        <v>*</v>
      </c>
      <c r="G25" s="11" t="str">
        <f>[21]Dezembro!$C$10</f>
        <v>*</v>
      </c>
      <c r="H25" s="11" t="str">
        <f>[21]Dezembro!$C$11</f>
        <v>*</v>
      </c>
      <c r="I25" s="11" t="str">
        <f>[21]Dezembro!$C$12</f>
        <v>*</v>
      </c>
      <c r="J25" s="11" t="str">
        <f>[21]Dezembro!$C$13</f>
        <v>*</v>
      </c>
      <c r="K25" s="11" t="str">
        <f>[21]Dezembro!$C$14</f>
        <v>*</v>
      </c>
      <c r="L25" s="11" t="str">
        <f>[21]Dezembro!$C$15</f>
        <v>*</v>
      </c>
      <c r="M25" s="11" t="str">
        <f>[21]Dezembro!$C$16</f>
        <v>*</v>
      </c>
      <c r="N25" s="11" t="str">
        <f>[21]Dezembro!$C$17</f>
        <v>*</v>
      </c>
      <c r="O25" s="11" t="str">
        <f>[21]Dezembro!$C$18</f>
        <v>*</v>
      </c>
      <c r="P25" s="11" t="str">
        <f>[21]Dezembro!$C$19</f>
        <v>*</v>
      </c>
      <c r="Q25" s="11" t="str">
        <f>[21]Dezembro!$C$20</f>
        <v>*</v>
      </c>
      <c r="R25" s="11" t="str">
        <f>[21]Dezembro!$C$21</f>
        <v>*</v>
      </c>
      <c r="S25" s="11" t="str">
        <f>[21]Dezembro!$C$22</f>
        <v>*</v>
      </c>
      <c r="T25" s="11" t="str">
        <f>[21]Dezembro!$C$23</f>
        <v>*</v>
      </c>
      <c r="U25" s="11" t="str">
        <f>[21]Dezembro!$C$24</f>
        <v>*</v>
      </c>
      <c r="V25" s="11" t="str">
        <f>[21]Dezembro!$C$25</f>
        <v>*</v>
      </c>
      <c r="W25" s="11" t="str">
        <f>[21]Dezembro!$C$26</f>
        <v>*</v>
      </c>
      <c r="X25" s="11" t="str">
        <f>[21]Dezembro!$C$27</f>
        <v>*</v>
      </c>
      <c r="Y25" s="11" t="str">
        <f>[21]Dezembro!$C$28</f>
        <v>*</v>
      </c>
      <c r="Z25" s="11" t="str">
        <f>[21]Dezembro!$C$29</f>
        <v>*</v>
      </c>
      <c r="AA25" s="11" t="str">
        <f>[21]Dezembro!$C$30</f>
        <v>*</v>
      </c>
      <c r="AB25" s="11" t="str">
        <f>[21]Dezembro!$C$31</f>
        <v>*</v>
      </c>
      <c r="AC25" s="11" t="str">
        <f>[21]Dezembro!$C$32</f>
        <v>*</v>
      </c>
      <c r="AD25" s="11" t="str">
        <f>[21]Dezembro!$C$33</f>
        <v>*</v>
      </c>
      <c r="AE25" s="11" t="str">
        <f>[21]Dezembro!$C$34</f>
        <v>*</v>
      </c>
      <c r="AF25" s="11" t="str">
        <f>[21]Dezembro!$C$35</f>
        <v>*</v>
      </c>
      <c r="AG25" s="121">
        <f t="shared" si="1"/>
        <v>0</v>
      </c>
      <c r="AH25" s="91" t="e">
        <f t="shared" si="2"/>
        <v>#DIV/0!</v>
      </c>
      <c r="AI25" s="12" t="s">
        <v>35</v>
      </c>
      <c r="AJ25" t="s">
        <v>35</v>
      </c>
      <c r="AK25" t="s">
        <v>35</v>
      </c>
      <c r="AM25" t="s">
        <v>35</v>
      </c>
    </row>
    <row r="26" spans="1:39" x14ac:dyDescent="0.2">
      <c r="A26" s="57" t="s">
        <v>157</v>
      </c>
      <c r="B26" s="11">
        <f>[22]Dezembro!$C$5</f>
        <v>35.1</v>
      </c>
      <c r="C26" s="11">
        <f>[22]Dezembro!$C$6</f>
        <v>34.4</v>
      </c>
      <c r="D26" s="11">
        <f>[22]Dezembro!$C$7</f>
        <v>33</v>
      </c>
      <c r="E26" s="11">
        <f>[22]Dezembro!$C$8</f>
        <v>30.9</v>
      </c>
      <c r="F26" s="11">
        <f>[22]Dezembro!$C$9</f>
        <v>32</v>
      </c>
      <c r="G26" s="11">
        <f>[22]Dezembro!$C$10</f>
        <v>33</v>
      </c>
      <c r="H26" s="11">
        <f>[22]Dezembro!$C$11</f>
        <v>34.299999999999997</v>
      </c>
      <c r="I26" s="11">
        <f>[22]Dezembro!$C$12</f>
        <v>35.299999999999997</v>
      </c>
      <c r="J26" s="11">
        <f>[22]Dezembro!$C$13</f>
        <v>34.9</v>
      </c>
      <c r="K26" s="11">
        <f>[22]Dezembro!$C$14</f>
        <v>34.299999999999997</v>
      </c>
      <c r="L26" s="11">
        <f>[22]Dezembro!$C$15</f>
        <v>32.4</v>
      </c>
      <c r="M26" s="11">
        <f>[22]Dezembro!$C$16</f>
        <v>32.700000000000003</v>
      </c>
      <c r="N26" s="11">
        <f>[22]Dezembro!$C$17</f>
        <v>32.700000000000003</v>
      </c>
      <c r="O26" s="11">
        <f>[22]Dezembro!$C$18</f>
        <v>34</v>
      </c>
      <c r="P26" s="11">
        <f>[22]Dezembro!$C$19</f>
        <v>34.6</v>
      </c>
      <c r="Q26" s="11">
        <f>[22]Dezembro!$C$20</f>
        <v>34.200000000000003</v>
      </c>
      <c r="R26" s="11">
        <f>[22]Dezembro!$C$21</f>
        <v>34.299999999999997</v>
      </c>
      <c r="S26" s="11">
        <f>[22]Dezembro!$C$22</f>
        <v>25.6</v>
      </c>
      <c r="T26" s="11">
        <f>[22]Dezembro!$C$23</f>
        <v>30.6</v>
      </c>
      <c r="U26" s="11">
        <f>[22]Dezembro!$C$24</f>
        <v>33.200000000000003</v>
      </c>
      <c r="V26" s="11">
        <f>[22]Dezembro!$C$25</f>
        <v>33</v>
      </c>
      <c r="W26" s="11">
        <f>[22]Dezembro!$C$26</f>
        <v>32.700000000000003</v>
      </c>
      <c r="X26" s="11">
        <f>[22]Dezembro!$C$27</f>
        <v>33.9</v>
      </c>
      <c r="Y26" s="11">
        <f>[22]Dezembro!$C$28</f>
        <v>33.299999999999997</v>
      </c>
      <c r="Z26" s="11">
        <f>[22]Dezembro!$C$29</f>
        <v>29.2</v>
      </c>
      <c r="AA26" s="11">
        <f>[22]Dezembro!$C$30</f>
        <v>32.200000000000003</v>
      </c>
      <c r="AB26" s="11">
        <f>[22]Dezembro!$C$31</f>
        <v>35.700000000000003</v>
      </c>
      <c r="AC26" s="11">
        <f>[22]Dezembro!$C$32</f>
        <v>34.200000000000003</v>
      </c>
      <c r="AD26" s="11">
        <f>[22]Dezembro!$C$33</f>
        <v>33.1</v>
      </c>
      <c r="AE26" s="11">
        <f>[22]Dezembro!$C$34</f>
        <v>35.200000000000003</v>
      </c>
      <c r="AF26" s="11">
        <f>[22]Dezembro!$C$35</f>
        <v>35.6</v>
      </c>
      <c r="AG26" s="121">
        <f t="shared" si="1"/>
        <v>35.700000000000003</v>
      </c>
      <c r="AH26" s="91">
        <f t="shared" si="2"/>
        <v>33.212903225806457</v>
      </c>
      <c r="AJ26" t="s">
        <v>35</v>
      </c>
      <c r="AL26" t="s">
        <v>35</v>
      </c>
    </row>
    <row r="27" spans="1:39" x14ac:dyDescent="0.2">
      <c r="A27" s="57" t="s">
        <v>8</v>
      </c>
      <c r="B27" s="11">
        <f>[23]Dezembro!$C$5</f>
        <v>34.4</v>
      </c>
      <c r="C27" s="11">
        <f>[23]Dezembro!$C$6</f>
        <v>33.6</v>
      </c>
      <c r="D27" s="11">
        <f>[23]Dezembro!$C$7</f>
        <v>31.5</v>
      </c>
      <c r="E27" s="11">
        <f>[23]Dezembro!$C$8</f>
        <v>31.4</v>
      </c>
      <c r="F27" s="11">
        <f>[23]Dezembro!$C$9</f>
        <v>29.5</v>
      </c>
      <c r="G27" s="11">
        <f>[23]Dezembro!$C$10</f>
        <v>33.6</v>
      </c>
      <c r="H27" s="11">
        <f>[23]Dezembro!$C$11</f>
        <v>34.200000000000003</v>
      </c>
      <c r="I27" s="11">
        <f>[23]Dezembro!$C$12</f>
        <v>34.1</v>
      </c>
      <c r="J27" s="11">
        <f>[23]Dezembro!$C$13</f>
        <v>33.299999999999997</v>
      </c>
      <c r="K27" s="11">
        <f>[23]Dezembro!$C$14</f>
        <v>32.200000000000003</v>
      </c>
      <c r="L27" s="11">
        <f>[23]Dezembro!$C$15</f>
        <v>29.1</v>
      </c>
      <c r="M27" s="11">
        <f>[23]Dezembro!$C$16</f>
        <v>33.200000000000003</v>
      </c>
      <c r="N27" s="11">
        <f>[23]Dezembro!$C$17</f>
        <v>32.200000000000003</v>
      </c>
      <c r="O27" s="11">
        <f>[23]Dezembro!$C$18</f>
        <v>30.7</v>
      </c>
      <c r="P27" s="11">
        <f>[23]Dezembro!$C$19</f>
        <v>32.299999999999997</v>
      </c>
      <c r="Q27" s="11">
        <f>[23]Dezembro!$C$20</f>
        <v>33.700000000000003</v>
      </c>
      <c r="R27" s="11">
        <f>[23]Dezembro!$C$21</f>
        <v>32.5</v>
      </c>
      <c r="S27" s="11">
        <f>[23]Dezembro!$C$22</f>
        <v>27.5</v>
      </c>
      <c r="T27" s="11">
        <f>[23]Dezembro!$C$23</f>
        <v>28</v>
      </c>
      <c r="U27" s="11">
        <f>[23]Dezembro!$C$24</f>
        <v>30.5</v>
      </c>
      <c r="V27" s="11">
        <f>[23]Dezembro!$C$25</f>
        <v>30.2</v>
      </c>
      <c r="W27" s="11">
        <f>[23]Dezembro!$C$26</f>
        <v>29.7</v>
      </c>
      <c r="X27" s="11">
        <f>[23]Dezembro!$C$27</f>
        <v>30.3</v>
      </c>
      <c r="Y27" s="11">
        <f>[23]Dezembro!$C$28</f>
        <v>31.8</v>
      </c>
      <c r="Z27" s="11">
        <f>[23]Dezembro!$C$29</f>
        <v>26.7</v>
      </c>
      <c r="AA27" s="11">
        <f>[23]Dezembro!$C$30</f>
        <v>32.299999999999997</v>
      </c>
      <c r="AB27" s="11">
        <f>[23]Dezembro!$C$31</f>
        <v>33.6</v>
      </c>
      <c r="AC27" s="11">
        <f>[23]Dezembro!$C$32</f>
        <v>32.799999999999997</v>
      </c>
      <c r="AD27" s="11">
        <f>[23]Dezembro!$C$33</f>
        <v>31.3</v>
      </c>
      <c r="AE27" s="11">
        <f>[23]Dezembro!$C$34</f>
        <v>33.4</v>
      </c>
      <c r="AF27" s="11">
        <f>[23]Dezembro!$C$35</f>
        <v>33.4</v>
      </c>
      <c r="AG27" s="121">
        <f t="shared" si="1"/>
        <v>34.4</v>
      </c>
      <c r="AH27" s="91">
        <f t="shared" si="2"/>
        <v>31.709677419354836</v>
      </c>
      <c r="AJ27" t="s">
        <v>35</v>
      </c>
    </row>
    <row r="28" spans="1:39" hidden="1" x14ac:dyDescent="0.2">
      <c r="A28" s="57" t="s">
        <v>9</v>
      </c>
      <c r="B28" s="11" t="str">
        <f>[24]Dezembro!$C$5</f>
        <v>*</v>
      </c>
      <c r="C28" s="11" t="str">
        <f>[24]Dezembro!$C$6</f>
        <v>*</v>
      </c>
      <c r="D28" s="11" t="str">
        <f>[24]Dezembro!$C$7</f>
        <v>*</v>
      </c>
      <c r="E28" s="11" t="str">
        <f>[24]Dezembro!$C$8</f>
        <v>*</v>
      </c>
      <c r="F28" s="11" t="str">
        <f>[24]Dezembro!$C$9</f>
        <v>*</v>
      </c>
      <c r="G28" s="11" t="str">
        <f>[24]Dezembro!$C$10</f>
        <v>*</v>
      </c>
      <c r="H28" s="11" t="str">
        <f>[24]Dezembro!$C$11</f>
        <v>*</v>
      </c>
      <c r="I28" s="11" t="str">
        <f>[24]Dezembro!$C$12</f>
        <v>*</v>
      </c>
      <c r="J28" s="11" t="str">
        <f>[24]Dezembro!$C$13</f>
        <v>*</v>
      </c>
      <c r="K28" s="11" t="str">
        <f>[24]Dezembro!$C$14</f>
        <v>*</v>
      </c>
      <c r="L28" s="11" t="str">
        <f>[24]Dezembro!$C$15</f>
        <v>*</v>
      </c>
      <c r="M28" s="11" t="str">
        <f>[24]Dezembro!$C$16</f>
        <v>*</v>
      </c>
      <c r="N28" s="11" t="str">
        <f>[24]Dezembro!$C$17</f>
        <v>*</v>
      </c>
      <c r="O28" s="11" t="str">
        <f>[24]Dezembro!$C$18</f>
        <v>*</v>
      </c>
      <c r="P28" s="11" t="str">
        <f>[24]Dezembro!$C$19</f>
        <v>*</v>
      </c>
      <c r="Q28" s="11" t="str">
        <f>[24]Dezembro!$C$20</f>
        <v>*</v>
      </c>
      <c r="R28" s="11" t="str">
        <f>[24]Dezembro!$C$21</f>
        <v>*</v>
      </c>
      <c r="S28" s="11" t="str">
        <f>[24]Dezembro!$C$22</f>
        <v>*</v>
      </c>
      <c r="T28" s="11" t="str">
        <f>[24]Dezembro!$C$23</f>
        <v>*</v>
      </c>
      <c r="U28" s="11" t="str">
        <f>[24]Dezembro!$C$24</f>
        <v>*</v>
      </c>
      <c r="V28" s="11" t="str">
        <f>[24]Dezembro!$C$25</f>
        <v>*</v>
      </c>
      <c r="W28" s="11" t="str">
        <f>[24]Dezembro!$C$26</f>
        <v>*</v>
      </c>
      <c r="X28" s="11" t="str">
        <f>[24]Dezembro!$C$27</f>
        <v>*</v>
      </c>
      <c r="Y28" s="11" t="str">
        <f>[24]Dezembro!$C$28</f>
        <v>*</v>
      </c>
      <c r="Z28" s="11" t="str">
        <f>[24]Dezembro!$C$29</f>
        <v>*</v>
      </c>
      <c r="AA28" s="11" t="str">
        <f>[24]Dezembro!$C$30</f>
        <v>*</v>
      </c>
      <c r="AB28" s="11" t="str">
        <f>[24]Dezembro!$C$31</f>
        <v>*</v>
      </c>
      <c r="AC28" s="11" t="str">
        <f>[24]Dezembro!$C$32</f>
        <v>*</v>
      </c>
      <c r="AD28" s="11" t="str">
        <f>[24]Dezembro!$C$33</f>
        <v>*</v>
      </c>
      <c r="AE28" s="11" t="str">
        <f>[24]Dezembro!$C$34</f>
        <v>*</v>
      </c>
      <c r="AF28" s="11" t="str">
        <f>[24]Dezembro!$C$35</f>
        <v>*</v>
      </c>
      <c r="AG28" s="121">
        <f t="shared" si="1"/>
        <v>0</v>
      </c>
      <c r="AH28" s="91" t="e">
        <f t="shared" si="2"/>
        <v>#DIV/0!</v>
      </c>
      <c r="AL28" t="s">
        <v>35</v>
      </c>
    </row>
    <row r="29" spans="1:39" x14ac:dyDescent="0.2">
      <c r="A29" s="57" t="s">
        <v>32</v>
      </c>
      <c r="B29" s="11">
        <f>[25]Dezembro!$C$5</f>
        <v>32.799999999999997</v>
      </c>
      <c r="C29" s="11">
        <f>[25]Dezembro!$C$6</f>
        <v>32.4</v>
      </c>
      <c r="D29" s="11">
        <f>[25]Dezembro!$C$7</f>
        <v>33</v>
      </c>
      <c r="E29" s="11">
        <f>[25]Dezembro!$C$8</f>
        <v>30.9</v>
      </c>
      <c r="F29" s="11">
        <f>[25]Dezembro!$C$9</f>
        <v>32.5</v>
      </c>
      <c r="G29" s="11">
        <f>[25]Dezembro!$C$10</f>
        <v>32.5</v>
      </c>
      <c r="H29" s="11">
        <f>[25]Dezembro!$C$11</f>
        <v>35.200000000000003</v>
      </c>
      <c r="I29" s="11">
        <f>[25]Dezembro!$C$12</f>
        <v>36.9</v>
      </c>
      <c r="J29" s="11">
        <f>[25]Dezembro!$C$13</f>
        <v>36.5</v>
      </c>
      <c r="K29" s="11">
        <f>[25]Dezembro!$C$14</f>
        <v>36</v>
      </c>
      <c r="L29" s="11">
        <f>[25]Dezembro!$C$15</f>
        <v>28.6</v>
      </c>
      <c r="M29" s="11">
        <f>[25]Dezembro!$C$16</f>
        <v>33.700000000000003</v>
      </c>
      <c r="N29" s="11">
        <f>[25]Dezembro!$C$17</f>
        <v>33</v>
      </c>
      <c r="O29" s="11">
        <f>[25]Dezembro!$C$18</f>
        <v>35.9</v>
      </c>
      <c r="P29" s="11">
        <f>[25]Dezembro!$C$19</f>
        <v>37.299999999999997</v>
      </c>
      <c r="Q29" s="11">
        <f>[25]Dezembro!$C$20</f>
        <v>36</v>
      </c>
      <c r="R29" s="11">
        <f>[25]Dezembro!$C$21</f>
        <v>34.4</v>
      </c>
      <c r="S29" s="11">
        <f>[25]Dezembro!$C$22</f>
        <v>25.1</v>
      </c>
      <c r="T29" s="11">
        <f>[25]Dezembro!$C$23</f>
        <v>31.9</v>
      </c>
      <c r="U29" s="11">
        <f>[25]Dezembro!$C$24</f>
        <v>33.9</v>
      </c>
      <c r="V29" s="11">
        <f>[25]Dezembro!$C$25</f>
        <v>34.6</v>
      </c>
      <c r="W29" s="11">
        <f>[25]Dezembro!$C$26</f>
        <v>34.5</v>
      </c>
      <c r="X29" s="11">
        <f>[25]Dezembro!$C$27</f>
        <v>34.6</v>
      </c>
      <c r="Y29" s="11">
        <f>[25]Dezembro!$C$28</f>
        <v>32</v>
      </c>
      <c r="Z29" s="11">
        <f>[25]Dezembro!$C$29</f>
        <v>33</v>
      </c>
      <c r="AA29" s="11">
        <f>[25]Dezembro!$C$30</f>
        <v>35.799999999999997</v>
      </c>
      <c r="AB29" s="11" t="str">
        <f>[25]Dezembro!$C$31</f>
        <v>*</v>
      </c>
      <c r="AC29" s="11" t="str">
        <f>[25]Dezembro!$C$32</f>
        <v>*</v>
      </c>
      <c r="AD29" s="11" t="str">
        <f>[25]Dezembro!$C$33</f>
        <v>*</v>
      </c>
      <c r="AE29" s="11" t="str">
        <f>[25]Dezembro!$C$34</f>
        <v>*</v>
      </c>
      <c r="AF29" s="11" t="str">
        <f>[25]Dezembro!$C$35</f>
        <v>*</v>
      </c>
      <c r="AG29" s="121">
        <f t="shared" si="1"/>
        <v>37.299999999999997</v>
      </c>
      <c r="AH29" s="91">
        <f t="shared" si="2"/>
        <v>33.57692307692308</v>
      </c>
      <c r="AL29" t="s">
        <v>35</v>
      </c>
      <c r="AM29" t="s">
        <v>35</v>
      </c>
    </row>
    <row r="30" spans="1:39" hidden="1" x14ac:dyDescent="0.2">
      <c r="A30" s="57" t="s">
        <v>10</v>
      </c>
      <c r="B30" s="11" t="str">
        <f>[26]Dezembro!$C$5</f>
        <v>*</v>
      </c>
      <c r="C30" s="11" t="str">
        <f>[26]Dezembro!$C$6</f>
        <v>*</v>
      </c>
      <c r="D30" s="11" t="str">
        <f>[26]Dezembro!$C$7</f>
        <v>*</v>
      </c>
      <c r="E30" s="11" t="str">
        <f>[26]Dezembro!$C$8</f>
        <v>*</v>
      </c>
      <c r="F30" s="11" t="str">
        <f>[26]Dezembro!$C$9</f>
        <v>*</v>
      </c>
      <c r="G30" s="11" t="str">
        <f>[26]Dezembro!$C$10</f>
        <v>*</v>
      </c>
      <c r="H30" s="11" t="str">
        <f>[26]Dezembro!$C$11</f>
        <v>*</v>
      </c>
      <c r="I30" s="11" t="str">
        <f>[26]Dezembro!$C$12</f>
        <v>*</v>
      </c>
      <c r="J30" s="11" t="str">
        <f>[26]Dezembro!$C$13</f>
        <v>*</v>
      </c>
      <c r="K30" s="11" t="str">
        <f>[26]Dezembro!$C$14</f>
        <v>*</v>
      </c>
      <c r="L30" s="11" t="str">
        <f>[26]Dezembro!$C$15</f>
        <v>*</v>
      </c>
      <c r="M30" s="11" t="str">
        <f>[26]Dezembro!$C$16</f>
        <v>*</v>
      </c>
      <c r="N30" s="11" t="str">
        <f>[26]Dezembro!$C$17</f>
        <v>*</v>
      </c>
      <c r="O30" s="11" t="str">
        <f>[26]Dezembro!$C$18</f>
        <v>*</v>
      </c>
      <c r="P30" s="11" t="str">
        <f>[26]Dezembro!$C$19</f>
        <v>*</v>
      </c>
      <c r="Q30" s="11" t="str">
        <f>[26]Dezembro!$C$20</f>
        <v>*</v>
      </c>
      <c r="R30" s="11" t="str">
        <f>[26]Dezembro!$C$21</f>
        <v>*</v>
      </c>
      <c r="S30" s="11" t="str">
        <f>[26]Dezembro!$C$22</f>
        <v>*</v>
      </c>
      <c r="T30" s="11" t="str">
        <f>[26]Dezembro!$C$23</f>
        <v>*</v>
      </c>
      <c r="U30" s="11" t="str">
        <f>[26]Dezembro!$C$24</f>
        <v>*</v>
      </c>
      <c r="V30" s="11" t="str">
        <f>[26]Dezembro!$C$25</f>
        <v>*</v>
      </c>
      <c r="W30" s="11" t="str">
        <f>[26]Dezembro!$C$26</f>
        <v>*</v>
      </c>
      <c r="X30" s="11" t="str">
        <f>[26]Dezembro!$C$27</f>
        <v>*</v>
      </c>
      <c r="Y30" s="11" t="str">
        <f>[26]Dezembro!$C$28</f>
        <v>*</v>
      </c>
      <c r="Z30" s="11" t="str">
        <f>[26]Dezembro!$C$29</f>
        <v>*</v>
      </c>
      <c r="AA30" s="11" t="str">
        <f>[26]Dezembro!$C$30</f>
        <v>*</v>
      </c>
      <c r="AB30" s="11" t="str">
        <f>[26]Dezembro!$C$31</f>
        <v>*</v>
      </c>
      <c r="AC30" s="11" t="str">
        <f>[26]Dezembro!$C$32</f>
        <v>*</v>
      </c>
      <c r="AD30" s="11" t="str">
        <f>[26]Dezembro!$C$33</f>
        <v>*</v>
      </c>
      <c r="AE30" s="11" t="str">
        <f>[26]Dezembro!$C$34</f>
        <v>*</v>
      </c>
      <c r="AF30" s="11" t="str">
        <f>[26]Dezembro!$C$35</f>
        <v>*</v>
      </c>
      <c r="AG30" s="121">
        <f t="shared" si="1"/>
        <v>0</v>
      </c>
      <c r="AH30" s="91" t="e">
        <f t="shared" si="2"/>
        <v>#DIV/0!</v>
      </c>
      <c r="AL30" t="s">
        <v>35</v>
      </c>
      <c r="AM30" t="s">
        <v>35</v>
      </c>
    </row>
    <row r="31" spans="1:39" hidden="1" x14ac:dyDescent="0.2">
      <c r="A31" s="57" t="s">
        <v>158</v>
      </c>
      <c r="B31" s="11" t="str">
        <f>[27]Dezembro!$C$5</f>
        <v>*</v>
      </c>
      <c r="C31" s="11" t="str">
        <f>[27]Dezembro!$C$6</f>
        <v>*</v>
      </c>
      <c r="D31" s="11" t="str">
        <f>[27]Dezembro!$C$7</f>
        <v>*</v>
      </c>
      <c r="E31" s="11" t="str">
        <f>[27]Dezembro!$C$8</f>
        <v>*</v>
      </c>
      <c r="F31" s="11" t="str">
        <f>[27]Dezembro!$C$9</f>
        <v>*</v>
      </c>
      <c r="G31" s="11" t="str">
        <f>[27]Dezembro!$C$10</f>
        <v>*</v>
      </c>
      <c r="H31" s="11" t="str">
        <f>[27]Dezembro!$C$11</f>
        <v>*</v>
      </c>
      <c r="I31" s="11" t="str">
        <f>[27]Dezembro!$C$12</f>
        <v>*</v>
      </c>
      <c r="J31" s="11" t="str">
        <f>[27]Dezembro!$C$13</f>
        <v>*</v>
      </c>
      <c r="K31" s="11" t="str">
        <f>[27]Dezembro!$C$14</f>
        <v>*</v>
      </c>
      <c r="L31" s="11" t="str">
        <f>[27]Dezembro!$C$15</f>
        <v>*</v>
      </c>
      <c r="M31" s="11" t="str">
        <f>[27]Dezembro!$C$16</f>
        <v>*</v>
      </c>
      <c r="N31" s="11" t="str">
        <f>[27]Dezembro!$C$17</f>
        <v>*</v>
      </c>
      <c r="O31" s="11" t="str">
        <f>[27]Dezembro!$C$18</f>
        <v>*</v>
      </c>
      <c r="P31" s="11" t="str">
        <f>[27]Dezembro!$C$19</f>
        <v>*</v>
      </c>
      <c r="Q31" s="11" t="str">
        <f>[27]Dezembro!$C$20</f>
        <v>*</v>
      </c>
      <c r="R31" s="11" t="str">
        <f>[27]Dezembro!$C$21</f>
        <v>*</v>
      </c>
      <c r="S31" s="11" t="str">
        <f>[27]Dezembro!$C$22</f>
        <v>*</v>
      </c>
      <c r="T31" s="11" t="str">
        <f>[27]Dezembro!$C$23</f>
        <v>*</v>
      </c>
      <c r="U31" s="11" t="str">
        <f>[27]Dezembro!$C$24</f>
        <v>*</v>
      </c>
      <c r="V31" s="11" t="str">
        <f>[27]Dezembro!$C$25</f>
        <v>*</v>
      </c>
      <c r="W31" s="11" t="str">
        <f>[27]Dezembro!$C$26</f>
        <v>*</v>
      </c>
      <c r="X31" s="11" t="str">
        <f>[27]Dezembro!$C$27</f>
        <v>*</v>
      </c>
      <c r="Y31" s="11" t="str">
        <f>[27]Dezembro!$C$28</f>
        <v>*</v>
      </c>
      <c r="Z31" s="11" t="str">
        <f>[27]Dezembro!$C$29</f>
        <v>*</v>
      </c>
      <c r="AA31" s="11" t="str">
        <f>[27]Dezembro!$C$30</f>
        <v>*</v>
      </c>
      <c r="AB31" s="11" t="str">
        <f>[27]Dezembro!$C$31</f>
        <v>*</v>
      </c>
      <c r="AC31" s="11" t="str">
        <f>[27]Dezembro!$C$32</f>
        <v>*</v>
      </c>
      <c r="AD31" s="11" t="str">
        <f>[27]Dezembro!$C$33</f>
        <v>*</v>
      </c>
      <c r="AE31" s="11" t="str">
        <f>[27]Dezembro!$C$34</f>
        <v>*</v>
      </c>
      <c r="AF31" s="11" t="str">
        <f>[27]Dezembro!$C$35</f>
        <v>*</v>
      </c>
      <c r="AG31" s="121">
        <f t="shared" si="1"/>
        <v>0</v>
      </c>
      <c r="AH31" s="91" t="e">
        <f t="shared" si="2"/>
        <v>#DIV/0!</v>
      </c>
      <c r="AI31" s="12" t="s">
        <v>35</v>
      </c>
      <c r="AL31" t="s">
        <v>35</v>
      </c>
    </row>
    <row r="32" spans="1:39" hidden="1" x14ac:dyDescent="0.2">
      <c r="A32" s="57" t="s">
        <v>11</v>
      </c>
      <c r="B32" s="11" t="str">
        <f>[28]Dezembro!$C$5</f>
        <v>*</v>
      </c>
      <c r="C32" s="11" t="str">
        <f>[28]Dezembro!$C$6</f>
        <v>*</v>
      </c>
      <c r="D32" s="11" t="str">
        <f>[28]Dezembro!$C$7</f>
        <v>*</v>
      </c>
      <c r="E32" s="11" t="str">
        <f>[28]Dezembro!$C$8</f>
        <v>*</v>
      </c>
      <c r="F32" s="11" t="str">
        <f>[28]Dezembro!$C$9</f>
        <v>*</v>
      </c>
      <c r="G32" s="11" t="str">
        <f>[28]Dezembro!$C$10</f>
        <v>*</v>
      </c>
      <c r="H32" s="11" t="str">
        <f>[28]Dezembro!$C$11</f>
        <v>*</v>
      </c>
      <c r="I32" s="11" t="str">
        <f>[28]Dezembro!$C$12</f>
        <v>*</v>
      </c>
      <c r="J32" s="11" t="str">
        <f>[28]Dezembro!$C$13</f>
        <v>*</v>
      </c>
      <c r="K32" s="11" t="str">
        <f>[28]Dezembro!$C$14</f>
        <v>*</v>
      </c>
      <c r="L32" s="11" t="str">
        <f>[28]Dezembro!$C$15</f>
        <v>*</v>
      </c>
      <c r="M32" s="11" t="str">
        <f>[28]Dezembro!$C$16</f>
        <v>*</v>
      </c>
      <c r="N32" s="11" t="str">
        <f>[28]Dezembro!$C$17</f>
        <v>*</v>
      </c>
      <c r="O32" s="11" t="str">
        <f>[28]Dezembro!$C$18</f>
        <v>*</v>
      </c>
      <c r="P32" s="11" t="str">
        <f>[28]Dezembro!$C$19</f>
        <v>*</v>
      </c>
      <c r="Q32" s="11" t="str">
        <f>[28]Dezembro!$C$20</f>
        <v>*</v>
      </c>
      <c r="R32" s="11" t="str">
        <f>[28]Dezembro!$C$21</f>
        <v>*</v>
      </c>
      <c r="S32" s="11" t="str">
        <f>[28]Dezembro!$C$22</f>
        <v>*</v>
      </c>
      <c r="T32" s="11" t="str">
        <f>[28]Dezembro!$C$23</f>
        <v>*</v>
      </c>
      <c r="U32" s="11" t="str">
        <f>[28]Dezembro!$C$24</f>
        <v>*</v>
      </c>
      <c r="V32" s="11" t="str">
        <f>[28]Dezembro!$C$25</f>
        <v>*</v>
      </c>
      <c r="W32" s="11" t="str">
        <f>[28]Dezembro!$C$26</f>
        <v>*</v>
      </c>
      <c r="X32" s="11" t="str">
        <f>[28]Dezembro!$C$27</f>
        <v>*</v>
      </c>
      <c r="Y32" s="11" t="str">
        <f>[28]Dezembro!$C$28</f>
        <v>*</v>
      </c>
      <c r="Z32" s="11" t="str">
        <f>[28]Dezembro!$C$29</f>
        <v>*</v>
      </c>
      <c r="AA32" s="11" t="str">
        <f>[28]Dezembro!$C$30</f>
        <v>*</v>
      </c>
      <c r="AB32" s="11" t="str">
        <f>[28]Dezembro!$C$31</f>
        <v>*</v>
      </c>
      <c r="AC32" s="11" t="str">
        <f>[28]Dezembro!$C$32</f>
        <v>*</v>
      </c>
      <c r="AD32" s="11" t="str">
        <f>[28]Dezembro!$C$33</f>
        <v>*</v>
      </c>
      <c r="AE32" s="11" t="str">
        <f>[28]Dezembro!$C$34</f>
        <v>*</v>
      </c>
      <c r="AF32" s="11" t="str">
        <f>[28]Dezembro!$C$35</f>
        <v>*</v>
      </c>
      <c r="AG32" s="121">
        <f t="shared" si="1"/>
        <v>0</v>
      </c>
      <c r="AH32" s="91" t="e">
        <f t="shared" si="2"/>
        <v>#DIV/0!</v>
      </c>
      <c r="AL32" t="s">
        <v>35</v>
      </c>
      <c r="AM32" s="12" t="s">
        <v>35</v>
      </c>
    </row>
    <row r="33" spans="1:39" s="5" customFormat="1" x14ac:dyDescent="0.2">
      <c r="A33" s="57" t="s">
        <v>12</v>
      </c>
      <c r="B33" s="11">
        <f>[29]Dezembro!$C$5</f>
        <v>34.4</v>
      </c>
      <c r="C33" s="11">
        <f>[29]Dezembro!$C$6</f>
        <v>35.299999999999997</v>
      </c>
      <c r="D33" s="11">
        <f>[29]Dezembro!$C$7</f>
        <v>33.700000000000003</v>
      </c>
      <c r="E33" s="11">
        <f>[29]Dezembro!$C$8</f>
        <v>33.6</v>
      </c>
      <c r="F33" s="11">
        <f>[29]Dezembro!$C$9</f>
        <v>32.799999999999997</v>
      </c>
      <c r="G33" s="11">
        <f>[29]Dezembro!$C$10</f>
        <v>33.700000000000003</v>
      </c>
      <c r="H33" s="11">
        <f>[29]Dezembro!$C$11</f>
        <v>35.299999999999997</v>
      </c>
      <c r="I33" s="11">
        <f>[29]Dezembro!$C$12</f>
        <v>37.299999999999997</v>
      </c>
      <c r="J33" s="11">
        <f>[29]Dezembro!$C$13</f>
        <v>37.6</v>
      </c>
      <c r="K33" s="11">
        <f>[29]Dezembro!$C$14</f>
        <v>34.9</v>
      </c>
      <c r="L33" s="11">
        <f>[29]Dezembro!$C$15</f>
        <v>32.1</v>
      </c>
      <c r="M33" s="11">
        <f>[29]Dezembro!$C$16</f>
        <v>35.9</v>
      </c>
      <c r="N33" s="11">
        <f>[29]Dezembro!$C$17</f>
        <v>36.9</v>
      </c>
      <c r="O33" s="11">
        <f>[29]Dezembro!$C$18</f>
        <v>38.299999999999997</v>
      </c>
      <c r="P33" s="11">
        <f>[29]Dezembro!$C$19</f>
        <v>38.1</v>
      </c>
      <c r="Q33" s="11">
        <f>[29]Dezembro!$C$20</f>
        <v>36.1</v>
      </c>
      <c r="R33" s="11">
        <f>[29]Dezembro!$C$21</f>
        <v>34.700000000000003</v>
      </c>
      <c r="S33" s="11">
        <f>[29]Dezembro!$C$22</f>
        <v>27.2</v>
      </c>
      <c r="T33" s="11">
        <f>[29]Dezembro!$C$23</f>
        <v>32.200000000000003</v>
      </c>
      <c r="U33" s="11">
        <f>[29]Dezembro!$C$24</f>
        <v>34</v>
      </c>
      <c r="V33" s="11">
        <f>[29]Dezembro!$C$25</f>
        <v>34.700000000000003</v>
      </c>
      <c r="W33" s="11">
        <f>[29]Dezembro!$C$26</f>
        <v>34.700000000000003</v>
      </c>
      <c r="X33" s="11">
        <f>[29]Dezembro!$C$27</f>
        <v>35.200000000000003</v>
      </c>
      <c r="Y33" s="11">
        <f>[29]Dezembro!$C$28</f>
        <v>28.2</v>
      </c>
      <c r="Z33" s="11">
        <f>[29]Dezembro!$C$29</f>
        <v>32.700000000000003</v>
      </c>
      <c r="AA33" s="11">
        <f>[29]Dezembro!$C$30</f>
        <v>35.200000000000003</v>
      </c>
      <c r="AB33" s="11">
        <f>[29]Dezembro!$C$31</f>
        <v>36</v>
      </c>
      <c r="AC33" s="11">
        <f>[29]Dezembro!$C$32</f>
        <v>33.799999999999997</v>
      </c>
      <c r="AD33" s="11">
        <f>[29]Dezembro!$C$33</f>
        <v>34</v>
      </c>
      <c r="AE33" s="11">
        <f>[29]Dezembro!$C$34</f>
        <v>35.4</v>
      </c>
      <c r="AF33" s="11">
        <f>[29]Dezembro!$C$35</f>
        <v>35.6</v>
      </c>
      <c r="AG33" s="121">
        <f t="shared" si="1"/>
        <v>38.299999999999997</v>
      </c>
      <c r="AH33" s="91">
        <f t="shared" si="2"/>
        <v>34.503225806451624</v>
      </c>
      <c r="AL33" s="5" t="s">
        <v>35</v>
      </c>
      <c r="AM33" s="5" t="s">
        <v>35</v>
      </c>
    </row>
    <row r="34" spans="1:39" x14ac:dyDescent="0.2">
      <c r="A34" s="57" t="s">
        <v>13</v>
      </c>
      <c r="B34" s="11">
        <f>[30]Dezembro!$C$5</f>
        <v>34.200000000000003</v>
      </c>
      <c r="C34" s="11">
        <f>[30]Dezembro!$C$6</f>
        <v>34.299999999999997</v>
      </c>
      <c r="D34" s="11">
        <f>[30]Dezembro!$C$7</f>
        <v>32.1</v>
      </c>
      <c r="E34" s="11">
        <f>[30]Dezembro!$C$8</f>
        <v>34.299999999999997</v>
      </c>
      <c r="F34" s="11">
        <f>[30]Dezembro!$C$9</f>
        <v>32.9</v>
      </c>
      <c r="G34" s="11">
        <f>[30]Dezembro!$C$10</f>
        <v>35.299999999999997</v>
      </c>
      <c r="H34" s="11">
        <f>[30]Dezembro!$C$11</f>
        <v>36.299999999999997</v>
      </c>
      <c r="I34" s="11">
        <f>[30]Dezembro!$C$12</f>
        <v>37.5</v>
      </c>
      <c r="J34" s="11">
        <f>[30]Dezembro!$C$13</f>
        <v>38.6</v>
      </c>
      <c r="K34" s="11">
        <f>[30]Dezembro!$C$14</f>
        <v>33.1</v>
      </c>
      <c r="L34" s="11">
        <f>[30]Dezembro!$C$15</f>
        <v>32.799999999999997</v>
      </c>
      <c r="M34" s="11">
        <f>[30]Dezembro!$C$16</f>
        <v>36.299999999999997</v>
      </c>
      <c r="N34" s="11">
        <f>[30]Dezembro!$C$17</f>
        <v>37.9</v>
      </c>
      <c r="O34" s="11">
        <f>[30]Dezembro!$C$18</f>
        <v>38.4</v>
      </c>
      <c r="P34" s="11">
        <f>[30]Dezembro!$C$19</f>
        <v>38.200000000000003</v>
      </c>
      <c r="Q34" s="11">
        <f>[30]Dezembro!$C$20</f>
        <v>33.5</v>
      </c>
      <c r="R34" s="11">
        <f>[30]Dezembro!$C$21</f>
        <v>34.5</v>
      </c>
      <c r="S34" s="11">
        <f>[30]Dezembro!$C$22</f>
        <v>28.9</v>
      </c>
      <c r="T34" s="11">
        <f>[30]Dezembro!$C$23</f>
        <v>31.8</v>
      </c>
      <c r="U34" s="11">
        <f>[30]Dezembro!$C$24</f>
        <v>35</v>
      </c>
      <c r="V34" s="11">
        <f>[30]Dezembro!$C$25</f>
        <v>36.6</v>
      </c>
      <c r="W34" s="11">
        <f>[30]Dezembro!$C$26</f>
        <v>36.799999999999997</v>
      </c>
      <c r="X34" s="11">
        <f>[30]Dezembro!$C$27</f>
        <v>36.1</v>
      </c>
      <c r="Y34" s="11">
        <f>[30]Dezembro!$C$28</f>
        <v>30.5</v>
      </c>
      <c r="Z34" s="11">
        <f>[30]Dezembro!$C$29</f>
        <v>34.799999999999997</v>
      </c>
      <c r="AA34" s="11">
        <f>[30]Dezembro!$C$30</f>
        <v>35.299999999999997</v>
      </c>
      <c r="AB34" s="11">
        <f>[30]Dezembro!$C$31</f>
        <v>36.5</v>
      </c>
      <c r="AC34" s="11">
        <f>[30]Dezembro!$C$32</f>
        <v>32.9</v>
      </c>
      <c r="AD34" s="11">
        <f>[30]Dezembro!$C$33</f>
        <v>34.299999999999997</v>
      </c>
      <c r="AE34" s="11">
        <f>[30]Dezembro!$C$34</f>
        <v>34.5</v>
      </c>
      <c r="AF34" s="11">
        <f>[30]Dezembro!$C$35</f>
        <v>34.9</v>
      </c>
      <c r="AG34" s="121">
        <f t="shared" si="1"/>
        <v>38.6</v>
      </c>
      <c r="AH34" s="91">
        <f t="shared" si="2"/>
        <v>34.809677419354834</v>
      </c>
    </row>
    <row r="35" spans="1:39" x14ac:dyDescent="0.2">
      <c r="A35" s="57" t="s">
        <v>159</v>
      </c>
      <c r="B35" s="11">
        <f>[31]Dezembro!$C$5</f>
        <v>36.5</v>
      </c>
      <c r="C35" s="11">
        <f>[31]Dezembro!$C$6</f>
        <v>33</v>
      </c>
      <c r="D35" s="11">
        <f>[31]Dezembro!$C$7</f>
        <v>32.6</v>
      </c>
      <c r="E35" s="11">
        <f>[31]Dezembro!$C$8</f>
        <v>29.5</v>
      </c>
      <c r="F35" s="11">
        <f>[31]Dezembro!$C$9</f>
        <v>32.299999999999997</v>
      </c>
      <c r="G35" s="11">
        <f>[31]Dezembro!$C$10</f>
        <v>32.1</v>
      </c>
      <c r="H35" s="11">
        <f>[31]Dezembro!$C$11</f>
        <v>34.799999999999997</v>
      </c>
      <c r="I35" s="11">
        <f>[31]Dezembro!$C$12</f>
        <v>36.4</v>
      </c>
      <c r="J35" s="11">
        <f>[31]Dezembro!$C$13</f>
        <v>34</v>
      </c>
      <c r="K35" s="11">
        <f>[31]Dezembro!$C$14</f>
        <v>35.6</v>
      </c>
      <c r="L35" s="11">
        <f>[31]Dezembro!$C$15</f>
        <v>33.700000000000003</v>
      </c>
      <c r="M35" s="11">
        <f>[31]Dezembro!$C$16</f>
        <v>34.200000000000003</v>
      </c>
      <c r="N35" s="11">
        <f>[31]Dezembro!$C$17</f>
        <v>30.9</v>
      </c>
      <c r="O35" s="11">
        <f>[31]Dezembro!$C$18</f>
        <v>33.799999999999997</v>
      </c>
      <c r="P35" s="11">
        <f>[31]Dezembro!$C$19</f>
        <v>34.5</v>
      </c>
      <c r="Q35" s="11">
        <f>[31]Dezembro!$C$20</f>
        <v>34</v>
      </c>
      <c r="R35" s="11">
        <f>[31]Dezembro!$C$21</f>
        <v>35.200000000000003</v>
      </c>
      <c r="S35" s="11">
        <f>[31]Dezembro!$C$22</f>
        <v>25.3</v>
      </c>
      <c r="T35" s="11">
        <f>[31]Dezembro!$C$23</f>
        <v>30</v>
      </c>
      <c r="U35" s="11">
        <f>[31]Dezembro!$C$24</f>
        <v>32</v>
      </c>
      <c r="V35" s="11">
        <f>[31]Dezembro!$C$25</f>
        <v>33.200000000000003</v>
      </c>
      <c r="W35" s="11">
        <f>[31]Dezembro!$C$26</f>
        <v>32.5</v>
      </c>
      <c r="X35" s="11">
        <f>[31]Dezembro!$C$27</f>
        <v>34.1</v>
      </c>
      <c r="Y35" s="11">
        <f>[31]Dezembro!$C$28</f>
        <v>35.299999999999997</v>
      </c>
      <c r="Z35" s="11">
        <f>[31]Dezembro!$C$29</f>
        <v>31.7</v>
      </c>
      <c r="AA35" s="11">
        <f>[31]Dezembro!$C$30</f>
        <v>33.4</v>
      </c>
      <c r="AB35" s="11">
        <f>[31]Dezembro!$C$31</f>
        <v>36.1</v>
      </c>
      <c r="AC35" s="11">
        <f>[31]Dezembro!$C$32</f>
        <v>35.4</v>
      </c>
      <c r="AD35" s="11">
        <f>[31]Dezembro!$C$33</f>
        <v>32.299999999999997</v>
      </c>
      <c r="AE35" s="11">
        <f>[31]Dezembro!$C$34</f>
        <v>34.799999999999997</v>
      </c>
      <c r="AF35" s="11" t="str">
        <f>[31]Dezembro!$C$35</f>
        <v>*</v>
      </c>
      <c r="AG35" s="121">
        <f t="shared" si="1"/>
        <v>36.5</v>
      </c>
      <c r="AH35" s="91">
        <f t="shared" si="2"/>
        <v>33.306666666666658</v>
      </c>
    </row>
    <row r="36" spans="1:39" hidden="1" x14ac:dyDescent="0.2">
      <c r="A36" s="57" t="s">
        <v>130</v>
      </c>
      <c r="B36" s="11" t="str">
        <f>[32]Dezembro!$C$5</f>
        <v>*</v>
      </c>
      <c r="C36" s="11" t="str">
        <f>[32]Dezembro!$C$6</f>
        <v>*</v>
      </c>
      <c r="D36" s="11" t="str">
        <f>[32]Dezembro!$C$7</f>
        <v>*</v>
      </c>
      <c r="E36" s="11" t="str">
        <f>[32]Dezembro!$C$8</f>
        <v>*</v>
      </c>
      <c r="F36" s="11" t="str">
        <f>[32]Dezembro!$C$9</f>
        <v>*</v>
      </c>
      <c r="G36" s="11" t="str">
        <f>[32]Dezembro!$C$10</f>
        <v>*</v>
      </c>
      <c r="H36" s="11" t="str">
        <f>[32]Dezembro!$C$11</f>
        <v>*</v>
      </c>
      <c r="I36" s="11" t="str">
        <f>[32]Dezembro!$C$12</f>
        <v>*</v>
      </c>
      <c r="J36" s="11" t="str">
        <f>[32]Dezembro!$C$13</f>
        <v>*</v>
      </c>
      <c r="K36" s="11" t="str">
        <f>[32]Dezembro!$C$14</f>
        <v>*</v>
      </c>
      <c r="L36" s="11" t="str">
        <f>[32]Dezembro!$C$15</f>
        <v>*</v>
      </c>
      <c r="M36" s="11" t="str">
        <f>[32]Dezembro!$C$16</f>
        <v>*</v>
      </c>
      <c r="N36" s="11" t="str">
        <f>[32]Dezembro!$C$17</f>
        <v>*</v>
      </c>
      <c r="O36" s="11" t="str">
        <f>[32]Dezembro!$C$18</f>
        <v>*</v>
      </c>
      <c r="P36" s="11" t="str">
        <f>[32]Dezembro!$C$19</f>
        <v>*</v>
      </c>
      <c r="Q36" s="11" t="str">
        <f>[32]Dezembro!$C$20</f>
        <v>*</v>
      </c>
      <c r="R36" s="11" t="str">
        <f>[32]Dezembro!$C$21</f>
        <v>*</v>
      </c>
      <c r="S36" s="11" t="str">
        <f>[32]Dezembro!$C$22</f>
        <v>*</v>
      </c>
      <c r="T36" s="11" t="str">
        <f>[32]Dezembro!$C$23</f>
        <v>*</v>
      </c>
      <c r="U36" s="11" t="str">
        <f>[32]Dezembro!$C$24</f>
        <v>*</v>
      </c>
      <c r="V36" s="11" t="str">
        <f>[32]Dezembro!$C$25</f>
        <v>*</v>
      </c>
      <c r="W36" s="11" t="str">
        <f>[32]Dezembro!$C$26</f>
        <v>*</v>
      </c>
      <c r="X36" s="11" t="str">
        <f>[32]Dezembro!$C$27</f>
        <v>*</v>
      </c>
      <c r="Y36" s="11" t="str">
        <f>[32]Dezembro!$C$28</f>
        <v>*</v>
      </c>
      <c r="Z36" s="11" t="str">
        <f>[32]Dezembro!$C$29</f>
        <v>*</v>
      </c>
      <c r="AA36" s="11" t="str">
        <f>[32]Dezembro!$C$30</f>
        <v>*</v>
      </c>
      <c r="AB36" s="11" t="str">
        <f>[32]Dezembro!$C$31</f>
        <v>*</v>
      </c>
      <c r="AC36" s="11" t="str">
        <f>[32]Dezembro!$C$32</f>
        <v>*</v>
      </c>
      <c r="AD36" s="11" t="str">
        <f>[32]Dezembro!$C$33</f>
        <v>*</v>
      </c>
      <c r="AE36" s="11" t="str">
        <f>[32]Dezembro!$C$34</f>
        <v>*</v>
      </c>
      <c r="AF36" s="11" t="str">
        <f>[32]Dezembro!$C$35</f>
        <v>*</v>
      </c>
      <c r="AG36" s="121">
        <f t="shared" si="1"/>
        <v>0</v>
      </c>
      <c r="AH36" s="91" t="e">
        <f t="shared" si="2"/>
        <v>#DIV/0!</v>
      </c>
      <c r="AL36" t="s">
        <v>35</v>
      </c>
    </row>
    <row r="37" spans="1:39" x14ac:dyDescent="0.2">
      <c r="A37" s="57" t="s">
        <v>14</v>
      </c>
      <c r="B37" s="11">
        <f>[33]Dezembro!$C$5</f>
        <v>31.7</v>
      </c>
      <c r="C37" s="11">
        <f>[33]Dezembro!$C$6</f>
        <v>34.299999999999997</v>
      </c>
      <c r="D37" s="11">
        <f>[33]Dezembro!$C$7</f>
        <v>31.1</v>
      </c>
      <c r="E37" s="11">
        <f>[33]Dezembro!$C$8</f>
        <v>27.1</v>
      </c>
      <c r="F37" s="11">
        <f>[33]Dezembro!$C$9</f>
        <v>32.700000000000003</v>
      </c>
      <c r="G37" s="11">
        <f>[33]Dezembro!$C$10</f>
        <v>31</v>
      </c>
      <c r="H37" s="11">
        <f>[33]Dezembro!$C$11</f>
        <v>31</v>
      </c>
      <c r="I37" s="11">
        <f>[33]Dezembro!$C$12</f>
        <v>34.6</v>
      </c>
      <c r="J37" s="11">
        <f>[33]Dezembro!$C$13</f>
        <v>34.700000000000003</v>
      </c>
      <c r="K37" s="11">
        <f>[33]Dezembro!$C$14</f>
        <v>34.700000000000003</v>
      </c>
      <c r="L37" s="11">
        <f>[33]Dezembro!$C$15</f>
        <v>32.299999999999997</v>
      </c>
      <c r="M37" s="11">
        <f>[33]Dezembro!$C$16</f>
        <v>32.799999999999997</v>
      </c>
      <c r="N37" s="11">
        <f>[33]Dezembro!$C$17</f>
        <v>31.7</v>
      </c>
      <c r="O37" s="11">
        <f>[33]Dezembro!$C$18</f>
        <v>31.6</v>
      </c>
      <c r="P37" s="11">
        <f>[33]Dezembro!$C$19</f>
        <v>32.299999999999997</v>
      </c>
      <c r="Q37" s="11">
        <f>[33]Dezembro!$C$20</f>
        <v>31.8</v>
      </c>
      <c r="R37" s="11">
        <f>[33]Dezembro!$C$21</f>
        <v>31.7</v>
      </c>
      <c r="S37" s="11">
        <f>[33]Dezembro!$C$22</f>
        <v>32.299999999999997</v>
      </c>
      <c r="T37" s="11">
        <f>[33]Dezembro!$C$23</f>
        <v>31.1</v>
      </c>
      <c r="U37" s="11">
        <f>[33]Dezembro!$C$24</f>
        <v>31.9</v>
      </c>
      <c r="V37" s="11">
        <f>[33]Dezembro!$C$25</f>
        <v>31.5</v>
      </c>
      <c r="W37" s="11">
        <f>[33]Dezembro!$C$26</f>
        <v>30.9</v>
      </c>
      <c r="X37" s="11">
        <f>[33]Dezembro!$C$27</f>
        <v>33.299999999999997</v>
      </c>
      <c r="Y37" s="11">
        <f>[33]Dezembro!$C$28</f>
        <v>33.700000000000003</v>
      </c>
      <c r="Z37" s="11">
        <f>[33]Dezembro!$C$29</f>
        <v>32</v>
      </c>
      <c r="AA37" s="11">
        <f>[33]Dezembro!$C$30</f>
        <v>31.1</v>
      </c>
      <c r="AB37" s="11">
        <f>[33]Dezembro!$C$31</f>
        <v>34.4</v>
      </c>
      <c r="AC37" s="11">
        <f>[33]Dezembro!$C$32</f>
        <v>33.299999999999997</v>
      </c>
      <c r="AD37" s="11">
        <f>[33]Dezembro!$C$33</f>
        <v>30.8</v>
      </c>
      <c r="AE37" s="11">
        <f>[33]Dezembro!$C$34</f>
        <v>32.200000000000003</v>
      </c>
      <c r="AF37" s="11">
        <f>[33]Dezembro!$C$35</f>
        <v>31.2</v>
      </c>
      <c r="AG37" s="121">
        <f t="shared" si="1"/>
        <v>34.700000000000003</v>
      </c>
      <c r="AH37" s="91">
        <f t="shared" si="2"/>
        <v>32.154838709677421</v>
      </c>
      <c r="AJ37" t="s">
        <v>35</v>
      </c>
      <c r="AL37" t="s">
        <v>35</v>
      </c>
    </row>
    <row r="38" spans="1:39" hidden="1" x14ac:dyDescent="0.2">
      <c r="A38" s="57" t="s">
        <v>160</v>
      </c>
      <c r="B38" s="11" t="str">
        <f>[34]Dezembro!$C$5</f>
        <v>*</v>
      </c>
      <c r="C38" s="11" t="str">
        <f>[34]Dezembro!$C$6</f>
        <v>*</v>
      </c>
      <c r="D38" s="11" t="str">
        <f>[34]Dezembro!$C$7</f>
        <v>*</v>
      </c>
      <c r="E38" s="11" t="str">
        <f>[34]Dezembro!$C$8</f>
        <v>*</v>
      </c>
      <c r="F38" s="11" t="str">
        <f>[34]Dezembro!$C$9</f>
        <v>*</v>
      </c>
      <c r="G38" s="11" t="str">
        <f>[34]Dezembro!$C$10</f>
        <v>*</v>
      </c>
      <c r="H38" s="11" t="str">
        <f>[34]Dezembro!$C$11</f>
        <v>*</v>
      </c>
      <c r="I38" s="11" t="str">
        <f>[34]Dezembro!$C$12</f>
        <v>*</v>
      </c>
      <c r="J38" s="11" t="str">
        <f>[34]Dezembro!$C$13</f>
        <v>*</v>
      </c>
      <c r="K38" s="11" t="str">
        <f>[34]Dezembro!$C$14</f>
        <v>*</v>
      </c>
      <c r="L38" s="11" t="str">
        <f>[34]Dezembro!$C$15</f>
        <v>*</v>
      </c>
      <c r="M38" s="11" t="str">
        <f>[34]Dezembro!$C$16</f>
        <v>*</v>
      </c>
      <c r="N38" s="11" t="str">
        <f>[34]Dezembro!$C$17</f>
        <v>*</v>
      </c>
      <c r="O38" s="11" t="str">
        <f>[34]Dezembro!$C$18</f>
        <v>*</v>
      </c>
      <c r="P38" s="11" t="str">
        <f>[34]Dezembro!$C$19</f>
        <v>*</v>
      </c>
      <c r="Q38" s="11" t="str">
        <f>[34]Dezembro!$C$20</f>
        <v>*</v>
      </c>
      <c r="R38" s="11" t="str">
        <f>[34]Dezembro!$C$21</f>
        <v>*</v>
      </c>
      <c r="S38" s="11" t="str">
        <f>[34]Dezembro!$C$22</f>
        <v>*</v>
      </c>
      <c r="T38" s="11" t="str">
        <f>[34]Dezembro!$C$23</f>
        <v>*</v>
      </c>
      <c r="U38" s="11" t="str">
        <f>[34]Dezembro!$C$24</f>
        <v>*</v>
      </c>
      <c r="V38" s="11" t="str">
        <f>[34]Dezembro!$C$25</f>
        <v>*</v>
      </c>
      <c r="W38" s="11" t="str">
        <f>[34]Dezembro!$C$26</f>
        <v>*</v>
      </c>
      <c r="X38" s="11" t="str">
        <f>[34]Dezembro!$C$27</f>
        <v>*</v>
      </c>
      <c r="Y38" s="11" t="str">
        <f>[34]Dezembro!$C$28</f>
        <v>*</v>
      </c>
      <c r="Z38" s="11" t="str">
        <f>[34]Dezembro!$C$29</f>
        <v>*</v>
      </c>
      <c r="AA38" s="11" t="str">
        <f>[34]Dezembro!$C$30</f>
        <v>*</v>
      </c>
      <c r="AB38" s="11" t="str">
        <f>[34]Dezembro!$C$31</f>
        <v>*</v>
      </c>
      <c r="AC38" s="11" t="str">
        <f>[34]Dezembro!$C$32</f>
        <v>*</v>
      </c>
      <c r="AD38" s="11" t="str">
        <f>[34]Dezembro!$C$33</f>
        <v>*</v>
      </c>
      <c r="AE38" s="11" t="str">
        <f>[34]Dezembro!$C$34</f>
        <v>*</v>
      </c>
      <c r="AF38" s="11" t="str">
        <f>[34]Dezembro!$C$35</f>
        <v>*</v>
      </c>
      <c r="AG38" s="121">
        <f t="shared" si="1"/>
        <v>0</v>
      </c>
      <c r="AH38" s="91" t="e">
        <f t="shared" si="2"/>
        <v>#DIV/0!</v>
      </c>
    </row>
    <row r="39" spans="1:39" x14ac:dyDescent="0.2">
      <c r="A39" s="57" t="s">
        <v>15</v>
      </c>
      <c r="B39" s="11">
        <f>[35]Dezembro!$C$5</f>
        <v>32.299999999999997</v>
      </c>
      <c r="C39" s="11">
        <f>[35]Dezembro!$C$6</f>
        <v>29.5</v>
      </c>
      <c r="D39" s="11">
        <f>[35]Dezembro!$C$7</f>
        <v>29.3</v>
      </c>
      <c r="E39" s="11">
        <f>[35]Dezembro!$C$8</f>
        <v>29.6</v>
      </c>
      <c r="F39" s="11">
        <f>[35]Dezembro!$C$9</f>
        <v>29.9</v>
      </c>
      <c r="G39" s="11">
        <f>[35]Dezembro!$C$10</f>
        <v>31.7</v>
      </c>
      <c r="H39" s="11">
        <f>[35]Dezembro!$C$11</f>
        <v>33.5</v>
      </c>
      <c r="I39" s="11">
        <f>[35]Dezembro!$C$12</f>
        <v>33.4</v>
      </c>
      <c r="J39" s="11">
        <f>[35]Dezembro!$C$13</f>
        <v>34.700000000000003</v>
      </c>
      <c r="K39" s="11">
        <f>[35]Dezembro!$C$14</f>
        <v>32</v>
      </c>
      <c r="L39" s="11">
        <f>[35]Dezembro!$C$15</f>
        <v>27.6</v>
      </c>
      <c r="M39" s="11">
        <f>[35]Dezembro!$C$16</f>
        <v>31.3</v>
      </c>
      <c r="N39" s="11">
        <f>[35]Dezembro!$C$17</f>
        <v>30.4</v>
      </c>
      <c r="O39" s="11">
        <f>[35]Dezembro!$C$18</f>
        <v>31.4</v>
      </c>
      <c r="P39" s="11">
        <f>[35]Dezembro!$C$19</f>
        <v>30.9</v>
      </c>
      <c r="Q39" s="11">
        <f>[35]Dezembro!$C$20</f>
        <v>31.9</v>
      </c>
      <c r="R39" s="11">
        <f>[35]Dezembro!$C$21</f>
        <v>30.9</v>
      </c>
      <c r="S39" s="11">
        <f>[35]Dezembro!$C$22</f>
        <v>23.7</v>
      </c>
      <c r="T39" s="11">
        <f>[35]Dezembro!$C$23</f>
        <v>28.1</v>
      </c>
      <c r="U39" s="11">
        <f>[35]Dezembro!$C$24</f>
        <v>30.5</v>
      </c>
      <c r="V39" s="11">
        <f>[35]Dezembro!$C$25</f>
        <v>30.8</v>
      </c>
      <c r="W39" s="11">
        <f>[35]Dezembro!$C$26</f>
        <v>30</v>
      </c>
      <c r="X39" s="11">
        <f>[35]Dezembro!$C$27</f>
        <v>30.5</v>
      </c>
      <c r="Y39" s="11">
        <f>[35]Dezembro!$C$28</f>
        <v>29.8</v>
      </c>
      <c r="Z39" s="11">
        <f>[35]Dezembro!$C$29</f>
        <v>28</v>
      </c>
      <c r="AA39" s="11">
        <f>[35]Dezembro!$C$30</f>
        <v>30.4</v>
      </c>
      <c r="AB39" s="11">
        <f>[35]Dezembro!$C$31</f>
        <v>33.6</v>
      </c>
      <c r="AC39" s="11">
        <f>[35]Dezembro!$C$32</f>
        <v>30.9</v>
      </c>
      <c r="AD39" s="11">
        <f>[35]Dezembro!$C$33</f>
        <v>29</v>
      </c>
      <c r="AE39" s="11">
        <f>[35]Dezembro!$C$34</f>
        <v>31.3</v>
      </c>
      <c r="AF39" s="11">
        <f>[35]Dezembro!$C$35</f>
        <v>33</v>
      </c>
      <c r="AG39" s="121">
        <f t="shared" si="1"/>
        <v>34.700000000000003</v>
      </c>
      <c r="AH39" s="91">
        <f t="shared" si="2"/>
        <v>30.641935483870963</v>
      </c>
      <c r="AI39" s="12" t="s">
        <v>35</v>
      </c>
      <c r="AL39" t="s">
        <v>35</v>
      </c>
    </row>
    <row r="40" spans="1:39" hidden="1" x14ac:dyDescent="0.2">
      <c r="A40" s="130" t="s">
        <v>16</v>
      </c>
      <c r="B40" s="11" t="str">
        <f>[36]Dezembro!$C$5</f>
        <v>*</v>
      </c>
      <c r="C40" s="11" t="str">
        <f>[36]Dezembro!$C$6</f>
        <v>*</v>
      </c>
      <c r="D40" s="11" t="str">
        <f>[36]Dezembro!$C$7</f>
        <v>*</v>
      </c>
      <c r="E40" s="11" t="str">
        <f>[36]Dezembro!$C$8</f>
        <v>*</v>
      </c>
      <c r="F40" s="11" t="str">
        <f>[36]Dezembro!$C$9</f>
        <v>*</v>
      </c>
      <c r="G40" s="11" t="str">
        <f>[36]Dezembro!$C$10</f>
        <v>*</v>
      </c>
      <c r="H40" s="11" t="str">
        <f>[36]Dezembro!$C$11</f>
        <v>*</v>
      </c>
      <c r="I40" s="11" t="str">
        <f>[36]Dezembro!$C$12</f>
        <v>*</v>
      </c>
      <c r="J40" s="11" t="str">
        <f>[36]Dezembro!$C$13</f>
        <v>*</v>
      </c>
      <c r="K40" s="11" t="str">
        <f>[36]Dezembro!$C$14</f>
        <v>*</v>
      </c>
      <c r="L40" s="11" t="str">
        <f>[36]Dezembro!$C$15</f>
        <v>*</v>
      </c>
      <c r="M40" s="11" t="str">
        <f>[36]Dezembro!$C$16</f>
        <v>*</v>
      </c>
      <c r="N40" s="11" t="str">
        <f>[36]Dezembro!$C$17</f>
        <v>*</v>
      </c>
      <c r="O40" s="11" t="str">
        <f>[36]Dezembro!$C$18</f>
        <v>*</v>
      </c>
      <c r="P40" s="11" t="str">
        <f>[36]Dezembro!$C$19</f>
        <v>*</v>
      </c>
      <c r="Q40" s="11" t="str">
        <f>[36]Dezembro!$C$20</f>
        <v>*</v>
      </c>
      <c r="R40" s="11" t="str">
        <f>[36]Dezembro!$C$21</f>
        <v>*</v>
      </c>
      <c r="S40" s="11" t="str">
        <f>[36]Dezembro!$C$22</f>
        <v>*</v>
      </c>
      <c r="T40" s="11" t="str">
        <f>[36]Dezembro!$C$23</f>
        <v>*</v>
      </c>
      <c r="U40" s="11" t="str">
        <f>[36]Dezembro!$C$24</f>
        <v>*</v>
      </c>
      <c r="V40" s="11" t="str">
        <f>[36]Dezembro!$C$25</f>
        <v>*</v>
      </c>
      <c r="W40" s="11" t="str">
        <f>[36]Dezembro!$C$26</f>
        <v>*</v>
      </c>
      <c r="X40" s="11" t="str">
        <f>[36]Dezembro!$C$27</f>
        <v>*</v>
      </c>
      <c r="Y40" s="11" t="str">
        <f>[36]Dezembro!$C$28</f>
        <v>*</v>
      </c>
      <c r="Z40" s="11" t="str">
        <f>[36]Dezembro!$C$29</f>
        <v>*</v>
      </c>
      <c r="AA40" s="11" t="str">
        <f>[36]Dezembro!$C$30</f>
        <v>*</v>
      </c>
      <c r="AB40" s="11" t="str">
        <f>[36]Dezembro!$C$31</f>
        <v>*</v>
      </c>
      <c r="AC40" s="11" t="str">
        <f>[36]Dezembro!$C$32</f>
        <v>*</v>
      </c>
      <c r="AD40" s="11" t="str">
        <f>[36]Dezembro!$C$33</f>
        <v>*</v>
      </c>
      <c r="AE40" s="11" t="str">
        <f>[36]Dezembro!$C$34</f>
        <v>*</v>
      </c>
      <c r="AF40" s="11" t="str">
        <f>[36]Dezembro!$C$35</f>
        <v>*</v>
      </c>
      <c r="AG40" s="121">
        <f t="shared" si="1"/>
        <v>0</v>
      </c>
      <c r="AH40" s="91" t="e">
        <f t="shared" si="2"/>
        <v>#DIV/0!</v>
      </c>
      <c r="AK40" t="s">
        <v>35</v>
      </c>
      <c r="AL40" t="s">
        <v>35</v>
      </c>
      <c r="AM40" t="s">
        <v>35</v>
      </c>
    </row>
    <row r="41" spans="1:39" x14ac:dyDescent="0.2">
      <c r="A41" s="57" t="s">
        <v>161</v>
      </c>
      <c r="B41" s="11">
        <f>[37]Dezembro!$C$5</f>
        <v>34.299999999999997</v>
      </c>
      <c r="C41" s="11">
        <f>[37]Dezembro!$C$6</f>
        <v>33.799999999999997</v>
      </c>
      <c r="D41" s="11">
        <f>[37]Dezembro!$C$7</f>
        <v>32.799999999999997</v>
      </c>
      <c r="E41" s="11">
        <f>[37]Dezembro!$C$8</f>
        <v>29.2</v>
      </c>
      <c r="F41" s="11">
        <f>[37]Dezembro!$C$9</f>
        <v>31.2</v>
      </c>
      <c r="G41" s="11">
        <f>[37]Dezembro!$C$10</f>
        <v>33.299999999999997</v>
      </c>
      <c r="H41" s="11">
        <f>[37]Dezembro!$C$11</f>
        <v>33.6</v>
      </c>
      <c r="I41" s="11">
        <f>[37]Dezembro!$C$12</f>
        <v>35.1</v>
      </c>
      <c r="J41" s="11">
        <f>[37]Dezembro!$C$13</f>
        <v>34.299999999999997</v>
      </c>
      <c r="K41" s="11">
        <f>[37]Dezembro!$C$14</f>
        <v>33.299999999999997</v>
      </c>
      <c r="L41" s="11">
        <f>[37]Dezembro!$C$15</f>
        <v>32.5</v>
      </c>
      <c r="M41" s="11">
        <f>[37]Dezembro!$C$16</f>
        <v>34.1</v>
      </c>
      <c r="N41" s="11">
        <f>[37]Dezembro!$C$17</f>
        <v>34.799999999999997</v>
      </c>
      <c r="O41" s="11">
        <f>[37]Dezembro!$C$18</f>
        <v>35.299999999999997</v>
      </c>
      <c r="P41" s="11">
        <f>[37]Dezembro!$C$19</f>
        <v>34.5</v>
      </c>
      <c r="Q41" s="11">
        <f>[37]Dezembro!$C$20</f>
        <v>33.5</v>
      </c>
      <c r="R41" s="11">
        <f>[37]Dezembro!$C$21</f>
        <v>35.299999999999997</v>
      </c>
      <c r="S41" s="11">
        <f>[37]Dezembro!$C$22</f>
        <v>28.5</v>
      </c>
      <c r="T41" s="11">
        <f>[37]Dezembro!$C$23</f>
        <v>30.2</v>
      </c>
      <c r="U41" s="11">
        <f>[37]Dezembro!$C$24</f>
        <v>33.9</v>
      </c>
      <c r="V41" s="11">
        <f>[37]Dezembro!$C$25</f>
        <v>33.799999999999997</v>
      </c>
      <c r="W41" s="11">
        <f>[37]Dezembro!$C$26</f>
        <v>33.4</v>
      </c>
      <c r="X41" s="11">
        <f>[37]Dezembro!$C$27</f>
        <v>34.4</v>
      </c>
      <c r="Y41" s="11">
        <f>[37]Dezembro!$C$28</f>
        <v>34.1</v>
      </c>
      <c r="Z41" s="11">
        <f>[37]Dezembro!$C$29</f>
        <v>32.4</v>
      </c>
      <c r="AA41" s="11">
        <f>[37]Dezembro!$C$30</f>
        <v>33.5</v>
      </c>
      <c r="AB41" s="11">
        <f>[37]Dezembro!$C$31</f>
        <v>36.5</v>
      </c>
      <c r="AC41" s="11">
        <f>[37]Dezembro!$C$32</f>
        <v>31.5</v>
      </c>
      <c r="AD41" s="11">
        <f>[37]Dezembro!$C$33</f>
        <v>33.6</v>
      </c>
      <c r="AE41" s="11">
        <f>[37]Dezembro!$C$34</f>
        <v>35.5</v>
      </c>
      <c r="AF41" s="11">
        <f>[37]Dezembro!$C$35</f>
        <v>34</v>
      </c>
      <c r="AG41" s="121">
        <f t="shared" si="1"/>
        <v>36.5</v>
      </c>
      <c r="AH41" s="91">
        <f t="shared" si="2"/>
        <v>33.4258064516129</v>
      </c>
      <c r="AJ41" t="s">
        <v>35</v>
      </c>
      <c r="AL41" t="s">
        <v>35</v>
      </c>
    </row>
    <row r="42" spans="1:39" x14ac:dyDescent="0.2">
      <c r="A42" s="57" t="s">
        <v>17</v>
      </c>
      <c r="B42" s="11">
        <f>[38]Dezembro!$C$5</f>
        <v>35.5</v>
      </c>
      <c r="C42" s="11">
        <f>[38]Dezembro!$C$6</f>
        <v>33.9</v>
      </c>
      <c r="D42" s="11">
        <f>[38]Dezembro!$C$7</f>
        <v>33.1</v>
      </c>
      <c r="E42" s="11">
        <f>[38]Dezembro!$C$8</f>
        <v>28.9</v>
      </c>
      <c r="F42" s="11">
        <f>[38]Dezembro!$C$9</f>
        <v>31.7</v>
      </c>
      <c r="G42" s="11">
        <f>[38]Dezembro!$C$10</f>
        <v>33.700000000000003</v>
      </c>
      <c r="H42" s="11">
        <f>[38]Dezembro!$C$11</f>
        <v>35.1</v>
      </c>
      <c r="I42" s="11">
        <f>[38]Dezembro!$C$12</f>
        <v>35.700000000000003</v>
      </c>
      <c r="J42" s="11">
        <f>[38]Dezembro!$C$13</f>
        <v>35.200000000000003</v>
      </c>
      <c r="K42" s="11">
        <f>[38]Dezembro!$C$14</f>
        <v>34.9</v>
      </c>
      <c r="L42" s="11">
        <f>[38]Dezembro!$C$15</f>
        <v>32.1</v>
      </c>
      <c r="M42" s="11">
        <f>[38]Dezembro!$C$16</f>
        <v>32.299999999999997</v>
      </c>
      <c r="N42" s="11">
        <f>[38]Dezembro!$C$17</f>
        <v>30.4</v>
      </c>
      <c r="O42" s="11">
        <f>[38]Dezembro!$C$18</f>
        <v>32.799999999999997</v>
      </c>
      <c r="P42" s="11">
        <f>[38]Dezembro!$C$19</f>
        <v>33.200000000000003</v>
      </c>
      <c r="Q42" s="11">
        <f>[38]Dezembro!$C$20</f>
        <v>33.799999999999997</v>
      </c>
      <c r="R42" s="11">
        <f>[38]Dezembro!$C$21</f>
        <v>34</v>
      </c>
      <c r="S42" s="11">
        <f>[38]Dezembro!$C$22</f>
        <v>24.8</v>
      </c>
      <c r="T42" s="11">
        <f>[38]Dezembro!$C$23</f>
        <v>29.4</v>
      </c>
      <c r="U42" s="11">
        <f>[38]Dezembro!$C$24</f>
        <v>31.3</v>
      </c>
      <c r="V42" s="11">
        <f>[38]Dezembro!$C$25</f>
        <v>31.9</v>
      </c>
      <c r="W42" s="11">
        <f>[38]Dezembro!$C$26</f>
        <v>31.5</v>
      </c>
      <c r="X42" s="11">
        <f>[38]Dezembro!$C$27</f>
        <v>33.200000000000003</v>
      </c>
      <c r="Y42" s="11">
        <f>[38]Dezembro!$C$28</f>
        <v>33.700000000000003</v>
      </c>
      <c r="Z42" s="11">
        <f>[38]Dezembro!$C$29</f>
        <v>30</v>
      </c>
      <c r="AA42" s="11">
        <f>[38]Dezembro!$C$30</f>
        <v>33.1</v>
      </c>
      <c r="AB42" s="11">
        <f>[38]Dezembro!$C$31</f>
        <v>35.200000000000003</v>
      </c>
      <c r="AC42" s="11">
        <f>[38]Dezembro!$C$32</f>
        <v>33.9</v>
      </c>
      <c r="AD42" s="11">
        <f>[38]Dezembro!$C$33</f>
        <v>32.4</v>
      </c>
      <c r="AE42" s="11">
        <f>[38]Dezembro!$C$34</f>
        <v>34.200000000000003</v>
      </c>
      <c r="AF42" s="11">
        <f>[38]Dezembro!$C$35</f>
        <v>34.299999999999997</v>
      </c>
      <c r="AG42" s="121">
        <f t="shared" si="1"/>
        <v>35.700000000000003</v>
      </c>
      <c r="AH42" s="91">
        <f t="shared" si="2"/>
        <v>32.748387096774188</v>
      </c>
      <c r="AM42" t="s">
        <v>35</v>
      </c>
    </row>
    <row r="43" spans="1:39" x14ac:dyDescent="0.2">
      <c r="A43" s="57" t="s">
        <v>143</v>
      </c>
      <c r="B43" s="11">
        <f>[39]Dezembro!$C$5</f>
        <v>34.1</v>
      </c>
      <c r="C43" s="11">
        <f>[39]Dezembro!$C$6</f>
        <v>33.1</v>
      </c>
      <c r="D43" s="11">
        <f>[39]Dezembro!$C$7</f>
        <v>32.799999999999997</v>
      </c>
      <c r="E43" s="11">
        <f>[39]Dezembro!$C$8</f>
        <v>25.7</v>
      </c>
      <c r="F43" s="11">
        <f>[39]Dezembro!$C$9</f>
        <v>31.7</v>
      </c>
      <c r="G43" s="11">
        <f>[39]Dezembro!$C$10</f>
        <v>30.9</v>
      </c>
      <c r="H43" s="11">
        <f>[39]Dezembro!$C$11</f>
        <v>32.299999999999997</v>
      </c>
      <c r="I43" s="11">
        <f>[39]Dezembro!$C$12</f>
        <v>33.299999999999997</v>
      </c>
      <c r="J43" s="11">
        <f>[39]Dezembro!$C$13</f>
        <v>33.6</v>
      </c>
      <c r="K43" s="11">
        <f>[39]Dezembro!$C$14</f>
        <v>33.6</v>
      </c>
      <c r="L43" s="11">
        <f>[39]Dezembro!$C$15</f>
        <v>32.6</v>
      </c>
      <c r="M43" s="11">
        <f>[39]Dezembro!$C$16</f>
        <v>33.5</v>
      </c>
      <c r="N43" s="11">
        <f>[39]Dezembro!$C$17</f>
        <v>30.8</v>
      </c>
      <c r="O43" s="11">
        <f>[39]Dezembro!$C$18</f>
        <v>30.6</v>
      </c>
      <c r="P43" s="11">
        <f>[39]Dezembro!$C$19</f>
        <v>33.299999999999997</v>
      </c>
      <c r="Q43" s="11">
        <f>[39]Dezembro!$C$20</f>
        <v>33.299999999999997</v>
      </c>
      <c r="R43" s="11">
        <f>[39]Dezembro!$C$21</f>
        <v>34.299999999999997</v>
      </c>
      <c r="S43" s="11">
        <f>[39]Dezembro!$C$22</f>
        <v>27.2</v>
      </c>
      <c r="T43" s="11">
        <f>[39]Dezembro!$C$23</f>
        <v>29.2</v>
      </c>
      <c r="U43" s="11">
        <f>[39]Dezembro!$C$24</f>
        <v>30.8</v>
      </c>
      <c r="V43" s="11">
        <f>[39]Dezembro!$C$25</f>
        <v>30.8</v>
      </c>
      <c r="W43" s="11">
        <f>[39]Dezembro!$C$26</f>
        <v>30.3</v>
      </c>
      <c r="X43" s="11">
        <f>[39]Dezembro!$C$27</f>
        <v>33</v>
      </c>
      <c r="Y43" s="11">
        <f>[39]Dezembro!$C$28</f>
        <v>34</v>
      </c>
      <c r="Z43" s="11">
        <f>[39]Dezembro!$C$29</f>
        <v>30.2</v>
      </c>
      <c r="AA43" s="11">
        <f>[39]Dezembro!$C$30</f>
        <v>32.4</v>
      </c>
      <c r="AB43" s="11">
        <f>[39]Dezembro!$C$31</f>
        <v>33.799999999999997</v>
      </c>
      <c r="AC43" s="11">
        <f>[39]Dezembro!$C$32</f>
        <v>33.200000000000003</v>
      </c>
      <c r="AD43" s="11">
        <f>[39]Dezembro!$C$33</f>
        <v>32.700000000000003</v>
      </c>
      <c r="AE43" s="11">
        <f>[39]Dezembro!$C$34</f>
        <v>35</v>
      </c>
      <c r="AF43" s="11">
        <f>[39]Dezembro!$C$35</f>
        <v>34.700000000000003</v>
      </c>
      <c r="AG43" s="121">
        <f t="shared" si="1"/>
        <v>35</v>
      </c>
      <c r="AH43" s="91">
        <f t="shared" si="2"/>
        <v>32.154838709677428</v>
      </c>
      <c r="AJ43" s="12" t="s">
        <v>35</v>
      </c>
      <c r="AL43" t="s">
        <v>35</v>
      </c>
    </row>
    <row r="44" spans="1:39" x14ac:dyDescent="0.2">
      <c r="A44" s="57" t="s">
        <v>18</v>
      </c>
      <c r="B44" s="11">
        <f>[40]Dezembro!$C$5</f>
        <v>31.6</v>
      </c>
      <c r="C44" s="11">
        <f>[40]Dezembro!$C$6</f>
        <v>33</v>
      </c>
      <c r="D44" s="11">
        <f>[40]Dezembro!$C$7</f>
        <v>29.8</v>
      </c>
      <c r="E44" s="11">
        <f>[40]Dezembro!$C$8</f>
        <v>26.7</v>
      </c>
      <c r="F44" s="11">
        <f>[40]Dezembro!$C$9</f>
        <v>27.3</v>
      </c>
      <c r="G44" s="11">
        <f>[40]Dezembro!$C$10</f>
        <v>30.4</v>
      </c>
      <c r="H44" s="11">
        <f>[40]Dezembro!$C$11</f>
        <v>29.8</v>
      </c>
      <c r="I44" s="11">
        <f>[40]Dezembro!$C$12</f>
        <v>30.8</v>
      </c>
      <c r="J44" s="11">
        <f>[40]Dezembro!$C$13</f>
        <v>31.9</v>
      </c>
      <c r="K44" s="11">
        <f>[40]Dezembro!$C$14</f>
        <v>27.6</v>
      </c>
      <c r="L44" s="11">
        <f>[40]Dezembro!$C$15</f>
        <v>28.6</v>
      </c>
      <c r="M44" s="11">
        <f>[40]Dezembro!$C$16</f>
        <v>29.5</v>
      </c>
      <c r="N44" s="11">
        <f>[40]Dezembro!$C$17</f>
        <v>30.2</v>
      </c>
      <c r="O44" s="11">
        <f>[40]Dezembro!$C$18</f>
        <v>31.1</v>
      </c>
      <c r="P44" s="11">
        <f>[40]Dezembro!$C$19</f>
        <v>31.2</v>
      </c>
      <c r="Q44" s="11">
        <f>[40]Dezembro!$C$20</f>
        <v>28.9</v>
      </c>
      <c r="R44" s="11">
        <f>[40]Dezembro!$C$21</f>
        <v>29.7</v>
      </c>
      <c r="S44" s="11">
        <f>[40]Dezembro!$C$22</f>
        <v>27.8</v>
      </c>
      <c r="T44" s="11">
        <f>[40]Dezembro!$C$23</f>
        <v>27.8</v>
      </c>
      <c r="U44" s="11">
        <f>[40]Dezembro!$C$24</f>
        <v>29.6</v>
      </c>
      <c r="V44" s="11">
        <f>[40]Dezembro!$C$25</f>
        <v>30.8</v>
      </c>
      <c r="W44" s="11">
        <f>[40]Dezembro!$C$26</f>
        <v>30.5</v>
      </c>
      <c r="X44" s="11">
        <f>[40]Dezembro!$C$27</f>
        <v>32.299999999999997</v>
      </c>
      <c r="Y44" s="11">
        <f>[40]Dezembro!$C$28</f>
        <v>30.1</v>
      </c>
      <c r="Z44" s="11">
        <f>[40]Dezembro!$C$29</f>
        <v>29.5</v>
      </c>
      <c r="AA44" s="11">
        <f>[40]Dezembro!$C$30</f>
        <v>30.3</v>
      </c>
      <c r="AB44" s="11">
        <f>[40]Dezembro!$C$31</f>
        <v>30.8</v>
      </c>
      <c r="AC44" s="11">
        <f>[40]Dezembro!$C$32</f>
        <v>30.1</v>
      </c>
      <c r="AD44" s="11">
        <f>[40]Dezembro!$C$33</f>
        <v>30.7</v>
      </c>
      <c r="AE44" s="11">
        <f>[40]Dezembro!$C$34</f>
        <v>31.4</v>
      </c>
      <c r="AF44" s="11">
        <f>[40]Dezembro!$C$35</f>
        <v>30.4</v>
      </c>
      <c r="AG44" s="121">
        <f t="shared" si="1"/>
        <v>33</v>
      </c>
      <c r="AH44" s="91">
        <f t="shared" si="2"/>
        <v>30.00645161290322</v>
      </c>
      <c r="AJ44" s="12" t="s">
        <v>35</v>
      </c>
      <c r="AL44" t="s">
        <v>35</v>
      </c>
    </row>
    <row r="45" spans="1:39" hidden="1" x14ac:dyDescent="0.2">
      <c r="A45" s="128" t="s">
        <v>148</v>
      </c>
      <c r="B45" s="11" t="str">
        <f>[41]Dezembro!$C$5</f>
        <v>*</v>
      </c>
      <c r="C45" s="11" t="str">
        <f>[41]Dezembro!$C$6</f>
        <v>*</v>
      </c>
      <c r="D45" s="11" t="str">
        <f>[41]Dezembro!$C$7</f>
        <v>*</v>
      </c>
      <c r="E45" s="11" t="str">
        <f>[41]Dezembro!$C$8</f>
        <v>*</v>
      </c>
      <c r="F45" s="11" t="str">
        <f>[41]Dezembro!$C$9</f>
        <v>*</v>
      </c>
      <c r="G45" s="11" t="str">
        <f>[41]Dezembro!$C$10</f>
        <v>*</v>
      </c>
      <c r="H45" s="11" t="str">
        <f>[41]Dezembro!$C$11</f>
        <v>*</v>
      </c>
      <c r="I45" s="11" t="str">
        <f>[41]Dezembro!$C$12</f>
        <v>*</v>
      </c>
      <c r="J45" s="11" t="str">
        <f>[41]Dezembro!$C$13</f>
        <v>*</v>
      </c>
      <c r="K45" s="11" t="str">
        <f>[41]Dezembro!$C$14</f>
        <v>*</v>
      </c>
      <c r="L45" s="11" t="str">
        <f>[41]Dezembro!$C$15</f>
        <v>*</v>
      </c>
      <c r="M45" s="11" t="str">
        <f>[41]Dezembro!$C$16</f>
        <v>*</v>
      </c>
      <c r="N45" s="11" t="str">
        <f>[41]Dezembro!$C$17</f>
        <v>*</v>
      </c>
      <c r="O45" s="11" t="str">
        <f>[41]Dezembro!$C$18</f>
        <v>*</v>
      </c>
      <c r="P45" s="11" t="str">
        <f>[41]Dezembro!$C$19</f>
        <v>*</v>
      </c>
      <c r="Q45" s="11" t="str">
        <f>[41]Dezembro!$C$20</f>
        <v>*</v>
      </c>
      <c r="R45" s="11" t="str">
        <f>[41]Dezembro!$C$21</f>
        <v>*</v>
      </c>
      <c r="S45" s="11" t="str">
        <f>[41]Dezembro!$C$22</f>
        <v>*</v>
      </c>
      <c r="T45" s="11" t="str">
        <f>[41]Dezembro!$C$23</f>
        <v>*</v>
      </c>
      <c r="U45" s="11" t="str">
        <f>[41]Dezembro!$C$24</f>
        <v>*</v>
      </c>
      <c r="V45" s="11" t="str">
        <f>[41]Dezembro!$C$25</f>
        <v>*</v>
      </c>
      <c r="W45" s="11" t="str">
        <f>[41]Dezembro!$C$26</f>
        <v>*</v>
      </c>
      <c r="X45" s="11" t="str">
        <f>[41]Dezembro!$C$27</f>
        <v>*</v>
      </c>
      <c r="Y45" s="11" t="str">
        <f>[41]Dezembro!$C$28</f>
        <v>*</v>
      </c>
      <c r="Z45" s="11" t="str">
        <f>[41]Dezembro!$C$29</f>
        <v>*</v>
      </c>
      <c r="AA45" s="11" t="str">
        <f>[41]Dezembro!$C$30</f>
        <v>*</v>
      </c>
      <c r="AB45" s="11" t="str">
        <f>[41]Dezembro!$C$31</f>
        <v>*</v>
      </c>
      <c r="AC45" s="11" t="str">
        <f>[41]Dezembro!$C$32</f>
        <v>*</v>
      </c>
      <c r="AD45" s="11" t="str">
        <f>[41]Dezembro!$C$33</f>
        <v>*</v>
      </c>
      <c r="AE45" s="11" t="str">
        <f>[41]Dezembro!$C$34</f>
        <v>*</v>
      </c>
      <c r="AF45" s="11" t="str">
        <f>[41]Dezembro!$C$35</f>
        <v>*</v>
      </c>
      <c r="AG45" s="121">
        <f t="shared" si="1"/>
        <v>0</v>
      </c>
      <c r="AH45" s="91" t="e">
        <f t="shared" si="2"/>
        <v>#DIV/0!</v>
      </c>
      <c r="AL45" t="s">
        <v>35</v>
      </c>
    </row>
    <row r="46" spans="1:39" x14ac:dyDescent="0.2">
      <c r="A46" s="57" t="s">
        <v>19</v>
      </c>
      <c r="B46" s="11">
        <f>[42]Dezembro!$C$5</f>
        <v>32.9</v>
      </c>
      <c r="C46" s="11">
        <f>[42]Dezembro!$C$6</f>
        <v>32.4</v>
      </c>
      <c r="D46" s="11">
        <f>[42]Dezembro!$C$7</f>
        <v>32.5</v>
      </c>
      <c r="E46" s="11">
        <f>[42]Dezembro!$C$8</f>
        <v>32.6</v>
      </c>
      <c r="F46" s="11">
        <f>[42]Dezembro!$C$9</f>
        <v>33.700000000000003</v>
      </c>
      <c r="G46" s="11">
        <f>[42]Dezembro!$C$10</f>
        <v>34.5</v>
      </c>
      <c r="H46" s="11">
        <f>[42]Dezembro!$C$11</f>
        <v>34.299999999999997</v>
      </c>
      <c r="I46" s="11">
        <f>[42]Dezembro!$C$12</f>
        <v>34.200000000000003</v>
      </c>
      <c r="J46" s="11">
        <f>[42]Dezembro!$C$13</f>
        <v>34.5</v>
      </c>
      <c r="K46" s="11">
        <f>[42]Dezembro!$C$14</f>
        <v>34.6</v>
      </c>
      <c r="L46" s="11">
        <f>[42]Dezembro!$C$15</f>
        <v>31.6</v>
      </c>
      <c r="M46" s="11">
        <f>[42]Dezembro!$C$16</f>
        <v>32.6</v>
      </c>
      <c r="N46" s="11">
        <f>[42]Dezembro!$C$17</f>
        <v>32.4</v>
      </c>
      <c r="O46" s="11">
        <f>[42]Dezembro!$C$18</f>
        <v>32.200000000000003</v>
      </c>
      <c r="P46" s="11">
        <f>[42]Dezembro!$C$19</f>
        <v>32.799999999999997</v>
      </c>
      <c r="Q46" s="11">
        <f>[42]Dezembro!$C$20</f>
        <v>34.299999999999997</v>
      </c>
      <c r="R46" s="11">
        <f>[42]Dezembro!$C$21</f>
        <v>32.9</v>
      </c>
      <c r="S46" s="11">
        <f>[42]Dezembro!$C$22</f>
        <v>26.2</v>
      </c>
      <c r="T46" s="11">
        <f>[42]Dezembro!$C$23</f>
        <v>29.7</v>
      </c>
      <c r="U46" s="11">
        <f>[42]Dezembro!$C$24</f>
        <v>32.4</v>
      </c>
      <c r="V46" s="11">
        <f>[42]Dezembro!$C$25</f>
        <v>31.6</v>
      </c>
      <c r="W46" s="11">
        <f>[42]Dezembro!$C$26</f>
        <v>30.9</v>
      </c>
      <c r="X46" s="11">
        <f>[42]Dezembro!$C$27</f>
        <v>32.1</v>
      </c>
      <c r="Y46" s="11">
        <f>[42]Dezembro!$C$28</f>
        <v>31.7</v>
      </c>
      <c r="Z46" s="11">
        <f>[42]Dezembro!$C$29</f>
        <v>29.6</v>
      </c>
      <c r="AA46" s="11">
        <f>[42]Dezembro!$C$30</f>
        <v>33.6</v>
      </c>
      <c r="AB46" s="11">
        <f>[42]Dezembro!$C$31</f>
        <v>34.6</v>
      </c>
      <c r="AC46" s="11">
        <f>[42]Dezembro!$C$32</f>
        <v>30.2</v>
      </c>
      <c r="AD46" s="11">
        <f>[42]Dezembro!$C$33</f>
        <v>32.1</v>
      </c>
      <c r="AE46" s="11">
        <f>[42]Dezembro!$C$34</f>
        <v>34.1</v>
      </c>
      <c r="AF46" s="11">
        <f>[42]Dezembro!$C$35</f>
        <v>36.200000000000003</v>
      </c>
      <c r="AG46" s="121">
        <f t="shared" si="1"/>
        <v>36.200000000000003</v>
      </c>
      <c r="AH46" s="91">
        <f t="shared" si="2"/>
        <v>32.580645161290334</v>
      </c>
      <c r="AI46" s="12" t="s">
        <v>35</v>
      </c>
      <c r="AJ46" s="12" t="s">
        <v>35</v>
      </c>
      <c r="AL46" t="s">
        <v>35</v>
      </c>
      <c r="AM46" t="s">
        <v>35</v>
      </c>
    </row>
    <row r="47" spans="1:39" x14ac:dyDescent="0.2">
      <c r="A47" s="57" t="s">
        <v>23</v>
      </c>
      <c r="B47" s="11">
        <f>[43]Dezembro!$C$5</f>
        <v>34.700000000000003</v>
      </c>
      <c r="C47" s="11">
        <f>[43]Dezembro!$C$6</f>
        <v>31.3</v>
      </c>
      <c r="D47" s="11">
        <f>[43]Dezembro!$C$7</f>
        <v>32.299999999999997</v>
      </c>
      <c r="E47" s="11">
        <f>[43]Dezembro!$C$8</f>
        <v>31.3</v>
      </c>
      <c r="F47" s="11">
        <f>[43]Dezembro!$C$9</f>
        <v>30</v>
      </c>
      <c r="G47" s="11">
        <f>[43]Dezembro!$C$10</f>
        <v>32.299999999999997</v>
      </c>
      <c r="H47" s="11">
        <f>[43]Dezembro!$C$11</f>
        <v>34.5</v>
      </c>
      <c r="I47" s="11">
        <f>[43]Dezembro!$C$12</f>
        <v>35.700000000000003</v>
      </c>
      <c r="J47" s="11">
        <f>[43]Dezembro!$C$13</f>
        <v>35.6</v>
      </c>
      <c r="K47" s="11">
        <f>[43]Dezembro!$C$14</f>
        <v>34.299999999999997</v>
      </c>
      <c r="L47" s="11">
        <f>[43]Dezembro!$C$15</f>
        <v>32.700000000000003</v>
      </c>
      <c r="M47" s="11">
        <f>[43]Dezembro!$C$16</f>
        <v>32.700000000000003</v>
      </c>
      <c r="N47" s="11">
        <f>[43]Dezembro!$C$17</f>
        <v>32.6</v>
      </c>
      <c r="O47" s="11">
        <f>[43]Dezembro!$C$18</f>
        <v>34.6</v>
      </c>
      <c r="P47" s="11">
        <f>[43]Dezembro!$C$19</f>
        <v>35.4</v>
      </c>
      <c r="Q47" s="11">
        <f>[43]Dezembro!$C$20</f>
        <v>34.200000000000003</v>
      </c>
      <c r="R47" s="11">
        <f>[43]Dezembro!$C$21</f>
        <v>35</v>
      </c>
      <c r="S47" s="11">
        <f>[43]Dezembro!$C$22</f>
        <v>24.5</v>
      </c>
      <c r="T47" s="11">
        <f>[43]Dezembro!$C$23</f>
        <v>26.4</v>
      </c>
      <c r="U47" s="11">
        <f>[43]Dezembro!$C$24</f>
        <v>31</v>
      </c>
      <c r="V47" s="11">
        <f>[43]Dezembro!$C$25</f>
        <v>32.5</v>
      </c>
      <c r="W47" s="11">
        <f>[43]Dezembro!$C$26</f>
        <v>32.200000000000003</v>
      </c>
      <c r="X47" s="11">
        <f>[43]Dezembro!$C$27</f>
        <v>32.700000000000003</v>
      </c>
      <c r="Y47" s="11">
        <f>[43]Dezembro!$C$28</f>
        <v>33</v>
      </c>
      <c r="Z47" s="11">
        <f>[43]Dezembro!$C$29</f>
        <v>30.3</v>
      </c>
      <c r="AA47" s="11">
        <f>[43]Dezembro!$C$30</f>
        <v>32.200000000000003</v>
      </c>
      <c r="AB47" s="11">
        <f>[43]Dezembro!$C$31</f>
        <v>34.5</v>
      </c>
      <c r="AC47" s="11">
        <f>[43]Dezembro!$C$32</f>
        <v>33.5</v>
      </c>
      <c r="AD47" s="11">
        <f>[43]Dezembro!$C$33</f>
        <v>32.9</v>
      </c>
      <c r="AE47" s="11">
        <f>[43]Dezembro!$C$34</f>
        <v>35.200000000000003</v>
      </c>
      <c r="AF47" s="11">
        <f>[43]Dezembro!$C$35</f>
        <v>34.1</v>
      </c>
      <c r="AG47" s="121">
        <f t="shared" si="1"/>
        <v>35.700000000000003</v>
      </c>
      <c r="AH47" s="91">
        <f t="shared" si="2"/>
        <v>32.716129032258067</v>
      </c>
      <c r="AJ47" s="12" t="s">
        <v>35</v>
      </c>
      <c r="AK47" t="s">
        <v>35</v>
      </c>
      <c r="AL47" t="s">
        <v>35</v>
      </c>
    </row>
    <row r="48" spans="1:39" x14ac:dyDescent="0.2">
      <c r="A48" s="57" t="s">
        <v>34</v>
      </c>
      <c r="B48" s="11">
        <f>[44]Dezembro!$C$5</f>
        <v>33.4</v>
      </c>
      <c r="C48" s="11">
        <f>[44]Dezembro!$C$6</f>
        <v>32</v>
      </c>
      <c r="D48" s="11">
        <f>[44]Dezembro!$C$7</f>
        <v>29.7</v>
      </c>
      <c r="E48" s="11">
        <f>[44]Dezembro!$C$8</f>
        <v>31.5</v>
      </c>
      <c r="F48" s="11">
        <f>[44]Dezembro!$C$9</f>
        <v>31</v>
      </c>
      <c r="G48" s="11">
        <f>[44]Dezembro!$C$10</f>
        <v>32.799999999999997</v>
      </c>
      <c r="H48" s="11">
        <f>[44]Dezembro!$C$11</f>
        <v>31.9</v>
      </c>
      <c r="I48" s="11">
        <f>[44]Dezembro!$C$12</f>
        <v>33.5</v>
      </c>
      <c r="J48" s="11">
        <f>[44]Dezembro!$C$13</f>
        <v>34.5</v>
      </c>
      <c r="K48" s="11">
        <f>[44]Dezembro!$C$14</f>
        <v>27.8</v>
      </c>
      <c r="L48" s="11">
        <f>[44]Dezembro!$C$15</f>
        <v>29.6</v>
      </c>
      <c r="M48" s="11">
        <f>[44]Dezembro!$C$16</f>
        <v>32.6</v>
      </c>
      <c r="N48" s="11">
        <f>[44]Dezembro!$C$17</f>
        <v>32.6</v>
      </c>
      <c r="O48" s="11">
        <f>[44]Dezembro!$C$18</f>
        <v>30</v>
      </c>
      <c r="P48" s="11">
        <f>[44]Dezembro!$C$19</f>
        <v>31</v>
      </c>
      <c r="Q48" s="11">
        <f>[44]Dezembro!$C$20</f>
        <v>27.7</v>
      </c>
      <c r="R48" s="11">
        <f>[44]Dezembro!$C$21</f>
        <v>31.6</v>
      </c>
      <c r="S48" s="11">
        <f>[44]Dezembro!$C$22</f>
        <v>31</v>
      </c>
      <c r="T48" s="11">
        <f>[44]Dezembro!$C$23</f>
        <v>29.7</v>
      </c>
      <c r="U48" s="11">
        <f>[44]Dezembro!$C$24</f>
        <v>32.4</v>
      </c>
      <c r="V48" s="11">
        <f>[44]Dezembro!$C$25</f>
        <v>31.2</v>
      </c>
      <c r="W48" s="11">
        <f>[44]Dezembro!$C$26</f>
        <v>31.3</v>
      </c>
      <c r="X48" s="11">
        <f>[44]Dezembro!$C$27</f>
        <v>31.5</v>
      </c>
      <c r="Y48" s="11">
        <f>[44]Dezembro!$C$28</f>
        <v>31.1</v>
      </c>
      <c r="Z48" s="11">
        <f>[44]Dezembro!$C$29</f>
        <v>30.1</v>
      </c>
      <c r="AA48" s="11">
        <f>[44]Dezembro!$C$30</f>
        <v>29.5</v>
      </c>
      <c r="AB48" s="11">
        <f>[44]Dezembro!$C$31</f>
        <v>31.8</v>
      </c>
      <c r="AC48" s="11">
        <f>[44]Dezembro!$C$32</f>
        <v>31.1</v>
      </c>
      <c r="AD48" s="11">
        <f>[44]Dezembro!$C$33</f>
        <v>28.4</v>
      </c>
      <c r="AE48" s="11">
        <f>[44]Dezembro!$C$34</f>
        <v>30.7</v>
      </c>
      <c r="AF48" s="11">
        <f>[44]Dezembro!$C$35</f>
        <v>30.4</v>
      </c>
      <c r="AG48" s="121">
        <f t="shared" si="1"/>
        <v>34.5</v>
      </c>
      <c r="AH48" s="91">
        <f t="shared" si="2"/>
        <v>31.077419354838717</v>
      </c>
      <c r="AI48" s="12" t="s">
        <v>35</v>
      </c>
      <c r="AJ48" s="12" t="s">
        <v>35</v>
      </c>
      <c r="AK48" t="s">
        <v>35</v>
      </c>
      <c r="AM48" t="s">
        <v>35</v>
      </c>
    </row>
    <row r="49" spans="1:39" x14ac:dyDescent="0.2">
      <c r="A49" s="57" t="s">
        <v>20</v>
      </c>
      <c r="B49" s="11">
        <f>[45]Dezembro!$C$5</f>
        <v>35.4</v>
      </c>
      <c r="C49" s="11">
        <f>[45]Dezembro!$C$6</f>
        <v>34.799999999999997</v>
      </c>
      <c r="D49" s="11">
        <f>[45]Dezembro!$C$7</f>
        <v>33.5</v>
      </c>
      <c r="E49" s="11">
        <f>[45]Dezembro!$C$8</f>
        <v>26.6</v>
      </c>
      <c r="F49" s="11">
        <f>[45]Dezembro!$C$9</f>
        <v>31.3</v>
      </c>
      <c r="G49" s="11">
        <f>[45]Dezembro!$C$10</f>
        <v>32.4</v>
      </c>
      <c r="H49" s="11">
        <f>[45]Dezembro!$C$11</f>
        <v>32.6</v>
      </c>
      <c r="I49" s="11">
        <f>[45]Dezembro!$C$12</f>
        <v>34.6</v>
      </c>
      <c r="J49" s="11">
        <f>[45]Dezembro!$C$13</f>
        <v>36.299999999999997</v>
      </c>
      <c r="K49" s="11">
        <f>[45]Dezembro!$C$14</f>
        <v>35.799999999999997</v>
      </c>
      <c r="L49" s="11">
        <f>[45]Dezembro!$C$15</f>
        <v>34.9</v>
      </c>
      <c r="M49" s="11">
        <f>[45]Dezembro!$C$16</f>
        <v>29.6</v>
      </c>
      <c r="N49" s="11">
        <f>[45]Dezembro!$C$17</f>
        <v>26.7</v>
      </c>
      <c r="O49" s="11">
        <f>[45]Dezembro!$C$18</f>
        <v>32.6</v>
      </c>
      <c r="P49" s="11">
        <f>[45]Dezembro!$C$19</f>
        <v>34.799999999999997</v>
      </c>
      <c r="Q49" s="11">
        <f>[45]Dezembro!$C$20</f>
        <v>33.4</v>
      </c>
      <c r="R49" s="11">
        <f>[45]Dezembro!$C$21</f>
        <v>35.1</v>
      </c>
      <c r="S49" s="11">
        <f>[45]Dezembro!$C$22</f>
        <v>29.5</v>
      </c>
      <c r="T49" s="11">
        <f>[45]Dezembro!$C$23</f>
        <v>31</v>
      </c>
      <c r="U49" s="11">
        <f>[45]Dezembro!$C$24</f>
        <v>31.9</v>
      </c>
      <c r="V49" s="11">
        <f>[45]Dezembro!$C$25</f>
        <v>32.799999999999997</v>
      </c>
      <c r="W49" s="11">
        <f>[45]Dezembro!$C$26</f>
        <v>32.4</v>
      </c>
      <c r="X49" s="11">
        <f>[45]Dezembro!$C$27</f>
        <v>33.6</v>
      </c>
      <c r="Y49" s="11">
        <f>[45]Dezembro!$C$28</f>
        <v>35.700000000000003</v>
      </c>
      <c r="Z49" s="11">
        <f>[45]Dezembro!$C$29</f>
        <v>33.9</v>
      </c>
      <c r="AA49" s="11">
        <f>[45]Dezembro!$C$30</f>
        <v>33.700000000000003</v>
      </c>
      <c r="AB49" s="11">
        <f>[45]Dezembro!$C$31</f>
        <v>35.1</v>
      </c>
      <c r="AC49" s="11">
        <f>[45]Dezembro!$C$32</f>
        <v>34.1</v>
      </c>
      <c r="AD49" s="11">
        <f>[45]Dezembro!$C$33</f>
        <v>33.5</v>
      </c>
      <c r="AE49" s="11">
        <f>[45]Dezembro!$C$34</f>
        <v>35.9</v>
      </c>
      <c r="AF49" s="11">
        <f>[45]Dezembro!$C$35</f>
        <v>33.299999999999997</v>
      </c>
      <c r="AG49" s="121">
        <f t="shared" si="1"/>
        <v>36.299999999999997</v>
      </c>
      <c r="AH49" s="91">
        <f t="shared" si="2"/>
        <v>33.1225806451613</v>
      </c>
      <c r="AL49" t="s">
        <v>35</v>
      </c>
    </row>
    <row r="50" spans="1:39" s="5" customFormat="1" ht="17.100000000000001" customHeight="1" x14ac:dyDescent="0.2">
      <c r="A50" s="58" t="s">
        <v>24</v>
      </c>
      <c r="B50" s="13">
        <f t="shared" ref="B50:AF50" si="3">MAX(B5:B49)</f>
        <v>36.5</v>
      </c>
      <c r="C50" s="13">
        <f t="shared" si="3"/>
        <v>37</v>
      </c>
      <c r="D50" s="13">
        <f t="shared" si="3"/>
        <v>35.4</v>
      </c>
      <c r="E50" s="13">
        <f t="shared" si="3"/>
        <v>34.299999999999997</v>
      </c>
      <c r="F50" s="13">
        <f t="shared" si="3"/>
        <v>34.9</v>
      </c>
      <c r="G50" s="13">
        <f t="shared" si="3"/>
        <v>36.4</v>
      </c>
      <c r="H50" s="13">
        <f t="shared" si="3"/>
        <v>38.200000000000003</v>
      </c>
      <c r="I50" s="13">
        <f t="shared" si="3"/>
        <v>41.2</v>
      </c>
      <c r="J50" s="13">
        <f t="shared" si="3"/>
        <v>41.4</v>
      </c>
      <c r="K50" s="13">
        <f t="shared" si="3"/>
        <v>36</v>
      </c>
      <c r="L50" s="13">
        <f t="shared" si="3"/>
        <v>34.9</v>
      </c>
      <c r="M50" s="13">
        <f t="shared" si="3"/>
        <v>36.299999999999997</v>
      </c>
      <c r="N50" s="13">
        <f t="shared" si="3"/>
        <v>37.9</v>
      </c>
      <c r="O50" s="13">
        <f t="shared" si="3"/>
        <v>38.9</v>
      </c>
      <c r="P50" s="13">
        <f t="shared" si="3"/>
        <v>39.9</v>
      </c>
      <c r="Q50" s="13">
        <f t="shared" si="3"/>
        <v>36.799999999999997</v>
      </c>
      <c r="R50" s="13">
        <f t="shared" si="3"/>
        <v>36.299999999999997</v>
      </c>
      <c r="S50" s="13">
        <f t="shared" si="3"/>
        <v>32.299999999999997</v>
      </c>
      <c r="T50" s="13">
        <f t="shared" si="3"/>
        <v>32.200000000000003</v>
      </c>
      <c r="U50" s="13">
        <f t="shared" si="3"/>
        <v>35.299999999999997</v>
      </c>
      <c r="V50" s="13">
        <f t="shared" si="3"/>
        <v>36.6</v>
      </c>
      <c r="W50" s="13">
        <f t="shared" si="3"/>
        <v>37.5</v>
      </c>
      <c r="X50" s="13">
        <f t="shared" si="3"/>
        <v>38.5</v>
      </c>
      <c r="Y50" s="13">
        <f t="shared" si="3"/>
        <v>35.700000000000003</v>
      </c>
      <c r="Z50" s="13">
        <f t="shared" si="3"/>
        <v>34.799999999999997</v>
      </c>
      <c r="AA50" s="13">
        <f t="shared" si="3"/>
        <v>35.799999999999997</v>
      </c>
      <c r="AB50" s="13">
        <f t="shared" si="3"/>
        <v>37.299999999999997</v>
      </c>
      <c r="AC50" s="13">
        <f t="shared" si="3"/>
        <v>35.4</v>
      </c>
      <c r="AD50" s="13">
        <f t="shared" si="3"/>
        <v>35.5</v>
      </c>
      <c r="AE50" s="13">
        <f t="shared" si="3"/>
        <v>37.4</v>
      </c>
      <c r="AF50" s="13">
        <f t="shared" si="3"/>
        <v>37.200000000000003</v>
      </c>
      <c r="AG50" s="14">
        <f>MAX(AG5:AG49)</f>
        <v>41.4</v>
      </c>
      <c r="AH50" s="131"/>
      <c r="AL50" s="5" t="s">
        <v>35</v>
      </c>
    </row>
    <row r="51" spans="1:39" x14ac:dyDescent="0.2">
      <c r="A51" s="145" t="s">
        <v>241</v>
      </c>
      <c r="B51" s="145"/>
      <c r="C51" s="145"/>
      <c r="D51" s="145"/>
      <c r="E51" s="145"/>
      <c r="F51" s="145"/>
      <c r="G51" s="47"/>
      <c r="H51" s="140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54"/>
      <c r="AF51" s="60" t="s">
        <v>35</v>
      </c>
      <c r="AG51" s="51"/>
      <c r="AH51" s="53"/>
      <c r="AK51" t="s">
        <v>35</v>
      </c>
      <c r="AL51" t="s">
        <v>35</v>
      </c>
    </row>
    <row r="52" spans="1:39" x14ac:dyDescent="0.2">
      <c r="A52" s="141" t="s">
        <v>240</v>
      </c>
      <c r="B52" s="141"/>
      <c r="C52" s="141"/>
      <c r="D52" s="141"/>
      <c r="E52" s="141"/>
      <c r="F52" s="141"/>
      <c r="G52" s="141"/>
      <c r="H52" s="141"/>
      <c r="I52" s="4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148"/>
      <c r="U52" s="148"/>
      <c r="V52" s="148"/>
      <c r="W52" s="148"/>
      <c r="X52" s="148"/>
      <c r="Y52" s="88"/>
      <c r="Z52" s="88"/>
      <c r="AA52" s="88"/>
      <c r="AB52" s="88"/>
      <c r="AC52" s="88"/>
      <c r="AD52" s="88"/>
      <c r="AE52" s="109"/>
      <c r="AF52" s="88"/>
      <c r="AG52" s="51"/>
      <c r="AH52" s="50"/>
      <c r="AM52" t="s">
        <v>35</v>
      </c>
    </row>
    <row r="53" spans="1:39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/>
      <c r="N53" s="89"/>
      <c r="O53" s="89"/>
      <c r="P53" s="89"/>
      <c r="Q53" s="88"/>
      <c r="R53" s="88"/>
      <c r="S53" s="88"/>
      <c r="T53" s="143"/>
      <c r="U53" s="143"/>
      <c r="V53" s="143"/>
      <c r="W53" s="143"/>
      <c r="X53" s="143"/>
      <c r="Y53" s="88"/>
      <c r="Z53" s="88"/>
      <c r="AA53" s="88"/>
      <c r="AB53" s="88"/>
      <c r="AC53" s="88"/>
      <c r="AD53" s="54"/>
      <c r="AE53" s="54"/>
      <c r="AF53" s="54"/>
      <c r="AG53" s="51"/>
      <c r="AH53" s="50"/>
    </row>
    <row r="54" spans="1:39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4"/>
      <c r="AE54" s="54"/>
      <c r="AF54" s="54"/>
      <c r="AG54" s="51"/>
      <c r="AH54" s="92"/>
    </row>
    <row r="55" spans="1:39" x14ac:dyDescent="0.2">
      <c r="A55" s="49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109"/>
      <c r="AF55" s="54"/>
      <c r="AG55" s="51"/>
      <c r="AH55" s="53"/>
      <c r="AJ55" s="12" t="s">
        <v>35</v>
      </c>
    </row>
    <row r="56" spans="1:39" x14ac:dyDescent="0.2">
      <c r="A56" s="49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109"/>
      <c r="AF56" s="55"/>
      <c r="AG56" s="51"/>
      <c r="AH56" s="53"/>
    </row>
    <row r="57" spans="1:39" ht="13.5" thickBot="1" x14ac:dyDescent="0.25">
      <c r="A57" s="61"/>
      <c r="B57" s="62"/>
      <c r="C57" s="62"/>
      <c r="D57" s="62"/>
      <c r="E57" s="62"/>
      <c r="F57" s="62"/>
      <c r="G57" s="62" t="s">
        <v>35</v>
      </c>
      <c r="H57" s="62"/>
      <c r="I57" s="62"/>
      <c r="J57" s="62"/>
      <c r="K57" s="62"/>
      <c r="L57" s="62" t="s">
        <v>35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3"/>
    </row>
    <row r="58" spans="1:39" x14ac:dyDescent="0.2">
      <c r="AH58" s="1"/>
      <c r="AM58" t="s">
        <v>35</v>
      </c>
    </row>
    <row r="59" spans="1:39" x14ac:dyDescent="0.2">
      <c r="Z59" s="2" t="s">
        <v>35</v>
      </c>
      <c r="AH59" s="1"/>
      <c r="AJ59" t="s">
        <v>35</v>
      </c>
    </row>
    <row r="62" spans="1:39" x14ac:dyDescent="0.2">
      <c r="X62" s="2" t="s">
        <v>35</v>
      </c>
      <c r="Z62" s="2" t="s">
        <v>35</v>
      </c>
      <c r="AF62" s="2" t="s">
        <v>35</v>
      </c>
    </row>
    <row r="63" spans="1:39" x14ac:dyDescent="0.2">
      <c r="L63" s="2" t="s">
        <v>35</v>
      </c>
      <c r="S63" s="2" t="s">
        <v>35</v>
      </c>
    </row>
    <row r="64" spans="1:39" x14ac:dyDescent="0.2">
      <c r="V64" s="2" t="s">
        <v>35</v>
      </c>
      <c r="AI64" t="s">
        <v>35</v>
      </c>
    </row>
    <row r="66" spans="19:40" x14ac:dyDescent="0.2">
      <c r="S66" s="2" t="s">
        <v>35</v>
      </c>
    </row>
    <row r="67" spans="19:40" x14ac:dyDescent="0.2">
      <c r="U67" s="2" t="s">
        <v>35</v>
      </c>
      <c r="AG67" s="7" t="s">
        <v>35</v>
      </c>
    </row>
    <row r="71" spans="19:40" x14ac:dyDescent="0.2">
      <c r="AN71" s="12" t="s">
        <v>35</v>
      </c>
    </row>
  </sheetData>
  <mergeCells count="37">
    <mergeCell ref="S3:S4"/>
    <mergeCell ref="L3:L4"/>
    <mergeCell ref="I3:I4"/>
    <mergeCell ref="O3:O4"/>
    <mergeCell ref="V3:V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AE3:AE4"/>
    <mergeCell ref="A51:F51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F4A1DCD-1C3B-4460-8FE7-770DBC77D9FA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AH50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2"/>
  <sheetViews>
    <sheetView zoomScale="90" zoomScaleNormal="90" workbookViewId="0">
      <selection activeCell="AG17" sqref="AG17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8.140625" style="7" bestFit="1" customWidth="1"/>
    <col min="34" max="34" width="7.28515625" style="1" bestFit="1" customWidth="1"/>
  </cols>
  <sheetData>
    <row r="1" spans="1:36" ht="20.100000000000001" customHeight="1" x14ac:dyDescent="0.2">
      <c r="A1" s="154" t="s">
        <v>219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6"/>
    </row>
    <row r="2" spans="1:36" s="4" customFormat="1" ht="20.100000000000001" customHeight="1" x14ac:dyDescent="0.2">
      <c r="A2" s="157" t="s">
        <v>21</v>
      </c>
      <c r="B2" s="151" t="s">
        <v>216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67"/>
      <c r="AF2" s="152"/>
      <c r="AG2" s="152"/>
      <c r="AH2" s="153"/>
    </row>
    <row r="3" spans="1:36" s="5" customFormat="1" ht="20.100000000000001" customHeight="1" x14ac:dyDescent="0.2">
      <c r="A3" s="157"/>
      <c r="B3" s="144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66">
        <f t="shared" si="0"/>
        <v>29</v>
      </c>
      <c r="AE3" s="168">
        <v>30</v>
      </c>
      <c r="AF3" s="168">
        <v>31</v>
      </c>
      <c r="AG3" s="45" t="s">
        <v>28</v>
      </c>
      <c r="AH3" s="59" t="s">
        <v>26</v>
      </c>
    </row>
    <row r="4" spans="1:36" s="5" customFormat="1" ht="20.100000000000001" customHeight="1" x14ac:dyDescent="0.2">
      <c r="A4" s="157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66"/>
      <c r="AE4" s="168"/>
      <c r="AF4" s="168"/>
      <c r="AG4" s="45" t="s">
        <v>25</v>
      </c>
      <c r="AH4" s="59" t="s">
        <v>25</v>
      </c>
    </row>
    <row r="5" spans="1:36" s="5" customFormat="1" x14ac:dyDescent="0.2">
      <c r="A5" s="57" t="s">
        <v>30</v>
      </c>
      <c r="B5" s="118">
        <f>[1]Dezembro!$D$5</f>
        <v>22</v>
      </c>
      <c r="C5" s="118">
        <f>[1]Dezembro!$D$6</f>
        <v>21.7</v>
      </c>
      <c r="D5" s="118">
        <f>[1]Dezembro!$D$7</f>
        <v>22.3</v>
      </c>
      <c r="E5" s="118">
        <f>[1]Dezembro!$D$8</f>
        <v>22.1</v>
      </c>
      <c r="F5" s="118">
        <f>[1]Dezembro!$D$9</f>
        <v>22.3</v>
      </c>
      <c r="G5" s="118">
        <f>[1]Dezembro!$D$10</f>
        <v>22.2</v>
      </c>
      <c r="H5" s="118">
        <f>[1]Dezembro!$D$11</f>
        <v>22.4</v>
      </c>
      <c r="I5" s="118">
        <f>[1]Dezembro!$D$12</f>
        <v>22.4</v>
      </c>
      <c r="J5" s="118">
        <f>[1]Dezembro!$D$13</f>
        <v>24.2</v>
      </c>
      <c r="K5" s="118">
        <f>[1]Dezembro!$D$14</f>
        <v>22.8</v>
      </c>
      <c r="L5" s="118">
        <f>[1]Dezembro!$D$15</f>
        <v>22.6</v>
      </c>
      <c r="M5" s="118">
        <f>[1]Dezembro!$D$16</f>
        <v>23.6</v>
      </c>
      <c r="N5" s="118">
        <f>[1]Dezembro!$D$17</f>
        <v>21.6</v>
      </c>
      <c r="O5" s="118">
        <f>[1]Dezembro!$D$18</f>
        <v>21.5</v>
      </c>
      <c r="P5" s="118">
        <f>[1]Dezembro!$D$19</f>
        <v>21.9</v>
      </c>
      <c r="Q5" s="118">
        <f>[1]Dezembro!$D$20</f>
        <v>22.3</v>
      </c>
      <c r="R5" s="118">
        <f>[1]Dezembro!$D$21</f>
        <v>21.8</v>
      </c>
      <c r="S5" s="118">
        <f>[1]Dezembro!$D$22</f>
        <v>21.3</v>
      </c>
      <c r="T5" s="118">
        <f>[1]Dezembro!$D$23</f>
        <v>21</v>
      </c>
      <c r="U5" s="118">
        <f>[1]Dezembro!$D$24</f>
        <v>21.1</v>
      </c>
      <c r="V5" s="118">
        <f>[1]Dezembro!$D$25</f>
        <v>19.8</v>
      </c>
      <c r="W5" s="118">
        <f>[1]Dezembro!$D$26</f>
        <v>19.3</v>
      </c>
      <c r="X5" s="118">
        <f>[1]Dezembro!$D$27</f>
        <v>18.7</v>
      </c>
      <c r="Y5" s="118">
        <f>[1]Dezembro!$D$28</f>
        <v>19.100000000000001</v>
      </c>
      <c r="Z5" s="118">
        <f>[1]Dezembro!$D$29</f>
        <v>21.9</v>
      </c>
      <c r="AA5" s="118">
        <f>[1]Dezembro!$D$30</f>
        <v>22.3</v>
      </c>
      <c r="AB5" s="118">
        <f>[1]Dezembro!$D$31</f>
        <v>22.4</v>
      </c>
      <c r="AC5" s="118">
        <f>[1]Dezembro!$D$32</f>
        <v>24.9</v>
      </c>
      <c r="AD5" s="118">
        <f>[1]Dezembro!$D$33</f>
        <v>22.7</v>
      </c>
      <c r="AE5" s="118">
        <f>[1]Dezembro!$D$34</f>
        <v>21.9</v>
      </c>
      <c r="AF5" s="118">
        <f>[1]Dezembro!$D$35</f>
        <v>22.7</v>
      </c>
      <c r="AG5" s="14">
        <f t="shared" ref="AG5:AG6" si="1">MIN(B5:AF5)</f>
        <v>18.7</v>
      </c>
      <c r="AH5" s="91">
        <f t="shared" ref="AH5:AH6" si="2">AVERAGE(B5:AF5)</f>
        <v>21.896774193548389</v>
      </c>
    </row>
    <row r="6" spans="1:36" x14ac:dyDescent="0.2">
      <c r="A6" s="57" t="s">
        <v>0</v>
      </c>
      <c r="B6" s="11">
        <f>[2]Dezembro!$D$5</f>
        <v>18.600000000000001</v>
      </c>
      <c r="C6" s="11">
        <f>[2]Dezembro!$D$6</f>
        <v>18.3</v>
      </c>
      <c r="D6" s="11">
        <f>[2]Dezembro!$D$7</f>
        <v>19.8</v>
      </c>
      <c r="E6" s="11">
        <f>[2]Dezembro!$D$8</f>
        <v>19.600000000000001</v>
      </c>
      <c r="F6" s="11">
        <f>[2]Dezembro!$D$9</f>
        <v>21.1</v>
      </c>
      <c r="G6" s="11">
        <f>[2]Dezembro!$D$10</f>
        <v>21.1</v>
      </c>
      <c r="H6" s="11">
        <f>[2]Dezembro!$D$11</f>
        <v>22.3</v>
      </c>
      <c r="I6" s="11">
        <f>[2]Dezembro!$D$12</f>
        <v>22.9</v>
      </c>
      <c r="J6" s="11">
        <f>[2]Dezembro!$D$13</f>
        <v>22.5</v>
      </c>
      <c r="K6" s="11">
        <f>[2]Dezembro!$D$14</f>
        <v>21.1</v>
      </c>
      <c r="L6" s="11">
        <f>[2]Dezembro!$D$15</f>
        <v>22.2</v>
      </c>
      <c r="M6" s="11">
        <f>[2]Dezembro!$D$16</f>
        <v>21.6</v>
      </c>
      <c r="N6" s="11">
        <f>[2]Dezembro!$D$17</f>
        <v>21.3</v>
      </c>
      <c r="O6" s="11">
        <f>[2]Dezembro!$D$18</f>
        <v>16.2</v>
      </c>
      <c r="P6" s="11">
        <f>[2]Dezembro!$D$19</f>
        <v>18.8</v>
      </c>
      <c r="Q6" s="11">
        <f>[2]Dezembro!$D$20</f>
        <v>18.8</v>
      </c>
      <c r="R6" s="11">
        <f>[2]Dezembro!$D$21</f>
        <v>17.3</v>
      </c>
      <c r="S6" s="11">
        <f>[2]Dezembro!$D$22</f>
        <v>19.3</v>
      </c>
      <c r="T6" s="11">
        <f>[2]Dezembro!$D$23</f>
        <v>19.5</v>
      </c>
      <c r="U6" s="11">
        <f>[2]Dezembro!$D$24</f>
        <v>17.5</v>
      </c>
      <c r="V6" s="11">
        <f>[2]Dezembro!$D$25</f>
        <v>17</v>
      </c>
      <c r="W6" s="11">
        <f>[2]Dezembro!$D$26</f>
        <v>17</v>
      </c>
      <c r="X6" s="11">
        <f>[2]Dezembro!$D$27</f>
        <v>16.5</v>
      </c>
      <c r="Y6" s="11">
        <f>[2]Dezembro!$D$28</f>
        <v>17.2</v>
      </c>
      <c r="Z6" s="11">
        <f>[2]Dezembro!$D$29</f>
        <v>19.2</v>
      </c>
      <c r="AA6" s="11">
        <f>[2]Dezembro!$D$30</f>
        <v>18.2</v>
      </c>
      <c r="AB6" s="11">
        <f>[2]Dezembro!$D$31</f>
        <v>18.899999999999999</v>
      </c>
      <c r="AC6" s="11">
        <f>[2]Dezembro!$D$32</f>
        <v>20.100000000000001</v>
      </c>
      <c r="AD6" s="11">
        <f>[2]Dezembro!$D$33</f>
        <v>16.8</v>
      </c>
      <c r="AE6" s="11">
        <f>[2]Dezembro!$D$34</f>
        <v>15.1</v>
      </c>
      <c r="AF6" s="11">
        <f>[2]Dezembro!$D$35</f>
        <v>17.5</v>
      </c>
      <c r="AG6" s="14">
        <f t="shared" si="1"/>
        <v>15.1</v>
      </c>
      <c r="AH6" s="91">
        <f t="shared" si="2"/>
        <v>19.138709677419353</v>
      </c>
    </row>
    <row r="7" spans="1:36" x14ac:dyDescent="0.2">
      <c r="A7" s="57" t="s">
        <v>90</v>
      </c>
      <c r="B7" s="11">
        <f>[3]Dezembro!$D$5</f>
        <v>21.4</v>
      </c>
      <c r="C7" s="11">
        <f>[3]Dezembro!$D$6</f>
        <v>22.1</v>
      </c>
      <c r="D7" s="11">
        <f>[3]Dezembro!$D$7</f>
        <v>21.5</v>
      </c>
      <c r="E7" s="11">
        <f>[3]Dezembro!$D$8</f>
        <v>21.5</v>
      </c>
      <c r="F7" s="11">
        <f>[3]Dezembro!$D$9</f>
        <v>22</v>
      </c>
      <c r="G7" s="11">
        <f>[3]Dezembro!$D$10</f>
        <v>23</v>
      </c>
      <c r="H7" s="11">
        <f>[3]Dezembro!$D$11</f>
        <v>23.1</v>
      </c>
      <c r="I7" s="11">
        <f>[3]Dezembro!$D$12</f>
        <v>24.1</v>
      </c>
      <c r="J7" s="11">
        <f>[3]Dezembro!$D$13</f>
        <v>24.4</v>
      </c>
      <c r="K7" s="11">
        <f>[3]Dezembro!$D$14</f>
        <v>23.1</v>
      </c>
      <c r="L7" s="11">
        <f>[3]Dezembro!$D$15</f>
        <v>22.2</v>
      </c>
      <c r="M7" s="11">
        <f>[3]Dezembro!$D$16</f>
        <v>23.3</v>
      </c>
      <c r="N7" s="11">
        <f>[3]Dezembro!$D$17</f>
        <v>23.6</v>
      </c>
      <c r="O7" s="11">
        <f>[3]Dezembro!$D$18</f>
        <v>21</v>
      </c>
      <c r="P7" s="11">
        <f>[3]Dezembro!$D$19</f>
        <v>20.5</v>
      </c>
      <c r="Q7" s="11">
        <f>[3]Dezembro!$D$20</f>
        <v>21.6</v>
      </c>
      <c r="R7" s="11">
        <f>[3]Dezembro!$D$21</f>
        <v>21.7</v>
      </c>
      <c r="S7" s="11">
        <f>[3]Dezembro!$D$22</f>
        <v>21.3</v>
      </c>
      <c r="T7" s="11">
        <f>[3]Dezembro!$D$23</f>
        <v>21</v>
      </c>
      <c r="U7" s="11">
        <f>[3]Dezembro!$D$24</f>
        <v>19.5</v>
      </c>
      <c r="V7" s="11">
        <f>[3]Dezembro!$D$25</f>
        <v>19.600000000000001</v>
      </c>
      <c r="W7" s="11">
        <f>[3]Dezembro!$D$26</f>
        <v>19.899999999999999</v>
      </c>
      <c r="X7" s="11">
        <f>[3]Dezembro!$D$27</f>
        <v>18.399999999999999</v>
      </c>
      <c r="Y7" s="11">
        <f>[3]Dezembro!$D$28</f>
        <v>20.100000000000001</v>
      </c>
      <c r="Z7" s="11">
        <f>[3]Dezembro!$D$29</f>
        <v>21.3</v>
      </c>
      <c r="AA7" s="11">
        <f>[3]Dezembro!$D$30</f>
        <v>21.2</v>
      </c>
      <c r="AB7" s="11">
        <f>[3]Dezembro!$D$31</f>
        <v>22.4</v>
      </c>
      <c r="AC7" s="11">
        <f>[3]Dezembro!$D$32</f>
        <v>21.7</v>
      </c>
      <c r="AD7" s="11">
        <f>[3]Dezembro!$D$33</f>
        <v>21.6</v>
      </c>
      <c r="AE7" s="11">
        <f>[3]Dezembro!$D$34</f>
        <v>19.2</v>
      </c>
      <c r="AF7" s="11">
        <f>[3]Dezembro!$D$35</f>
        <v>22.2</v>
      </c>
      <c r="AG7" s="14">
        <f t="shared" ref="AG7" si="3">MIN(B7:AF7)</f>
        <v>18.399999999999999</v>
      </c>
      <c r="AH7" s="91">
        <f t="shared" ref="AH7" si="4">AVERAGE(B7:AF7)</f>
        <v>21.596774193548391</v>
      </c>
    </row>
    <row r="8" spans="1:36" x14ac:dyDescent="0.2">
      <c r="A8" s="57" t="s">
        <v>1</v>
      </c>
      <c r="B8" s="11">
        <f>[4]Dezembro!$D$5</f>
        <v>22.4</v>
      </c>
      <c r="C8" s="11">
        <f>[4]Dezembro!$D$6</f>
        <v>22.4</v>
      </c>
      <c r="D8" s="11">
        <f>[4]Dezembro!$D$7</f>
        <v>23.4</v>
      </c>
      <c r="E8" s="11">
        <f>[4]Dezembro!$D$8</f>
        <v>24.3</v>
      </c>
      <c r="F8" s="11">
        <f>[4]Dezembro!$D$9</f>
        <v>22.1</v>
      </c>
      <c r="G8" s="11">
        <f>[4]Dezembro!$D$10</f>
        <v>24.6</v>
      </c>
      <c r="H8" s="11">
        <f>[4]Dezembro!$D$11</f>
        <v>25.5</v>
      </c>
      <c r="I8" s="11">
        <f>[4]Dezembro!$D$12</f>
        <v>26.6</v>
      </c>
      <c r="J8" s="11">
        <f>[4]Dezembro!$D$13</f>
        <v>28</v>
      </c>
      <c r="K8" s="11">
        <f>[4]Dezembro!$D$14</f>
        <v>27.1</v>
      </c>
      <c r="L8" s="11">
        <f>[4]Dezembro!$D$15</f>
        <v>24.7</v>
      </c>
      <c r="M8" s="11">
        <f>[4]Dezembro!$D$16</f>
        <v>25.1</v>
      </c>
      <c r="N8" s="11">
        <f>[4]Dezembro!$D$17</f>
        <v>25.5</v>
      </c>
      <c r="O8" s="11">
        <f>[4]Dezembro!$D$18</f>
        <v>24</v>
      </c>
      <c r="P8" s="11">
        <f>[4]Dezembro!$D$19</f>
        <v>26.7</v>
      </c>
      <c r="Q8" s="11">
        <f>[4]Dezembro!$D$20</f>
        <v>24.4</v>
      </c>
      <c r="R8" s="11">
        <f>[4]Dezembro!$D$21</f>
        <v>22.6</v>
      </c>
      <c r="S8" s="11">
        <f>[4]Dezembro!$D$22</f>
        <v>21.7</v>
      </c>
      <c r="T8" s="11">
        <f>[4]Dezembro!$D$23</f>
        <v>21.9</v>
      </c>
      <c r="U8" s="11">
        <f>[4]Dezembro!$D$24</f>
        <v>22.3</v>
      </c>
      <c r="V8" s="11">
        <f>[4]Dezembro!$D$25</f>
        <v>22.3</v>
      </c>
      <c r="W8" s="11">
        <f>[4]Dezembro!$D$26</f>
        <v>23.3</v>
      </c>
      <c r="X8" s="11">
        <f>[4]Dezembro!$D$27</f>
        <v>22.3</v>
      </c>
      <c r="Y8" s="11">
        <f>[4]Dezembro!$D$28</f>
        <v>22.7</v>
      </c>
      <c r="Z8" s="11">
        <f>[4]Dezembro!$D$29</f>
        <v>22.4</v>
      </c>
      <c r="AA8" s="11">
        <f>[4]Dezembro!$D$30</f>
        <v>22.6</v>
      </c>
      <c r="AB8" s="11">
        <f>[4]Dezembro!$D$31</f>
        <v>23.4</v>
      </c>
      <c r="AC8" s="11">
        <f>[4]Dezembro!$D$32</f>
        <v>23.7</v>
      </c>
      <c r="AD8" s="11">
        <f>[4]Dezembro!$D$33</f>
        <v>23.7</v>
      </c>
      <c r="AE8" s="11">
        <f>[4]Dezembro!$D$34</f>
        <v>20.8</v>
      </c>
      <c r="AF8" s="11">
        <f>[4]Dezembro!$D$35</f>
        <v>25.8</v>
      </c>
      <c r="AG8" s="14">
        <f t="shared" ref="AG8:AG49" si="5">MIN(B8:AF8)</f>
        <v>20.8</v>
      </c>
      <c r="AH8" s="91">
        <f t="shared" ref="AH8:AH9" si="6">AVERAGE(B8:AF8)</f>
        <v>23.816129032258065</v>
      </c>
    </row>
    <row r="9" spans="1:36" hidden="1" x14ac:dyDescent="0.2">
      <c r="A9" s="129" t="s">
        <v>153</v>
      </c>
      <c r="B9" s="11" t="str">
        <f>[5]Dezembro!$D$5</f>
        <v>*</v>
      </c>
      <c r="C9" s="11" t="str">
        <f>[5]Dezembro!$D$6</f>
        <v>*</v>
      </c>
      <c r="D9" s="11" t="str">
        <f>[5]Dezembro!$D$7</f>
        <v>*</v>
      </c>
      <c r="E9" s="11" t="str">
        <f>[5]Dezembro!$D$8</f>
        <v>*</v>
      </c>
      <c r="F9" s="11" t="str">
        <f>[5]Dezembro!$D$9</f>
        <v>*</v>
      </c>
      <c r="G9" s="11" t="str">
        <f>[5]Dezembro!$D$10</f>
        <v>*</v>
      </c>
      <c r="H9" s="11" t="str">
        <f>[5]Dezembro!$D$11</f>
        <v>*</v>
      </c>
      <c r="I9" s="11" t="str">
        <f>[5]Dezembro!$D$12</f>
        <v>*</v>
      </c>
      <c r="J9" s="11" t="str">
        <f>[5]Dezembro!$D$13</f>
        <v>*</v>
      </c>
      <c r="K9" s="11" t="str">
        <f>[5]Dezembro!$D$14</f>
        <v>*</v>
      </c>
      <c r="L9" s="11" t="str">
        <f>[5]Dezembro!$D$15</f>
        <v>*</v>
      </c>
      <c r="M9" s="11" t="str">
        <f>[5]Dezembro!$D$16</f>
        <v>*</v>
      </c>
      <c r="N9" s="11" t="str">
        <f>[5]Dezembro!$D$17</f>
        <v>*</v>
      </c>
      <c r="O9" s="11" t="str">
        <f>[5]Dezembro!$D$18</f>
        <v>*</v>
      </c>
      <c r="P9" s="11" t="str">
        <f>[5]Dezembro!$D$19</f>
        <v>*</v>
      </c>
      <c r="Q9" s="11" t="str">
        <f>[5]Dezembro!$D$20</f>
        <v>*</v>
      </c>
      <c r="R9" s="11" t="str">
        <f>[5]Dezembro!$D$21</f>
        <v>*</v>
      </c>
      <c r="S9" s="11" t="str">
        <f>[5]Dezembro!$D$22</f>
        <v>*</v>
      </c>
      <c r="T9" s="11" t="str">
        <f>[5]Dezembro!$D$23</f>
        <v>*</v>
      </c>
      <c r="U9" s="11" t="str">
        <f>[5]Dezembro!$D$24</f>
        <v>*</v>
      </c>
      <c r="V9" s="11" t="str">
        <f>[5]Dezembro!$D$25</f>
        <v>*</v>
      </c>
      <c r="W9" s="11" t="str">
        <f>[5]Dezembro!$D$26</f>
        <v>*</v>
      </c>
      <c r="X9" s="11" t="str">
        <f>[5]Dezembro!$D$27</f>
        <v>*</v>
      </c>
      <c r="Y9" s="11" t="str">
        <f>[5]Dezembro!$D$28</f>
        <v>*</v>
      </c>
      <c r="Z9" s="11" t="str">
        <f>[5]Dezembro!$D$29</f>
        <v>*</v>
      </c>
      <c r="AA9" s="11" t="str">
        <f>[5]Dezembro!$D$30</f>
        <v>*</v>
      </c>
      <c r="AB9" s="11" t="str">
        <f>[5]Dezembro!$D$31</f>
        <v>*</v>
      </c>
      <c r="AC9" s="11" t="str">
        <f>[5]Dezembro!$D$32</f>
        <v>*</v>
      </c>
      <c r="AD9" s="11" t="str">
        <f>[5]Dezembro!$D$33</f>
        <v>*</v>
      </c>
      <c r="AE9" s="11" t="str">
        <f>[5]Dezembro!$D$34</f>
        <v>*</v>
      </c>
      <c r="AF9" s="11" t="str">
        <f>[5]Dezembro!$D$35</f>
        <v>*</v>
      </c>
      <c r="AG9" s="14">
        <f t="shared" si="5"/>
        <v>0</v>
      </c>
      <c r="AH9" s="91" t="e">
        <f t="shared" si="6"/>
        <v>#DIV/0!</v>
      </c>
    </row>
    <row r="10" spans="1:36" x14ac:dyDescent="0.2">
      <c r="A10" s="57" t="s">
        <v>97</v>
      </c>
      <c r="B10" s="11">
        <f>[6]Dezembro!$D$5</f>
        <v>19.899999999999999</v>
      </c>
      <c r="C10" s="11">
        <f>[6]Dezembro!$D$6</f>
        <v>19.2</v>
      </c>
      <c r="D10" s="11">
        <f>[6]Dezembro!$D$7</f>
        <v>20</v>
      </c>
      <c r="E10" s="11">
        <f>[6]Dezembro!$D$8</f>
        <v>20.3</v>
      </c>
      <c r="F10" s="11">
        <f>[6]Dezembro!$D$9</f>
        <v>20.8</v>
      </c>
      <c r="G10" s="11">
        <f>[6]Dezembro!$D$10</f>
        <v>21.3</v>
      </c>
      <c r="H10" s="11">
        <f>[6]Dezembro!$D$11</f>
        <v>21.9</v>
      </c>
      <c r="I10" s="11">
        <f>[6]Dezembro!$D$12</f>
        <v>21.9</v>
      </c>
      <c r="J10" s="11">
        <f>[6]Dezembro!$D$13</f>
        <v>21.6</v>
      </c>
      <c r="K10" s="11">
        <f>[6]Dezembro!$D$14</f>
        <v>22.6</v>
      </c>
      <c r="L10" s="11">
        <f>[6]Dezembro!$D$15</f>
        <v>21.1</v>
      </c>
      <c r="M10" s="11">
        <f>[6]Dezembro!$D$16</f>
        <v>22</v>
      </c>
      <c r="N10" s="11">
        <f>[6]Dezembro!$D$17</f>
        <v>21.2</v>
      </c>
      <c r="O10" s="11">
        <f>[6]Dezembro!$D$18</f>
        <v>21.5</v>
      </c>
      <c r="P10" s="11">
        <f>[6]Dezembro!$D$19</f>
        <v>20.7</v>
      </c>
      <c r="Q10" s="11">
        <f>[6]Dezembro!$D$20</f>
        <v>19.600000000000001</v>
      </c>
      <c r="R10" s="11">
        <f>[6]Dezembro!$D$21</f>
        <v>19.399999999999999</v>
      </c>
      <c r="S10" s="11">
        <f>[6]Dezembro!$D$22</f>
        <v>19.399999999999999</v>
      </c>
      <c r="T10" s="11">
        <f>[6]Dezembro!$D$23</f>
        <v>19.100000000000001</v>
      </c>
      <c r="U10" s="11">
        <f>[6]Dezembro!$D$24</f>
        <v>20.399999999999999</v>
      </c>
      <c r="V10" s="11">
        <f>[6]Dezembro!$D$25</f>
        <v>17.899999999999999</v>
      </c>
      <c r="W10" s="11">
        <f>[6]Dezembro!$D$26</f>
        <v>18.100000000000001</v>
      </c>
      <c r="X10" s="11">
        <f>[6]Dezembro!$D$27</f>
        <v>17.2</v>
      </c>
      <c r="Y10" s="11">
        <f>[6]Dezembro!$D$28</f>
        <v>18.2</v>
      </c>
      <c r="Z10" s="11">
        <f>[6]Dezembro!$D$29</f>
        <v>19.8</v>
      </c>
      <c r="AA10" s="11">
        <f>[6]Dezembro!$D$30</f>
        <v>20.399999999999999</v>
      </c>
      <c r="AB10" s="11">
        <f>[6]Dezembro!$D$31</f>
        <v>20.399999999999999</v>
      </c>
      <c r="AC10" s="11">
        <f>[6]Dezembro!$D$32</f>
        <v>20.8</v>
      </c>
      <c r="AD10" s="11">
        <f>[6]Dezembro!$D$33</f>
        <v>20.2</v>
      </c>
      <c r="AE10" s="11">
        <f>[6]Dezembro!$D$34</f>
        <v>18.899999999999999</v>
      </c>
      <c r="AF10" s="11">
        <f>[6]Dezembro!$D$35</f>
        <v>21.2</v>
      </c>
      <c r="AG10" s="14">
        <f t="shared" si="5"/>
        <v>17.2</v>
      </c>
      <c r="AH10" s="91" t="s">
        <v>212</v>
      </c>
    </row>
    <row r="11" spans="1:36" x14ac:dyDescent="0.2">
      <c r="A11" s="57" t="s">
        <v>52</v>
      </c>
      <c r="B11" s="11">
        <f>[7]Dezembro!$D$5</f>
        <v>21.3</v>
      </c>
      <c r="C11" s="11">
        <f>[7]Dezembro!$D$6</f>
        <v>22.3</v>
      </c>
      <c r="D11" s="11">
        <f>[7]Dezembro!$D$7</f>
        <v>22.6</v>
      </c>
      <c r="E11" s="11">
        <f>[7]Dezembro!$D$8</f>
        <v>21.7</v>
      </c>
      <c r="F11" s="11">
        <f>[7]Dezembro!$D$9</f>
        <v>21.6</v>
      </c>
      <c r="G11" s="11">
        <f>[7]Dezembro!$D$10</f>
        <v>21.6</v>
      </c>
      <c r="H11" s="11">
        <f>[7]Dezembro!$D$11</f>
        <v>22.3</v>
      </c>
      <c r="I11" s="11">
        <f>[7]Dezembro!$D$12</f>
        <v>23.2</v>
      </c>
      <c r="J11" s="11">
        <f>[7]Dezembro!$D$13</f>
        <v>24.8</v>
      </c>
      <c r="K11" s="11">
        <f>[7]Dezembro!$D$14</f>
        <v>22.1</v>
      </c>
      <c r="L11" s="11">
        <f>[7]Dezembro!$D$15</f>
        <v>23.4</v>
      </c>
      <c r="M11" s="11">
        <f>[7]Dezembro!$D$16</f>
        <v>23.2</v>
      </c>
      <c r="N11" s="11">
        <f>[7]Dezembro!$D$17</f>
        <v>19.7</v>
      </c>
      <c r="O11" s="11">
        <f>[7]Dezembro!$D$18</f>
        <v>21.9</v>
      </c>
      <c r="P11" s="11">
        <f>[7]Dezembro!$D$19</f>
        <v>20.3</v>
      </c>
      <c r="Q11" s="11">
        <f>[7]Dezembro!$D$20</f>
        <v>21.2</v>
      </c>
      <c r="R11" s="11">
        <f>[7]Dezembro!$D$21</f>
        <v>20.5</v>
      </c>
      <c r="S11" s="11">
        <f>[7]Dezembro!$D$22</f>
        <v>20.100000000000001</v>
      </c>
      <c r="T11" s="11">
        <f>[7]Dezembro!$D$23</f>
        <v>21.3</v>
      </c>
      <c r="U11" s="11">
        <f>[7]Dezembro!$D$24</f>
        <v>19.7</v>
      </c>
      <c r="V11" s="11">
        <f>[7]Dezembro!$D$25</f>
        <v>19.399999999999999</v>
      </c>
      <c r="W11" s="11">
        <f>[7]Dezembro!$D$26</f>
        <v>19.2</v>
      </c>
      <c r="X11" s="11">
        <f>[7]Dezembro!$D$27</f>
        <v>18.3</v>
      </c>
      <c r="Y11" s="11">
        <f>[7]Dezembro!$D$28</f>
        <v>20.399999999999999</v>
      </c>
      <c r="Z11" s="11">
        <f>[7]Dezembro!$D$29</f>
        <v>20.9</v>
      </c>
      <c r="AA11" s="11">
        <f>[7]Dezembro!$D$30</f>
        <v>21.7</v>
      </c>
      <c r="AB11" s="11">
        <f>[7]Dezembro!$D$31</f>
        <v>22.2</v>
      </c>
      <c r="AC11" s="11">
        <f>[7]Dezembro!$D$32</f>
        <v>23.7</v>
      </c>
      <c r="AD11" s="11">
        <f>[7]Dezembro!$D$33</f>
        <v>21.3</v>
      </c>
      <c r="AE11" s="11">
        <f>[7]Dezembro!$D$34</f>
        <v>21.9</v>
      </c>
      <c r="AF11" s="11">
        <f>[7]Dezembro!$D$35</f>
        <v>22.2</v>
      </c>
      <c r="AG11" s="14">
        <f t="shared" si="5"/>
        <v>18.3</v>
      </c>
      <c r="AH11" s="91">
        <f t="shared" ref="AH11:AH12" si="7">AVERAGE(B11:AF11)</f>
        <v>21.483870967741939</v>
      </c>
    </row>
    <row r="12" spans="1:36" hidden="1" x14ac:dyDescent="0.2">
      <c r="A12" s="128" t="s">
        <v>31</v>
      </c>
      <c r="B12" s="11" t="str">
        <f>[8]Dezembro!$D$5</f>
        <v>*</v>
      </c>
      <c r="C12" s="11" t="str">
        <f>[8]Dezembro!$D$6</f>
        <v>*</v>
      </c>
      <c r="D12" s="11" t="str">
        <f>[8]Dezembro!$D$7</f>
        <v>*</v>
      </c>
      <c r="E12" s="11" t="str">
        <f>[8]Dezembro!$D$8</f>
        <v>*</v>
      </c>
      <c r="F12" s="11" t="str">
        <f>[8]Dezembro!$D$9</f>
        <v>*</v>
      </c>
      <c r="G12" s="11" t="str">
        <f>[8]Dezembro!$D$10</f>
        <v>*</v>
      </c>
      <c r="H12" s="11" t="str">
        <f>[8]Dezembro!$D$11</f>
        <v>*</v>
      </c>
      <c r="I12" s="11" t="str">
        <f>[8]Dezembro!$D$12</f>
        <v>*</v>
      </c>
      <c r="J12" s="11" t="str">
        <f>[8]Dezembro!$D$13</f>
        <v>*</v>
      </c>
      <c r="K12" s="11" t="str">
        <f>[8]Dezembro!$D$14</f>
        <v>*</v>
      </c>
      <c r="L12" s="11" t="str">
        <f>[8]Dezembro!$D$15</f>
        <v>*</v>
      </c>
      <c r="M12" s="11" t="str">
        <f>[8]Dezembro!$D$16</f>
        <v>*</v>
      </c>
      <c r="N12" s="11" t="str">
        <f>[8]Dezembro!$D$17</f>
        <v>*</v>
      </c>
      <c r="O12" s="11" t="str">
        <f>[8]Dezembro!$D$18</f>
        <v>*</v>
      </c>
      <c r="P12" s="11" t="str">
        <f>[8]Dezembro!$D$19</f>
        <v>*</v>
      </c>
      <c r="Q12" s="11" t="str">
        <f>[8]Dezembro!$D$20</f>
        <v>*</v>
      </c>
      <c r="R12" s="11" t="str">
        <f>[8]Dezembro!$D$21</f>
        <v>*</v>
      </c>
      <c r="S12" s="11" t="str">
        <f>[8]Dezembro!$D$22</f>
        <v>*</v>
      </c>
      <c r="T12" s="11" t="str">
        <f>[8]Dezembro!$D$23</f>
        <v>*</v>
      </c>
      <c r="U12" s="11" t="str">
        <f>[8]Dezembro!$D$24</f>
        <v>*</v>
      </c>
      <c r="V12" s="11" t="str">
        <f>[8]Dezembro!$D$25</f>
        <v>*</v>
      </c>
      <c r="W12" s="11" t="str">
        <f>[8]Dezembro!$D$26</f>
        <v>*</v>
      </c>
      <c r="X12" s="11" t="str">
        <f>[8]Dezembro!$D$27</f>
        <v>*</v>
      </c>
      <c r="Y12" s="11" t="str">
        <f>[8]Dezembro!$D$28</f>
        <v>*</v>
      </c>
      <c r="Z12" s="11" t="str">
        <f>[8]Dezembro!$D$29</f>
        <v>*</v>
      </c>
      <c r="AA12" s="11" t="str">
        <f>[8]Dezembro!$D$30</f>
        <v>*</v>
      </c>
      <c r="AB12" s="11" t="str">
        <f>[8]Dezembro!$D$31</f>
        <v>*</v>
      </c>
      <c r="AC12" s="11" t="str">
        <f>[8]Dezembro!$D$32</f>
        <v>*</v>
      </c>
      <c r="AD12" s="11" t="str">
        <f>[8]Dezembro!$D$33</f>
        <v>*</v>
      </c>
      <c r="AE12" s="11" t="str">
        <f>[8]Dezembro!$D$34</f>
        <v>*</v>
      </c>
      <c r="AF12" s="11" t="str">
        <f>[8]Dezembro!$D$35</f>
        <v>*</v>
      </c>
      <c r="AG12" s="14">
        <f t="shared" si="5"/>
        <v>0</v>
      </c>
      <c r="AH12" s="91" t="e">
        <f t="shared" si="7"/>
        <v>#DIV/0!</v>
      </c>
    </row>
    <row r="13" spans="1:36" hidden="1" x14ac:dyDescent="0.2">
      <c r="A13" s="129" t="s">
        <v>100</v>
      </c>
      <c r="B13" s="11" t="str">
        <f>[9]Dezembro!$D$5</f>
        <v>*</v>
      </c>
      <c r="C13" s="11" t="str">
        <f>[9]Dezembro!$D$6</f>
        <v>*</v>
      </c>
      <c r="D13" s="11" t="str">
        <f>[9]Dezembro!$D$7</f>
        <v>*</v>
      </c>
      <c r="E13" s="11" t="str">
        <f>[9]Dezembro!$D$8</f>
        <v>*</v>
      </c>
      <c r="F13" s="11" t="str">
        <f>[9]Dezembro!$D$9</f>
        <v>*</v>
      </c>
      <c r="G13" s="11" t="str">
        <f>[9]Dezembro!$D$10</f>
        <v>*</v>
      </c>
      <c r="H13" s="11" t="str">
        <f>[9]Dezembro!$D$11</f>
        <v>*</v>
      </c>
      <c r="I13" s="11" t="str">
        <f>[9]Dezembro!$D$12</f>
        <v>*</v>
      </c>
      <c r="J13" s="11" t="str">
        <f>[9]Dezembro!$D$13</f>
        <v>*</v>
      </c>
      <c r="K13" s="11" t="str">
        <f>[9]Dezembro!$D$14</f>
        <v>*</v>
      </c>
      <c r="L13" s="11" t="str">
        <f>[9]Dezembro!$D$15</f>
        <v>*</v>
      </c>
      <c r="M13" s="11" t="str">
        <f>[9]Dezembro!$D$16</f>
        <v>*</v>
      </c>
      <c r="N13" s="11" t="str">
        <f>[9]Dezembro!$D$17</f>
        <v>*</v>
      </c>
      <c r="O13" s="11" t="str">
        <f>[9]Dezembro!$D$18</f>
        <v>*</v>
      </c>
      <c r="P13" s="11" t="str">
        <f>[9]Dezembro!$D$19</f>
        <v>*</v>
      </c>
      <c r="Q13" s="11" t="str">
        <f>[9]Dezembro!$D$20</f>
        <v>*</v>
      </c>
      <c r="R13" s="11" t="str">
        <f>[9]Dezembro!$D$21</f>
        <v>*</v>
      </c>
      <c r="S13" s="11" t="str">
        <f>[9]Dezembro!$D$22</f>
        <v>*</v>
      </c>
      <c r="T13" s="11" t="str">
        <f>[9]Dezembro!$D$23</f>
        <v>*</v>
      </c>
      <c r="U13" s="11" t="str">
        <f>[9]Dezembro!$D$24</f>
        <v>*</v>
      </c>
      <c r="V13" s="11" t="str">
        <f>[9]Dezembro!$D$25</f>
        <v>*</v>
      </c>
      <c r="W13" s="11" t="str">
        <f>[9]Dezembro!$D$26</f>
        <v>*</v>
      </c>
      <c r="X13" s="11" t="str">
        <f>[9]Dezembro!$D$27</f>
        <v>*</v>
      </c>
      <c r="Y13" s="11" t="str">
        <f>[9]Dezembro!$D$28</f>
        <v>*</v>
      </c>
      <c r="Z13" s="11" t="str">
        <f>[9]Dezembro!$D$29</f>
        <v>*</v>
      </c>
      <c r="AA13" s="11" t="str">
        <f>[9]Dezembro!$D$30</f>
        <v>*</v>
      </c>
      <c r="AB13" s="11" t="str">
        <f>[9]Dezembro!$D$31</f>
        <v>*</v>
      </c>
      <c r="AC13" s="11" t="str">
        <f>[9]Dezembro!$D$32</f>
        <v>*</v>
      </c>
      <c r="AD13" s="11" t="str">
        <f>[9]Dezembro!$D$33</f>
        <v>*</v>
      </c>
      <c r="AE13" s="11" t="str">
        <f>[9]Dezembro!$D$34</f>
        <v>*</v>
      </c>
      <c r="AF13" s="11" t="str">
        <f>[9]Dezembro!$D$35</f>
        <v>*</v>
      </c>
      <c r="AG13" s="14">
        <f t="shared" si="5"/>
        <v>0</v>
      </c>
      <c r="AH13" s="107" t="s">
        <v>212</v>
      </c>
    </row>
    <row r="14" spans="1:36" hidden="1" x14ac:dyDescent="0.2">
      <c r="A14" s="128" t="s">
        <v>104</v>
      </c>
      <c r="B14" s="11" t="str">
        <f>[10]Dezembro!$D$5</f>
        <v>*</v>
      </c>
      <c r="C14" s="11" t="str">
        <f>[10]Dezembro!$D$6</f>
        <v>*</v>
      </c>
      <c r="D14" s="11" t="str">
        <f>[10]Dezembro!$D$7</f>
        <v>*</v>
      </c>
      <c r="E14" s="11" t="str">
        <f>[10]Dezembro!$D$8</f>
        <v>*</v>
      </c>
      <c r="F14" s="11" t="str">
        <f>[10]Dezembro!$D$9</f>
        <v>*</v>
      </c>
      <c r="G14" s="11" t="str">
        <f>[10]Dezembro!$D$10</f>
        <v>*</v>
      </c>
      <c r="H14" s="11" t="str">
        <f>[10]Dezembro!$D$11</f>
        <v>*</v>
      </c>
      <c r="I14" s="11" t="str">
        <f>[10]Dezembro!$D$12</f>
        <v>*</v>
      </c>
      <c r="J14" s="11" t="str">
        <f>[10]Dezembro!$D$13</f>
        <v>*</v>
      </c>
      <c r="K14" s="11" t="str">
        <f>[10]Dezembro!$D$14</f>
        <v>*</v>
      </c>
      <c r="L14" s="11" t="str">
        <f>[10]Dezembro!$D$15</f>
        <v>*</v>
      </c>
      <c r="M14" s="11" t="str">
        <f>[10]Dezembro!$D$16</f>
        <v>*</v>
      </c>
      <c r="N14" s="11" t="str">
        <f>[10]Dezembro!$D$17</f>
        <v>*</v>
      </c>
      <c r="O14" s="11" t="str">
        <f>[10]Dezembro!$D$18</f>
        <v>*</v>
      </c>
      <c r="P14" s="11" t="str">
        <f>[10]Dezembro!$D$19</f>
        <v>*</v>
      </c>
      <c r="Q14" s="11" t="str">
        <f>[10]Dezembro!$D$20</f>
        <v>*</v>
      </c>
      <c r="R14" s="11" t="str">
        <f>[10]Dezembro!$D$21</f>
        <v>*</v>
      </c>
      <c r="S14" s="11" t="str">
        <f>[10]Dezembro!$D$22</f>
        <v>*</v>
      </c>
      <c r="T14" s="11" t="str">
        <f>[10]Dezembro!$D$23</f>
        <v>*</v>
      </c>
      <c r="U14" s="11" t="str">
        <f>[10]Dezembro!$D$24</f>
        <v>*</v>
      </c>
      <c r="V14" s="11" t="str">
        <f>[10]Dezembro!$D$25</f>
        <v>*</v>
      </c>
      <c r="W14" s="11" t="str">
        <f>[10]Dezembro!$D$26</f>
        <v>*</v>
      </c>
      <c r="X14" s="11" t="str">
        <f>[10]Dezembro!$D$27</f>
        <v>*</v>
      </c>
      <c r="Y14" s="11" t="str">
        <f>[10]Dezembro!$D$28</f>
        <v>*</v>
      </c>
      <c r="Z14" s="11" t="str">
        <f>[10]Dezembro!$D$29</f>
        <v>*</v>
      </c>
      <c r="AA14" s="11" t="str">
        <f>[10]Dezembro!$D$30</f>
        <v>*</v>
      </c>
      <c r="AB14" s="11" t="str">
        <f>[10]Dezembro!$D$31</f>
        <v>*</v>
      </c>
      <c r="AC14" s="11" t="str">
        <f>[10]Dezembro!$D$32</f>
        <v>*</v>
      </c>
      <c r="AD14" s="11" t="str">
        <f>[10]Dezembro!$D$33</f>
        <v>*</v>
      </c>
      <c r="AE14" s="11" t="str">
        <f>[10]Dezembro!$D$34</f>
        <v>*</v>
      </c>
      <c r="AF14" s="11" t="str">
        <f>[10]Dezembro!$D$35</f>
        <v>*</v>
      </c>
      <c r="AG14" s="14">
        <f t="shared" si="5"/>
        <v>0</v>
      </c>
      <c r="AH14" s="107" t="s">
        <v>212</v>
      </c>
      <c r="AJ14" t="s">
        <v>35</v>
      </c>
    </row>
    <row r="15" spans="1:36" x14ac:dyDescent="0.2">
      <c r="A15" s="57" t="s">
        <v>107</v>
      </c>
      <c r="B15" s="11">
        <f>[11]Dezembro!$D$5</f>
        <v>19.5</v>
      </c>
      <c r="C15" s="11">
        <f>[11]Dezembro!$D$6</f>
        <v>20.399999999999999</v>
      </c>
      <c r="D15" s="11">
        <f>[11]Dezembro!$D$7</f>
        <v>20.2</v>
      </c>
      <c r="E15" s="11">
        <f>[11]Dezembro!$D$8</f>
        <v>21.7</v>
      </c>
      <c r="F15" s="11">
        <f>[11]Dezembro!$D$9</f>
        <v>22.2</v>
      </c>
      <c r="G15" s="11">
        <f>[11]Dezembro!$D$10</f>
        <v>23</v>
      </c>
      <c r="H15" s="11">
        <f>[11]Dezembro!$D$11</f>
        <v>23</v>
      </c>
      <c r="I15" s="11">
        <f>[11]Dezembro!$D$12</f>
        <v>23.8</v>
      </c>
      <c r="J15" s="11">
        <f>[11]Dezembro!$D$13</f>
        <v>23.7</v>
      </c>
      <c r="K15" s="11">
        <f>[11]Dezembro!$D$14</f>
        <v>22.4</v>
      </c>
      <c r="L15" s="11">
        <f>[11]Dezembro!$D$15</f>
        <v>22.7</v>
      </c>
      <c r="M15" s="11">
        <f>[11]Dezembro!$D$16</f>
        <v>22.7</v>
      </c>
      <c r="N15" s="11">
        <f>[11]Dezembro!$D$17</f>
        <v>22.1</v>
      </c>
      <c r="O15" s="11">
        <f>[11]Dezembro!$D$18</f>
        <v>18.100000000000001</v>
      </c>
      <c r="P15" s="11">
        <f>[11]Dezembro!$D$19</f>
        <v>21</v>
      </c>
      <c r="Q15" s="11">
        <f>[11]Dezembro!$D$20</f>
        <v>19.600000000000001</v>
      </c>
      <c r="R15" s="11">
        <f>[11]Dezembro!$D$21</f>
        <v>19.2</v>
      </c>
      <c r="S15" s="11">
        <f>[11]Dezembro!$D$22</f>
        <v>20.6</v>
      </c>
      <c r="T15" s="11">
        <f>[11]Dezembro!$D$23</f>
        <v>20.2</v>
      </c>
      <c r="U15" s="11">
        <f>[11]Dezembro!$D$24</f>
        <v>18.399999999999999</v>
      </c>
      <c r="V15" s="11">
        <f>[11]Dezembro!$D$25</f>
        <v>18.8</v>
      </c>
      <c r="W15" s="11">
        <f>[11]Dezembro!$D$26</f>
        <v>20.3</v>
      </c>
      <c r="X15" s="11">
        <f>[11]Dezembro!$D$27</f>
        <v>18.8</v>
      </c>
      <c r="Y15" s="11">
        <f>[11]Dezembro!$D$28</f>
        <v>20.6</v>
      </c>
      <c r="Z15" s="11">
        <f>[11]Dezembro!$D$29</f>
        <v>19.899999999999999</v>
      </c>
      <c r="AA15" s="11">
        <f>[11]Dezembro!$D$30</f>
        <v>19.600000000000001</v>
      </c>
      <c r="AB15" s="11">
        <f>[11]Dezembro!$D$31</f>
        <v>20.6</v>
      </c>
      <c r="AC15" s="11">
        <f>[11]Dezembro!$D$32</f>
        <v>20.2</v>
      </c>
      <c r="AD15" s="11">
        <f>[11]Dezembro!$D$33</f>
        <v>17.399999999999999</v>
      </c>
      <c r="AE15" s="11">
        <f>[11]Dezembro!$D$34</f>
        <v>16.8</v>
      </c>
      <c r="AF15" s="11">
        <f>[11]Dezembro!$D$35</f>
        <v>20.6</v>
      </c>
      <c r="AG15" s="14">
        <f t="shared" si="5"/>
        <v>16.8</v>
      </c>
      <c r="AH15" s="91">
        <f t="shared" ref="AH15" si="8">AVERAGE(B15:AF15)</f>
        <v>20.583870967741941</v>
      </c>
    </row>
    <row r="16" spans="1:36" x14ac:dyDescent="0.2">
      <c r="A16" s="57" t="s">
        <v>154</v>
      </c>
      <c r="B16" s="11">
        <f>[12]Dezembro!$D$5</f>
        <v>18.7</v>
      </c>
      <c r="C16" s="11">
        <f>[12]Dezembro!$D$6</f>
        <v>20</v>
      </c>
      <c r="D16" s="11">
        <f>[12]Dezembro!$D$7</f>
        <v>20.8</v>
      </c>
      <c r="E16" s="11">
        <f>[12]Dezembro!$D$8</f>
        <v>20.9</v>
      </c>
      <c r="F16" s="11">
        <f>[12]Dezembro!$D$9</f>
        <v>20.7</v>
      </c>
      <c r="G16" s="11">
        <f>[12]Dezembro!$D$10</f>
        <v>21.5</v>
      </c>
      <c r="H16" s="11">
        <f>[12]Dezembro!$D$11</f>
        <v>22.2</v>
      </c>
      <c r="I16" s="11">
        <f>[12]Dezembro!$D$12</f>
        <v>22.4</v>
      </c>
      <c r="J16" s="11">
        <f>[12]Dezembro!$D$13</f>
        <v>23.5</v>
      </c>
      <c r="K16" s="11">
        <f>[12]Dezembro!$D$14</f>
        <v>22.2</v>
      </c>
      <c r="L16" s="11">
        <f>[12]Dezembro!$D$15</f>
        <v>21.7</v>
      </c>
      <c r="M16" s="11">
        <f>[12]Dezembro!$D$16</f>
        <v>21.7</v>
      </c>
      <c r="N16" s="11">
        <f>[12]Dezembro!$D$17</f>
        <v>21.5</v>
      </c>
      <c r="O16" s="11">
        <f>[12]Dezembro!$D$18</f>
        <v>22.2</v>
      </c>
      <c r="P16" s="11">
        <f>[12]Dezembro!$D$19</f>
        <v>22.1</v>
      </c>
      <c r="Q16" s="11">
        <f>[12]Dezembro!$D$20</f>
        <v>21.1</v>
      </c>
      <c r="R16" s="11">
        <f>[12]Dezembro!$D$21</f>
        <v>20.9</v>
      </c>
      <c r="S16" s="11">
        <f>[12]Dezembro!$D$22</f>
        <v>19.5</v>
      </c>
      <c r="T16" s="11">
        <f>[12]Dezembro!$D$23</f>
        <v>19.5</v>
      </c>
      <c r="U16" s="11">
        <f>[12]Dezembro!$D$24</f>
        <v>21.2</v>
      </c>
      <c r="V16" s="11">
        <f>[12]Dezembro!$D$25</f>
        <v>18.8</v>
      </c>
      <c r="W16" s="11">
        <f>[12]Dezembro!$D$26</f>
        <v>18.100000000000001</v>
      </c>
      <c r="X16" s="11">
        <f>[12]Dezembro!$D$27</f>
        <v>17.2</v>
      </c>
      <c r="Y16" s="11">
        <f>[12]Dezembro!$D$28</f>
        <v>18.600000000000001</v>
      </c>
      <c r="Z16" s="11">
        <f>[12]Dezembro!$D$29</f>
        <v>20</v>
      </c>
      <c r="AA16" s="11">
        <f>[12]Dezembro!$D$30</f>
        <v>20.399999999999999</v>
      </c>
      <c r="AB16" s="11">
        <f>[12]Dezembro!$D$31</f>
        <v>19.7</v>
      </c>
      <c r="AC16" s="11">
        <f>[12]Dezembro!$D$32</f>
        <v>20.9</v>
      </c>
      <c r="AD16" s="11">
        <f>[12]Dezembro!$D$33</f>
        <v>20.5</v>
      </c>
      <c r="AE16" s="11">
        <f>[12]Dezembro!$D$34</f>
        <v>20.7</v>
      </c>
      <c r="AF16" s="11">
        <f>[12]Dezembro!$D$35</f>
        <v>21.6</v>
      </c>
      <c r="AG16" s="14">
        <f t="shared" si="5"/>
        <v>17.2</v>
      </c>
      <c r="AH16" s="107" t="s">
        <v>212</v>
      </c>
      <c r="AJ16" s="12" t="s">
        <v>35</v>
      </c>
    </row>
    <row r="17" spans="1:39" x14ac:dyDescent="0.2">
      <c r="A17" s="57" t="s">
        <v>2</v>
      </c>
      <c r="B17" s="11">
        <f>[13]Dezembro!$D$5</f>
        <v>19.899999999999999</v>
      </c>
      <c r="C17" s="11">
        <f>[13]Dezembro!$D$6</f>
        <v>19.8</v>
      </c>
      <c r="D17" s="11">
        <f>[13]Dezembro!$D$7</f>
        <v>20.8</v>
      </c>
      <c r="E17" s="11">
        <f>[13]Dezembro!$D$8</f>
        <v>20.7</v>
      </c>
      <c r="F17" s="11">
        <f>[13]Dezembro!$D$9</f>
        <v>20.7</v>
      </c>
      <c r="G17" s="11">
        <f>[13]Dezembro!$D$10</f>
        <v>21.7</v>
      </c>
      <c r="H17" s="11">
        <f>[13]Dezembro!$D$11</f>
        <v>22.3</v>
      </c>
      <c r="I17" s="11">
        <f>[13]Dezembro!$D$12</f>
        <v>23.3</v>
      </c>
      <c r="J17" s="11">
        <f>[13]Dezembro!$D$13</f>
        <v>24.5</v>
      </c>
      <c r="K17" s="11">
        <f>[13]Dezembro!$D$14</f>
        <v>22.8</v>
      </c>
      <c r="L17" s="11">
        <f>[13]Dezembro!$D$15</f>
        <v>22.5</v>
      </c>
      <c r="M17" s="11">
        <f>[13]Dezembro!$D$16</f>
        <v>22.5</v>
      </c>
      <c r="N17" s="11">
        <f>[13]Dezembro!$D$17</f>
        <v>23.3</v>
      </c>
      <c r="O17" s="11">
        <f>[13]Dezembro!$D$18</f>
        <v>20.6</v>
      </c>
      <c r="P17" s="11">
        <f>[13]Dezembro!$D$19</f>
        <v>22.9</v>
      </c>
      <c r="Q17" s="11">
        <f>[13]Dezembro!$D$20</f>
        <v>21.8</v>
      </c>
      <c r="R17" s="11">
        <f>[13]Dezembro!$D$21</f>
        <v>19.3</v>
      </c>
      <c r="S17" s="11">
        <f>[13]Dezembro!$D$22</f>
        <v>18.7</v>
      </c>
      <c r="T17" s="11">
        <f>[13]Dezembro!$D$23</f>
        <v>20.100000000000001</v>
      </c>
      <c r="U17" s="11">
        <f>[13]Dezembro!$D$24</f>
        <v>20.8</v>
      </c>
      <c r="V17" s="11">
        <f>[13]Dezembro!$D$25</f>
        <v>20.2</v>
      </c>
      <c r="W17" s="11">
        <f>[13]Dezembro!$D$26</f>
        <v>21.7</v>
      </c>
      <c r="X17" s="11">
        <f>[13]Dezembro!$D$27</f>
        <v>21.4</v>
      </c>
      <c r="Y17" s="11">
        <f>[13]Dezembro!$D$28</f>
        <v>22.2</v>
      </c>
      <c r="Z17" s="11">
        <f>[13]Dezembro!$D$29</f>
        <v>20</v>
      </c>
      <c r="AA17" s="11">
        <f>[13]Dezembro!$D$30</f>
        <v>20.3</v>
      </c>
      <c r="AB17" s="11">
        <f>[13]Dezembro!$D$31</f>
        <v>21</v>
      </c>
      <c r="AC17" s="11">
        <f>[13]Dezembro!$D$32</f>
        <v>21.7</v>
      </c>
      <c r="AD17" s="11">
        <f>[13]Dezembro!$D$33</f>
        <v>20.7</v>
      </c>
      <c r="AE17" s="11">
        <f>[13]Dezembro!$D$34</f>
        <v>21.1</v>
      </c>
      <c r="AF17" s="11">
        <f>[13]Dezembro!$D$35</f>
        <v>22.2</v>
      </c>
      <c r="AG17" s="14">
        <f>MIN(B17:AF17)</f>
        <v>18.7</v>
      </c>
      <c r="AH17" s="91">
        <f t="shared" ref="AH17:AH22" si="9">AVERAGE(B17:AF17)</f>
        <v>21.338709677419359</v>
      </c>
      <c r="AJ17" s="12" t="s">
        <v>35</v>
      </c>
    </row>
    <row r="18" spans="1:39" hidden="1" x14ac:dyDescent="0.2">
      <c r="A18" s="57" t="s">
        <v>3</v>
      </c>
      <c r="B18" s="11" t="str">
        <f>[14]Dezembro!$D$5</f>
        <v>*</v>
      </c>
      <c r="C18" s="11" t="str">
        <f>[14]Dezembro!$D$6</f>
        <v>*</v>
      </c>
      <c r="D18" s="11" t="str">
        <f>[14]Dezembro!$D$7</f>
        <v>*</v>
      </c>
      <c r="E18" s="11" t="str">
        <f>[14]Dezembro!$D$8</f>
        <v>*</v>
      </c>
      <c r="F18" s="11" t="str">
        <f>[14]Dezembro!$D$9</f>
        <v>*</v>
      </c>
      <c r="G18" s="11" t="str">
        <f>[14]Dezembro!$D$10</f>
        <v>*</v>
      </c>
      <c r="H18" s="11" t="str">
        <f>[14]Dezembro!$D$11</f>
        <v>*</v>
      </c>
      <c r="I18" s="11" t="str">
        <f>[14]Dezembro!$D$12</f>
        <v>*</v>
      </c>
      <c r="J18" s="11" t="str">
        <f>[14]Dezembro!$D$13</f>
        <v>*</v>
      </c>
      <c r="K18" s="11" t="str">
        <f>[14]Dezembro!$D$14</f>
        <v>*</v>
      </c>
      <c r="L18" s="11" t="str">
        <f>[14]Dezembro!$D$15</f>
        <v>*</v>
      </c>
      <c r="M18" s="11" t="str">
        <f>[14]Dezembro!$D$16</f>
        <v>*</v>
      </c>
      <c r="N18" s="11" t="str">
        <f>[14]Dezembro!$D$17</f>
        <v>*</v>
      </c>
      <c r="O18" s="11" t="str">
        <f>[14]Dezembro!$D$18</f>
        <v>*</v>
      </c>
      <c r="P18" s="11" t="str">
        <f>[14]Dezembro!$D$19</f>
        <v>*</v>
      </c>
      <c r="Q18" s="11" t="str">
        <f>[14]Dezembro!$D$20</f>
        <v>*</v>
      </c>
      <c r="R18" s="11" t="str">
        <f>[14]Dezembro!$D$21</f>
        <v>*</v>
      </c>
      <c r="S18" s="11" t="str">
        <f>[14]Dezembro!$D$22</f>
        <v>*</v>
      </c>
      <c r="T18" s="11" t="str">
        <f>[14]Dezembro!$D$23</f>
        <v>*</v>
      </c>
      <c r="U18" s="11" t="str">
        <f>[14]Dezembro!$D$24</f>
        <v>*</v>
      </c>
      <c r="V18" s="11" t="str">
        <f>[14]Dezembro!$D$25</f>
        <v>*</v>
      </c>
      <c r="W18" s="11" t="str">
        <f>[14]Dezembro!$D$26</f>
        <v>*</v>
      </c>
      <c r="X18" s="11" t="str">
        <f>[14]Dezembro!$D$27</f>
        <v>*</v>
      </c>
      <c r="Y18" s="11" t="str">
        <f>[14]Dezembro!$D$28</f>
        <v>*</v>
      </c>
      <c r="Z18" s="11" t="str">
        <f>[14]Dezembro!$D$29</f>
        <v>*</v>
      </c>
      <c r="AA18" s="11" t="str">
        <f>[14]Dezembro!$D$30</f>
        <v>*</v>
      </c>
      <c r="AB18" s="11" t="str">
        <f>[14]Dezembro!$D$31</f>
        <v>*</v>
      </c>
      <c r="AC18" s="11" t="str">
        <f>[14]Dezembro!$D$32</f>
        <v>*</v>
      </c>
      <c r="AD18" s="11" t="str">
        <f>[14]Dezembro!$D$33</f>
        <v>*</v>
      </c>
      <c r="AE18" s="11" t="str">
        <f>[14]Dezembro!$D$34</f>
        <v>*</v>
      </c>
      <c r="AF18" s="11" t="str">
        <f>[14]Dezembro!$D$35</f>
        <v>*</v>
      </c>
      <c r="AG18" s="14">
        <f t="shared" si="5"/>
        <v>0</v>
      </c>
      <c r="AH18" s="91" t="e">
        <f>AVERAGE(B18:AF18)</f>
        <v>#DIV/0!</v>
      </c>
      <c r="AI18" s="12" t="s">
        <v>35</v>
      </c>
      <c r="AJ18" s="12" t="s">
        <v>35</v>
      </c>
    </row>
    <row r="19" spans="1:39" x14ac:dyDescent="0.2">
      <c r="A19" s="57" t="s">
        <v>4</v>
      </c>
      <c r="B19" s="11">
        <f>[15]Dezembro!$D$5</f>
        <v>17.5</v>
      </c>
      <c r="C19" s="11">
        <f>[15]Dezembro!$D$6</f>
        <v>20.2</v>
      </c>
      <c r="D19" s="11">
        <f>[15]Dezembro!$D$7</f>
        <v>20.399999999999999</v>
      </c>
      <c r="E19" s="11">
        <f>[15]Dezembro!$D$8</f>
        <v>19.8</v>
      </c>
      <c r="F19" s="11">
        <f>[15]Dezembro!$D$9</f>
        <v>19.7</v>
      </c>
      <c r="G19" s="11">
        <f>[15]Dezembro!$D$10</f>
        <v>20.7</v>
      </c>
      <c r="H19" s="11">
        <f>[15]Dezembro!$D$11</f>
        <v>20</v>
      </c>
      <c r="I19" s="11">
        <f>[15]Dezembro!$D$12</f>
        <v>21.7</v>
      </c>
      <c r="J19" s="11">
        <f>[15]Dezembro!$D$13</f>
        <v>21.7</v>
      </c>
      <c r="K19" s="11">
        <f>[15]Dezembro!$D$14</f>
        <v>20.2</v>
      </c>
      <c r="L19" s="11">
        <f>[15]Dezembro!$D$15</f>
        <v>19.8</v>
      </c>
      <c r="M19" s="11">
        <f>[15]Dezembro!$D$16</f>
        <v>21.1</v>
      </c>
      <c r="N19" s="11">
        <f>[15]Dezembro!$D$17</f>
        <v>20.2</v>
      </c>
      <c r="O19" s="11">
        <f>[15]Dezembro!$D$18</f>
        <v>20.2</v>
      </c>
      <c r="P19" s="11">
        <f>[15]Dezembro!$D$19</f>
        <v>21.7</v>
      </c>
      <c r="Q19" s="11">
        <f>[15]Dezembro!$D$20</f>
        <v>20.8</v>
      </c>
      <c r="R19" s="11">
        <f>[15]Dezembro!$D$21</f>
        <v>19</v>
      </c>
      <c r="S19" s="11">
        <f>[15]Dezembro!$D$22</f>
        <v>20</v>
      </c>
      <c r="T19" s="11">
        <f>[15]Dezembro!$D$23</f>
        <v>18.8</v>
      </c>
      <c r="U19" s="11">
        <f>[15]Dezembro!$D$24</f>
        <v>19.5</v>
      </c>
      <c r="V19" s="11">
        <f>[15]Dezembro!$D$25</f>
        <v>19.899999999999999</v>
      </c>
      <c r="W19" s="11">
        <f>[15]Dezembro!$D$26</f>
        <v>18.899999999999999</v>
      </c>
      <c r="X19" s="11">
        <f>[15]Dezembro!$D$27</f>
        <v>19.7</v>
      </c>
      <c r="Y19" s="11">
        <f>[15]Dezembro!$D$28</f>
        <v>19</v>
      </c>
      <c r="Z19" s="11">
        <f>[15]Dezembro!$D$29</f>
        <v>19.399999999999999</v>
      </c>
      <c r="AA19" s="11">
        <f>[15]Dezembro!$D$30</f>
        <v>19.7</v>
      </c>
      <c r="AB19" s="11">
        <f>[15]Dezembro!$D$31</f>
        <v>19.5</v>
      </c>
      <c r="AC19" s="11">
        <f>[15]Dezembro!$D$32</f>
        <v>21.1</v>
      </c>
      <c r="AD19" s="11">
        <f>[15]Dezembro!$D$33</f>
        <v>20.7</v>
      </c>
      <c r="AE19" s="11">
        <f>[15]Dezembro!$D$34</f>
        <v>21</v>
      </c>
      <c r="AF19" s="11">
        <f>[15]Dezembro!$D$35</f>
        <v>20.6</v>
      </c>
      <c r="AG19" s="14">
        <f t="shared" si="5"/>
        <v>17.5</v>
      </c>
      <c r="AH19" s="91">
        <f t="shared" si="9"/>
        <v>20.080645161290324</v>
      </c>
    </row>
    <row r="20" spans="1:39" x14ac:dyDescent="0.2">
      <c r="A20" s="57" t="s">
        <v>5</v>
      </c>
      <c r="B20" s="11">
        <f>[16]Dezembro!$D$5</f>
        <v>23</v>
      </c>
      <c r="C20" s="11">
        <f>[16]Dezembro!$D$6</f>
        <v>24.4</v>
      </c>
      <c r="D20" s="11">
        <f>[16]Dezembro!$D$7</f>
        <v>23.1</v>
      </c>
      <c r="E20" s="11">
        <f>[16]Dezembro!$D$8</f>
        <v>23.9</v>
      </c>
      <c r="F20" s="11">
        <f>[16]Dezembro!$D$9</f>
        <v>23.8</v>
      </c>
      <c r="G20" s="11">
        <f>[16]Dezembro!$D$10</f>
        <v>24.9</v>
      </c>
      <c r="H20" s="11">
        <f>[16]Dezembro!$D$11</f>
        <v>25.5</v>
      </c>
      <c r="I20" s="11">
        <f>[16]Dezembro!$D$12</f>
        <v>25</v>
      </c>
      <c r="J20" s="11">
        <f>[16]Dezembro!$D$13</f>
        <v>28</v>
      </c>
      <c r="K20" s="11">
        <f>[16]Dezembro!$D$14</f>
        <v>25</v>
      </c>
      <c r="L20" s="11">
        <f>[16]Dezembro!$D$15</f>
        <v>24.4</v>
      </c>
      <c r="M20" s="11">
        <f>[16]Dezembro!$D$16</f>
        <v>23.9</v>
      </c>
      <c r="N20" s="11">
        <f>[16]Dezembro!$D$17</f>
        <v>26</v>
      </c>
      <c r="O20" s="11">
        <f>[16]Dezembro!$D$18</f>
        <v>24.6</v>
      </c>
      <c r="P20" s="11">
        <f>[16]Dezembro!$D$19</f>
        <v>24.4</v>
      </c>
      <c r="Q20" s="11">
        <f>[16]Dezembro!$D$20</f>
        <v>23.5</v>
      </c>
      <c r="R20" s="11">
        <f>[16]Dezembro!$D$21</f>
        <v>22.2</v>
      </c>
      <c r="S20" s="11">
        <f>[16]Dezembro!$D$22</f>
        <v>24.1</v>
      </c>
      <c r="T20" s="11">
        <f>[16]Dezembro!$D$23</f>
        <v>22.5</v>
      </c>
      <c r="U20" s="11">
        <f>[16]Dezembro!$D$24</f>
        <v>22.8</v>
      </c>
      <c r="V20" s="11">
        <f>[16]Dezembro!$D$25</f>
        <v>23.8</v>
      </c>
      <c r="W20" s="11">
        <f>[16]Dezembro!$D$26</f>
        <v>22.6</v>
      </c>
      <c r="X20" s="11">
        <f>[16]Dezembro!$D$27</f>
        <v>24.3</v>
      </c>
      <c r="Y20" s="11">
        <f>[16]Dezembro!$D$28</f>
        <v>21.7</v>
      </c>
      <c r="Z20" s="11">
        <f>[16]Dezembro!$D$29</f>
        <v>22.8</v>
      </c>
      <c r="AA20" s="11">
        <f>[16]Dezembro!$D$30</f>
        <v>24.7</v>
      </c>
      <c r="AB20" s="11">
        <f>[16]Dezembro!$D$31</f>
        <v>24.7</v>
      </c>
      <c r="AC20" s="11">
        <f>[16]Dezembro!$D$32</f>
        <v>24.4</v>
      </c>
      <c r="AD20" s="11">
        <f>[16]Dezembro!$D$33</f>
        <v>22.3</v>
      </c>
      <c r="AE20" s="11">
        <f>[16]Dezembro!$D$34</f>
        <v>23.9</v>
      </c>
      <c r="AF20" s="11">
        <f>[16]Dezembro!$D$35</f>
        <v>25.6</v>
      </c>
      <c r="AG20" s="14">
        <f t="shared" si="5"/>
        <v>21.7</v>
      </c>
      <c r="AH20" s="91">
        <f>AVERAGE(B20:AF20)</f>
        <v>24.058064516129029</v>
      </c>
      <c r="AI20" s="12" t="s">
        <v>35</v>
      </c>
      <c r="AL20" t="s">
        <v>35</v>
      </c>
    </row>
    <row r="21" spans="1:39" x14ac:dyDescent="0.2">
      <c r="A21" s="57" t="s">
        <v>33</v>
      </c>
      <c r="B21" s="11">
        <f>[17]Dezembro!$D$5</f>
        <v>18.3</v>
      </c>
      <c r="C21" s="11">
        <f>[17]Dezembro!$D$6</f>
        <v>20.2</v>
      </c>
      <c r="D21" s="11">
        <f>[17]Dezembro!$D$7</f>
        <v>20.3</v>
      </c>
      <c r="E21" s="11">
        <f>[17]Dezembro!$D$8</f>
        <v>20.100000000000001</v>
      </c>
      <c r="F21" s="11">
        <f>[17]Dezembro!$D$9</f>
        <v>20.3</v>
      </c>
      <c r="G21" s="11">
        <f>[17]Dezembro!$D$10</f>
        <v>20.7</v>
      </c>
      <c r="H21" s="11">
        <f>[17]Dezembro!$D$11</f>
        <v>20.7</v>
      </c>
      <c r="I21" s="11">
        <f>[17]Dezembro!$D$12</f>
        <v>21.2</v>
      </c>
      <c r="J21" s="11">
        <f>[17]Dezembro!$D$13</f>
        <v>20.8</v>
      </c>
      <c r="K21" s="11">
        <f>[17]Dezembro!$D$14</f>
        <v>19.100000000000001</v>
      </c>
      <c r="L21" s="11">
        <f>[17]Dezembro!$D$15</f>
        <v>20.3</v>
      </c>
      <c r="M21" s="11">
        <f>[17]Dezembro!$D$16</f>
        <v>21</v>
      </c>
      <c r="N21" s="11">
        <f>[17]Dezembro!$D$17</f>
        <v>20.9</v>
      </c>
      <c r="O21" s="11">
        <f>[17]Dezembro!$D$18</f>
        <v>20.5</v>
      </c>
      <c r="P21" s="11">
        <f>[17]Dezembro!$D$19</f>
        <v>21.1</v>
      </c>
      <c r="Q21" s="11">
        <f>[17]Dezembro!$D$20</f>
        <v>21.3</v>
      </c>
      <c r="R21" s="11">
        <f>[17]Dezembro!$D$21</f>
        <v>18.399999999999999</v>
      </c>
      <c r="S21" s="11">
        <f>[17]Dezembro!$D$22</f>
        <v>19.8</v>
      </c>
      <c r="T21" s="11">
        <f>[17]Dezembro!$D$23</f>
        <v>18.899999999999999</v>
      </c>
      <c r="U21" s="11">
        <f>[17]Dezembro!$D$24</f>
        <v>19.899999999999999</v>
      </c>
      <c r="V21" s="11">
        <f>[17]Dezembro!$D$25</f>
        <v>19.899999999999999</v>
      </c>
      <c r="W21" s="11">
        <f>[17]Dezembro!$D$26</f>
        <v>18.2</v>
      </c>
      <c r="X21" s="11">
        <f>[17]Dezembro!$D$27</f>
        <v>17.2</v>
      </c>
      <c r="Y21" s="11">
        <f>[17]Dezembro!$D$28</f>
        <v>18.7</v>
      </c>
      <c r="Z21" s="11">
        <f>[17]Dezembro!$D$29</f>
        <v>19.7</v>
      </c>
      <c r="AA21" s="11">
        <f>[17]Dezembro!$D$30</f>
        <v>19.8</v>
      </c>
      <c r="AB21" s="11">
        <f>[17]Dezembro!$D$31</f>
        <v>19.399999999999999</v>
      </c>
      <c r="AC21" s="11">
        <f>[17]Dezembro!$D$32</f>
        <v>21.2</v>
      </c>
      <c r="AD21" s="11">
        <f>[17]Dezembro!$D$33</f>
        <v>21.1</v>
      </c>
      <c r="AE21" s="11">
        <f>[17]Dezembro!$D$34</f>
        <v>20.7</v>
      </c>
      <c r="AF21" s="11">
        <f>[17]Dezembro!$D$35</f>
        <v>20.9</v>
      </c>
      <c r="AG21" s="14">
        <f t="shared" si="5"/>
        <v>17.2</v>
      </c>
      <c r="AH21" s="91">
        <f>AVERAGE(B21:AF21)</f>
        <v>20.019354838709674</v>
      </c>
      <c r="AJ21" t="s">
        <v>35</v>
      </c>
    </row>
    <row r="22" spans="1:39" x14ac:dyDescent="0.2">
      <c r="A22" s="57" t="s">
        <v>6</v>
      </c>
      <c r="B22" s="11">
        <f>[18]Dezembro!$D$5</f>
        <v>21.4</v>
      </c>
      <c r="C22" s="11">
        <f>[18]Dezembro!$D$6</f>
        <v>20</v>
      </c>
      <c r="D22" s="11">
        <f>[18]Dezembro!$D$7</f>
        <v>23</v>
      </c>
      <c r="E22" s="11">
        <f>[18]Dezembro!$D$8</f>
        <v>22.8</v>
      </c>
      <c r="F22" s="11">
        <f>[18]Dezembro!$D$9</f>
        <v>22.3</v>
      </c>
      <c r="G22" s="11">
        <f>[18]Dezembro!$D$10</f>
        <v>22.7</v>
      </c>
      <c r="H22" s="11">
        <f>[18]Dezembro!$D$11</f>
        <v>23.4</v>
      </c>
      <c r="I22" s="11">
        <f>[18]Dezembro!$D$12</f>
        <v>23.3</v>
      </c>
      <c r="J22" s="11">
        <f>[18]Dezembro!$D$13</f>
        <v>23.5</v>
      </c>
      <c r="K22" s="11">
        <f>[18]Dezembro!$D$14</f>
        <v>23.3</v>
      </c>
      <c r="L22" s="11">
        <f>[18]Dezembro!$D$15</f>
        <v>22.2</v>
      </c>
      <c r="M22" s="11">
        <f>[18]Dezembro!$D$16</f>
        <v>22.9</v>
      </c>
      <c r="N22" s="11">
        <f>[18]Dezembro!$D$17</f>
        <v>24.1</v>
      </c>
      <c r="O22" s="11">
        <f>[18]Dezembro!$D$18</f>
        <v>23.6</v>
      </c>
      <c r="P22" s="11">
        <f>[18]Dezembro!$D$19</f>
        <v>23.5</v>
      </c>
      <c r="Q22" s="11">
        <f>[18]Dezembro!$D$20</f>
        <v>20.9</v>
      </c>
      <c r="R22" s="11">
        <f>[18]Dezembro!$D$21</f>
        <v>23.2</v>
      </c>
      <c r="S22" s="11">
        <f>[18]Dezembro!$D$22</f>
        <v>22.6</v>
      </c>
      <c r="T22" s="11">
        <f>[18]Dezembro!$D$23</f>
        <v>21</v>
      </c>
      <c r="U22" s="11">
        <f>[18]Dezembro!$D$24</f>
        <v>21.9</v>
      </c>
      <c r="V22" s="11">
        <f>[18]Dezembro!$D$25</f>
        <v>21.5</v>
      </c>
      <c r="W22" s="11">
        <f>[18]Dezembro!$D$26</f>
        <v>19.3</v>
      </c>
      <c r="X22" s="11">
        <f>[18]Dezembro!$D$27</f>
        <v>19.100000000000001</v>
      </c>
      <c r="Y22" s="11">
        <f>[18]Dezembro!$D$28</f>
        <v>20.2</v>
      </c>
      <c r="Z22" s="11">
        <f>[18]Dezembro!$D$29</f>
        <v>21.7</v>
      </c>
      <c r="AA22" s="11">
        <f>[18]Dezembro!$D$30</f>
        <v>21.6</v>
      </c>
      <c r="AB22" s="11">
        <f>[18]Dezembro!$D$31</f>
        <v>22.2</v>
      </c>
      <c r="AC22" s="11">
        <f>[18]Dezembro!$D$32</f>
        <v>22.8</v>
      </c>
      <c r="AD22" s="11">
        <f>[18]Dezembro!$D$33</f>
        <v>22.3</v>
      </c>
      <c r="AE22" s="11">
        <f>[18]Dezembro!$D$34</f>
        <v>21.7</v>
      </c>
      <c r="AF22" s="11">
        <f>[18]Dezembro!$D$35</f>
        <v>23.4</v>
      </c>
      <c r="AG22" s="14">
        <f t="shared" si="5"/>
        <v>19.100000000000001</v>
      </c>
      <c r="AH22" s="91">
        <f t="shared" si="9"/>
        <v>22.174193548387098</v>
      </c>
      <c r="AJ22" t="s">
        <v>35</v>
      </c>
      <c r="AL22" t="s">
        <v>35</v>
      </c>
    </row>
    <row r="23" spans="1:39" x14ac:dyDescent="0.2">
      <c r="A23" s="57" t="s">
        <v>7</v>
      </c>
      <c r="B23" s="11">
        <f>[19]Dezembro!$D$5</f>
        <v>20.3</v>
      </c>
      <c r="C23" s="11">
        <f>[19]Dezembro!$D$6</f>
        <v>19.600000000000001</v>
      </c>
      <c r="D23" s="11">
        <f>[19]Dezembro!$D$7</f>
        <v>20.8</v>
      </c>
      <c r="E23" s="11">
        <f>[19]Dezembro!$D$8</f>
        <v>20.7</v>
      </c>
      <c r="F23" s="11">
        <f>[19]Dezembro!$D$9</f>
        <v>21</v>
      </c>
      <c r="G23" s="11">
        <f>[19]Dezembro!$D$10</f>
        <v>22.3</v>
      </c>
      <c r="H23" s="11">
        <f>[19]Dezembro!$D$11</f>
        <v>22.4</v>
      </c>
      <c r="I23" s="11">
        <f>[19]Dezembro!$D$12</f>
        <v>22.6</v>
      </c>
      <c r="J23" s="11">
        <f>[19]Dezembro!$D$13</f>
        <v>23.2</v>
      </c>
      <c r="K23" s="11">
        <f>[19]Dezembro!$D$14</f>
        <v>21.7</v>
      </c>
      <c r="L23" s="11">
        <f>[19]Dezembro!$D$15</f>
        <v>21.6</v>
      </c>
      <c r="M23" s="11">
        <f>[19]Dezembro!$D$16</f>
        <v>22.1</v>
      </c>
      <c r="N23" s="11">
        <f>[19]Dezembro!$D$17</f>
        <v>22.5</v>
      </c>
      <c r="O23" s="11">
        <f>[19]Dezembro!$D$18</f>
        <v>19.399999999999999</v>
      </c>
      <c r="P23" s="11">
        <f>[19]Dezembro!$D$19</f>
        <v>20.9</v>
      </c>
      <c r="Q23" s="11">
        <f>[19]Dezembro!$D$20</f>
        <v>20.399999999999999</v>
      </c>
      <c r="R23" s="11">
        <f>[19]Dezembro!$D$21</f>
        <v>19.8</v>
      </c>
      <c r="S23" s="11">
        <f>[19]Dezembro!$D$22</f>
        <v>20.5</v>
      </c>
      <c r="T23" s="11">
        <f>[19]Dezembro!$D$23</f>
        <v>19.8</v>
      </c>
      <c r="U23" s="11">
        <f>[19]Dezembro!$D$24</f>
        <v>19.600000000000001</v>
      </c>
      <c r="V23" s="11">
        <f>[19]Dezembro!$D$25</f>
        <v>20.2</v>
      </c>
      <c r="W23" s="11">
        <f>[19]Dezembro!$D$26</f>
        <v>20.2</v>
      </c>
      <c r="X23" s="11">
        <f>[19]Dezembro!$D$27</f>
        <v>19.100000000000001</v>
      </c>
      <c r="Y23" s="11">
        <f>[19]Dezembro!$D$28</f>
        <v>21</v>
      </c>
      <c r="Z23" s="11">
        <f>[19]Dezembro!$D$29</f>
        <v>19.5</v>
      </c>
      <c r="AA23" s="11">
        <f>[19]Dezembro!$D$30</f>
        <v>20.399999999999999</v>
      </c>
      <c r="AB23" s="11">
        <f>[19]Dezembro!$D$31</f>
        <v>20.8</v>
      </c>
      <c r="AC23" s="11">
        <f>[19]Dezembro!$D$32</f>
        <v>21.3</v>
      </c>
      <c r="AD23" s="11">
        <f>[19]Dezembro!$D$33</f>
        <v>19.100000000000001</v>
      </c>
      <c r="AE23" s="11">
        <f>[19]Dezembro!$D$34</f>
        <v>18</v>
      </c>
      <c r="AF23" s="11">
        <f>[19]Dezembro!$D$35</f>
        <v>21.2</v>
      </c>
      <c r="AG23" s="14">
        <f t="shared" si="5"/>
        <v>18</v>
      </c>
      <c r="AH23" s="91">
        <f>AVERAGE(B23:AF23)</f>
        <v>20.709677419354836</v>
      </c>
      <c r="AJ23" t="s">
        <v>35</v>
      </c>
      <c r="AK23" t="s">
        <v>35</v>
      </c>
      <c r="AL23" t="s">
        <v>35</v>
      </c>
    </row>
    <row r="24" spans="1:39" hidden="1" x14ac:dyDescent="0.2">
      <c r="A24" s="57" t="s">
        <v>155</v>
      </c>
      <c r="B24" s="11" t="str">
        <f>[20]Dezembro!$D$5</f>
        <v>*</v>
      </c>
      <c r="C24" s="11" t="str">
        <f>[20]Dezembro!$D$6</f>
        <v>*</v>
      </c>
      <c r="D24" s="11" t="str">
        <f>[20]Dezembro!$D$7</f>
        <v>*</v>
      </c>
      <c r="E24" s="11" t="str">
        <f>[20]Dezembro!$D$8</f>
        <v>*</v>
      </c>
      <c r="F24" s="11" t="str">
        <f>[20]Dezembro!$D$9</f>
        <v>*</v>
      </c>
      <c r="G24" s="11" t="str">
        <f>[20]Dezembro!$D$10</f>
        <v>*</v>
      </c>
      <c r="H24" s="11" t="str">
        <f>[20]Dezembro!$D$11</f>
        <v>*</v>
      </c>
      <c r="I24" s="11" t="str">
        <f>[20]Dezembro!$D$12</f>
        <v>*</v>
      </c>
      <c r="J24" s="11" t="str">
        <f>[20]Dezembro!$D$13</f>
        <v>*</v>
      </c>
      <c r="K24" s="11" t="str">
        <f>[20]Dezembro!$D$14</f>
        <v>*</v>
      </c>
      <c r="L24" s="11" t="str">
        <f>[20]Dezembro!$D$15</f>
        <v>*</v>
      </c>
      <c r="M24" s="11" t="str">
        <f>[20]Dezembro!$D$16</f>
        <v>*</v>
      </c>
      <c r="N24" s="11" t="str">
        <f>[20]Dezembro!$D$17</f>
        <v>*</v>
      </c>
      <c r="O24" s="11" t="str">
        <f>[20]Dezembro!$D$18</f>
        <v>*</v>
      </c>
      <c r="P24" s="11" t="str">
        <f>[20]Dezembro!$D$19</f>
        <v>*</v>
      </c>
      <c r="Q24" s="11" t="str">
        <f>[20]Dezembro!$D$20</f>
        <v>*</v>
      </c>
      <c r="R24" s="11" t="str">
        <f>[20]Dezembro!$D$21</f>
        <v>*</v>
      </c>
      <c r="S24" s="11" t="str">
        <f>[20]Dezembro!$D$22</f>
        <v>*</v>
      </c>
      <c r="T24" s="11" t="str">
        <f>[20]Dezembro!$D$23</f>
        <v>*</v>
      </c>
      <c r="U24" s="11" t="str">
        <f>[20]Dezembro!$D$24</f>
        <v>*</v>
      </c>
      <c r="V24" s="11" t="str">
        <f>[20]Dezembro!$D$25</f>
        <v>*</v>
      </c>
      <c r="W24" s="11" t="str">
        <f>[20]Dezembro!$D$26</f>
        <v>*</v>
      </c>
      <c r="X24" s="11" t="str">
        <f>[20]Dezembro!$D$27</f>
        <v>*</v>
      </c>
      <c r="Y24" s="11" t="str">
        <f>[20]Dezembro!$D$28</f>
        <v>*</v>
      </c>
      <c r="Z24" s="11" t="str">
        <f>[20]Dezembro!$D$29</f>
        <v>*</v>
      </c>
      <c r="AA24" s="11" t="str">
        <f>[20]Dezembro!$D$30</f>
        <v>*</v>
      </c>
      <c r="AB24" s="11" t="str">
        <f>[20]Dezembro!$D$31</f>
        <v>*</v>
      </c>
      <c r="AC24" s="11" t="str">
        <f>[20]Dezembro!$D$32</f>
        <v>*</v>
      </c>
      <c r="AD24" s="11" t="str">
        <f>[20]Dezembro!$D$33</f>
        <v>*</v>
      </c>
      <c r="AE24" s="11" t="str">
        <f>[20]Dezembro!$D$34</f>
        <v>*</v>
      </c>
      <c r="AF24" s="11" t="str">
        <f>[20]Dezembro!$D$35</f>
        <v>*</v>
      </c>
      <c r="AG24" s="14">
        <f t="shared" si="5"/>
        <v>0</v>
      </c>
      <c r="AH24" s="91" t="s">
        <v>212</v>
      </c>
      <c r="AJ24" t="s">
        <v>35</v>
      </c>
      <c r="AM24" t="s">
        <v>35</v>
      </c>
    </row>
    <row r="25" spans="1:39" hidden="1" x14ac:dyDescent="0.2">
      <c r="A25" s="57" t="s">
        <v>156</v>
      </c>
      <c r="B25" s="11" t="str">
        <f>[21]Dezembro!$D$5</f>
        <v>*</v>
      </c>
      <c r="C25" s="11" t="str">
        <f>[21]Dezembro!$D$6</f>
        <v>*</v>
      </c>
      <c r="D25" s="11" t="str">
        <f>[21]Dezembro!$D$7</f>
        <v>*</v>
      </c>
      <c r="E25" s="11" t="str">
        <f>[21]Dezembro!$D$8</f>
        <v>*</v>
      </c>
      <c r="F25" s="11" t="str">
        <f>[21]Dezembro!$D$9</f>
        <v>*</v>
      </c>
      <c r="G25" s="11" t="str">
        <f>[21]Dezembro!$D$10</f>
        <v>*</v>
      </c>
      <c r="H25" s="11" t="str">
        <f>[21]Dezembro!$D$11</f>
        <v>*</v>
      </c>
      <c r="I25" s="11" t="str">
        <f>[21]Dezembro!$D$12</f>
        <v>*</v>
      </c>
      <c r="J25" s="11" t="str">
        <f>[21]Dezembro!$D$13</f>
        <v>*</v>
      </c>
      <c r="K25" s="11" t="str">
        <f>[21]Dezembro!$D$14</f>
        <v>*</v>
      </c>
      <c r="L25" s="11" t="str">
        <f>[21]Dezembro!$D$15</f>
        <v>*</v>
      </c>
      <c r="M25" s="11" t="str">
        <f>[21]Dezembro!$D$16</f>
        <v>*</v>
      </c>
      <c r="N25" s="11" t="str">
        <f>[21]Dezembro!$D$17</f>
        <v>*</v>
      </c>
      <c r="O25" s="11" t="str">
        <f>[21]Dezembro!$D$18</f>
        <v>*</v>
      </c>
      <c r="P25" s="11" t="str">
        <f>[21]Dezembro!$D$19</f>
        <v>*</v>
      </c>
      <c r="Q25" s="11" t="str">
        <f>[21]Dezembro!$D$20</f>
        <v>*</v>
      </c>
      <c r="R25" s="11" t="str">
        <f>[21]Dezembro!$D$21</f>
        <v>*</v>
      </c>
      <c r="S25" s="11" t="str">
        <f>[21]Dezembro!$D$22</f>
        <v>*</v>
      </c>
      <c r="T25" s="11" t="str">
        <f>[21]Dezembro!$D$23</f>
        <v>*</v>
      </c>
      <c r="U25" s="11" t="str">
        <f>[21]Dezembro!$D$24</f>
        <v>*</v>
      </c>
      <c r="V25" s="11" t="str">
        <f>[21]Dezembro!$D$25</f>
        <v>*</v>
      </c>
      <c r="W25" s="11" t="str">
        <f>[21]Dezembro!$D$26</f>
        <v>*</v>
      </c>
      <c r="X25" s="11" t="str">
        <f>[21]Dezembro!$D$27</f>
        <v>*</v>
      </c>
      <c r="Y25" s="11" t="str">
        <f>[21]Dezembro!$D$28</f>
        <v>*</v>
      </c>
      <c r="Z25" s="11" t="str">
        <f>[21]Dezembro!$D$29</f>
        <v>*</v>
      </c>
      <c r="AA25" s="11" t="str">
        <f>[21]Dezembro!$D$30</f>
        <v>*</v>
      </c>
      <c r="AB25" s="11" t="str">
        <f>[21]Dezembro!$D$31</f>
        <v>*</v>
      </c>
      <c r="AC25" s="11" t="str">
        <f>[21]Dezembro!$D$32</f>
        <v>*</v>
      </c>
      <c r="AD25" s="11" t="str">
        <f>[21]Dezembro!$D$33</f>
        <v>*</v>
      </c>
      <c r="AE25" s="11" t="str">
        <f>[21]Dezembro!$D$34</f>
        <v>*</v>
      </c>
      <c r="AF25" s="11" t="str">
        <f>[21]Dezembro!$D$35</f>
        <v>*</v>
      </c>
      <c r="AG25" s="14">
        <f t="shared" si="5"/>
        <v>0</v>
      </c>
      <c r="AH25" s="91" t="e">
        <f t="shared" ref="AH25:AH26" si="10">AVERAGE(B25:AF25)</f>
        <v>#DIV/0!</v>
      </c>
      <c r="AI25" s="12" t="s">
        <v>35</v>
      </c>
      <c r="AJ25" t="s">
        <v>35</v>
      </c>
      <c r="AL25" t="s">
        <v>35</v>
      </c>
      <c r="AM25" t="s">
        <v>35</v>
      </c>
    </row>
    <row r="26" spans="1:39" x14ac:dyDescent="0.2">
      <c r="A26" s="57" t="s">
        <v>157</v>
      </c>
      <c r="B26" s="11">
        <f>[22]Dezembro!$D$5</f>
        <v>20.2</v>
      </c>
      <c r="C26" s="11">
        <f>[22]Dezembro!$D$6</f>
        <v>21.4</v>
      </c>
      <c r="D26" s="11">
        <f>[22]Dezembro!$D$7</f>
        <v>20.7</v>
      </c>
      <c r="E26" s="11">
        <f>[22]Dezembro!$D$8</f>
        <v>21.5</v>
      </c>
      <c r="F26" s="11">
        <f>[22]Dezembro!$D$9</f>
        <v>21.9</v>
      </c>
      <c r="G26" s="11">
        <f>[22]Dezembro!$D$10</f>
        <v>23.3</v>
      </c>
      <c r="H26" s="11">
        <f>[22]Dezembro!$D$11</f>
        <v>22.9</v>
      </c>
      <c r="I26" s="11">
        <f>[22]Dezembro!$D$12</f>
        <v>23.4</v>
      </c>
      <c r="J26" s="11">
        <f>[22]Dezembro!$D$13</f>
        <v>24.6</v>
      </c>
      <c r="K26" s="11">
        <f>[22]Dezembro!$D$14</f>
        <v>22</v>
      </c>
      <c r="L26" s="11">
        <f>[22]Dezembro!$D$15</f>
        <v>22.2</v>
      </c>
      <c r="M26" s="11">
        <f>[22]Dezembro!$D$16</f>
        <v>22.9</v>
      </c>
      <c r="N26" s="11">
        <f>[22]Dezembro!$D$17</f>
        <v>24.3</v>
      </c>
      <c r="O26" s="11">
        <f>[22]Dezembro!$D$18</f>
        <v>23.1</v>
      </c>
      <c r="P26" s="11">
        <f>[22]Dezembro!$D$19</f>
        <v>21.2</v>
      </c>
      <c r="Q26" s="11">
        <f>[22]Dezembro!$D$20</f>
        <v>22.2</v>
      </c>
      <c r="R26" s="11">
        <f>[22]Dezembro!$D$21</f>
        <v>19.399999999999999</v>
      </c>
      <c r="S26" s="11">
        <f>[22]Dezembro!$D$22</f>
        <v>21.4</v>
      </c>
      <c r="T26" s="11">
        <f>[22]Dezembro!$D$23</f>
        <v>20.8</v>
      </c>
      <c r="U26" s="11">
        <f>[22]Dezembro!$D$24</f>
        <v>20.399999999999999</v>
      </c>
      <c r="V26" s="11">
        <f>[22]Dezembro!$D$25</f>
        <v>18.600000000000001</v>
      </c>
      <c r="W26" s="11">
        <f>[22]Dezembro!$D$26</f>
        <v>20</v>
      </c>
      <c r="X26" s="11">
        <f>[22]Dezembro!$D$27</f>
        <v>18.600000000000001</v>
      </c>
      <c r="Y26" s="11">
        <f>[22]Dezembro!$D$28</f>
        <v>20</v>
      </c>
      <c r="Z26" s="11">
        <f>[22]Dezembro!$D$29</f>
        <v>20.7</v>
      </c>
      <c r="AA26" s="11">
        <f>[22]Dezembro!$D$30</f>
        <v>20.8</v>
      </c>
      <c r="AB26" s="11">
        <f>[22]Dezembro!$D$31</f>
        <v>21.3</v>
      </c>
      <c r="AC26" s="11">
        <f>[22]Dezembro!$D$32</f>
        <v>22.4</v>
      </c>
      <c r="AD26" s="11">
        <f>[22]Dezembro!$D$33</f>
        <v>21.1</v>
      </c>
      <c r="AE26" s="11">
        <f>[22]Dezembro!$D$34</f>
        <v>17.3</v>
      </c>
      <c r="AF26" s="11">
        <f>[22]Dezembro!$D$35</f>
        <v>22.9</v>
      </c>
      <c r="AG26" s="14">
        <f t="shared" si="5"/>
        <v>17.3</v>
      </c>
      <c r="AH26" s="91">
        <f t="shared" si="10"/>
        <v>21.403225806451609</v>
      </c>
      <c r="AJ26" t="s">
        <v>35</v>
      </c>
      <c r="AM26" t="s">
        <v>35</v>
      </c>
    </row>
    <row r="27" spans="1:39" x14ac:dyDescent="0.2">
      <c r="A27" s="57" t="s">
        <v>8</v>
      </c>
      <c r="B27" s="11">
        <f>[23]Dezembro!$D$5</f>
        <v>20.2</v>
      </c>
      <c r="C27" s="11">
        <f>[23]Dezembro!$D$6</f>
        <v>21.1</v>
      </c>
      <c r="D27" s="11">
        <f>[23]Dezembro!$D$7</f>
        <v>20.9</v>
      </c>
      <c r="E27" s="11">
        <f>[23]Dezembro!$D$8</f>
        <v>22.1</v>
      </c>
      <c r="F27" s="11">
        <f>[23]Dezembro!$D$9</f>
        <v>20.6</v>
      </c>
      <c r="G27" s="11">
        <f>[23]Dezembro!$D$10</f>
        <v>23.2</v>
      </c>
      <c r="H27" s="11">
        <f>[23]Dezembro!$D$11</f>
        <v>22.4</v>
      </c>
      <c r="I27" s="11">
        <f>[23]Dezembro!$D$12</f>
        <v>23</v>
      </c>
      <c r="J27" s="11">
        <f>[23]Dezembro!$D$13</f>
        <v>24.8</v>
      </c>
      <c r="K27" s="11">
        <f>[23]Dezembro!$D$14</f>
        <v>22.1</v>
      </c>
      <c r="L27" s="11">
        <f>[23]Dezembro!$D$15</f>
        <v>23.3</v>
      </c>
      <c r="M27" s="11">
        <f>[23]Dezembro!$D$16</f>
        <v>22.9</v>
      </c>
      <c r="N27" s="11">
        <f>[23]Dezembro!$D$17</f>
        <v>22.9</v>
      </c>
      <c r="O27" s="11">
        <f>[23]Dezembro!$D$18</f>
        <v>17.899999999999999</v>
      </c>
      <c r="P27" s="11">
        <f>[23]Dezembro!$D$19</f>
        <v>20.399999999999999</v>
      </c>
      <c r="Q27" s="11">
        <f>[23]Dezembro!$D$20</f>
        <v>19.899999999999999</v>
      </c>
      <c r="R27" s="11">
        <f>[23]Dezembro!$D$21</f>
        <v>18.899999999999999</v>
      </c>
      <c r="S27" s="11">
        <f>[23]Dezembro!$D$22</f>
        <v>19.2</v>
      </c>
      <c r="T27" s="11">
        <f>[23]Dezembro!$D$23</f>
        <v>20.399999999999999</v>
      </c>
      <c r="U27" s="11">
        <f>[23]Dezembro!$D$24</f>
        <v>19</v>
      </c>
      <c r="V27" s="11">
        <f>[23]Dezembro!$D$25</f>
        <v>19.600000000000001</v>
      </c>
      <c r="W27" s="11">
        <f>[23]Dezembro!$D$26</f>
        <v>19.7</v>
      </c>
      <c r="X27" s="11">
        <f>[23]Dezembro!$D$27</f>
        <v>18.600000000000001</v>
      </c>
      <c r="Y27" s="11">
        <f>[23]Dezembro!$D$28</f>
        <v>19.3</v>
      </c>
      <c r="Z27" s="11">
        <f>[23]Dezembro!$D$29</f>
        <v>20.5</v>
      </c>
      <c r="AA27" s="11">
        <f>[23]Dezembro!$D$30</f>
        <v>20.8</v>
      </c>
      <c r="AB27" s="11">
        <f>[23]Dezembro!$D$31</f>
        <v>20.9</v>
      </c>
      <c r="AC27" s="11">
        <f>[23]Dezembro!$D$32</f>
        <v>21.4</v>
      </c>
      <c r="AD27" s="11">
        <f>[23]Dezembro!$D$33</f>
        <v>19.3</v>
      </c>
      <c r="AE27" s="11">
        <f>[23]Dezembro!$D$34</f>
        <v>18.100000000000001</v>
      </c>
      <c r="AF27" s="11">
        <f>[23]Dezembro!$D$35</f>
        <v>22.2</v>
      </c>
      <c r="AG27" s="14">
        <f t="shared" si="5"/>
        <v>17.899999999999999</v>
      </c>
      <c r="AH27" s="91">
        <f>AVERAGE(B27:AF27)</f>
        <v>20.825806451612898</v>
      </c>
      <c r="AJ27" t="s">
        <v>35</v>
      </c>
      <c r="AL27" t="s">
        <v>35</v>
      </c>
      <c r="AM27" t="s">
        <v>35</v>
      </c>
    </row>
    <row r="28" spans="1:39" hidden="1" x14ac:dyDescent="0.2">
      <c r="A28" s="57" t="s">
        <v>9</v>
      </c>
      <c r="B28" s="11" t="str">
        <f>[24]Dezembro!$D$5</f>
        <v>*</v>
      </c>
      <c r="C28" s="11" t="str">
        <f>[24]Dezembro!$D$6</f>
        <v>*</v>
      </c>
      <c r="D28" s="11" t="str">
        <f>[24]Dezembro!$D$7</f>
        <v>*</v>
      </c>
      <c r="E28" s="11" t="str">
        <f>[24]Dezembro!$D$8</f>
        <v>*</v>
      </c>
      <c r="F28" s="11" t="str">
        <f>[24]Dezembro!$D$9</f>
        <v>*</v>
      </c>
      <c r="G28" s="11" t="str">
        <f>[24]Dezembro!$D$10</f>
        <v>*</v>
      </c>
      <c r="H28" s="11" t="str">
        <f>[24]Dezembro!$D$11</f>
        <v>*</v>
      </c>
      <c r="I28" s="11" t="str">
        <f>[24]Dezembro!$D$12</f>
        <v>*</v>
      </c>
      <c r="J28" s="11" t="str">
        <f>[24]Dezembro!$D$13</f>
        <v>*</v>
      </c>
      <c r="K28" s="11" t="str">
        <f>[24]Dezembro!$D$14</f>
        <v>*</v>
      </c>
      <c r="L28" s="11" t="str">
        <f>[24]Dezembro!$D$15</f>
        <v>*</v>
      </c>
      <c r="M28" s="11" t="str">
        <f>[24]Dezembro!$D$16</f>
        <v>*</v>
      </c>
      <c r="N28" s="11" t="str">
        <f>[24]Dezembro!$D$17</f>
        <v>*</v>
      </c>
      <c r="O28" s="11" t="str">
        <f>[24]Dezembro!$D$18</f>
        <v>*</v>
      </c>
      <c r="P28" s="11" t="str">
        <f>[24]Dezembro!$D$19</f>
        <v>*</v>
      </c>
      <c r="Q28" s="11" t="str">
        <f>[24]Dezembro!$D$20</f>
        <v>*</v>
      </c>
      <c r="R28" s="11" t="str">
        <f>[24]Dezembro!$D$21</f>
        <v>*</v>
      </c>
      <c r="S28" s="11" t="str">
        <f>[24]Dezembro!$D$22</f>
        <v>*</v>
      </c>
      <c r="T28" s="11" t="str">
        <f>[24]Dezembro!$D$23</f>
        <v>*</v>
      </c>
      <c r="U28" s="11" t="str">
        <f>[24]Dezembro!$D$24</f>
        <v>*</v>
      </c>
      <c r="V28" s="11" t="str">
        <f>[24]Dezembro!$D$25</f>
        <v>*</v>
      </c>
      <c r="W28" s="11" t="str">
        <f>[24]Dezembro!$D$26</f>
        <v>*</v>
      </c>
      <c r="X28" s="11" t="str">
        <f>[24]Dezembro!$D$27</f>
        <v>*</v>
      </c>
      <c r="Y28" s="11" t="str">
        <f>[24]Dezembro!$D$28</f>
        <v>*</v>
      </c>
      <c r="Z28" s="11" t="str">
        <f>[24]Dezembro!$D$29</f>
        <v>*</v>
      </c>
      <c r="AA28" s="11" t="str">
        <f>[24]Dezembro!$D$30</f>
        <v>*</v>
      </c>
      <c r="AB28" s="11" t="str">
        <f>[24]Dezembro!$D$31</f>
        <v>*</v>
      </c>
      <c r="AC28" s="11" t="str">
        <f>[24]Dezembro!$D$32</f>
        <v>*</v>
      </c>
      <c r="AD28" s="11" t="str">
        <f>[24]Dezembro!$D$33</f>
        <v>*</v>
      </c>
      <c r="AE28" s="11" t="str">
        <f>[24]Dezembro!$D$34</f>
        <v>*</v>
      </c>
      <c r="AF28" s="11" t="str">
        <f>[24]Dezembro!$D$35</f>
        <v>*</v>
      </c>
      <c r="AG28" s="14">
        <f t="shared" si="5"/>
        <v>0</v>
      </c>
      <c r="AH28" s="91" t="e">
        <f t="shared" ref="AH28:AH31" si="11">AVERAGE(B28:AF28)</f>
        <v>#DIV/0!</v>
      </c>
      <c r="AL28" t="s">
        <v>35</v>
      </c>
      <c r="AM28" t="s">
        <v>35</v>
      </c>
    </row>
    <row r="29" spans="1:39" x14ac:dyDescent="0.2">
      <c r="A29" s="57" t="s">
        <v>32</v>
      </c>
      <c r="B29" s="11">
        <f>[25]Dezembro!$D$5</f>
        <v>22.2</v>
      </c>
      <c r="C29" s="11">
        <f>[25]Dezembro!$D$6</f>
        <v>21.7</v>
      </c>
      <c r="D29" s="11">
        <f>[25]Dezembro!$D$7</f>
        <v>22</v>
      </c>
      <c r="E29" s="11">
        <f>[25]Dezembro!$D$8</f>
        <v>23.1</v>
      </c>
      <c r="F29" s="11">
        <f>[25]Dezembro!$D$9</f>
        <v>22.5</v>
      </c>
      <c r="G29" s="11">
        <f>[25]Dezembro!$D$10</f>
        <v>24.6</v>
      </c>
      <c r="H29" s="11">
        <f>[25]Dezembro!$D$11</f>
        <v>24.4</v>
      </c>
      <c r="I29" s="11">
        <f>[25]Dezembro!$D$12</f>
        <v>25.4</v>
      </c>
      <c r="J29" s="11">
        <f>[25]Dezembro!$D$13</f>
        <v>26.6</v>
      </c>
      <c r="K29" s="11">
        <f>[25]Dezembro!$D$14</f>
        <v>24.8</v>
      </c>
      <c r="L29" s="11">
        <f>[25]Dezembro!$D$15</f>
        <v>24.9</v>
      </c>
      <c r="M29" s="11">
        <f>[25]Dezembro!$D$16</f>
        <v>24.3</v>
      </c>
      <c r="N29" s="11">
        <f>[25]Dezembro!$D$17</f>
        <v>23.4</v>
      </c>
      <c r="O29" s="11">
        <f>[25]Dezembro!$D$18</f>
        <v>22.4</v>
      </c>
      <c r="P29" s="11">
        <f>[25]Dezembro!$D$19</f>
        <v>24.4</v>
      </c>
      <c r="Q29" s="11">
        <f>[25]Dezembro!$D$20</f>
        <v>23.3</v>
      </c>
      <c r="R29" s="11">
        <f>[25]Dezembro!$D$21</f>
        <v>21.6</v>
      </c>
      <c r="S29" s="11">
        <f>[25]Dezembro!$D$22</f>
        <v>21.8</v>
      </c>
      <c r="T29" s="11">
        <f>[25]Dezembro!$D$23</f>
        <v>20.7</v>
      </c>
      <c r="U29" s="11">
        <f>[25]Dezembro!$D$24</f>
        <v>22</v>
      </c>
      <c r="V29" s="11">
        <f>[25]Dezembro!$D$25</f>
        <v>20.9</v>
      </c>
      <c r="W29" s="11">
        <f>[25]Dezembro!$D$26</f>
        <v>20.6</v>
      </c>
      <c r="X29" s="11">
        <f>[25]Dezembro!$D$27</f>
        <v>21.5</v>
      </c>
      <c r="Y29" s="11">
        <f>[25]Dezembro!$D$28</f>
        <v>23.5</v>
      </c>
      <c r="Z29" s="11">
        <f>[25]Dezembro!$D$29</f>
        <v>22.8</v>
      </c>
      <c r="AA29" s="11">
        <f>[25]Dezembro!$D$30</f>
        <v>22.7</v>
      </c>
      <c r="AB29" s="11" t="str">
        <f>[25]Dezembro!$D$31</f>
        <v>*</v>
      </c>
      <c r="AC29" s="11" t="str">
        <f>[25]Dezembro!$D$32</f>
        <v>*</v>
      </c>
      <c r="AD29" s="11" t="str">
        <f>[25]Dezembro!$D$33</f>
        <v>*</v>
      </c>
      <c r="AE29" s="11" t="str">
        <f>[25]Dezembro!$D$34</f>
        <v>*</v>
      </c>
      <c r="AF29" s="11" t="str">
        <f>[25]Dezembro!$D$35</f>
        <v>*</v>
      </c>
      <c r="AG29" s="14">
        <f t="shared" si="5"/>
        <v>20.6</v>
      </c>
      <c r="AH29" s="91">
        <f t="shared" si="11"/>
        <v>23.003846153846151</v>
      </c>
      <c r="AM29" t="s">
        <v>35</v>
      </c>
    </row>
    <row r="30" spans="1:39" hidden="1" x14ac:dyDescent="0.2">
      <c r="A30" s="57" t="s">
        <v>10</v>
      </c>
      <c r="B30" s="11" t="str">
        <f>[26]Dezembro!$D$5</f>
        <v>*</v>
      </c>
      <c r="C30" s="11" t="str">
        <f>[26]Dezembro!$D$6</f>
        <v>*</v>
      </c>
      <c r="D30" s="11" t="str">
        <f>[26]Dezembro!$D$7</f>
        <v>*</v>
      </c>
      <c r="E30" s="11" t="str">
        <f>[26]Dezembro!$D$8</f>
        <v>*</v>
      </c>
      <c r="F30" s="11" t="str">
        <f>[26]Dezembro!$D$9</f>
        <v>*</v>
      </c>
      <c r="G30" s="11" t="str">
        <f>[26]Dezembro!$D$10</f>
        <v>*</v>
      </c>
      <c r="H30" s="11" t="str">
        <f>[26]Dezembro!$D$11</f>
        <v>*</v>
      </c>
      <c r="I30" s="11" t="str">
        <f>[26]Dezembro!$D$12</f>
        <v>*</v>
      </c>
      <c r="J30" s="11" t="str">
        <f>[26]Dezembro!$D$13</f>
        <v>*</v>
      </c>
      <c r="K30" s="11" t="str">
        <f>[26]Dezembro!$D$14</f>
        <v>*</v>
      </c>
      <c r="L30" s="11" t="str">
        <f>[26]Dezembro!$D$15</f>
        <v>*</v>
      </c>
      <c r="M30" s="11" t="str">
        <f>[26]Dezembro!$D$16</f>
        <v>*</v>
      </c>
      <c r="N30" s="11" t="str">
        <f>[26]Dezembro!$D$17</f>
        <v>*</v>
      </c>
      <c r="O30" s="11" t="str">
        <f>[26]Dezembro!$D$18</f>
        <v>*</v>
      </c>
      <c r="P30" s="11" t="str">
        <f>[26]Dezembro!$D$19</f>
        <v>*</v>
      </c>
      <c r="Q30" s="11" t="str">
        <f>[26]Dezembro!$D$20</f>
        <v>*</v>
      </c>
      <c r="R30" s="11" t="str">
        <f>[26]Dezembro!$D$21</f>
        <v>*</v>
      </c>
      <c r="S30" s="11" t="str">
        <f>[26]Dezembro!$D$22</f>
        <v>*</v>
      </c>
      <c r="T30" s="11" t="str">
        <f>[26]Dezembro!$D$23</f>
        <v>*</v>
      </c>
      <c r="U30" s="11" t="str">
        <f>[26]Dezembro!$D$24</f>
        <v>*</v>
      </c>
      <c r="V30" s="11" t="str">
        <f>[26]Dezembro!$D$25</f>
        <v>*</v>
      </c>
      <c r="W30" s="11" t="str">
        <f>[26]Dezembro!$D$26</f>
        <v>*</v>
      </c>
      <c r="X30" s="11" t="str">
        <f>[26]Dezembro!$D$27</f>
        <v>*</v>
      </c>
      <c r="Y30" s="11" t="str">
        <f>[26]Dezembro!$D$28</f>
        <v>*</v>
      </c>
      <c r="Z30" s="11" t="str">
        <f>[26]Dezembro!$D$29</f>
        <v>*</v>
      </c>
      <c r="AA30" s="11" t="str">
        <f>[26]Dezembro!$D$30</f>
        <v>*</v>
      </c>
      <c r="AB30" s="11" t="str">
        <f>[26]Dezembro!$D$31</f>
        <v>*</v>
      </c>
      <c r="AC30" s="11" t="str">
        <f>[26]Dezembro!$D$32</f>
        <v>*</v>
      </c>
      <c r="AD30" s="11" t="str">
        <f>[26]Dezembro!$D$33</f>
        <v>*</v>
      </c>
      <c r="AE30" s="11" t="str">
        <f>[26]Dezembro!$D$34</f>
        <v>*</v>
      </c>
      <c r="AF30" s="11" t="str">
        <f>[26]Dezembro!$D$35</f>
        <v>*</v>
      </c>
      <c r="AG30" s="14">
        <f t="shared" si="5"/>
        <v>0</v>
      </c>
      <c r="AH30" s="91" t="e">
        <f t="shared" si="11"/>
        <v>#DIV/0!</v>
      </c>
      <c r="AL30" t="s">
        <v>35</v>
      </c>
    </row>
    <row r="31" spans="1:39" hidden="1" x14ac:dyDescent="0.2">
      <c r="A31" s="57" t="s">
        <v>158</v>
      </c>
      <c r="B31" s="11" t="str">
        <f>[27]Dezembro!$D$5</f>
        <v>*</v>
      </c>
      <c r="C31" s="11" t="str">
        <f>[27]Dezembro!$D$6</f>
        <v>*</v>
      </c>
      <c r="D31" s="11" t="str">
        <f>[27]Dezembro!$D$7</f>
        <v>*</v>
      </c>
      <c r="E31" s="11" t="str">
        <f>[27]Dezembro!$D$8</f>
        <v>*</v>
      </c>
      <c r="F31" s="11" t="str">
        <f>[27]Dezembro!$D$9</f>
        <v>*</v>
      </c>
      <c r="G31" s="11" t="str">
        <f>[27]Dezembro!$D$10</f>
        <v>*</v>
      </c>
      <c r="H31" s="11" t="str">
        <f>[27]Dezembro!$D$11</f>
        <v>*</v>
      </c>
      <c r="I31" s="11" t="str">
        <f>[27]Dezembro!$D$12</f>
        <v>*</v>
      </c>
      <c r="J31" s="11" t="str">
        <f>[27]Dezembro!$D$13</f>
        <v>*</v>
      </c>
      <c r="K31" s="11" t="str">
        <f>[27]Dezembro!$D$14</f>
        <v>*</v>
      </c>
      <c r="L31" s="11" t="str">
        <f>[27]Dezembro!$D$15</f>
        <v>*</v>
      </c>
      <c r="M31" s="11" t="str">
        <f>[27]Dezembro!$D$16</f>
        <v>*</v>
      </c>
      <c r="N31" s="11" t="str">
        <f>[27]Dezembro!$D$17</f>
        <v>*</v>
      </c>
      <c r="O31" s="11" t="str">
        <f>[27]Dezembro!$D$18</f>
        <v>*</v>
      </c>
      <c r="P31" s="11" t="str">
        <f>[27]Dezembro!$D$19</f>
        <v>*</v>
      </c>
      <c r="Q31" s="11" t="str">
        <f>[27]Dezembro!$D$20</f>
        <v>*</v>
      </c>
      <c r="R31" s="11" t="str">
        <f>[27]Dezembro!$D$21</f>
        <v>*</v>
      </c>
      <c r="S31" s="11" t="str">
        <f>[27]Dezembro!$D$22</f>
        <v>*</v>
      </c>
      <c r="T31" s="11" t="str">
        <f>[27]Dezembro!$D$23</f>
        <v>*</v>
      </c>
      <c r="U31" s="11" t="str">
        <f>[27]Dezembro!$D$24</f>
        <v>*</v>
      </c>
      <c r="V31" s="11" t="str">
        <f>[27]Dezembro!$D$25</f>
        <v>*</v>
      </c>
      <c r="W31" s="11" t="str">
        <f>[27]Dezembro!$D$26</f>
        <v>*</v>
      </c>
      <c r="X31" s="11" t="str">
        <f>[27]Dezembro!$D$27</f>
        <v>*</v>
      </c>
      <c r="Y31" s="11" t="str">
        <f>[27]Dezembro!$D$28</f>
        <v>*</v>
      </c>
      <c r="Z31" s="11" t="str">
        <f>[27]Dezembro!$D$29</f>
        <v>*</v>
      </c>
      <c r="AA31" s="11" t="str">
        <f>[27]Dezembro!$D$30</f>
        <v>*</v>
      </c>
      <c r="AB31" s="11" t="str">
        <f>[27]Dezembro!$D$31</f>
        <v>*</v>
      </c>
      <c r="AC31" s="11" t="str">
        <f>[27]Dezembro!$D$32</f>
        <v>*</v>
      </c>
      <c r="AD31" s="11" t="str">
        <f>[27]Dezembro!$D$33</f>
        <v>*</v>
      </c>
      <c r="AE31" s="11" t="str">
        <f>[27]Dezembro!$D$34</f>
        <v>*</v>
      </c>
      <c r="AF31" s="11" t="str">
        <f>[27]Dezembro!$D$35</f>
        <v>*</v>
      </c>
      <c r="AG31" s="14">
        <f t="shared" si="5"/>
        <v>0</v>
      </c>
      <c r="AH31" s="91" t="e">
        <f t="shared" si="11"/>
        <v>#DIV/0!</v>
      </c>
      <c r="AI31" s="12" t="s">
        <v>35</v>
      </c>
      <c r="AJ31" t="s">
        <v>35</v>
      </c>
      <c r="AL31" t="s">
        <v>35</v>
      </c>
      <c r="AM31" t="s">
        <v>35</v>
      </c>
    </row>
    <row r="32" spans="1:39" hidden="1" x14ac:dyDescent="0.2">
      <c r="A32" s="57" t="s">
        <v>11</v>
      </c>
      <c r="B32" s="11" t="str">
        <f>[28]Dezembro!$D$5</f>
        <v>*</v>
      </c>
      <c r="C32" s="11" t="str">
        <f>[28]Dezembro!$D$6</f>
        <v>*</v>
      </c>
      <c r="D32" s="11" t="str">
        <f>[28]Dezembro!$D$7</f>
        <v>*</v>
      </c>
      <c r="E32" s="11" t="str">
        <f>[28]Dezembro!$D$8</f>
        <v>*</v>
      </c>
      <c r="F32" s="11" t="str">
        <f>[28]Dezembro!$D$9</f>
        <v>*</v>
      </c>
      <c r="G32" s="11" t="str">
        <f>[28]Dezembro!$D$10</f>
        <v>*</v>
      </c>
      <c r="H32" s="11" t="str">
        <f>[28]Dezembro!$D$11</f>
        <v>*</v>
      </c>
      <c r="I32" s="11" t="str">
        <f>[28]Dezembro!$D$12</f>
        <v>*</v>
      </c>
      <c r="J32" s="11" t="str">
        <f>[28]Dezembro!$D$13</f>
        <v>*</v>
      </c>
      <c r="K32" s="11" t="str">
        <f>[28]Dezembro!$D$14</f>
        <v>*</v>
      </c>
      <c r="L32" s="11" t="str">
        <f>[28]Dezembro!$D$15</f>
        <v>*</v>
      </c>
      <c r="M32" s="11" t="str">
        <f>[28]Dezembro!$D$16</f>
        <v>*</v>
      </c>
      <c r="N32" s="11" t="str">
        <f>[28]Dezembro!$D$17</f>
        <v>*</v>
      </c>
      <c r="O32" s="11" t="str">
        <f>[28]Dezembro!$D$18</f>
        <v>*</v>
      </c>
      <c r="P32" s="11" t="str">
        <f>[28]Dezembro!$D$19</f>
        <v>*</v>
      </c>
      <c r="Q32" s="11" t="str">
        <f>[28]Dezembro!$D$20</f>
        <v>*</v>
      </c>
      <c r="R32" s="11" t="str">
        <f>[28]Dezembro!$D$21</f>
        <v>*</v>
      </c>
      <c r="S32" s="11" t="str">
        <f>[28]Dezembro!$D$22</f>
        <v>*</v>
      </c>
      <c r="T32" s="11" t="str">
        <f>[28]Dezembro!$D$23</f>
        <v>*</v>
      </c>
      <c r="U32" s="11" t="str">
        <f>[28]Dezembro!$D$24</f>
        <v>*</v>
      </c>
      <c r="V32" s="11" t="str">
        <f>[28]Dezembro!$D$25</f>
        <v>*</v>
      </c>
      <c r="W32" s="11" t="str">
        <f>[28]Dezembro!$D$26</f>
        <v>*</v>
      </c>
      <c r="X32" s="11" t="str">
        <f>[28]Dezembro!$D$27</f>
        <v>*</v>
      </c>
      <c r="Y32" s="11" t="str">
        <f>[28]Dezembro!$D$28</f>
        <v>*</v>
      </c>
      <c r="Z32" s="11" t="str">
        <f>[28]Dezembro!$D$29</f>
        <v>*</v>
      </c>
      <c r="AA32" s="11" t="str">
        <f>[28]Dezembro!$D$30</f>
        <v>*</v>
      </c>
      <c r="AB32" s="11" t="str">
        <f>[28]Dezembro!$D$31</f>
        <v>*</v>
      </c>
      <c r="AC32" s="11" t="str">
        <f>[28]Dezembro!$D$32</f>
        <v>*</v>
      </c>
      <c r="AD32" s="11" t="str">
        <f>[28]Dezembro!$D$33</f>
        <v>*</v>
      </c>
      <c r="AE32" s="11" t="str">
        <f>[28]Dezembro!$D$34</f>
        <v>*</v>
      </c>
      <c r="AF32" s="11" t="str">
        <f>[28]Dezembro!$D$35</f>
        <v>*</v>
      </c>
      <c r="AG32" s="14">
        <f t="shared" si="5"/>
        <v>0</v>
      </c>
      <c r="AH32" s="91" t="e">
        <f t="shared" ref="AH32" si="12">AVERAGE(B32:AF32)</f>
        <v>#DIV/0!</v>
      </c>
      <c r="AL32" t="s">
        <v>35</v>
      </c>
    </row>
    <row r="33" spans="1:39" s="5" customFormat="1" x14ac:dyDescent="0.2">
      <c r="A33" s="57" t="s">
        <v>12</v>
      </c>
      <c r="B33" s="11">
        <f>[29]Dezembro!$D$5</f>
        <v>21.6</v>
      </c>
      <c r="C33" s="11">
        <f>[29]Dezembro!$D$6</f>
        <v>21.2</v>
      </c>
      <c r="D33" s="11">
        <f>[29]Dezembro!$D$7</f>
        <v>23</v>
      </c>
      <c r="E33" s="11">
        <f>[29]Dezembro!$D$8</f>
        <v>22.9</v>
      </c>
      <c r="F33" s="11">
        <f>[29]Dezembro!$D$9</f>
        <v>22.7</v>
      </c>
      <c r="G33" s="11">
        <f>[29]Dezembro!$D$10</f>
        <v>23.4</v>
      </c>
      <c r="H33" s="11">
        <f>[29]Dezembro!$D$11</f>
        <v>25.5</v>
      </c>
      <c r="I33" s="11">
        <f>[29]Dezembro!$D$12</f>
        <v>24.4</v>
      </c>
      <c r="J33" s="11">
        <f>[29]Dezembro!$D$13</f>
        <v>25.8</v>
      </c>
      <c r="K33" s="11">
        <f>[29]Dezembro!$D$14</f>
        <v>25.1</v>
      </c>
      <c r="L33" s="11">
        <f>[29]Dezembro!$D$15</f>
        <v>25.2</v>
      </c>
      <c r="M33" s="11">
        <f>[29]Dezembro!$D$16</f>
        <v>23.7</v>
      </c>
      <c r="N33" s="11">
        <f>[29]Dezembro!$D$17</f>
        <v>23.3</v>
      </c>
      <c r="O33" s="11">
        <f>[29]Dezembro!$D$18</f>
        <v>24.3</v>
      </c>
      <c r="P33" s="11">
        <f>[29]Dezembro!$D$19</f>
        <v>24.1</v>
      </c>
      <c r="Q33" s="11">
        <f>[29]Dezembro!$D$20</f>
        <v>23.3</v>
      </c>
      <c r="R33" s="11">
        <f>[29]Dezembro!$D$21</f>
        <v>22.1</v>
      </c>
      <c r="S33" s="11">
        <f>[29]Dezembro!$D$22</f>
        <v>21.8</v>
      </c>
      <c r="T33" s="11">
        <f>[29]Dezembro!$D$23</f>
        <v>22</v>
      </c>
      <c r="U33" s="11">
        <f>[29]Dezembro!$D$24</f>
        <v>23.3</v>
      </c>
      <c r="V33" s="11">
        <f>[29]Dezembro!$D$25</f>
        <v>21.8</v>
      </c>
      <c r="W33" s="11">
        <f>[29]Dezembro!$D$26</f>
        <v>22.5</v>
      </c>
      <c r="X33" s="11">
        <f>[29]Dezembro!$D$27</f>
        <v>21.6</v>
      </c>
      <c r="Y33" s="11">
        <f>[29]Dezembro!$D$28</f>
        <v>21.6</v>
      </c>
      <c r="Z33" s="11">
        <f>[29]Dezembro!$D$29</f>
        <v>22.2</v>
      </c>
      <c r="AA33" s="11">
        <f>[29]Dezembro!$D$30</f>
        <v>22.6</v>
      </c>
      <c r="AB33" s="11">
        <f>[29]Dezembro!$D$31</f>
        <v>23.1</v>
      </c>
      <c r="AC33" s="11">
        <f>[29]Dezembro!$D$32</f>
        <v>21.7</v>
      </c>
      <c r="AD33" s="11">
        <f>[29]Dezembro!$D$33</f>
        <v>23.5</v>
      </c>
      <c r="AE33" s="11">
        <f>[29]Dezembro!$D$34</f>
        <v>19.899999999999999</v>
      </c>
      <c r="AF33" s="11">
        <f>[29]Dezembro!$D$35</f>
        <v>23.8</v>
      </c>
      <c r="AG33" s="14">
        <f t="shared" si="5"/>
        <v>19.899999999999999</v>
      </c>
      <c r="AH33" s="91">
        <f t="shared" ref="AH33:AH35" si="13">AVERAGE(B33:AF33)</f>
        <v>23.000000000000007</v>
      </c>
      <c r="AL33" s="5" t="s">
        <v>35</v>
      </c>
    </row>
    <row r="34" spans="1:39" x14ac:dyDescent="0.2">
      <c r="A34" s="57" t="s">
        <v>13</v>
      </c>
      <c r="B34" s="11">
        <f>[30]Dezembro!$D$5</f>
        <v>22.4</v>
      </c>
      <c r="C34" s="11">
        <f>[30]Dezembro!$D$6</f>
        <v>22.5</v>
      </c>
      <c r="D34" s="11">
        <f>[30]Dezembro!$D$7</f>
        <v>23.1</v>
      </c>
      <c r="E34" s="11">
        <f>[30]Dezembro!$D$8</f>
        <v>23.3</v>
      </c>
      <c r="F34" s="11">
        <f>[30]Dezembro!$D$9</f>
        <v>22.7</v>
      </c>
      <c r="G34" s="11">
        <f>[30]Dezembro!$D$10</f>
        <v>24.2</v>
      </c>
      <c r="H34" s="11">
        <f>[30]Dezembro!$D$11</f>
        <v>24.2</v>
      </c>
      <c r="I34" s="11">
        <f>[30]Dezembro!$D$12</f>
        <v>23.8</v>
      </c>
      <c r="J34" s="11">
        <f>[30]Dezembro!$D$13</f>
        <v>24.6</v>
      </c>
      <c r="K34" s="11">
        <f>[30]Dezembro!$D$14</f>
        <v>26.2</v>
      </c>
      <c r="L34" s="11">
        <f>[30]Dezembro!$D$15</f>
        <v>25.2</v>
      </c>
      <c r="M34" s="11">
        <f>[30]Dezembro!$D$16</f>
        <v>24.3</v>
      </c>
      <c r="N34" s="11">
        <f>[30]Dezembro!$D$17</f>
        <v>24</v>
      </c>
      <c r="O34" s="11">
        <f>[30]Dezembro!$D$18</f>
        <v>25.4</v>
      </c>
      <c r="P34" s="11">
        <f>[30]Dezembro!$D$19</f>
        <v>24.5</v>
      </c>
      <c r="Q34" s="11">
        <f>[30]Dezembro!$D$20</f>
        <v>22.5</v>
      </c>
      <c r="R34" s="11">
        <f>[30]Dezembro!$D$21</f>
        <v>22.4</v>
      </c>
      <c r="S34" s="11">
        <f>[30]Dezembro!$D$22</f>
        <v>23</v>
      </c>
      <c r="T34" s="11">
        <f>[30]Dezembro!$D$23</f>
        <v>22.2</v>
      </c>
      <c r="U34" s="11">
        <f>[30]Dezembro!$D$24</f>
        <v>21.7</v>
      </c>
      <c r="V34" s="11">
        <f>[30]Dezembro!$D$25</f>
        <v>21.3</v>
      </c>
      <c r="W34" s="11">
        <f>[30]Dezembro!$D$26</f>
        <v>20</v>
      </c>
      <c r="X34" s="11">
        <f>[30]Dezembro!$D$27</f>
        <v>20.2</v>
      </c>
      <c r="Y34" s="11">
        <f>[30]Dezembro!$D$28</f>
        <v>23.1</v>
      </c>
      <c r="Z34" s="11">
        <f>[30]Dezembro!$D$29</f>
        <v>20.9</v>
      </c>
      <c r="AA34" s="11">
        <f>[30]Dezembro!$D$30</f>
        <v>23</v>
      </c>
      <c r="AB34" s="11">
        <f>[30]Dezembro!$D$31</f>
        <v>23</v>
      </c>
      <c r="AC34" s="11">
        <f>[30]Dezembro!$D$32</f>
        <v>21.6</v>
      </c>
      <c r="AD34" s="11">
        <f>[30]Dezembro!$D$33</f>
        <v>22.7</v>
      </c>
      <c r="AE34" s="11">
        <f>[30]Dezembro!$D$34</f>
        <v>23.5</v>
      </c>
      <c r="AF34" s="11">
        <f>[30]Dezembro!$D$35</f>
        <v>24.5</v>
      </c>
      <c r="AG34" s="14">
        <f t="shared" si="5"/>
        <v>20</v>
      </c>
      <c r="AH34" s="91">
        <f t="shared" si="13"/>
        <v>23.096774193548391</v>
      </c>
      <c r="AJ34" t="s">
        <v>35</v>
      </c>
      <c r="AK34" t="s">
        <v>35</v>
      </c>
      <c r="AL34" t="s">
        <v>35</v>
      </c>
    </row>
    <row r="35" spans="1:39" x14ac:dyDescent="0.2">
      <c r="A35" s="57" t="s">
        <v>159</v>
      </c>
      <c r="B35" s="11">
        <f>[31]Dezembro!$D$5</f>
        <v>20</v>
      </c>
      <c r="C35" s="11">
        <f>[31]Dezembro!$D$6</f>
        <v>18.8</v>
      </c>
      <c r="D35" s="11">
        <f>[31]Dezembro!$D$7</f>
        <v>21.5</v>
      </c>
      <c r="E35" s="11">
        <f>[31]Dezembro!$D$8</f>
        <v>21.3</v>
      </c>
      <c r="F35" s="11">
        <f>[31]Dezembro!$D$9</f>
        <v>20.8</v>
      </c>
      <c r="G35" s="11">
        <f>[31]Dezembro!$D$10</f>
        <v>22.1</v>
      </c>
      <c r="H35" s="11">
        <f>[31]Dezembro!$D$11</f>
        <v>22.8</v>
      </c>
      <c r="I35" s="11">
        <f>[31]Dezembro!$D$12</f>
        <v>23.7</v>
      </c>
      <c r="J35" s="11">
        <f>[31]Dezembro!$D$13</f>
        <v>22.4</v>
      </c>
      <c r="K35" s="11">
        <f>[31]Dezembro!$D$14</f>
        <v>22.1</v>
      </c>
      <c r="L35" s="11">
        <f>[31]Dezembro!$D$15</f>
        <v>22.4</v>
      </c>
      <c r="M35" s="11">
        <f>[31]Dezembro!$D$16</f>
        <v>23.1</v>
      </c>
      <c r="N35" s="11">
        <f>[31]Dezembro!$D$17</f>
        <v>23.7</v>
      </c>
      <c r="O35" s="11">
        <f>[31]Dezembro!$D$18</f>
        <v>20.100000000000001</v>
      </c>
      <c r="P35" s="11">
        <f>[31]Dezembro!$D$19</f>
        <v>21.6</v>
      </c>
      <c r="Q35" s="11">
        <f>[31]Dezembro!$D$20</f>
        <v>19.399999999999999</v>
      </c>
      <c r="R35" s="11">
        <f>[31]Dezembro!$D$21</f>
        <v>18.3</v>
      </c>
      <c r="S35" s="11">
        <f>[31]Dezembro!$D$22</f>
        <v>20.5</v>
      </c>
      <c r="T35" s="11">
        <f>[31]Dezembro!$D$23</f>
        <v>21.1</v>
      </c>
      <c r="U35" s="11">
        <f>[31]Dezembro!$D$24</f>
        <v>18.7</v>
      </c>
      <c r="V35" s="11">
        <f>[31]Dezembro!$D$25</f>
        <v>18.100000000000001</v>
      </c>
      <c r="W35" s="11">
        <f>[31]Dezembro!$D$26</f>
        <v>19.2</v>
      </c>
      <c r="X35" s="11">
        <f>[31]Dezembro!$D$27</f>
        <v>18.899999999999999</v>
      </c>
      <c r="Y35" s="11">
        <f>[31]Dezembro!$D$28</f>
        <v>18.8</v>
      </c>
      <c r="Z35" s="11">
        <f>[31]Dezembro!$D$29</f>
        <v>20.5</v>
      </c>
      <c r="AA35" s="11">
        <f>[31]Dezembro!$D$30</f>
        <v>19.3</v>
      </c>
      <c r="AB35" s="11">
        <f>[31]Dezembro!$D$31</f>
        <v>20.399999999999999</v>
      </c>
      <c r="AC35" s="11">
        <f>[31]Dezembro!$D$32</f>
        <v>19.7</v>
      </c>
      <c r="AD35" s="11">
        <f>[31]Dezembro!$D$33</f>
        <v>20</v>
      </c>
      <c r="AE35" s="11">
        <f>[31]Dezembro!$D$34</f>
        <v>17.100000000000001</v>
      </c>
      <c r="AF35" s="11">
        <f>[31]Dezembro!$D$35</f>
        <v>22.3</v>
      </c>
      <c r="AG35" s="14">
        <f t="shared" si="5"/>
        <v>17.100000000000001</v>
      </c>
      <c r="AH35" s="91">
        <f t="shared" si="13"/>
        <v>20.603225806451615</v>
      </c>
      <c r="AK35" t="s">
        <v>35</v>
      </c>
    </row>
    <row r="36" spans="1:39" hidden="1" x14ac:dyDescent="0.2">
      <c r="A36" s="57" t="s">
        <v>130</v>
      </c>
      <c r="B36" s="11" t="str">
        <f>[32]Dezembro!$D$5</f>
        <v>*</v>
      </c>
      <c r="C36" s="11" t="str">
        <f>[32]Dezembro!$D$6</f>
        <v>*</v>
      </c>
      <c r="D36" s="11" t="str">
        <f>[32]Dezembro!$D$7</f>
        <v>*</v>
      </c>
      <c r="E36" s="11" t="str">
        <f>[32]Dezembro!$D$8</f>
        <v>*</v>
      </c>
      <c r="F36" s="11" t="str">
        <f>[32]Dezembro!$D$9</f>
        <v>*</v>
      </c>
      <c r="G36" s="11" t="str">
        <f>[32]Dezembro!$D$10</f>
        <v>*</v>
      </c>
      <c r="H36" s="11" t="str">
        <f>[32]Dezembro!$D$11</f>
        <v>*</v>
      </c>
      <c r="I36" s="11" t="str">
        <f>[32]Dezembro!$D$12</f>
        <v>*</v>
      </c>
      <c r="J36" s="11" t="str">
        <f>[32]Dezembro!$D$13</f>
        <v>*</v>
      </c>
      <c r="K36" s="11" t="str">
        <f>[32]Dezembro!$D$14</f>
        <v>*</v>
      </c>
      <c r="L36" s="11" t="str">
        <f>[32]Dezembro!$D$15</f>
        <v>*</v>
      </c>
      <c r="M36" s="11" t="str">
        <f>[32]Dezembro!$D$16</f>
        <v>*</v>
      </c>
      <c r="N36" s="11" t="str">
        <f>[32]Dezembro!$D$17</f>
        <v>*</v>
      </c>
      <c r="O36" s="11" t="str">
        <f>[32]Dezembro!$D$18</f>
        <v>*</v>
      </c>
      <c r="P36" s="11" t="str">
        <f>[32]Dezembro!$D$19</f>
        <v>*</v>
      </c>
      <c r="Q36" s="11" t="str">
        <f>[32]Dezembro!$D$20</f>
        <v>*</v>
      </c>
      <c r="R36" s="11" t="str">
        <f>[32]Dezembro!$D$21</f>
        <v>*</v>
      </c>
      <c r="S36" s="11" t="str">
        <f>[32]Dezembro!$D$22</f>
        <v>*</v>
      </c>
      <c r="T36" s="11" t="str">
        <f>[32]Dezembro!$D$23</f>
        <v>*</v>
      </c>
      <c r="U36" s="11" t="str">
        <f>[32]Dezembro!$D$24</f>
        <v>*</v>
      </c>
      <c r="V36" s="11" t="str">
        <f>[32]Dezembro!$D$25</f>
        <v>*</v>
      </c>
      <c r="W36" s="11" t="str">
        <f>[32]Dezembro!$D$26</f>
        <v>*</v>
      </c>
      <c r="X36" s="11" t="str">
        <f>[32]Dezembro!$D$27</f>
        <v>*</v>
      </c>
      <c r="Y36" s="11" t="str">
        <f>[32]Dezembro!$D$28</f>
        <v>*</v>
      </c>
      <c r="Z36" s="11" t="str">
        <f>[32]Dezembro!$D$29</f>
        <v>*</v>
      </c>
      <c r="AA36" s="11" t="str">
        <f>[32]Dezembro!$D$30</f>
        <v>*</v>
      </c>
      <c r="AB36" s="11" t="str">
        <f>[32]Dezembro!$D$31</f>
        <v>*</v>
      </c>
      <c r="AC36" s="11" t="str">
        <f>[32]Dezembro!$D$32</f>
        <v>*</v>
      </c>
      <c r="AD36" s="11" t="str">
        <f>[32]Dezembro!$D$33</f>
        <v>*</v>
      </c>
      <c r="AE36" s="11" t="str">
        <f>[32]Dezembro!$D$34</f>
        <v>*</v>
      </c>
      <c r="AF36" s="11" t="str">
        <f>[32]Dezembro!$D$35</f>
        <v>*</v>
      </c>
      <c r="AG36" s="14">
        <f t="shared" si="5"/>
        <v>0</v>
      </c>
      <c r="AH36" s="91" t="s">
        <v>212</v>
      </c>
      <c r="AJ36" t="s">
        <v>35</v>
      </c>
    </row>
    <row r="37" spans="1:39" x14ac:dyDescent="0.2">
      <c r="A37" s="57" t="s">
        <v>14</v>
      </c>
      <c r="B37" s="11">
        <f>[33]Dezembro!$D$5</f>
        <v>21</v>
      </c>
      <c r="C37" s="11">
        <f>[33]Dezembro!$D$6</f>
        <v>23</v>
      </c>
      <c r="D37" s="11">
        <f>[33]Dezembro!$D$7</f>
        <v>22.7</v>
      </c>
      <c r="E37" s="11">
        <f>[33]Dezembro!$D$8</f>
        <v>21.5</v>
      </c>
      <c r="F37" s="11">
        <f>[33]Dezembro!$D$9</f>
        <v>22.5</v>
      </c>
      <c r="G37" s="11">
        <f>[33]Dezembro!$D$10</f>
        <v>20.6</v>
      </c>
      <c r="H37" s="11">
        <f>[33]Dezembro!$D$11</f>
        <v>21.5</v>
      </c>
      <c r="I37" s="11">
        <f>[33]Dezembro!$D$12</f>
        <v>22.6</v>
      </c>
      <c r="J37" s="11">
        <f>[33]Dezembro!$D$13</f>
        <v>23.3</v>
      </c>
      <c r="K37" s="11">
        <f>[33]Dezembro!$D$14</f>
        <v>23.5</v>
      </c>
      <c r="L37" s="11">
        <f>[33]Dezembro!$D$15</f>
        <v>20.8</v>
      </c>
      <c r="M37" s="11">
        <f>[33]Dezembro!$D$16</f>
        <v>22</v>
      </c>
      <c r="N37" s="11">
        <f>[33]Dezembro!$D$17</f>
        <v>20.9</v>
      </c>
      <c r="O37" s="11">
        <f>[33]Dezembro!$D$18</f>
        <v>21</v>
      </c>
      <c r="P37" s="11">
        <f>[33]Dezembro!$D$19</f>
        <v>22.6</v>
      </c>
      <c r="Q37" s="11">
        <f>[33]Dezembro!$D$20</f>
        <v>21.4</v>
      </c>
      <c r="R37" s="11">
        <f>[33]Dezembro!$D$21</f>
        <v>21.5</v>
      </c>
      <c r="S37" s="11">
        <f>[33]Dezembro!$D$22</f>
        <v>21.9</v>
      </c>
      <c r="T37" s="11">
        <f>[33]Dezembro!$D$23</f>
        <v>20.7</v>
      </c>
      <c r="U37" s="11">
        <f>[33]Dezembro!$D$24</f>
        <v>21.6</v>
      </c>
      <c r="V37" s="11">
        <f>[33]Dezembro!$D$25</f>
        <v>21.2</v>
      </c>
      <c r="W37" s="11">
        <f>[33]Dezembro!$D$26</f>
        <v>20</v>
      </c>
      <c r="X37" s="11">
        <f>[33]Dezembro!$D$27</f>
        <v>19.3</v>
      </c>
      <c r="Y37" s="11">
        <f>[33]Dezembro!$D$28</f>
        <v>19.600000000000001</v>
      </c>
      <c r="Z37" s="11">
        <f>[33]Dezembro!$D$29</f>
        <v>22.4</v>
      </c>
      <c r="AA37" s="11">
        <f>[33]Dezembro!$D$30</f>
        <v>22.8</v>
      </c>
      <c r="AB37" s="11">
        <f>[33]Dezembro!$D$31</f>
        <v>23</v>
      </c>
      <c r="AC37" s="11">
        <f>[33]Dezembro!$D$32</f>
        <v>24</v>
      </c>
      <c r="AD37" s="11">
        <f>[33]Dezembro!$D$33</f>
        <v>22</v>
      </c>
      <c r="AE37" s="11">
        <f>[33]Dezembro!$D$34</f>
        <v>22.4</v>
      </c>
      <c r="AF37" s="11">
        <f>[33]Dezembro!$D$35</f>
        <v>23</v>
      </c>
      <c r="AG37" s="14">
        <f t="shared" si="5"/>
        <v>19.3</v>
      </c>
      <c r="AH37" s="91">
        <f t="shared" ref="AH37:AH38" si="14">AVERAGE(B37:AF37)</f>
        <v>21.816129032258058</v>
      </c>
    </row>
    <row r="38" spans="1:39" hidden="1" x14ac:dyDescent="0.2">
      <c r="A38" s="57" t="s">
        <v>160</v>
      </c>
      <c r="B38" s="11" t="str">
        <f>[34]Dezembro!$D$5</f>
        <v>*</v>
      </c>
      <c r="C38" s="11" t="str">
        <f>[34]Dezembro!$D$6</f>
        <v>*</v>
      </c>
      <c r="D38" s="11" t="str">
        <f>[34]Dezembro!$D$7</f>
        <v>*</v>
      </c>
      <c r="E38" s="11" t="str">
        <f>[34]Dezembro!$D$8</f>
        <v>*</v>
      </c>
      <c r="F38" s="11" t="str">
        <f>[34]Dezembro!$D$9</f>
        <v>*</v>
      </c>
      <c r="G38" s="11" t="str">
        <f>[34]Dezembro!$D$10</f>
        <v>*</v>
      </c>
      <c r="H38" s="11" t="str">
        <f>[34]Dezembro!$D$11</f>
        <v>*</v>
      </c>
      <c r="I38" s="11" t="str">
        <f>[34]Dezembro!$D$12</f>
        <v>*</v>
      </c>
      <c r="J38" s="11" t="str">
        <f>[34]Dezembro!$D$13</f>
        <v>*</v>
      </c>
      <c r="K38" s="11" t="str">
        <f>[34]Dezembro!$D$14</f>
        <v>*</v>
      </c>
      <c r="L38" s="11" t="str">
        <f>[34]Dezembro!$D$15</f>
        <v>*</v>
      </c>
      <c r="M38" s="11" t="str">
        <f>[34]Dezembro!$D$16</f>
        <v>*</v>
      </c>
      <c r="N38" s="11" t="str">
        <f>[34]Dezembro!$D$17</f>
        <v>*</v>
      </c>
      <c r="O38" s="11" t="str">
        <f>[34]Dezembro!$D$18</f>
        <v>*</v>
      </c>
      <c r="P38" s="11" t="str">
        <f>[34]Dezembro!$D$19</f>
        <v>*</v>
      </c>
      <c r="Q38" s="11" t="str">
        <f>[34]Dezembro!$D$20</f>
        <v>*</v>
      </c>
      <c r="R38" s="11" t="str">
        <f>[34]Dezembro!$D$21</f>
        <v>*</v>
      </c>
      <c r="S38" s="11" t="str">
        <f>[34]Dezembro!$D$22</f>
        <v>*</v>
      </c>
      <c r="T38" s="11" t="str">
        <f>[34]Dezembro!$D$23</f>
        <v>*</v>
      </c>
      <c r="U38" s="11" t="str">
        <f>[34]Dezembro!$D$24</f>
        <v>*</v>
      </c>
      <c r="V38" s="11" t="str">
        <f>[34]Dezembro!$D$25</f>
        <v>*</v>
      </c>
      <c r="W38" s="11" t="str">
        <f>[34]Dezembro!$D$26</f>
        <v>*</v>
      </c>
      <c r="X38" s="11" t="str">
        <f>[34]Dezembro!$D$27</f>
        <v>*</v>
      </c>
      <c r="Y38" s="11" t="str">
        <f>[34]Dezembro!$D$28</f>
        <v>*</v>
      </c>
      <c r="Z38" s="11" t="str">
        <f>[34]Dezembro!$D$29</f>
        <v>*</v>
      </c>
      <c r="AA38" s="11" t="str">
        <f>[34]Dezembro!$D$30</f>
        <v>*</v>
      </c>
      <c r="AB38" s="11" t="str">
        <f>[34]Dezembro!$D$31</f>
        <v>*</v>
      </c>
      <c r="AC38" s="11" t="str">
        <f>[34]Dezembro!$D$32</f>
        <v>*</v>
      </c>
      <c r="AD38" s="11" t="str">
        <f>[34]Dezembro!$D$33</f>
        <v>*</v>
      </c>
      <c r="AE38" s="11" t="str">
        <f>[34]Dezembro!$D$34</f>
        <v>*</v>
      </c>
      <c r="AF38" s="11" t="str">
        <f>[34]Dezembro!$D$35</f>
        <v>*</v>
      </c>
      <c r="AG38" s="14">
        <f t="shared" si="5"/>
        <v>0</v>
      </c>
      <c r="AH38" s="91" t="e">
        <f t="shared" si="14"/>
        <v>#DIV/0!</v>
      </c>
      <c r="AJ38" t="s">
        <v>35</v>
      </c>
      <c r="AL38" t="s">
        <v>35</v>
      </c>
    </row>
    <row r="39" spans="1:39" x14ac:dyDescent="0.2">
      <c r="A39" s="57" t="s">
        <v>15</v>
      </c>
      <c r="B39" s="11">
        <f>[35]Dezembro!$D$5</f>
        <v>20</v>
      </c>
      <c r="C39" s="11">
        <f>[35]Dezembro!$D$6</f>
        <v>18.7</v>
      </c>
      <c r="D39" s="11">
        <f>[35]Dezembro!$D$7</f>
        <v>19</v>
      </c>
      <c r="E39" s="11">
        <f>[35]Dezembro!$D$8</f>
        <v>19.8</v>
      </c>
      <c r="F39" s="11">
        <f>[35]Dezembro!$D$9</f>
        <v>20.7</v>
      </c>
      <c r="G39" s="11">
        <f>[35]Dezembro!$D$10</f>
        <v>21.8</v>
      </c>
      <c r="H39" s="11">
        <f>[35]Dezembro!$D$11</f>
        <v>21.8</v>
      </c>
      <c r="I39" s="11">
        <f>[35]Dezembro!$D$12</f>
        <v>22.7</v>
      </c>
      <c r="J39" s="11">
        <f>[35]Dezembro!$D$13</f>
        <v>21.4</v>
      </c>
      <c r="K39" s="11">
        <f>[35]Dezembro!$D$14</f>
        <v>20.7</v>
      </c>
      <c r="L39" s="11">
        <f>[35]Dezembro!$D$15</f>
        <v>21.9</v>
      </c>
      <c r="M39" s="11">
        <f>[35]Dezembro!$D$16</f>
        <v>22.4</v>
      </c>
      <c r="N39" s="11">
        <f>[35]Dezembro!$D$17</f>
        <v>21.7</v>
      </c>
      <c r="O39" s="11">
        <f>[35]Dezembro!$D$18</f>
        <v>20</v>
      </c>
      <c r="P39" s="11">
        <f>[35]Dezembro!$D$19</f>
        <v>19</v>
      </c>
      <c r="Q39" s="11">
        <f>[35]Dezembro!$D$20</f>
        <v>20.6</v>
      </c>
      <c r="R39" s="11">
        <f>[35]Dezembro!$D$21</f>
        <v>20.8</v>
      </c>
      <c r="S39" s="11">
        <f>[35]Dezembro!$D$22</f>
        <v>19.2</v>
      </c>
      <c r="T39" s="11">
        <f>[35]Dezembro!$D$23</f>
        <v>19.8</v>
      </c>
      <c r="U39" s="11">
        <f>[35]Dezembro!$D$24</f>
        <v>19</v>
      </c>
      <c r="V39" s="11">
        <f>[35]Dezembro!$D$25</f>
        <v>19.399999999999999</v>
      </c>
      <c r="W39" s="11">
        <f>[35]Dezembro!$D$26</f>
        <v>17.8</v>
      </c>
      <c r="X39" s="11">
        <f>[35]Dezembro!$D$27</f>
        <v>16.600000000000001</v>
      </c>
      <c r="Y39" s="11">
        <f>[35]Dezembro!$D$28</f>
        <v>17.7</v>
      </c>
      <c r="Z39" s="11">
        <f>[35]Dezembro!$D$29</f>
        <v>18.3</v>
      </c>
      <c r="AA39" s="11">
        <f>[35]Dezembro!$D$30</f>
        <v>19.399999999999999</v>
      </c>
      <c r="AB39" s="11">
        <f>[35]Dezembro!$D$31</f>
        <v>22.2</v>
      </c>
      <c r="AC39" s="11">
        <f>[35]Dezembro!$D$32</f>
        <v>19.600000000000001</v>
      </c>
      <c r="AD39" s="11">
        <f>[35]Dezembro!$D$33</f>
        <v>19.100000000000001</v>
      </c>
      <c r="AE39" s="11">
        <f>[35]Dezembro!$D$34</f>
        <v>21.2</v>
      </c>
      <c r="AF39" s="11">
        <f>[35]Dezembro!$D$35</f>
        <v>20.9</v>
      </c>
      <c r="AG39" s="14">
        <f t="shared" si="5"/>
        <v>16.600000000000001</v>
      </c>
      <c r="AH39" s="91">
        <f t="shared" ref="AH39:AH41" si="15">AVERAGE(B39:AF39)</f>
        <v>20.103225806451618</v>
      </c>
      <c r="AI39" s="12" t="s">
        <v>35</v>
      </c>
      <c r="AJ39" t="s">
        <v>35</v>
      </c>
      <c r="AL39" t="s">
        <v>35</v>
      </c>
    </row>
    <row r="40" spans="1:39" hidden="1" x14ac:dyDescent="0.2">
      <c r="A40" s="130" t="s">
        <v>16</v>
      </c>
      <c r="B40" s="11" t="str">
        <f>[36]Dezembro!$D$5</f>
        <v>*</v>
      </c>
      <c r="C40" s="11" t="str">
        <f>[36]Dezembro!$D$6</f>
        <v>*</v>
      </c>
      <c r="D40" s="11" t="str">
        <f>[36]Dezembro!$D$7</f>
        <v>*</v>
      </c>
      <c r="E40" s="11" t="str">
        <f>[36]Dezembro!$D$8</f>
        <v>*</v>
      </c>
      <c r="F40" s="11" t="str">
        <f>[36]Dezembro!$D$9</f>
        <v>*</v>
      </c>
      <c r="G40" s="11" t="str">
        <f>[36]Dezembro!$D$10</f>
        <v>*</v>
      </c>
      <c r="H40" s="11" t="str">
        <f>[36]Dezembro!$D$11</f>
        <v>*</v>
      </c>
      <c r="I40" s="11" t="str">
        <f>[36]Dezembro!$D$12</f>
        <v>*</v>
      </c>
      <c r="J40" s="11" t="str">
        <f>[36]Dezembro!$D$13</f>
        <v>*</v>
      </c>
      <c r="K40" s="11" t="str">
        <f>[36]Dezembro!$D$14</f>
        <v>*</v>
      </c>
      <c r="L40" s="11" t="str">
        <f>[36]Dezembro!$D$15</f>
        <v>*</v>
      </c>
      <c r="M40" s="11" t="str">
        <f>[36]Dezembro!$D$16</f>
        <v>*</v>
      </c>
      <c r="N40" s="11" t="str">
        <f>[36]Dezembro!$D$17</f>
        <v>*</v>
      </c>
      <c r="O40" s="11" t="str">
        <f>[36]Dezembro!$D$18</f>
        <v>*</v>
      </c>
      <c r="P40" s="11" t="str">
        <f>[36]Dezembro!$D$19</f>
        <v>*</v>
      </c>
      <c r="Q40" s="11" t="str">
        <f>[36]Dezembro!$D$20</f>
        <v>*</v>
      </c>
      <c r="R40" s="11" t="str">
        <f>[36]Dezembro!$D$21</f>
        <v>*</v>
      </c>
      <c r="S40" s="11" t="str">
        <f>[36]Dezembro!$D$22</f>
        <v>*</v>
      </c>
      <c r="T40" s="11" t="str">
        <f>[36]Dezembro!$D$23</f>
        <v>*</v>
      </c>
      <c r="U40" s="11" t="str">
        <f>[36]Dezembro!$D$24</f>
        <v>*</v>
      </c>
      <c r="V40" s="11" t="str">
        <f>[36]Dezembro!$D$25</f>
        <v>*</v>
      </c>
      <c r="W40" s="11" t="str">
        <f>[36]Dezembro!$D$26</f>
        <v>*</v>
      </c>
      <c r="X40" s="11" t="str">
        <f>[36]Dezembro!$D$27</f>
        <v>*</v>
      </c>
      <c r="Y40" s="11" t="str">
        <f>[36]Dezembro!$D$28</f>
        <v>*</v>
      </c>
      <c r="Z40" s="11" t="str">
        <f>[36]Dezembro!$D$29</f>
        <v>*</v>
      </c>
      <c r="AA40" s="11" t="str">
        <f>[36]Dezembro!$D$30</f>
        <v>*</v>
      </c>
      <c r="AB40" s="11" t="str">
        <f>[36]Dezembro!$D$31</f>
        <v>*</v>
      </c>
      <c r="AC40" s="11" t="str">
        <f>[36]Dezembro!$D$32</f>
        <v>*</v>
      </c>
      <c r="AD40" s="11" t="str">
        <f>[36]Dezembro!$D$33</f>
        <v>*</v>
      </c>
      <c r="AE40" s="11" t="str">
        <f>[36]Dezembro!$D$34</f>
        <v>*</v>
      </c>
      <c r="AF40" s="11" t="str">
        <f>[36]Dezembro!$D$35</f>
        <v>*</v>
      </c>
      <c r="AG40" s="14">
        <f t="shared" si="5"/>
        <v>0</v>
      </c>
      <c r="AH40" s="91" t="e">
        <f t="shared" si="15"/>
        <v>#DIV/0!</v>
      </c>
      <c r="AJ40" t="s">
        <v>35</v>
      </c>
      <c r="AK40" t="s">
        <v>35</v>
      </c>
    </row>
    <row r="41" spans="1:39" x14ac:dyDescent="0.2">
      <c r="A41" s="57" t="s">
        <v>161</v>
      </c>
      <c r="B41" s="11">
        <f>[37]Dezembro!$D$5</f>
        <v>20.100000000000001</v>
      </c>
      <c r="C41" s="11">
        <f>[37]Dezembro!$D$6</f>
        <v>20.5</v>
      </c>
      <c r="D41" s="11">
        <f>[37]Dezembro!$D$7</f>
        <v>21.8</v>
      </c>
      <c r="E41" s="11">
        <f>[37]Dezembro!$D$8</f>
        <v>22.3</v>
      </c>
      <c r="F41" s="11">
        <f>[37]Dezembro!$D$9</f>
        <v>21.9</v>
      </c>
      <c r="G41" s="11">
        <f>[37]Dezembro!$D$10</f>
        <v>22.9</v>
      </c>
      <c r="H41" s="11">
        <f>[37]Dezembro!$D$11</f>
        <v>22.7</v>
      </c>
      <c r="I41" s="11">
        <f>[37]Dezembro!$D$12</f>
        <v>23.5</v>
      </c>
      <c r="J41" s="11">
        <f>[37]Dezembro!$D$13</f>
        <v>24.7</v>
      </c>
      <c r="K41" s="11">
        <f>[37]Dezembro!$D$14</f>
        <v>22.1</v>
      </c>
      <c r="L41" s="11">
        <f>[37]Dezembro!$D$15</f>
        <v>22.9</v>
      </c>
      <c r="M41" s="11">
        <f>[37]Dezembro!$D$16</f>
        <v>23.4</v>
      </c>
      <c r="N41" s="11">
        <f>[37]Dezembro!$D$17</f>
        <v>23.5</v>
      </c>
      <c r="O41" s="11">
        <f>[37]Dezembro!$D$18</f>
        <v>21.5</v>
      </c>
      <c r="P41" s="11">
        <f>[37]Dezembro!$D$19</f>
        <v>22.5</v>
      </c>
      <c r="Q41" s="11">
        <f>[37]Dezembro!$D$20</f>
        <v>22</v>
      </c>
      <c r="R41" s="11">
        <f>[37]Dezembro!$D$21</f>
        <v>21.4</v>
      </c>
      <c r="S41" s="11">
        <f>[37]Dezembro!$D$22</f>
        <v>20.9</v>
      </c>
      <c r="T41" s="11">
        <f>[37]Dezembro!$D$23</f>
        <v>20.7</v>
      </c>
      <c r="U41" s="11">
        <f>[37]Dezembro!$D$24</f>
        <v>20.8</v>
      </c>
      <c r="V41" s="11">
        <f>[37]Dezembro!$D$25</f>
        <v>18.899999999999999</v>
      </c>
      <c r="W41" s="11">
        <f>[37]Dezembro!$D$26</f>
        <v>20.6</v>
      </c>
      <c r="X41" s="11">
        <f>[37]Dezembro!$D$27</f>
        <v>19.8</v>
      </c>
      <c r="Y41" s="11">
        <f>[37]Dezembro!$D$28</f>
        <v>20.5</v>
      </c>
      <c r="Z41" s="11">
        <f>[37]Dezembro!$D$29</f>
        <v>21.3</v>
      </c>
      <c r="AA41" s="11">
        <f>[37]Dezembro!$D$30</f>
        <v>21.1</v>
      </c>
      <c r="AB41" s="11">
        <f>[37]Dezembro!$D$31</f>
        <v>21.7</v>
      </c>
      <c r="AC41" s="11">
        <f>[37]Dezembro!$D$32</f>
        <v>22</v>
      </c>
      <c r="AD41" s="11">
        <f>[37]Dezembro!$D$33</f>
        <v>21.5</v>
      </c>
      <c r="AE41" s="11">
        <f>[37]Dezembro!$D$34</f>
        <v>20.9</v>
      </c>
      <c r="AF41" s="11">
        <f>[37]Dezembro!$D$35</f>
        <v>22.6</v>
      </c>
      <c r="AG41" s="14">
        <f t="shared" si="5"/>
        <v>18.899999999999999</v>
      </c>
      <c r="AH41" s="91">
        <f t="shared" si="15"/>
        <v>21.709677419354836</v>
      </c>
      <c r="AL41" t="s">
        <v>35</v>
      </c>
    </row>
    <row r="42" spans="1:39" x14ac:dyDescent="0.2">
      <c r="A42" s="57" t="s">
        <v>17</v>
      </c>
      <c r="B42" s="11">
        <f>[38]Dezembro!$D$5</f>
        <v>19.5</v>
      </c>
      <c r="C42" s="11">
        <f>[38]Dezembro!$D$6</f>
        <v>20.100000000000001</v>
      </c>
      <c r="D42" s="11">
        <f>[38]Dezembro!$D$7</f>
        <v>21.2</v>
      </c>
      <c r="E42" s="11">
        <f>[38]Dezembro!$D$8</f>
        <v>20.7</v>
      </c>
      <c r="F42" s="11">
        <f>[38]Dezembro!$D$9</f>
        <v>20.6</v>
      </c>
      <c r="G42" s="11">
        <f>[38]Dezembro!$D$10</f>
        <v>23.1</v>
      </c>
      <c r="H42" s="11">
        <f>[38]Dezembro!$D$11</f>
        <v>22.8</v>
      </c>
      <c r="I42" s="11">
        <f>[38]Dezembro!$D$12</f>
        <v>22.8</v>
      </c>
      <c r="J42" s="11">
        <f>[38]Dezembro!$D$13</f>
        <v>21.4</v>
      </c>
      <c r="K42" s="11">
        <f>[38]Dezembro!$D$14</f>
        <v>21.5</v>
      </c>
      <c r="L42" s="11">
        <f>[38]Dezembro!$D$15</f>
        <v>21.9</v>
      </c>
      <c r="M42" s="11">
        <f>[38]Dezembro!$D$16</f>
        <v>22.8</v>
      </c>
      <c r="N42" s="11">
        <f>[38]Dezembro!$D$17</f>
        <v>23.2</v>
      </c>
      <c r="O42" s="11">
        <f>[38]Dezembro!$D$18</f>
        <v>21.5</v>
      </c>
      <c r="P42" s="11">
        <f>[38]Dezembro!$D$19</f>
        <v>21.6</v>
      </c>
      <c r="Q42" s="11">
        <f>[38]Dezembro!$D$20</f>
        <v>20.100000000000001</v>
      </c>
      <c r="R42" s="11">
        <f>[38]Dezembro!$D$21</f>
        <v>19</v>
      </c>
      <c r="S42" s="11">
        <f>[38]Dezembro!$D$22</f>
        <v>21.1</v>
      </c>
      <c r="T42" s="11">
        <f>[38]Dezembro!$D$23</f>
        <v>21</v>
      </c>
      <c r="U42" s="11">
        <f>[38]Dezembro!$D$24</f>
        <v>19.899999999999999</v>
      </c>
      <c r="V42" s="11">
        <f>[38]Dezembro!$D$25</f>
        <v>17.3</v>
      </c>
      <c r="W42" s="11">
        <f>[38]Dezembro!$D$26</f>
        <v>18.8</v>
      </c>
      <c r="X42" s="11">
        <f>[38]Dezembro!$D$27</f>
        <v>17.8</v>
      </c>
      <c r="Y42" s="11">
        <f>[38]Dezembro!$D$28</f>
        <v>19.100000000000001</v>
      </c>
      <c r="Z42" s="11">
        <f>[38]Dezembro!$D$29</f>
        <v>20.7</v>
      </c>
      <c r="AA42" s="11">
        <f>[38]Dezembro!$D$30</f>
        <v>19.600000000000001</v>
      </c>
      <c r="AB42" s="11">
        <f>[38]Dezembro!$D$31</f>
        <v>19.899999999999999</v>
      </c>
      <c r="AC42" s="11">
        <f>[38]Dezembro!$D$32</f>
        <v>21.4</v>
      </c>
      <c r="AD42" s="11">
        <f>[38]Dezembro!$D$33</f>
        <v>20.6</v>
      </c>
      <c r="AE42" s="11">
        <f>[38]Dezembro!$D$34</f>
        <v>16.3</v>
      </c>
      <c r="AF42" s="11">
        <f>[38]Dezembro!$D$35</f>
        <v>21.4</v>
      </c>
      <c r="AG42" s="14">
        <f t="shared" si="5"/>
        <v>16.3</v>
      </c>
      <c r="AH42" s="91">
        <f t="shared" ref="AH42:AH43" si="16">AVERAGE(B42:AF42)</f>
        <v>20.603225806451615</v>
      </c>
      <c r="AJ42" t="s">
        <v>35</v>
      </c>
      <c r="AK42" t="s">
        <v>35</v>
      </c>
      <c r="AL42" t="s">
        <v>35</v>
      </c>
    </row>
    <row r="43" spans="1:39" x14ac:dyDescent="0.2">
      <c r="A43" s="57" t="s">
        <v>143</v>
      </c>
      <c r="B43" s="11">
        <f>[39]Dezembro!$D$5</f>
        <v>20.399999999999999</v>
      </c>
      <c r="C43" s="11">
        <f>[39]Dezembro!$D$6</f>
        <v>20.399999999999999</v>
      </c>
      <c r="D43" s="11">
        <f>[39]Dezembro!$D$7</f>
        <v>21.3</v>
      </c>
      <c r="E43" s="11">
        <f>[39]Dezembro!$D$8</f>
        <v>21.1</v>
      </c>
      <c r="F43" s="11">
        <f>[39]Dezembro!$D$9</f>
        <v>21.9</v>
      </c>
      <c r="G43" s="11">
        <f>[39]Dezembro!$D$10</f>
        <v>22.7</v>
      </c>
      <c r="H43" s="11">
        <f>[39]Dezembro!$D$11</f>
        <v>22.8</v>
      </c>
      <c r="I43" s="11">
        <f>[39]Dezembro!$D$12</f>
        <v>22.7</v>
      </c>
      <c r="J43" s="11">
        <f>[39]Dezembro!$D$13</f>
        <v>22.7</v>
      </c>
      <c r="K43" s="11">
        <f>[39]Dezembro!$D$14</f>
        <v>21.3</v>
      </c>
      <c r="L43" s="11">
        <f>[39]Dezembro!$D$15</f>
        <v>23.3</v>
      </c>
      <c r="M43" s="11">
        <f>[39]Dezembro!$D$16</f>
        <v>23.8</v>
      </c>
      <c r="N43" s="11">
        <f>[39]Dezembro!$D$17</f>
        <v>20.399999999999999</v>
      </c>
      <c r="O43" s="11">
        <f>[39]Dezembro!$D$18</f>
        <v>20.399999999999999</v>
      </c>
      <c r="P43" s="11">
        <f>[39]Dezembro!$D$19</f>
        <v>20.8</v>
      </c>
      <c r="Q43" s="11">
        <f>[39]Dezembro!$D$20</f>
        <v>20.100000000000001</v>
      </c>
      <c r="R43" s="11">
        <f>[39]Dezembro!$D$21</f>
        <v>18.3</v>
      </c>
      <c r="S43" s="11">
        <f>[39]Dezembro!$D$22</f>
        <v>21.6</v>
      </c>
      <c r="T43" s="11">
        <f>[39]Dezembro!$D$23</f>
        <v>20.6</v>
      </c>
      <c r="U43" s="11">
        <f>[39]Dezembro!$D$24</f>
        <v>19.600000000000001</v>
      </c>
      <c r="V43" s="11">
        <f>[39]Dezembro!$D$25</f>
        <v>18.5</v>
      </c>
      <c r="W43" s="11">
        <f>[39]Dezembro!$D$26</f>
        <v>19.100000000000001</v>
      </c>
      <c r="X43" s="11">
        <f>[39]Dezembro!$D$27</f>
        <v>18.899999999999999</v>
      </c>
      <c r="Y43" s="11">
        <f>[39]Dezembro!$D$28</f>
        <v>19.399999999999999</v>
      </c>
      <c r="Z43" s="11">
        <f>[39]Dezembro!$D$29</f>
        <v>20.5</v>
      </c>
      <c r="AA43" s="11">
        <f>[39]Dezembro!$D$30</f>
        <v>21.5</v>
      </c>
      <c r="AB43" s="11">
        <f>[39]Dezembro!$D$31</f>
        <v>21.5</v>
      </c>
      <c r="AC43" s="11">
        <f>[39]Dezembro!$D$32</f>
        <v>23.2</v>
      </c>
      <c r="AD43" s="11">
        <f>[39]Dezembro!$D$33</f>
        <v>21.2</v>
      </c>
      <c r="AE43" s="11">
        <f>[39]Dezembro!$D$34</f>
        <v>19.100000000000001</v>
      </c>
      <c r="AF43" s="11">
        <f>[39]Dezembro!$D$35</f>
        <v>21.9</v>
      </c>
      <c r="AG43" s="14">
        <f t="shared" si="5"/>
        <v>18.3</v>
      </c>
      <c r="AH43" s="91">
        <f t="shared" si="16"/>
        <v>21.000000000000004</v>
      </c>
      <c r="AJ43" t="s">
        <v>35</v>
      </c>
    </row>
    <row r="44" spans="1:39" x14ac:dyDescent="0.2">
      <c r="A44" s="57" t="s">
        <v>18</v>
      </c>
      <c r="B44" s="11">
        <f>[40]Dezembro!$D$5</f>
        <v>19.8</v>
      </c>
      <c r="C44" s="11">
        <f>[40]Dezembro!$D$6</f>
        <v>19.7</v>
      </c>
      <c r="D44" s="11">
        <f>[40]Dezembro!$D$7</f>
        <v>19.2</v>
      </c>
      <c r="E44" s="11">
        <f>[40]Dezembro!$D$8</f>
        <v>20.7</v>
      </c>
      <c r="F44" s="11">
        <f>[40]Dezembro!$D$9</f>
        <v>20.2</v>
      </c>
      <c r="G44" s="11">
        <f>[40]Dezembro!$D$10</f>
        <v>21.3</v>
      </c>
      <c r="H44" s="11">
        <f>[40]Dezembro!$D$11</f>
        <v>21.8</v>
      </c>
      <c r="I44" s="11">
        <f>[40]Dezembro!$D$12</f>
        <v>21.8</v>
      </c>
      <c r="J44" s="11">
        <f>[40]Dezembro!$D$13</f>
        <v>22</v>
      </c>
      <c r="K44" s="11">
        <f>[40]Dezembro!$D$14</f>
        <v>22.1</v>
      </c>
      <c r="L44" s="11">
        <f>[40]Dezembro!$D$15</f>
        <v>21.5</v>
      </c>
      <c r="M44" s="11">
        <f>[40]Dezembro!$D$16</f>
        <v>21.7</v>
      </c>
      <c r="N44" s="11">
        <f>[40]Dezembro!$D$17</f>
        <v>21.7</v>
      </c>
      <c r="O44" s="11">
        <f>[40]Dezembro!$D$18</f>
        <v>22.3</v>
      </c>
      <c r="P44" s="11">
        <f>[40]Dezembro!$D$19</f>
        <v>20.8</v>
      </c>
      <c r="Q44" s="11">
        <f>[40]Dezembro!$D$20</f>
        <v>21</v>
      </c>
      <c r="R44" s="11">
        <f>[40]Dezembro!$D$21</f>
        <v>19.899999999999999</v>
      </c>
      <c r="S44" s="11">
        <f>[40]Dezembro!$D$22</f>
        <v>19.5</v>
      </c>
      <c r="T44" s="11">
        <f>[40]Dezembro!$D$23</f>
        <v>18.8</v>
      </c>
      <c r="U44" s="11">
        <f>[40]Dezembro!$D$24</f>
        <v>20.399999999999999</v>
      </c>
      <c r="V44" s="11">
        <f>[40]Dezembro!$D$25</f>
        <v>18.899999999999999</v>
      </c>
      <c r="W44" s="11">
        <f>[40]Dezembro!$D$26</f>
        <v>18.5</v>
      </c>
      <c r="X44" s="11">
        <f>[40]Dezembro!$D$27</f>
        <v>17.8</v>
      </c>
      <c r="Y44" s="11">
        <f>[40]Dezembro!$D$28</f>
        <v>18.7</v>
      </c>
      <c r="Z44" s="11">
        <f>[40]Dezembro!$D$29</f>
        <v>19.600000000000001</v>
      </c>
      <c r="AA44" s="11">
        <f>[40]Dezembro!$D$30</f>
        <v>20.3</v>
      </c>
      <c r="AB44" s="11">
        <f>[40]Dezembro!$D$31</f>
        <v>19.3</v>
      </c>
      <c r="AC44" s="11">
        <f>[40]Dezembro!$D$32</f>
        <v>20.6</v>
      </c>
      <c r="AD44" s="11">
        <f>[40]Dezembro!$D$33</f>
        <v>20</v>
      </c>
      <c r="AE44" s="11">
        <f>[40]Dezembro!$D$34</f>
        <v>19.7</v>
      </c>
      <c r="AF44" s="11">
        <f>[40]Dezembro!$D$35</f>
        <v>21.2</v>
      </c>
      <c r="AG44" s="14">
        <f t="shared" si="5"/>
        <v>17.8</v>
      </c>
      <c r="AH44" s="91">
        <f t="shared" ref="AH44:AH47" si="17">AVERAGE(B44:AF44)</f>
        <v>20.348387096774196</v>
      </c>
      <c r="AJ44" t="s">
        <v>35</v>
      </c>
      <c r="AL44" t="s">
        <v>35</v>
      </c>
    </row>
    <row r="45" spans="1:39" hidden="1" x14ac:dyDescent="0.2">
      <c r="A45" s="128" t="s">
        <v>148</v>
      </c>
      <c r="B45" s="11" t="str">
        <f>[41]Dezembro!$D$5</f>
        <v>*</v>
      </c>
      <c r="C45" s="11" t="str">
        <f>[41]Dezembro!$D$6</f>
        <v>*</v>
      </c>
      <c r="D45" s="11" t="str">
        <f>[41]Dezembro!$D$7</f>
        <v>*</v>
      </c>
      <c r="E45" s="11" t="str">
        <f>[41]Dezembro!$D$8</f>
        <v>*</v>
      </c>
      <c r="F45" s="11" t="str">
        <f>[41]Dezembro!$D$9</f>
        <v>*</v>
      </c>
      <c r="G45" s="11" t="str">
        <f>[41]Dezembro!$D$10</f>
        <v>*</v>
      </c>
      <c r="H45" s="11" t="str">
        <f>[41]Dezembro!$D$11</f>
        <v>*</v>
      </c>
      <c r="I45" s="11" t="str">
        <f>[41]Dezembro!$D$12</f>
        <v>*</v>
      </c>
      <c r="J45" s="11" t="str">
        <f>[41]Dezembro!$D$13</f>
        <v>*</v>
      </c>
      <c r="K45" s="11" t="str">
        <f>[41]Dezembro!$D$14</f>
        <v>*</v>
      </c>
      <c r="L45" s="11" t="str">
        <f>[41]Dezembro!$D$15</f>
        <v>*</v>
      </c>
      <c r="M45" s="11" t="str">
        <f>[41]Dezembro!$D$16</f>
        <v>*</v>
      </c>
      <c r="N45" s="11" t="str">
        <f>[41]Dezembro!$D$17</f>
        <v>*</v>
      </c>
      <c r="O45" s="11" t="str">
        <f>[41]Dezembro!$D$18</f>
        <v>*</v>
      </c>
      <c r="P45" s="11" t="str">
        <f>[41]Dezembro!$D$19</f>
        <v>*</v>
      </c>
      <c r="Q45" s="11" t="str">
        <f>[41]Dezembro!$D$20</f>
        <v>*</v>
      </c>
      <c r="R45" s="11" t="str">
        <f>[41]Dezembro!$D$21</f>
        <v>*</v>
      </c>
      <c r="S45" s="11" t="str">
        <f>[41]Dezembro!$D$22</f>
        <v>*</v>
      </c>
      <c r="T45" s="11" t="str">
        <f>[41]Dezembro!$D$23</f>
        <v>*</v>
      </c>
      <c r="U45" s="11" t="str">
        <f>[41]Dezembro!$D$24</f>
        <v>*</v>
      </c>
      <c r="V45" s="11" t="str">
        <f>[41]Dezembro!$D$25</f>
        <v>*</v>
      </c>
      <c r="W45" s="11" t="str">
        <f>[41]Dezembro!$D$26</f>
        <v>*</v>
      </c>
      <c r="X45" s="11" t="str">
        <f>[41]Dezembro!$D$27</f>
        <v>*</v>
      </c>
      <c r="Y45" s="11" t="str">
        <f>[41]Dezembro!$D$28</f>
        <v>*</v>
      </c>
      <c r="Z45" s="11" t="str">
        <f>[41]Dezembro!$D$29</f>
        <v>*</v>
      </c>
      <c r="AA45" s="11" t="str">
        <f>[41]Dezembro!$D$30</f>
        <v>*</v>
      </c>
      <c r="AB45" s="11" t="str">
        <f>[41]Dezembro!$D$31</f>
        <v>*</v>
      </c>
      <c r="AC45" s="11" t="str">
        <f>[41]Dezembro!$D$32</f>
        <v>*</v>
      </c>
      <c r="AD45" s="11" t="str">
        <f>[41]Dezembro!$D$33</f>
        <v>*</v>
      </c>
      <c r="AE45" s="11" t="str">
        <f>[41]Dezembro!$D$34</f>
        <v>*</v>
      </c>
      <c r="AF45" s="11" t="str">
        <f>[41]Dezembro!$D$35</f>
        <v>*</v>
      </c>
      <c r="AG45" s="14">
        <f t="shared" si="5"/>
        <v>0</v>
      </c>
      <c r="AH45" s="91" t="e">
        <f t="shared" si="17"/>
        <v>#DIV/0!</v>
      </c>
      <c r="AL45" t="s">
        <v>35</v>
      </c>
      <c r="AM45" t="s">
        <v>35</v>
      </c>
    </row>
    <row r="46" spans="1:39" x14ac:dyDescent="0.2">
      <c r="A46" s="57" t="s">
        <v>19</v>
      </c>
      <c r="B46" s="11">
        <f>[42]Dezembro!$D$5</f>
        <v>19.600000000000001</v>
      </c>
      <c r="C46" s="11">
        <f>[42]Dezembro!$D$6</f>
        <v>19.600000000000001</v>
      </c>
      <c r="D46" s="11">
        <f>[42]Dezembro!$D$7</f>
        <v>20.2</v>
      </c>
      <c r="E46" s="11">
        <f>[42]Dezembro!$D$8</f>
        <v>20.7</v>
      </c>
      <c r="F46" s="11">
        <f>[42]Dezembro!$D$9</f>
        <v>21.3</v>
      </c>
      <c r="G46" s="11">
        <f>[42]Dezembro!$D$10</f>
        <v>21.5</v>
      </c>
      <c r="H46" s="11">
        <f>[42]Dezembro!$D$11</f>
        <v>22.1</v>
      </c>
      <c r="I46" s="11">
        <f>[42]Dezembro!$D$12</f>
        <v>22.8</v>
      </c>
      <c r="J46" s="11">
        <f>[42]Dezembro!$D$13</f>
        <v>24.1</v>
      </c>
      <c r="K46" s="11">
        <f>[42]Dezembro!$D$14</f>
        <v>21.8</v>
      </c>
      <c r="L46" s="11">
        <f>[42]Dezembro!$D$15</f>
        <v>22.2</v>
      </c>
      <c r="M46" s="11">
        <f>[42]Dezembro!$D$16</f>
        <v>21.1</v>
      </c>
      <c r="N46" s="11">
        <f>[42]Dezembro!$D$17</f>
        <v>23.1</v>
      </c>
      <c r="O46" s="11">
        <f>[42]Dezembro!$D$18</f>
        <v>17.5</v>
      </c>
      <c r="P46" s="11">
        <f>[42]Dezembro!$D$19</f>
        <v>19.5</v>
      </c>
      <c r="Q46" s="11">
        <f>[42]Dezembro!$D$20</f>
        <v>20.6</v>
      </c>
      <c r="R46" s="11">
        <f>[42]Dezembro!$D$21</f>
        <v>19.3</v>
      </c>
      <c r="S46" s="11">
        <f>[42]Dezembro!$D$22</f>
        <v>18.100000000000001</v>
      </c>
      <c r="T46" s="11">
        <f>[42]Dezembro!$D$23</f>
        <v>18.100000000000001</v>
      </c>
      <c r="U46" s="11">
        <f>[42]Dezembro!$D$24</f>
        <v>18.7</v>
      </c>
      <c r="V46" s="11">
        <f>[42]Dezembro!$D$25</f>
        <v>19</v>
      </c>
      <c r="W46" s="11">
        <f>[42]Dezembro!$D$26</f>
        <v>19.600000000000001</v>
      </c>
      <c r="X46" s="11">
        <f>[42]Dezembro!$D$27</f>
        <v>18.5</v>
      </c>
      <c r="Y46" s="11">
        <f>[42]Dezembro!$D$28</f>
        <v>18.7</v>
      </c>
      <c r="Z46" s="11">
        <f>[42]Dezembro!$D$29</f>
        <v>19.600000000000001</v>
      </c>
      <c r="AA46" s="11">
        <f>[42]Dezembro!$D$30</f>
        <v>19.2</v>
      </c>
      <c r="AB46" s="11">
        <f>[42]Dezembro!$D$31</f>
        <v>21</v>
      </c>
      <c r="AC46" s="11">
        <f>[42]Dezembro!$D$32</f>
        <v>19.8</v>
      </c>
      <c r="AD46" s="11">
        <f>[42]Dezembro!$D$33</f>
        <v>16.8</v>
      </c>
      <c r="AE46" s="11">
        <f>[42]Dezembro!$D$34</f>
        <v>20.3</v>
      </c>
      <c r="AF46" s="11">
        <f>[42]Dezembro!$D$35</f>
        <v>21.5</v>
      </c>
      <c r="AG46" s="14">
        <f t="shared" si="5"/>
        <v>16.8</v>
      </c>
      <c r="AH46" s="91">
        <f t="shared" si="17"/>
        <v>20.190322580645162</v>
      </c>
      <c r="AI46" s="12" t="s">
        <v>35</v>
      </c>
      <c r="AJ46" t="s">
        <v>35</v>
      </c>
      <c r="AL46" t="s">
        <v>35</v>
      </c>
    </row>
    <row r="47" spans="1:39" x14ac:dyDescent="0.2">
      <c r="A47" s="57" t="s">
        <v>23</v>
      </c>
      <c r="B47" s="11">
        <f>[43]Dezembro!$D$5</f>
        <v>20.6</v>
      </c>
      <c r="C47" s="11">
        <f>[43]Dezembro!$D$6</f>
        <v>19.3</v>
      </c>
      <c r="D47" s="11">
        <f>[43]Dezembro!$D$7</f>
        <v>21</v>
      </c>
      <c r="E47" s="11">
        <f>[43]Dezembro!$D$8</f>
        <v>21.3</v>
      </c>
      <c r="F47" s="11">
        <f>[43]Dezembro!$D$9</f>
        <v>20.7</v>
      </c>
      <c r="G47" s="11">
        <f>[43]Dezembro!$D$10</f>
        <v>22.5</v>
      </c>
      <c r="H47" s="11">
        <f>[43]Dezembro!$D$11</f>
        <v>23.2</v>
      </c>
      <c r="I47" s="11">
        <f>[43]Dezembro!$D$12</f>
        <v>23.7</v>
      </c>
      <c r="J47" s="11">
        <f>[43]Dezembro!$D$13</f>
        <v>24.2</v>
      </c>
      <c r="K47" s="11">
        <f>[43]Dezembro!$D$14</f>
        <v>21.8</v>
      </c>
      <c r="L47" s="11">
        <f>[43]Dezembro!$D$15</f>
        <v>22.5</v>
      </c>
      <c r="M47" s="11">
        <f>[43]Dezembro!$D$16</f>
        <v>23</v>
      </c>
      <c r="N47" s="11">
        <f>[43]Dezembro!$D$17</f>
        <v>23</v>
      </c>
      <c r="O47" s="11">
        <f>[43]Dezembro!$D$18</f>
        <v>21</v>
      </c>
      <c r="P47" s="11">
        <f>[43]Dezembro!$D$19</f>
        <v>22.5</v>
      </c>
      <c r="Q47" s="11">
        <f>[43]Dezembro!$D$20</f>
        <v>21.1</v>
      </c>
      <c r="R47" s="11">
        <f>[43]Dezembro!$D$21</f>
        <v>20</v>
      </c>
      <c r="S47" s="11">
        <f>[43]Dezembro!$D$22</f>
        <v>20.3</v>
      </c>
      <c r="T47" s="11">
        <f>[43]Dezembro!$D$23</f>
        <v>19.899999999999999</v>
      </c>
      <c r="U47" s="11">
        <f>[43]Dezembro!$D$24</f>
        <v>19.2</v>
      </c>
      <c r="V47" s="11">
        <f>[43]Dezembro!$D$25</f>
        <v>19.2</v>
      </c>
      <c r="W47" s="11">
        <f>[43]Dezembro!$D$26</f>
        <v>19.8</v>
      </c>
      <c r="X47" s="11">
        <f>[43]Dezembro!$D$27</f>
        <v>19.100000000000001</v>
      </c>
      <c r="Y47" s="11">
        <f>[43]Dezembro!$D$28</f>
        <v>21.4</v>
      </c>
      <c r="Z47" s="11">
        <f>[43]Dezembro!$D$29</f>
        <v>20</v>
      </c>
      <c r="AA47" s="11">
        <f>[43]Dezembro!$D$30</f>
        <v>19.100000000000001</v>
      </c>
      <c r="AB47" s="11">
        <f>[43]Dezembro!$D$31</f>
        <v>21.3</v>
      </c>
      <c r="AC47" s="11">
        <f>[43]Dezembro!$D$32</f>
        <v>23.3</v>
      </c>
      <c r="AD47" s="11">
        <f>[43]Dezembro!$D$33</f>
        <v>21.1</v>
      </c>
      <c r="AE47" s="11">
        <f>[43]Dezembro!$D$34</f>
        <v>17.5</v>
      </c>
      <c r="AF47" s="11">
        <f>[43]Dezembro!$D$35</f>
        <v>21</v>
      </c>
      <c r="AG47" s="14">
        <f t="shared" si="5"/>
        <v>17.5</v>
      </c>
      <c r="AH47" s="91">
        <f t="shared" si="17"/>
        <v>21.083870967741934</v>
      </c>
    </row>
    <row r="48" spans="1:39" x14ac:dyDescent="0.2">
      <c r="A48" s="57" t="s">
        <v>34</v>
      </c>
      <c r="B48" s="11">
        <f>[44]Dezembro!$D$5</f>
        <v>20.7</v>
      </c>
      <c r="C48" s="11">
        <f>[44]Dezembro!$D$6</f>
        <v>21.7</v>
      </c>
      <c r="D48" s="11">
        <f>[44]Dezembro!$D$7</f>
        <v>21.8</v>
      </c>
      <c r="E48" s="11">
        <f>[44]Dezembro!$D$8</f>
        <v>21.8</v>
      </c>
      <c r="F48" s="11">
        <f>[44]Dezembro!$D$9</f>
        <v>22.1</v>
      </c>
      <c r="G48" s="11">
        <f>[44]Dezembro!$D$10</f>
        <v>22.1</v>
      </c>
      <c r="H48" s="11">
        <f>[44]Dezembro!$D$11</f>
        <v>22.8</v>
      </c>
      <c r="I48" s="11">
        <f>[44]Dezembro!$D$12</f>
        <v>21.8</v>
      </c>
      <c r="J48" s="11">
        <f>[44]Dezembro!$D$13</f>
        <v>23.5</v>
      </c>
      <c r="K48" s="11">
        <f>[44]Dezembro!$D$14</f>
        <v>21.9</v>
      </c>
      <c r="L48" s="11">
        <f>[44]Dezembro!$D$15</f>
        <v>22.4</v>
      </c>
      <c r="M48" s="11">
        <f>[44]Dezembro!$D$16</f>
        <v>22.2</v>
      </c>
      <c r="N48" s="11">
        <f>[44]Dezembro!$D$17</f>
        <v>22.2</v>
      </c>
      <c r="O48" s="11">
        <f>[44]Dezembro!$D$18</f>
        <v>22.6</v>
      </c>
      <c r="P48" s="11">
        <f>[44]Dezembro!$D$19</f>
        <v>21.6</v>
      </c>
      <c r="Q48" s="11">
        <f>[44]Dezembro!$D$20</f>
        <v>19.100000000000001</v>
      </c>
      <c r="R48" s="11">
        <f>[44]Dezembro!$D$21</f>
        <v>19.7</v>
      </c>
      <c r="S48" s="11">
        <f>[44]Dezembro!$D$22</f>
        <v>21.8</v>
      </c>
      <c r="T48" s="11">
        <f>[44]Dezembro!$D$23</f>
        <v>20.9</v>
      </c>
      <c r="U48" s="11">
        <f>[44]Dezembro!$D$24</f>
        <v>21</v>
      </c>
      <c r="V48" s="11">
        <f>[44]Dezembro!$D$25</f>
        <v>22.2</v>
      </c>
      <c r="W48" s="11">
        <f>[44]Dezembro!$D$26</f>
        <v>19.100000000000001</v>
      </c>
      <c r="X48" s="11">
        <f>[44]Dezembro!$D$27</f>
        <v>19.399999999999999</v>
      </c>
      <c r="Y48" s="11">
        <f>[44]Dezembro!$D$28</f>
        <v>21.6</v>
      </c>
      <c r="Z48" s="11">
        <f>[44]Dezembro!$D$29</f>
        <v>19.899999999999999</v>
      </c>
      <c r="AA48" s="11">
        <f>[44]Dezembro!$D$30</f>
        <v>21.8</v>
      </c>
      <c r="AB48" s="11">
        <f>[44]Dezembro!$D$31</f>
        <v>22.2</v>
      </c>
      <c r="AC48" s="11">
        <f>[44]Dezembro!$D$32</f>
        <v>21.6</v>
      </c>
      <c r="AD48" s="11">
        <f>[44]Dezembro!$D$33</f>
        <v>20.7</v>
      </c>
      <c r="AE48" s="11">
        <f>[44]Dezembro!$D$34</f>
        <v>22.2</v>
      </c>
      <c r="AF48" s="11">
        <f>[44]Dezembro!$D$35</f>
        <v>22.8</v>
      </c>
      <c r="AG48" s="14">
        <f t="shared" si="5"/>
        <v>19.100000000000001</v>
      </c>
      <c r="AH48" s="91">
        <f>AVERAGE(B48:AF48)</f>
        <v>21.522580645161291</v>
      </c>
      <c r="AI48" s="12" t="s">
        <v>35</v>
      </c>
      <c r="AJ48" t="s">
        <v>35</v>
      </c>
      <c r="AL48" t="s">
        <v>35</v>
      </c>
    </row>
    <row r="49" spans="1:40" x14ac:dyDescent="0.2">
      <c r="A49" s="57" t="s">
        <v>20</v>
      </c>
      <c r="B49" s="11">
        <f>[45]Dezembro!$D$5</f>
        <v>23</v>
      </c>
      <c r="C49" s="11">
        <f>[45]Dezembro!$D$6</f>
        <v>24.1</v>
      </c>
      <c r="D49" s="11">
        <f>[45]Dezembro!$D$7</f>
        <v>23.3</v>
      </c>
      <c r="E49" s="11">
        <f>[45]Dezembro!$D$8</f>
        <v>21.9</v>
      </c>
      <c r="F49" s="11">
        <f>[45]Dezembro!$D$9</f>
        <v>22.3</v>
      </c>
      <c r="G49" s="11">
        <f>[45]Dezembro!$D$10</f>
        <v>22</v>
      </c>
      <c r="H49" s="11">
        <f>[45]Dezembro!$D$11</f>
        <v>22.3</v>
      </c>
      <c r="I49" s="11">
        <f>[45]Dezembro!$D$12</f>
        <v>23.1</v>
      </c>
      <c r="J49" s="11">
        <f>[45]Dezembro!$D$13</f>
        <v>24.3</v>
      </c>
      <c r="K49" s="11">
        <f>[45]Dezembro!$D$14</f>
        <v>23.9</v>
      </c>
      <c r="L49" s="11">
        <f>[45]Dezembro!$D$15</f>
        <v>24.3</v>
      </c>
      <c r="M49" s="11">
        <f>[45]Dezembro!$D$16</f>
        <v>23.2</v>
      </c>
      <c r="N49" s="11">
        <f>[45]Dezembro!$D$17</f>
        <v>20.2</v>
      </c>
      <c r="O49" s="11">
        <f>[45]Dezembro!$D$18</f>
        <v>21.5</v>
      </c>
      <c r="P49" s="11">
        <f>[45]Dezembro!$D$19</f>
        <v>21.4</v>
      </c>
      <c r="Q49" s="11">
        <f>[45]Dezembro!$D$20</f>
        <v>22.5</v>
      </c>
      <c r="R49" s="11">
        <f>[45]Dezembro!$D$21</f>
        <v>21.1</v>
      </c>
      <c r="S49" s="11">
        <f>[45]Dezembro!$D$22</f>
        <v>19.8</v>
      </c>
      <c r="T49" s="11">
        <f>[45]Dezembro!$D$23</f>
        <v>20.5</v>
      </c>
      <c r="U49" s="11">
        <f>[45]Dezembro!$D$24</f>
        <v>21.2</v>
      </c>
      <c r="V49" s="11">
        <f>[45]Dezembro!$D$25</f>
        <v>19.600000000000001</v>
      </c>
      <c r="W49" s="11">
        <f>[45]Dezembro!$D$26</f>
        <v>19.399999999999999</v>
      </c>
      <c r="X49" s="11">
        <f>[45]Dezembro!$D$27</f>
        <v>19.5</v>
      </c>
      <c r="Y49" s="11">
        <f>[45]Dezembro!$D$28</f>
        <v>21.2</v>
      </c>
      <c r="Z49" s="11">
        <f>[45]Dezembro!$D$29</f>
        <v>22</v>
      </c>
      <c r="AA49" s="11">
        <f>[45]Dezembro!$D$30</f>
        <v>21.9</v>
      </c>
      <c r="AB49" s="11">
        <f>[45]Dezembro!$D$31</f>
        <v>22.5</v>
      </c>
      <c r="AC49" s="11">
        <f>[45]Dezembro!$D$32</f>
        <v>24.4</v>
      </c>
      <c r="AD49" s="11">
        <f>[45]Dezembro!$D$33</f>
        <v>22.9</v>
      </c>
      <c r="AE49" s="11">
        <f>[45]Dezembro!$D$34</f>
        <v>23.5</v>
      </c>
      <c r="AF49" s="11">
        <f>[45]Dezembro!$D$35</f>
        <v>23.6</v>
      </c>
      <c r="AG49" s="14">
        <f t="shared" si="5"/>
        <v>19.399999999999999</v>
      </c>
      <c r="AH49" s="91">
        <f>AVERAGE(B49:AF49)</f>
        <v>22.141935483870967</v>
      </c>
    </row>
    <row r="50" spans="1:40" s="5" customFormat="1" ht="17.100000000000001" customHeight="1" x14ac:dyDescent="0.2">
      <c r="A50" s="58" t="s">
        <v>214</v>
      </c>
      <c r="B50" s="13">
        <f t="shared" ref="B50:AF50" si="18">MIN(B5:B49)</f>
        <v>17.5</v>
      </c>
      <c r="C50" s="13">
        <f t="shared" si="18"/>
        <v>18.3</v>
      </c>
      <c r="D50" s="13">
        <f t="shared" si="18"/>
        <v>19</v>
      </c>
      <c r="E50" s="13">
        <f t="shared" si="18"/>
        <v>19.600000000000001</v>
      </c>
      <c r="F50" s="13">
        <f t="shared" si="18"/>
        <v>19.7</v>
      </c>
      <c r="G50" s="13">
        <f t="shared" si="18"/>
        <v>20.6</v>
      </c>
      <c r="H50" s="13">
        <f t="shared" si="18"/>
        <v>20</v>
      </c>
      <c r="I50" s="13">
        <f t="shared" si="18"/>
        <v>21.2</v>
      </c>
      <c r="J50" s="13">
        <f t="shared" si="18"/>
        <v>20.8</v>
      </c>
      <c r="K50" s="13">
        <f t="shared" si="18"/>
        <v>19.100000000000001</v>
      </c>
      <c r="L50" s="13">
        <f t="shared" si="18"/>
        <v>19.8</v>
      </c>
      <c r="M50" s="13">
        <f t="shared" si="18"/>
        <v>21</v>
      </c>
      <c r="N50" s="13">
        <f t="shared" si="18"/>
        <v>19.7</v>
      </c>
      <c r="O50" s="13">
        <f t="shared" si="18"/>
        <v>16.2</v>
      </c>
      <c r="P50" s="13">
        <f t="shared" si="18"/>
        <v>18.8</v>
      </c>
      <c r="Q50" s="13">
        <f t="shared" si="18"/>
        <v>18.8</v>
      </c>
      <c r="R50" s="13">
        <f t="shared" si="18"/>
        <v>17.3</v>
      </c>
      <c r="S50" s="13">
        <f t="shared" si="18"/>
        <v>18.100000000000001</v>
      </c>
      <c r="T50" s="13">
        <f t="shared" si="18"/>
        <v>18.100000000000001</v>
      </c>
      <c r="U50" s="13">
        <f t="shared" si="18"/>
        <v>17.5</v>
      </c>
      <c r="V50" s="13">
        <f t="shared" si="18"/>
        <v>17</v>
      </c>
      <c r="W50" s="13">
        <f t="shared" si="18"/>
        <v>17</v>
      </c>
      <c r="X50" s="13">
        <f t="shared" si="18"/>
        <v>16.5</v>
      </c>
      <c r="Y50" s="13">
        <f t="shared" si="18"/>
        <v>17.2</v>
      </c>
      <c r="Z50" s="13">
        <f t="shared" si="18"/>
        <v>18.3</v>
      </c>
      <c r="AA50" s="13">
        <f t="shared" si="18"/>
        <v>18.2</v>
      </c>
      <c r="AB50" s="13">
        <f t="shared" si="18"/>
        <v>18.899999999999999</v>
      </c>
      <c r="AC50" s="13">
        <f t="shared" si="18"/>
        <v>19.600000000000001</v>
      </c>
      <c r="AD50" s="13">
        <f t="shared" si="18"/>
        <v>16.8</v>
      </c>
      <c r="AE50" s="13">
        <f t="shared" si="18"/>
        <v>15.1</v>
      </c>
      <c r="AF50" s="13">
        <f t="shared" si="18"/>
        <v>17.5</v>
      </c>
      <c r="AG50" s="14">
        <v>15.1</v>
      </c>
      <c r="AH50" s="131"/>
      <c r="AL50" s="5" t="s">
        <v>35</v>
      </c>
    </row>
    <row r="51" spans="1:40" x14ac:dyDescent="0.2">
      <c r="A51" s="145" t="s">
        <v>241</v>
      </c>
      <c r="B51" s="145"/>
      <c r="C51" s="145"/>
      <c r="D51" s="145"/>
      <c r="E51" s="145"/>
      <c r="F51" s="145"/>
      <c r="G51" s="47"/>
      <c r="H51" s="140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54"/>
      <c r="AF51" s="60" t="s">
        <v>35</v>
      </c>
      <c r="AG51" s="51"/>
      <c r="AH51" s="53"/>
    </row>
    <row r="52" spans="1:40" x14ac:dyDescent="0.2">
      <c r="A52" s="141" t="s">
        <v>240</v>
      </c>
      <c r="B52" s="141"/>
      <c r="C52" s="141"/>
      <c r="D52" s="141"/>
      <c r="E52" s="141"/>
      <c r="F52" s="141"/>
      <c r="G52" s="141"/>
      <c r="H52" s="141"/>
      <c r="I52" s="4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148"/>
      <c r="U52" s="148"/>
      <c r="V52" s="148"/>
      <c r="W52" s="148"/>
      <c r="X52" s="148"/>
      <c r="Y52" s="88"/>
      <c r="Z52" s="88"/>
      <c r="AA52" s="88"/>
      <c r="AB52" s="88"/>
      <c r="AC52" s="88"/>
      <c r="AD52" s="88"/>
      <c r="AE52" s="109"/>
      <c r="AF52" s="88"/>
      <c r="AG52" s="51"/>
      <c r="AH52" s="50"/>
      <c r="AL52" t="s">
        <v>35</v>
      </c>
      <c r="AM52" t="s">
        <v>35</v>
      </c>
    </row>
    <row r="53" spans="1:40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/>
      <c r="N53" s="89"/>
      <c r="O53" s="89"/>
      <c r="P53" s="89"/>
      <c r="Q53" s="88"/>
      <c r="R53" s="88"/>
      <c r="S53" s="88"/>
      <c r="T53" s="143"/>
      <c r="U53" s="143"/>
      <c r="V53" s="143"/>
      <c r="W53" s="143"/>
      <c r="X53" s="143"/>
      <c r="Y53" s="88"/>
      <c r="Z53" s="88"/>
      <c r="AA53" s="88"/>
      <c r="AB53" s="88"/>
      <c r="AC53" s="88"/>
      <c r="AD53" s="54"/>
      <c r="AE53" s="54"/>
      <c r="AF53" s="54"/>
      <c r="AG53" s="51"/>
      <c r="AH53" s="50"/>
    </row>
    <row r="54" spans="1:40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4"/>
      <c r="AE54" s="54"/>
      <c r="AF54" s="54"/>
      <c r="AG54" s="51"/>
      <c r="AH54" s="92"/>
    </row>
    <row r="55" spans="1:40" x14ac:dyDescent="0.2">
      <c r="A55" s="49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109"/>
      <c r="AF55" s="54"/>
      <c r="AG55" s="51"/>
      <c r="AH55" s="53"/>
      <c r="AK55" t="s">
        <v>35</v>
      </c>
      <c r="AL55" t="s">
        <v>35</v>
      </c>
    </row>
    <row r="56" spans="1:40" x14ac:dyDescent="0.2">
      <c r="A56" s="49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109"/>
      <c r="AF56" s="55"/>
      <c r="AG56" s="51"/>
      <c r="AH56" s="53"/>
      <c r="AL56" t="s">
        <v>35</v>
      </c>
    </row>
    <row r="57" spans="1:40" ht="13.5" thickBot="1" x14ac:dyDescent="0.25">
      <c r="A57" s="61"/>
      <c r="B57" s="62"/>
      <c r="C57" s="62"/>
      <c r="D57" s="62"/>
      <c r="E57" s="62"/>
      <c r="F57" s="62"/>
      <c r="G57" s="62" t="s">
        <v>35</v>
      </c>
      <c r="H57" s="62"/>
      <c r="I57" s="62"/>
      <c r="J57" s="62"/>
      <c r="K57" s="62"/>
      <c r="L57" s="62" t="s">
        <v>35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3"/>
      <c r="AL57" t="s">
        <v>35</v>
      </c>
    </row>
    <row r="58" spans="1:40" x14ac:dyDescent="0.2">
      <c r="AJ58" t="s">
        <v>35</v>
      </c>
    </row>
    <row r="60" spans="1:40" x14ac:dyDescent="0.2">
      <c r="AD60" s="2" t="s">
        <v>35</v>
      </c>
    </row>
    <row r="62" spans="1:40" x14ac:dyDescent="0.2">
      <c r="AI62" s="12" t="s">
        <v>35</v>
      </c>
      <c r="AJ62" t="s">
        <v>35</v>
      </c>
    </row>
    <row r="63" spans="1:40" x14ac:dyDescent="0.2">
      <c r="AN63" s="12" t="s">
        <v>35</v>
      </c>
    </row>
    <row r="65" spans="9:38" x14ac:dyDescent="0.2">
      <c r="I65" s="2" t="s">
        <v>35</v>
      </c>
      <c r="Y65" s="2" t="s">
        <v>35</v>
      </c>
      <c r="AB65" s="2" t="s">
        <v>35</v>
      </c>
      <c r="AI65" t="s">
        <v>35</v>
      </c>
      <c r="AL65" t="s">
        <v>35</v>
      </c>
    </row>
    <row r="72" spans="9:38" x14ac:dyDescent="0.2">
      <c r="AI72" s="12" t="s">
        <v>35</v>
      </c>
    </row>
  </sheetData>
  <mergeCells count="37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51:F51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E2B641E-7625-4B44-BB82-78E6C88AD175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AH50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51" sqref="A51:F52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54" t="s">
        <v>220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7" s="4" customFormat="1" ht="20.100000000000001" customHeight="1" x14ac:dyDescent="0.2">
      <c r="A2" s="157" t="s">
        <v>21</v>
      </c>
      <c r="B2" s="151" t="s">
        <v>216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3"/>
    </row>
    <row r="3" spans="1:37" s="5" customFormat="1" ht="20.100000000000001" customHeight="1" x14ac:dyDescent="0.2">
      <c r="A3" s="157"/>
      <c r="B3" s="144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44">
        <f t="shared" si="0"/>
        <v>29</v>
      </c>
      <c r="AE3" s="144">
        <v>30</v>
      </c>
      <c r="AF3" s="149">
        <v>31</v>
      </c>
      <c r="AG3" s="169" t="s">
        <v>26</v>
      </c>
    </row>
    <row r="4" spans="1:37" s="5" customFormat="1" ht="20.100000000000001" customHeight="1" x14ac:dyDescent="0.2">
      <c r="A4" s="157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50"/>
      <c r="AG4" s="170"/>
    </row>
    <row r="5" spans="1:37" s="5" customFormat="1" x14ac:dyDescent="0.2">
      <c r="A5" s="57" t="s">
        <v>30</v>
      </c>
      <c r="B5" s="118">
        <f>[1]Dezembro!$E$5</f>
        <v>61.166666666666664</v>
      </c>
      <c r="C5" s="118">
        <f>[1]Dezembro!$E$6</f>
        <v>72.875</v>
      </c>
      <c r="D5" s="118">
        <f>[1]Dezembro!$E$7</f>
        <v>84</v>
      </c>
      <c r="E5" s="118">
        <f>[1]Dezembro!$E$8</f>
        <v>91.375</v>
      </c>
      <c r="F5" s="118">
        <f>[1]Dezembro!$E$9</f>
        <v>84.208333333333329</v>
      </c>
      <c r="G5" s="118">
        <f>[1]Dezembro!$E$10</f>
        <v>85.541666666666671</v>
      </c>
      <c r="H5" s="118">
        <f>[1]Dezembro!$E$11</f>
        <v>86.458333333333329</v>
      </c>
      <c r="I5" s="118">
        <f>[1]Dezembro!$E$12</f>
        <v>85.833333333333329</v>
      </c>
      <c r="J5" s="118">
        <f>[1]Dezembro!$E$13</f>
        <v>76.083333333333329</v>
      </c>
      <c r="K5" s="118">
        <f>[1]Dezembro!$E$14</f>
        <v>78</v>
      </c>
      <c r="L5" s="118">
        <f>[1]Dezembro!$E$15</f>
        <v>82.25</v>
      </c>
      <c r="M5" s="118">
        <f>[1]Dezembro!$E$16</f>
        <v>82.583333333333329</v>
      </c>
      <c r="N5" s="118">
        <f>[1]Dezembro!$E$17</f>
        <v>92.041666666666671</v>
      </c>
      <c r="O5" s="118">
        <f>[1]Dezembro!$E$18</f>
        <v>86.5</v>
      </c>
      <c r="P5" s="118">
        <f>[1]Dezembro!$E$19</f>
        <v>75.291666666666671</v>
      </c>
      <c r="Q5" s="118">
        <f>[1]Dezembro!$E$20</f>
        <v>73.75</v>
      </c>
      <c r="R5" s="118">
        <f>[1]Dezembro!$E$21</f>
        <v>66.541666666666671</v>
      </c>
      <c r="S5" s="118">
        <f>[1]Dezembro!$E$22</f>
        <v>86.041666666666671</v>
      </c>
      <c r="T5" s="118">
        <f>[1]Dezembro!$E$23</f>
        <v>84.625</v>
      </c>
      <c r="U5" s="118">
        <f>[1]Dezembro!$E$24</f>
        <v>76.833333333333329</v>
      </c>
      <c r="V5" s="118">
        <f>[1]Dezembro!$E$25</f>
        <v>71.125</v>
      </c>
      <c r="W5" s="118">
        <f>[1]Dezembro!$E$26</f>
        <v>65.125</v>
      </c>
      <c r="X5" s="118">
        <f>[1]Dezembro!$E$27</f>
        <v>63.25</v>
      </c>
      <c r="Y5" s="118">
        <f>[1]Dezembro!$E$28</f>
        <v>66.791666666666671</v>
      </c>
      <c r="Z5" s="118">
        <f>[1]Dezembro!$E$29</f>
        <v>79.5</v>
      </c>
      <c r="AA5" s="118">
        <f>[1]Dezembro!$E$30</f>
        <v>77.625</v>
      </c>
      <c r="AB5" s="118">
        <f>[1]Dezembro!$E$31</f>
        <v>69.625</v>
      </c>
      <c r="AC5" s="118">
        <f>[1]Dezembro!$E$32</f>
        <v>77.25</v>
      </c>
      <c r="AD5" s="118">
        <f>[1]Dezembro!$E$33</f>
        <v>76.916666666666671</v>
      </c>
      <c r="AE5" s="118">
        <f>[1]Dezembro!$E$34</f>
        <v>76.375</v>
      </c>
      <c r="AF5" s="118">
        <f>[1]Dezembro!$E$35</f>
        <v>80.583333333333329</v>
      </c>
      <c r="AG5" s="90">
        <f t="shared" ref="AG5:AG49" si="1">AVERAGE(B5:AF5)</f>
        <v>77.940860215053775</v>
      </c>
    </row>
    <row r="6" spans="1:37" x14ac:dyDescent="0.2">
      <c r="A6" s="57" t="s">
        <v>0</v>
      </c>
      <c r="B6" s="11">
        <f>[2]Dezembro!$E$5</f>
        <v>66.958333333333329</v>
      </c>
      <c r="C6" s="11">
        <f>[2]Dezembro!$E$6</f>
        <v>71.25</v>
      </c>
      <c r="D6" s="11">
        <f>[2]Dezembro!$E$7</f>
        <v>81.958333333333329</v>
      </c>
      <c r="E6" s="11">
        <f>[2]Dezembro!$E$8</f>
        <v>79.583333333333329</v>
      </c>
      <c r="F6" s="11">
        <f>[2]Dezembro!$E$9</f>
        <v>82.583333333333329</v>
      </c>
      <c r="G6" s="11">
        <f>[2]Dezembro!$E$10</f>
        <v>76.083333333333329</v>
      </c>
      <c r="H6" s="11">
        <f>[2]Dezembro!$E$11</f>
        <v>70.916666666666671</v>
      </c>
      <c r="I6" s="11">
        <f>[2]Dezembro!$E$12</f>
        <v>69.208333333333329</v>
      </c>
      <c r="J6" s="11">
        <f>[2]Dezembro!$E$13</f>
        <v>76.375</v>
      </c>
      <c r="K6" s="11">
        <f>[2]Dezembro!$E$14</f>
        <v>82.416666666666671</v>
      </c>
      <c r="L6" s="11">
        <f>[2]Dezembro!$E$15</f>
        <v>87.958333333333329</v>
      </c>
      <c r="M6" s="11">
        <f>[2]Dezembro!$E$16</f>
        <v>80.291666666666671</v>
      </c>
      <c r="N6" s="11">
        <f>[2]Dezembro!$E$17</f>
        <v>79.333333333333329</v>
      </c>
      <c r="O6" s="11">
        <f>[2]Dezembro!$E$18</f>
        <v>67.625</v>
      </c>
      <c r="P6" s="11">
        <f>[2]Dezembro!$E$19</f>
        <v>76.541666666666671</v>
      </c>
      <c r="Q6" s="11">
        <f>[2]Dezembro!$E$20</f>
        <v>69.125</v>
      </c>
      <c r="R6" s="11">
        <f>[2]Dezembro!$E$21</f>
        <v>67.541666666666671</v>
      </c>
      <c r="S6" s="11">
        <f>[2]Dezembro!$E$22</f>
        <v>89.916666666666671</v>
      </c>
      <c r="T6" s="11">
        <f>[2]Dezembro!$E$23</f>
        <v>83.666666666666671</v>
      </c>
      <c r="U6" s="11">
        <f>[2]Dezembro!$E$24</f>
        <v>76.666666666666671</v>
      </c>
      <c r="V6" s="11">
        <f>[2]Dezembro!$E$25</f>
        <v>71.75</v>
      </c>
      <c r="W6" s="11">
        <f>[2]Dezembro!$E$26</f>
        <v>70.75</v>
      </c>
      <c r="X6" s="11">
        <f>[2]Dezembro!$E$27</f>
        <v>69.75</v>
      </c>
      <c r="Y6" s="11">
        <f>[2]Dezembro!$E$28</f>
        <v>70.541666666666671</v>
      </c>
      <c r="Z6" s="11">
        <f>[2]Dezembro!$E$29</f>
        <v>83.708333333333329</v>
      </c>
      <c r="AA6" s="11">
        <f>[2]Dezembro!$E$30</f>
        <v>75.458333333333329</v>
      </c>
      <c r="AB6" s="11">
        <f>[2]Dezembro!$E$31</f>
        <v>67.291666666666671</v>
      </c>
      <c r="AC6" s="11">
        <f>[2]Dezembro!$E$32</f>
        <v>70.416666666666671</v>
      </c>
      <c r="AD6" s="11">
        <f>[2]Dezembro!$E$33</f>
        <v>58.25</v>
      </c>
      <c r="AE6" s="11">
        <f>[2]Dezembro!$E$34</f>
        <v>55.75</v>
      </c>
      <c r="AF6" s="11">
        <f>[2]Dezembro!$E$35</f>
        <v>66.458333333333329</v>
      </c>
      <c r="AG6" s="90">
        <f t="shared" si="1"/>
        <v>74.068548387096783</v>
      </c>
    </row>
    <row r="7" spans="1:37" x14ac:dyDescent="0.2">
      <c r="A7" s="57" t="s">
        <v>90</v>
      </c>
      <c r="B7" s="11">
        <f>[3]Dezembro!$E$5</f>
        <v>62.916666666666664</v>
      </c>
      <c r="C7" s="11">
        <f>[3]Dezembro!$E$6</f>
        <v>75.666666666666671</v>
      </c>
      <c r="D7" s="11">
        <f>[3]Dezembro!$E$7</f>
        <v>80.416666666666671</v>
      </c>
      <c r="E7" s="11">
        <f>[3]Dezembro!$E$8</f>
        <v>88</v>
      </c>
      <c r="F7" s="11">
        <f>[3]Dezembro!$E$9</f>
        <v>84.625</v>
      </c>
      <c r="G7" s="11">
        <f>[3]Dezembro!$E$10</f>
        <v>82.041666666666671</v>
      </c>
      <c r="H7" s="11">
        <f>[3]Dezembro!$E$11</f>
        <v>84.041666666666671</v>
      </c>
      <c r="I7" s="11">
        <f>[3]Dezembro!$E$12</f>
        <v>75.458333333333329</v>
      </c>
      <c r="J7" s="11">
        <f>[3]Dezembro!$E$13</f>
        <v>81</v>
      </c>
      <c r="K7" s="11">
        <f>[3]Dezembro!$E$14</f>
        <v>81.583333333333329</v>
      </c>
      <c r="L7" s="11">
        <f>[3]Dezembro!$E$15</f>
        <v>87.208333333333329</v>
      </c>
      <c r="M7" s="11">
        <f>[3]Dezembro!$E$16</f>
        <v>78.666666666666671</v>
      </c>
      <c r="N7" s="11">
        <f>[3]Dezembro!$E$17</f>
        <v>80.833333333333329</v>
      </c>
      <c r="O7" s="11">
        <f>[3]Dezembro!$E$18</f>
        <v>77.416666666666671</v>
      </c>
      <c r="P7" s="11">
        <f>[3]Dezembro!$E$19</f>
        <v>72.083333333333329</v>
      </c>
      <c r="Q7" s="11">
        <f>[3]Dezembro!$E$20</f>
        <v>61.458333333333336</v>
      </c>
      <c r="R7" s="11">
        <f>[3]Dezembro!$E$21</f>
        <v>60.833333333333336</v>
      </c>
      <c r="S7" s="11">
        <f>[3]Dezembro!$E$22</f>
        <v>80.041666666666671</v>
      </c>
      <c r="T7" s="11">
        <f>[3]Dezembro!$E$23</f>
        <v>86.833333333333329</v>
      </c>
      <c r="U7" s="11">
        <f>[3]Dezembro!$E$24</f>
        <v>76.708333333333329</v>
      </c>
      <c r="V7" s="11">
        <f>[3]Dezembro!$E$25</f>
        <v>67.625</v>
      </c>
      <c r="W7" s="11">
        <f>[3]Dezembro!$E$26</f>
        <v>64.083333333333329</v>
      </c>
      <c r="X7" s="11">
        <f>[3]Dezembro!$E$27</f>
        <v>63</v>
      </c>
      <c r="Y7" s="11">
        <f>[3]Dezembro!$E$28</f>
        <v>61.583333333333336</v>
      </c>
      <c r="Z7" s="11">
        <f>[3]Dezembro!$E$29</f>
        <v>80.666666666666671</v>
      </c>
      <c r="AA7" s="11">
        <f>[3]Dezembro!$E$30</f>
        <v>72.708333333333329</v>
      </c>
      <c r="AB7" s="11">
        <f>[3]Dezembro!$E$31</f>
        <v>64.541666666666671</v>
      </c>
      <c r="AC7" s="11">
        <f>[3]Dezembro!$E$32</f>
        <v>70.625</v>
      </c>
      <c r="AD7" s="11">
        <f>[3]Dezembro!$E$33</f>
        <v>68.291666666666671</v>
      </c>
      <c r="AE7" s="11">
        <f>[3]Dezembro!$E$34</f>
        <v>55.958333333333336</v>
      </c>
      <c r="AF7" s="11">
        <f>[3]Dezembro!$E$35</f>
        <v>71.416666666666671</v>
      </c>
      <c r="AG7" s="90">
        <f t="shared" si="1"/>
        <v>74.139784946236546</v>
      </c>
    </row>
    <row r="8" spans="1:37" x14ac:dyDescent="0.2">
      <c r="A8" s="57" t="s">
        <v>1</v>
      </c>
      <c r="B8" s="11">
        <f>[4]Dezembro!$E$5</f>
        <v>55.583333333333336</v>
      </c>
      <c r="C8" s="11">
        <f>[4]Dezembro!$E$6</f>
        <v>63</v>
      </c>
      <c r="D8" s="11">
        <f>[4]Dezembro!$E$7</f>
        <v>63.958333333333336</v>
      </c>
      <c r="E8" s="11">
        <f>[4]Dezembro!$E$8</f>
        <v>76.125</v>
      </c>
      <c r="F8" s="11">
        <f>[4]Dezembro!$E$9</f>
        <v>74.333333333333329</v>
      </c>
      <c r="G8" s="11">
        <f>[4]Dezembro!$E$10</f>
        <v>75.791666666666671</v>
      </c>
      <c r="H8" s="11">
        <f>[4]Dezembro!$E$11</f>
        <v>63.041666666666664</v>
      </c>
      <c r="I8" s="11">
        <f>[4]Dezembro!$E$12</f>
        <v>57.208333333333336</v>
      </c>
      <c r="J8" s="11">
        <f>[4]Dezembro!$E$13</f>
        <v>54.666666666666664</v>
      </c>
      <c r="K8" s="11">
        <f>[4]Dezembro!$E$14</f>
        <v>62.125</v>
      </c>
      <c r="L8" s="11">
        <f>[4]Dezembro!$E$15</f>
        <v>71.458333333333329</v>
      </c>
      <c r="M8" s="11">
        <f>[4]Dezembro!$E$16</f>
        <v>71.5</v>
      </c>
      <c r="N8" s="11">
        <f>[4]Dezembro!$E$17</f>
        <v>65.791666666666671</v>
      </c>
      <c r="O8" s="11">
        <f>[4]Dezembro!$E$18</f>
        <v>62.347826086956523</v>
      </c>
      <c r="P8" s="11">
        <f>[4]Dezembro!$E$19</f>
        <v>55.875</v>
      </c>
      <c r="Q8" s="11">
        <f>[4]Dezembro!$E$20</f>
        <v>59.083333333333336</v>
      </c>
      <c r="R8" s="11">
        <f>[4]Dezembro!$E$21</f>
        <v>62.666666666666664</v>
      </c>
      <c r="S8" s="11">
        <f>[4]Dezembro!$E$22</f>
        <v>90.541666666666671</v>
      </c>
      <c r="T8" s="11">
        <f>[4]Dezembro!$E$23</f>
        <v>79.458333333333329</v>
      </c>
      <c r="U8" s="11">
        <f>[4]Dezembro!$E$24</f>
        <v>69.625</v>
      </c>
      <c r="V8" s="11">
        <f>[4]Dezembro!$E$25</f>
        <v>59.583333333333336</v>
      </c>
      <c r="W8" s="11">
        <f>[4]Dezembro!$E$26</f>
        <v>52.666666666666664</v>
      </c>
      <c r="X8" s="11">
        <f>[4]Dezembro!$E$27</f>
        <v>49.458333333333336</v>
      </c>
      <c r="Y8" s="11">
        <f>[4]Dezembro!$E$28</f>
        <v>60.708333333333336</v>
      </c>
      <c r="Z8" s="11">
        <f>[4]Dezembro!$E$29</f>
        <v>71.916666666666671</v>
      </c>
      <c r="AA8" s="11">
        <f>[4]Dezembro!$E$30</f>
        <v>65.291666666666671</v>
      </c>
      <c r="AB8" s="11">
        <f>[4]Dezembro!$E$31</f>
        <v>60.875</v>
      </c>
      <c r="AC8" s="11">
        <f>[4]Dezembro!$E$32</f>
        <v>71.583333333333329</v>
      </c>
      <c r="AD8" s="11">
        <f>[4]Dezembro!$E$33</f>
        <v>66.458333333333329</v>
      </c>
      <c r="AE8" s="11">
        <f>[4]Dezembro!$E$34</f>
        <v>53.916666666666664</v>
      </c>
      <c r="AF8" s="11">
        <f>[4]Dezembro!$E$35</f>
        <v>62.583333333333336</v>
      </c>
      <c r="AG8" s="90">
        <f t="shared" si="1"/>
        <v>64.813639551192139</v>
      </c>
    </row>
    <row r="9" spans="1:37" hidden="1" x14ac:dyDescent="0.2">
      <c r="A9" s="129" t="s">
        <v>153</v>
      </c>
      <c r="B9" s="11" t="str">
        <f>[5]Dezembro!$E$5</f>
        <v>*</v>
      </c>
      <c r="C9" s="11" t="str">
        <f>[5]Dezembro!$E$6</f>
        <v>*</v>
      </c>
      <c r="D9" s="11" t="str">
        <f>[5]Dezembro!$E$7</f>
        <v>*</v>
      </c>
      <c r="E9" s="11" t="str">
        <f>[5]Dezembro!$E$8</f>
        <v>*</v>
      </c>
      <c r="F9" s="11" t="str">
        <f>[5]Dezembro!$E$9</f>
        <v>*</v>
      </c>
      <c r="G9" s="11" t="str">
        <f>[5]Dezembro!$E$10</f>
        <v>*</v>
      </c>
      <c r="H9" s="11" t="str">
        <f>[5]Dezembro!$E$11</f>
        <v>*</v>
      </c>
      <c r="I9" s="11" t="str">
        <f>[5]Dezembro!$E$12</f>
        <v>*</v>
      </c>
      <c r="J9" s="11" t="str">
        <f>[5]Dezembro!$E$13</f>
        <v>*</v>
      </c>
      <c r="K9" s="11" t="str">
        <f>[5]Dezembro!$E$14</f>
        <v>*</v>
      </c>
      <c r="L9" s="11" t="str">
        <f>[5]Dezembro!$E$15</f>
        <v>*</v>
      </c>
      <c r="M9" s="11" t="str">
        <f>[5]Dezembro!$E$16</f>
        <v>*</v>
      </c>
      <c r="N9" s="11" t="str">
        <f>[5]Dezembro!$E$17</f>
        <v>*</v>
      </c>
      <c r="O9" s="11" t="str">
        <f>[5]Dezembro!$E$18</f>
        <v>*</v>
      </c>
      <c r="P9" s="11" t="str">
        <f>[5]Dezembro!$E$19</f>
        <v>*</v>
      </c>
      <c r="Q9" s="11" t="str">
        <f>[5]Dezembro!$E$20</f>
        <v>*</v>
      </c>
      <c r="R9" s="11" t="str">
        <f>[5]Dezembro!$E$21</f>
        <v>*</v>
      </c>
      <c r="S9" s="11" t="str">
        <f>[5]Dezembro!$E$22</f>
        <v>*</v>
      </c>
      <c r="T9" s="11" t="str">
        <f>[5]Dezembro!$E$23</f>
        <v>*</v>
      </c>
      <c r="U9" s="11" t="str">
        <f>[5]Dezembro!$E$24</f>
        <v>*</v>
      </c>
      <c r="V9" s="11" t="str">
        <f>[5]Dezembro!$E$25</f>
        <v>*</v>
      </c>
      <c r="W9" s="11" t="str">
        <f>[5]Dezembro!$E$26</f>
        <v>*</v>
      </c>
      <c r="X9" s="11" t="str">
        <f>[5]Dezembro!$E$27</f>
        <v>*</v>
      </c>
      <c r="Y9" s="11" t="str">
        <f>[5]Dezembro!$E$28</f>
        <v>*</v>
      </c>
      <c r="Z9" s="11" t="str">
        <f>[5]Dezembro!$E$29</f>
        <v>*</v>
      </c>
      <c r="AA9" s="11" t="str">
        <f>[5]Dezembro!$E$30</f>
        <v>*</v>
      </c>
      <c r="AB9" s="11" t="str">
        <f>[5]Dezembro!$E$31</f>
        <v>*</v>
      </c>
      <c r="AC9" s="11" t="str">
        <f>[5]Dezembro!$E$32</f>
        <v>*</v>
      </c>
      <c r="AD9" s="11" t="str">
        <f>[5]Dezembro!$E$33</f>
        <v>*</v>
      </c>
      <c r="AE9" s="11" t="str">
        <f>[5]Dezembro!$E$34</f>
        <v>*</v>
      </c>
      <c r="AF9" s="11" t="str">
        <f>[5]Dezembro!$E$35</f>
        <v>*</v>
      </c>
      <c r="AG9" s="90" t="e">
        <f t="shared" si="1"/>
        <v>#DIV/0!</v>
      </c>
    </row>
    <row r="10" spans="1:37" x14ac:dyDescent="0.2">
      <c r="A10" s="57" t="s">
        <v>97</v>
      </c>
      <c r="B10" s="11">
        <f>[6]Dezembro!$E$5</f>
        <v>70.041666666666671</v>
      </c>
      <c r="C10" s="11">
        <f>[6]Dezembro!$E$6</f>
        <v>72.458333333333329</v>
      </c>
      <c r="D10" s="11">
        <f>[6]Dezembro!$E$7</f>
        <v>79.25</v>
      </c>
      <c r="E10" s="11">
        <f>[6]Dezembro!$E$8</f>
        <v>92.208333333333329</v>
      </c>
      <c r="F10" s="11">
        <f>[6]Dezembro!$E$9</f>
        <v>90.916666666666671</v>
      </c>
      <c r="G10" s="11">
        <f>[6]Dezembro!$E$10</f>
        <v>83.375</v>
      </c>
      <c r="H10" s="11">
        <f>[6]Dezembro!$E$11</f>
        <v>83.625</v>
      </c>
      <c r="I10" s="11">
        <f>[6]Dezembro!$E$12</f>
        <v>78.833333333333329</v>
      </c>
      <c r="J10" s="11">
        <f>[6]Dezembro!$E$13</f>
        <v>82.875</v>
      </c>
      <c r="K10" s="11">
        <f>[6]Dezembro!$E$14</f>
        <v>88.875</v>
      </c>
      <c r="L10" s="11">
        <f>[6]Dezembro!$E$15</f>
        <v>91.166666666666671</v>
      </c>
      <c r="M10" s="11">
        <f>[6]Dezembro!$E$16</f>
        <v>84.5</v>
      </c>
      <c r="N10" s="11">
        <f>[6]Dezembro!$E$17</f>
        <v>81.75</v>
      </c>
      <c r="O10" s="11">
        <f>[6]Dezembro!$E$18</f>
        <v>78.291666666666671</v>
      </c>
      <c r="P10" s="11">
        <f>[6]Dezembro!$E$19</f>
        <v>82.416666666666671</v>
      </c>
      <c r="Q10" s="11">
        <f>[6]Dezembro!$E$20</f>
        <v>84.166666666666671</v>
      </c>
      <c r="R10" s="11">
        <f>[6]Dezembro!$E$21</f>
        <v>83.458333333333329</v>
      </c>
      <c r="S10" s="11">
        <f>[6]Dezembro!$E$22</f>
        <v>92.166666666666671</v>
      </c>
      <c r="T10" s="11">
        <f>[6]Dezembro!$E$23</f>
        <v>89.5</v>
      </c>
      <c r="U10" s="11">
        <f>[6]Dezembro!$E$24</f>
        <v>84.833333333333329</v>
      </c>
      <c r="V10" s="11">
        <f>[6]Dezembro!$E$25</f>
        <v>73.791666666666671</v>
      </c>
      <c r="W10" s="11">
        <f>[6]Dezembro!$E$26</f>
        <v>69.666666666666671</v>
      </c>
      <c r="X10" s="11">
        <f>[6]Dezembro!$E$27</f>
        <v>69.041666666666671</v>
      </c>
      <c r="Y10" s="11">
        <f>[6]Dezembro!$E$28</f>
        <v>73.666666666666671</v>
      </c>
      <c r="Z10" s="11">
        <f>[6]Dezembro!$E$29</f>
        <v>84.166666666666671</v>
      </c>
      <c r="AA10" s="11">
        <f>[6]Dezembro!$E$30</f>
        <v>83.625</v>
      </c>
      <c r="AB10" s="11">
        <f>[6]Dezembro!$E$31</f>
        <v>78.708333333333329</v>
      </c>
      <c r="AC10" s="11">
        <f>[6]Dezembro!$E$32</f>
        <v>87.708333333333329</v>
      </c>
      <c r="AD10" s="11">
        <f>[6]Dezembro!$E$33</f>
        <v>81.625</v>
      </c>
      <c r="AE10" s="11">
        <f>[6]Dezembro!$E$34</f>
        <v>74.625</v>
      </c>
      <c r="AF10" s="11">
        <f>[6]Dezembro!$E$35</f>
        <v>81.958333333333329</v>
      </c>
      <c r="AG10" s="90">
        <f t="shared" si="1"/>
        <v>81.719086021505404</v>
      </c>
    </row>
    <row r="11" spans="1:37" x14ac:dyDescent="0.2">
      <c r="A11" s="57" t="s">
        <v>52</v>
      </c>
      <c r="B11" s="11">
        <f>[7]Dezembro!$E$5</f>
        <v>58.166666666666664</v>
      </c>
      <c r="C11" s="11">
        <f>[7]Dezembro!$E$6</f>
        <v>71.13636363636364</v>
      </c>
      <c r="D11" s="11">
        <f>[7]Dezembro!$E$7</f>
        <v>72.478260869565219</v>
      </c>
      <c r="E11" s="11">
        <f>[7]Dezembro!$E$8</f>
        <v>78.2</v>
      </c>
      <c r="F11" s="11">
        <f>[7]Dezembro!$E$9</f>
        <v>77.769230769230774</v>
      </c>
      <c r="G11" s="11">
        <f>[7]Dezembro!$E$10</f>
        <v>73.36363636363636</v>
      </c>
      <c r="H11" s="11">
        <f>[7]Dezembro!$E$11</f>
        <v>71.07692307692308</v>
      </c>
      <c r="I11" s="11">
        <f>[7]Dezembro!$E$12</f>
        <v>64.714285714285708</v>
      </c>
      <c r="J11" s="11">
        <f>[7]Dezembro!$E$13</f>
        <v>67.142857142857139</v>
      </c>
      <c r="K11" s="11">
        <f>[7]Dezembro!$E$14</f>
        <v>74.294117647058826</v>
      </c>
      <c r="L11" s="11">
        <f>[7]Dezembro!$E$15</f>
        <v>66.166666666666671</v>
      </c>
      <c r="M11" s="11">
        <f>[7]Dezembro!$E$16</f>
        <v>68.2</v>
      </c>
      <c r="N11" s="11">
        <f>[7]Dezembro!$E$17</f>
        <v>87.333333333333329</v>
      </c>
      <c r="O11" s="11">
        <f>[7]Dezembro!$E$18</f>
        <v>67.92307692307692</v>
      </c>
      <c r="P11" s="11">
        <f>[7]Dezembro!$E$19</f>
        <v>66.833333333333329</v>
      </c>
      <c r="Q11" s="11">
        <f>[7]Dezembro!$E$20</f>
        <v>59.782608695652172</v>
      </c>
      <c r="R11" s="11">
        <f>[7]Dezembro!$E$21</f>
        <v>57.25</v>
      </c>
      <c r="S11" s="11">
        <f>[7]Dezembro!$E$22</f>
        <v>77.94736842105263</v>
      </c>
      <c r="T11" s="11">
        <f>[7]Dezembro!$E$23</f>
        <v>75.916666666666671</v>
      </c>
      <c r="U11" s="11">
        <f>[7]Dezembro!$E$24</f>
        <v>68.111111111111114</v>
      </c>
      <c r="V11" s="11">
        <f>[7]Dezembro!$E$25</f>
        <v>60.875</v>
      </c>
      <c r="W11" s="11">
        <f>[7]Dezembro!$E$26</f>
        <v>55.958333333333336</v>
      </c>
      <c r="X11" s="11">
        <f>[7]Dezembro!$E$27</f>
        <v>58.541666666666664</v>
      </c>
      <c r="Y11" s="11">
        <f>[7]Dezembro!$E$28</f>
        <v>60.708333333333336</v>
      </c>
      <c r="Z11" s="11">
        <f>[7]Dezembro!$E$29</f>
        <v>67.117647058823536</v>
      </c>
      <c r="AA11" s="11">
        <f>[7]Dezembro!$E$30</f>
        <v>66.058823529411768</v>
      </c>
      <c r="AB11" s="11">
        <f>[7]Dezembro!$E$31</f>
        <v>64.150000000000006</v>
      </c>
      <c r="AC11" s="11">
        <f>[7]Dezembro!$E$32</f>
        <v>68.208333333333329</v>
      </c>
      <c r="AD11" s="11">
        <f>[7]Dezembro!$E$33</f>
        <v>55.846153846153847</v>
      </c>
      <c r="AE11" s="11">
        <f>[7]Dezembro!$E$34</f>
        <v>67.478260869565219</v>
      </c>
      <c r="AF11" s="11">
        <f>[7]Dezembro!$E$35</f>
        <v>66.705882352941174</v>
      </c>
      <c r="AG11" s="90">
        <f t="shared" si="1"/>
        <v>67.595320689065886</v>
      </c>
    </row>
    <row r="12" spans="1:37" hidden="1" x14ac:dyDescent="0.2">
      <c r="A12" s="128" t="s">
        <v>31</v>
      </c>
      <c r="B12" s="11" t="str">
        <f>[8]Dezembro!$E$5</f>
        <v>*</v>
      </c>
      <c r="C12" s="11" t="str">
        <f>[8]Dezembro!$E$6</f>
        <v>*</v>
      </c>
      <c r="D12" s="11" t="str">
        <f>[8]Dezembro!$E$7</f>
        <v>*</v>
      </c>
      <c r="E12" s="11" t="str">
        <f>[8]Dezembro!$E$8</f>
        <v>*</v>
      </c>
      <c r="F12" s="11" t="str">
        <f>[8]Dezembro!$E$9</f>
        <v>*</v>
      </c>
      <c r="G12" s="11" t="str">
        <f>[8]Dezembro!$E$10</f>
        <v>*</v>
      </c>
      <c r="H12" s="11" t="str">
        <f>[8]Dezembro!$E$11</f>
        <v>*</v>
      </c>
      <c r="I12" s="11" t="str">
        <f>[8]Dezembro!$E$12</f>
        <v>*</v>
      </c>
      <c r="J12" s="11" t="str">
        <f>[8]Dezembro!$E$13</f>
        <v>*</v>
      </c>
      <c r="K12" s="11" t="str">
        <f>[8]Dezembro!$E$14</f>
        <v>*</v>
      </c>
      <c r="L12" s="11" t="str">
        <f>[8]Dezembro!$E$15</f>
        <v>*</v>
      </c>
      <c r="M12" s="11" t="str">
        <f>[8]Dezembro!$E$16</f>
        <v>*</v>
      </c>
      <c r="N12" s="11" t="str">
        <f>[8]Dezembro!$E$17</f>
        <v>*</v>
      </c>
      <c r="O12" s="11" t="str">
        <f>[8]Dezembro!$E$18</f>
        <v>*</v>
      </c>
      <c r="P12" s="11" t="str">
        <f>[8]Dezembro!$E$19</f>
        <v>*</v>
      </c>
      <c r="Q12" s="11" t="str">
        <f>[8]Dezembro!$E$20</f>
        <v>*</v>
      </c>
      <c r="R12" s="11" t="str">
        <f>[8]Dezembro!$E$21</f>
        <v>*</v>
      </c>
      <c r="S12" s="11" t="str">
        <f>[8]Dezembro!$E$22</f>
        <v>*</v>
      </c>
      <c r="T12" s="11" t="str">
        <f>[8]Dezembro!$E$23</f>
        <v>*</v>
      </c>
      <c r="U12" s="11" t="str">
        <f>[8]Dezembro!$E$24</f>
        <v>*</v>
      </c>
      <c r="V12" s="11" t="str">
        <f>[8]Dezembro!$E$25</f>
        <v>*</v>
      </c>
      <c r="W12" s="11" t="str">
        <f>[8]Dezembro!$E$26</f>
        <v>*</v>
      </c>
      <c r="X12" s="11" t="str">
        <f>[8]Dezembro!$E$27</f>
        <v>*</v>
      </c>
      <c r="Y12" s="11" t="str">
        <f>[8]Dezembro!$E$28</f>
        <v>*</v>
      </c>
      <c r="Z12" s="11" t="str">
        <f>[8]Dezembro!$E$29</f>
        <v>*</v>
      </c>
      <c r="AA12" s="11" t="str">
        <f>[8]Dezembro!$E$30</f>
        <v>*</v>
      </c>
      <c r="AB12" s="11" t="str">
        <f>[8]Dezembro!$E$31</f>
        <v>*</v>
      </c>
      <c r="AC12" s="11" t="str">
        <f>[8]Dezembro!$E$32</f>
        <v>*</v>
      </c>
      <c r="AD12" s="11" t="str">
        <f>[8]Dezembro!$E$33</f>
        <v>*</v>
      </c>
      <c r="AE12" s="11" t="str">
        <f>[8]Dezembro!$E$34</f>
        <v>*</v>
      </c>
      <c r="AF12" s="11" t="str">
        <f>[8]Dezembro!$E$35</f>
        <v>*</v>
      </c>
      <c r="AG12" s="90" t="e">
        <f t="shared" si="1"/>
        <v>#DIV/0!</v>
      </c>
    </row>
    <row r="13" spans="1:37" hidden="1" x14ac:dyDescent="0.2">
      <c r="A13" s="129" t="s">
        <v>100</v>
      </c>
      <c r="B13" s="11" t="str">
        <f>[9]Dezembro!$E$5</f>
        <v>*</v>
      </c>
      <c r="C13" s="11" t="str">
        <f>[9]Dezembro!$E$6</f>
        <v>*</v>
      </c>
      <c r="D13" s="11" t="str">
        <f>[9]Dezembro!$E$7</f>
        <v>*</v>
      </c>
      <c r="E13" s="11" t="str">
        <f>[9]Dezembro!$E$8</f>
        <v>*</v>
      </c>
      <c r="F13" s="11" t="str">
        <f>[9]Dezembro!$E$9</f>
        <v>*</v>
      </c>
      <c r="G13" s="11" t="str">
        <f>[9]Dezembro!$E$10</f>
        <v>*</v>
      </c>
      <c r="H13" s="11" t="str">
        <f>[9]Dezembro!$E$11</f>
        <v>*</v>
      </c>
      <c r="I13" s="11" t="str">
        <f>[9]Dezembro!$E$12</f>
        <v>*</v>
      </c>
      <c r="J13" s="11" t="str">
        <f>[9]Dezembro!$E$13</f>
        <v>*</v>
      </c>
      <c r="K13" s="11" t="str">
        <f>[9]Dezembro!$E$14</f>
        <v>*</v>
      </c>
      <c r="L13" s="11" t="str">
        <f>[9]Dezembro!$E$15</f>
        <v>*</v>
      </c>
      <c r="M13" s="11" t="str">
        <f>[9]Dezembro!$E$16</f>
        <v>*</v>
      </c>
      <c r="N13" s="11" t="str">
        <f>[9]Dezembro!$E$17</f>
        <v>*</v>
      </c>
      <c r="O13" s="11" t="str">
        <f>[9]Dezembro!$E$18</f>
        <v>*</v>
      </c>
      <c r="P13" s="11" t="str">
        <f>[9]Dezembro!$E$19</f>
        <v>*</v>
      </c>
      <c r="Q13" s="11" t="str">
        <f>[9]Dezembro!$E$20</f>
        <v>*</v>
      </c>
      <c r="R13" s="11" t="str">
        <f>[9]Dezembro!$E$21</f>
        <v>*</v>
      </c>
      <c r="S13" s="11" t="str">
        <f>[9]Dezembro!$E$22</f>
        <v>*</v>
      </c>
      <c r="T13" s="11" t="str">
        <f>[9]Dezembro!$E$23</f>
        <v>*</v>
      </c>
      <c r="U13" s="11" t="str">
        <f>[9]Dezembro!$E$24</f>
        <v>*</v>
      </c>
      <c r="V13" s="11" t="str">
        <f>[9]Dezembro!$E$25</f>
        <v>*</v>
      </c>
      <c r="W13" s="11" t="str">
        <f>[9]Dezembro!$E$26</f>
        <v>*</v>
      </c>
      <c r="X13" s="11" t="str">
        <f>[9]Dezembro!$E$27</f>
        <v>*</v>
      </c>
      <c r="Y13" s="11" t="str">
        <f>[9]Dezembro!$E$28</f>
        <v>*</v>
      </c>
      <c r="Z13" s="11" t="str">
        <f>[9]Dezembro!$E$29</f>
        <v>*</v>
      </c>
      <c r="AA13" s="11" t="str">
        <f>[9]Dezembro!$E$30</f>
        <v>*</v>
      </c>
      <c r="AB13" s="11" t="str">
        <f>[9]Dezembro!$E$31</f>
        <v>*</v>
      </c>
      <c r="AC13" s="11" t="str">
        <f>[9]Dezembro!$E$32</f>
        <v>*</v>
      </c>
      <c r="AD13" s="11" t="str">
        <f>[9]Dezembro!$E$33</f>
        <v>*</v>
      </c>
      <c r="AE13" s="11" t="str">
        <f>[9]Dezembro!$E$34</f>
        <v>*</v>
      </c>
      <c r="AF13" s="11" t="str">
        <f>[9]Dezembro!$E$35</f>
        <v>*</v>
      </c>
      <c r="AG13" s="90" t="e">
        <f t="shared" si="1"/>
        <v>#DIV/0!</v>
      </c>
    </row>
    <row r="14" spans="1:37" hidden="1" x14ac:dyDescent="0.2">
      <c r="A14" s="128" t="s">
        <v>104</v>
      </c>
      <c r="B14" s="11" t="str">
        <f>[10]Dezembro!$E$5</f>
        <v>*</v>
      </c>
      <c r="C14" s="11" t="str">
        <f>[10]Dezembro!$E$6</f>
        <v>*</v>
      </c>
      <c r="D14" s="11" t="str">
        <f>[10]Dezembro!$E$7</f>
        <v>*</v>
      </c>
      <c r="E14" s="11" t="str">
        <f>[10]Dezembro!$E$8</f>
        <v>*</v>
      </c>
      <c r="F14" s="11" t="str">
        <f>[10]Dezembro!$E$9</f>
        <v>*</v>
      </c>
      <c r="G14" s="11" t="str">
        <f>[10]Dezembro!$E$10</f>
        <v>*</v>
      </c>
      <c r="H14" s="11" t="str">
        <f>[10]Dezembro!$E$11</f>
        <v>*</v>
      </c>
      <c r="I14" s="11" t="str">
        <f>[10]Dezembro!$E$12</f>
        <v>*</v>
      </c>
      <c r="J14" s="11" t="str">
        <f>[10]Dezembro!$E$13</f>
        <v>*</v>
      </c>
      <c r="K14" s="11" t="str">
        <f>[10]Dezembro!$E$14</f>
        <v>*</v>
      </c>
      <c r="L14" s="11" t="str">
        <f>[10]Dezembro!$E$15</f>
        <v>*</v>
      </c>
      <c r="M14" s="11" t="str">
        <f>[10]Dezembro!$E$16</f>
        <v>*</v>
      </c>
      <c r="N14" s="11" t="str">
        <f>[10]Dezembro!$E$17</f>
        <v>*</v>
      </c>
      <c r="O14" s="11" t="str">
        <f>[10]Dezembro!$E$18</f>
        <v>*</v>
      </c>
      <c r="P14" s="11" t="str">
        <f>[10]Dezembro!$E$19</f>
        <v>*</v>
      </c>
      <c r="Q14" s="11" t="str">
        <f>[10]Dezembro!$E$20</f>
        <v>*</v>
      </c>
      <c r="R14" s="11" t="str">
        <f>[10]Dezembro!$E$21</f>
        <v>*</v>
      </c>
      <c r="S14" s="11" t="str">
        <f>[10]Dezembro!$E$22</f>
        <v>*</v>
      </c>
      <c r="T14" s="11" t="str">
        <f>[10]Dezembro!$E$23</f>
        <v>*</v>
      </c>
      <c r="U14" s="11" t="str">
        <f>[10]Dezembro!$E$24</f>
        <v>*</v>
      </c>
      <c r="V14" s="11" t="str">
        <f>[10]Dezembro!$E$25</f>
        <v>*</v>
      </c>
      <c r="W14" s="11" t="str">
        <f>[10]Dezembro!$E$26</f>
        <v>*</v>
      </c>
      <c r="X14" s="11" t="str">
        <f>[10]Dezembro!$E$27</f>
        <v>*</v>
      </c>
      <c r="Y14" s="11" t="str">
        <f>[10]Dezembro!$E$28</f>
        <v>*</v>
      </c>
      <c r="Z14" s="11" t="str">
        <f>[10]Dezembro!$E$29</f>
        <v>*</v>
      </c>
      <c r="AA14" s="11" t="str">
        <f>[10]Dezembro!$E$30</f>
        <v>*</v>
      </c>
      <c r="AB14" s="11" t="str">
        <f>[10]Dezembro!$E$31</f>
        <v>*</v>
      </c>
      <c r="AC14" s="11" t="str">
        <f>[10]Dezembro!$E$32</f>
        <v>*</v>
      </c>
      <c r="AD14" s="11" t="str">
        <f>[10]Dezembro!$E$33</f>
        <v>*</v>
      </c>
      <c r="AE14" s="11" t="str">
        <f>[10]Dezembro!$E$34</f>
        <v>*</v>
      </c>
      <c r="AF14" s="11" t="str">
        <f>[10]Dezembro!$E$35</f>
        <v>*</v>
      </c>
      <c r="AG14" s="90" t="e">
        <f t="shared" si="1"/>
        <v>#DIV/0!</v>
      </c>
      <c r="AK14" t="s">
        <v>35</v>
      </c>
    </row>
    <row r="15" spans="1:37" x14ac:dyDescent="0.2">
      <c r="A15" s="57" t="s">
        <v>107</v>
      </c>
      <c r="B15" s="11">
        <f>[11]Dezembro!$E$5</f>
        <v>66.958333333333329</v>
      </c>
      <c r="C15" s="11">
        <f>[11]Dezembro!$E$6</f>
        <v>81.291666666666671</v>
      </c>
      <c r="D15" s="11">
        <f>[11]Dezembro!$E$7</f>
        <v>85.041666666666671</v>
      </c>
      <c r="E15" s="11">
        <f>[11]Dezembro!$E$8</f>
        <v>84.125</v>
      </c>
      <c r="F15" s="11">
        <f>[11]Dezembro!$E$9</f>
        <v>82.208333333333329</v>
      </c>
      <c r="G15" s="11">
        <f>[11]Dezembro!$E$10</f>
        <v>78.083333333333329</v>
      </c>
      <c r="H15" s="11">
        <f>[11]Dezembro!$E$11</f>
        <v>75.625</v>
      </c>
      <c r="I15" s="11">
        <f>[11]Dezembro!$E$12</f>
        <v>72.791666666666671</v>
      </c>
      <c r="J15" s="11">
        <f>[11]Dezembro!$E$13</f>
        <v>79.166666666666671</v>
      </c>
      <c r="K15" s="11">
        <f>[11]Dezembro!$E$14</f>
        <v>83.625</v>
      </c>
      <c r="L15" s="11">
        <f>[11]Dezembro!$E$15</f>
        <v>94.5</v>
      </c>
      <c r="M15" s="11">
        <f>[11]Dezembro!$E$16</f>
        <v>82.083333333333329</v>
      </c>
      <c r="N15" s="11">
        <f>[11]Dezembro!$E$17</f>
        <v>86.416666666666671</v>
      </c>
      <c r="O15" s="11">
        <f>[11]Dezembro!$E$18</f>
        <v>76.333333333333329</v>
      </c>
      <c r="P15" s="11">
        <f>[11]Dezembro!$E$19</f>
        <v>74.458333333333329</v>
      </c>
      <c r="Q15" s="11">
        <f>[11]Dezembro!$E$20</f>
        <v>70.708333333333329</v>
      </c>
      <c r="R15" s="11">
        <f>[11]Dezembro!$E$21</f>
        <v>69.416666666666671</v>
      </c>
      <c r="S15" s="11">
        <f>[11]Dezembro!$E$22</f>
        <v>93.083333333333329</v>
      </c>
      <c r="T15" s="11">
        <f>[11]Dezembro!$E$23</f>
        <v>89.541666666666671</v>
      </c>
      <c r="U15" s="11">
        <f>[11]Dezembro!$E$24</f>
        <v>82.041666666666671</v>
      </c>
      <c r="V15" s="11">
        <f>[11]Dezembro!$E$25</f>
        <v>71.958333333333329</v>
      </c>
      <c r="W15" s="11">
        <f>[11]Dezembro!$E$26</f>
        <v>64.791666666666671</v>
      </c>
      <c r="X15" s="11">
        <f>[11]Dezembro!$E$27</f>
        <v>64.791666666666671</v>
      </c>
      <c r="Y15" s="11">
        <f>[11]Dezembro!$E$28</f>
        <v>67.875</v>
      </c>
      <c r="Z15" s="11">
        <f>[11]Dezembro!$E$29</f>
        <v>89.708333333333329</v>
      </c>
      <c r="AA15" s="11">
        <f>[11]Dezembro!$E$30</f>
        <v>83.083333333333329</v>
      </c>
      <c r="AB15" s="11">
        <f>[11]Dezembro!$E$31</f>
        <v>71.375</v>
      </c>
      <c r="AC15" s="11">
        <f>[11]Dezembro!$E$32</f>
        <v>80.916666666666671</v>
      </c>
      <c r="AD15" s="11">
        <f>[11]Dezembro!$E$33</f>
        <v>74.333333333333329</v>
      </c>
      <c r="AE15" s="11">
        <f>[11]Dezembro!$E$34</f>
        <v>65.166666666666671</v>
      </c>
      <c r="AF15" s="11">
        <f>[11]Dezembro!$E$35</f>
        <v>71.041666666666671</v>
      </c>
      <c r="AG15" s="90">
        <f t="shared" si="1"/>
        <v>77.823924731182771</v>
      </c>
      <c r="AK15" t="s">
        <v>35</v>
      </c>
    </row>
    <row r="16" spans="1:37" x14ac:dyDescent="0.2">
      <c r="A16" s="57" t="s">
        <v>154</v>
      </c>
      <c r="B16" s="11">
        <f>[12]Dezembro!$E$5</f>
        <v>75.368421052631575</v>
      </c>
      <c r="C16" s="11">
        <f>[12]Dezembro!$E$6</f>
        <v>70.45</v>
      </c>
      <c r="D16" s="11">
        <f>[12]Dezembro!$E$7</f>
        <v>81.10526315789474</v>
      </c>
      <c r="E16" s="11">
        <f>[12]Dezembro!$E$8</f>
        <v>76.555555555555557</v>
      </c>
      <c r="F16" s="11">
        <f>[12]Dezembro!$E$9</f>
        <v>79.222222222222229</v>
      </c>
      <c r="G16" s="11">
        <f>[12]Dezembro!$E$10</f>
        <v>69.916666666666671</v>
      </c>
      <c r="H16" s="11">
        <f>[12]Dezembro!$E$11</f>
        <v>79.357142857142861</v>
      </c>
      <c r="I16" s="11">
        <f>[12]Dezembro!$E$12</f>
        <v>78.222222222222229</v>
      </c>
      <c r="J16" s="11">
        <f>[12]Dezembro!$E$13</f>
        <v>79.736842105263165</v>
      </c>
      <c r="K16" s="11">
        <f>[12]Dezembro!$E$14</f>
        <v>85.875</v>
      </c>
      <c r="L16" s="11">
        <f>[12]Dezembro!$E$15</f>
        <v>90.111111111111114</v>
      </c>
      <c r="M16" s="11">
        <f>[12]Dezembro!$E$16</f>
        <v>66.916666666666671</v>
      </c>
      <c r="N16" s="11">
        <f>[12]Dezembro!$E$17</f>
        <v>75.400000000000006</v>
      </c>
      <c r="O16" s="11">
        <f>[12]Dezembro!$E$18</f>
        <v>70.25</v>
      </c>
      <c r="P16" s="11">
        <f>[12]Dezembro!$E$19</f>
        <v>72.5</v>
      </c>
      <c r="Q16" s="11">
        <f>[12]Dezembro!$E$20</f>
        <v>71.818181818181813</v>
      </c>
      <c r="R16" s="11">
        <f>[12]Dezembro!$E$21</f>
        <v>74.777777777777771</v>
      </c>
      <c r="S16" s="11">
        <f>[12]Dezembro!$E$22</f>
        <v>80.111111111111114</v>
      </c>
      <c r="T16" s="11">
        <f>[12]Dezembro!$E$23</f>
        <v>74.461538461538467</v>
      </c>
      <c r="U16" s="11">
        <f>[12]Dezembro!$E$24</f>
        <v>76.941176470588232</v>
      </c>
      <c r="V16" s="11">
        <f>[12]Dezembro!$E$25</f>
        <v>57.928571428571431</v>
      </c>
      <c r="W16" s="11">
        <f>[12]Dezembro!$E$26</f>
        <v>61.111111111111114</v>
      </c>
      <c r="X16" s="11">
        <f>[12]Dezembro!$E$27</f>
        <v>59.35</v>
      </c>
      <c r="Y16" s="11">
        <f>[12]Dezembro!$E$28</f>
        <v>71.043478260869563</v>
      </c>
      <c r="Z16" s="11">
        <f>[12]Dezembro!$E$29</f>
        <v>74.461538461538467</v>
      </c>
      <c r="AA16" s="11">
        <f>[12]Dezembro!$E$30</f>
        <v>79.583333333333329</v>
      </c>
      <c r="AB16" s="11">
        <f>[12]Dezembro!$E$31</f>
        <v>69.615384615384613</v>
      </c>
      <c r="AC16" s="11">
        <f>[12]Dezembro!$E$32</f>
        <v>86.666666666666671</v>
      </c>
      <c r="AD16" s="11">
        <f>[12]Dezembro!$E$33</f>
        <v>72</v>
      </c>
      <c r="AE16" s="11">
        <f>[12]Dezembro!$E$34</f>
        <v>69.25</v>
      </c>
      <c r="AF16" s="11">
        <f>[12]Dezembro!$E$35</f>
        <v>79.785714285714292</v>
      </c>
      <c r="AG16" s="90">
        <f t="shared" si="1"/>
        <v>74.512667658702043</v>
      </c>
    </row>
    <row r="17" spans="1:38" x14ac:dyDescent="0.2">
      <c r="A17" s="57" t="s">
        <v>2</v>
      </c>
      <c r="B17" s="11">
        <f>[13]Dezembro!$E$5</f>
        <v>63.75</v>
      </c>
      <c r="C17" s="11">
        <f>[13]Dezembro!$E$6</f>
        <v>71.25</v>
      </c>
      <c r="D17" s="11">
        <f>[13]Dezembro!$E$7</f>
        <v>71.333333333333329</v>
      </c>
      <c r="E17" s="11">
        <f>[13]Dezembro!$E$8</f>
        <v>80.208333333333329</v>
      </c>
      <c r="F17" s="11">
        <f>[13]Dezembro!$E$9</f>
        <v>78.458333333333329</v>
      </c>
      <c r="G17" s="11">
        <f>[13]Dezembro!$E$10</f>
        <v>77.208333333333329</v>
      </c>
      <c r="H17" s="11">
        <f>[13]Dezembro!$E$11</f>
        <v>71.333333333333329</v>
      </c>
      <c r="I17" s="11">
        <f>[13]Dezembro!$E$12</f>
        <v>65.458333333333329</v>
      </c>
      <c r="J17" s="11">
        <f>[13]Dezembro!$E$13</f>
        <v>67.875</v>
      </c>
      <c r="K17" s="11">
        <f>[13]Dezembro!$E$14</f>
        <v>73.791666666666671</v>
      </c>
      <c r="L17" s="11">
        <f>[13]Dezembro!$E$15</f>
        <v>81.708333333333329</v>
      </c>
      <c r="M17" s="11">
        <f>[13]Dezembro!$E$16</f>
        <v>73</v>
      </c>
      <c r="N17" s="11">
        <f>[13]Dezembro!$E$17</f>
        <v>68.791666666666671</v>
      </c>
      <c r="O17" s="11">
        <f>[13]Dezembro!$E$18</f>
        <v>64</v>
      </c>
      <c r="P17" s="11">
        <f>[13]Dezembro!$E$19</f>
        <v>63.916666666666664</v>
      </c>
      <c r="Q17" s="11">
        <f>[13]Dezembro!$E$20</f>
        <v>69.375</v>
      </c>
      <c r="R17" s="11">
        <f>[13]Dezembro!$E$21</f>
        <v>72.875</v>
      </c>
      <c r="S17" s="11">
        <f>[13]Dezembro!$E$22</f>
        <v>86.5</v>
      </c>
      <c r="T17" s="11">
        <f>[13]Dezembro!$E$23</f>
        <v>81.333333333333329</v>
      </c>
      <c r="U17" s="11">
        <f>[13]Dezembro!$E$24</f>
        <v>71.375</v>
      </c>
      <c r="V17" s="11">
        <f>[13]Dezembro!$E$25</f>
        <v>58.041666666666664</v>
      </c>
      <c r="W17" s="11">
        <f>[13]Dezembro!$E$26</f>
        <v>53.041666666666664</v>
      </c>
      <c r="X17" s="11">
        <f>[13]Dezembro!$E$27</f>
        <v>51.375</v>
      </c>
      <c r="Y17" s="11">
        <f>[13]Dezembro!$E$28</f>
        <v>55.416666666666664</v>
      </c>
      <c r="Z17" s="11">
        <f>[13]Dezembro!$E$29</f>
        <v>75.333333333333329</v>
      </c>
      <c r="AA17" s="11">
        <f>[13]Dezembro!$E$30</f>
        <v>69.083333333333329</v>
      </c>
      <c r="AB17" s="11">
        <f>[13]Dezembro!$E$31</f>
        <v>64.375</v>
      </c>
      <c r="AC17" s="11">
        <f>[13]Dezembro!$E$32</f>
        <v>73.791666666666671</v>
      </c>
      <c r="AD17" s="11">
        <f>[13]Dezembro!$E$33</f>
        <v>72</v>
      </c>
      <c r="AE17" s="11">
        <f>[13]Dezembro!$E$34</f>
        <v>57.5</v>
      </c>
      <c r="AF17" s="11">
        <f>[13]Dezembro!$E$35</f>
        <v>70.791666666666671</v>
      </c>
      <c r="AG17" s="90">
        <f t="shared" si="1"/>
        <v>69.493279569892465</v>
      </c>
      <c r="AI17" s="12" t="s">
        <v>35</v>
      </c>
    </row>
    <row r="18" spans="1:38" hidden="1" x14ac:dyDescent="0.2">
      <c r="A18" s="57" t="s">
        <v>3</v>
      </c>
      <c r="B18" s="11" t="str">
        <f>[14]Dezembro!$E$5</f>
        <v>*</v>
      </c>
      <c r="C18" s="11" t="str">
        <f>[14]Dezembro!$E$6</f>
        <v>*</v>
      </c>
      <c r="D18" s="11" t="str">
        <f>[14]Dezembro!$E$7</f>
        <v>*</v>
      </c>
      <c r="E18" s="11" t="str">
        <f>[14]Dezembro!$E$8</f>
        <v>*</v>
      </c>
      <c r="F18" s="11" t="str">
        <f>[14]Dezembro!$E$9</f>
        <v>*</v>
      </c>
      <c r="G18" s="11" t="str">
        <f>[14]Dezembro!$E$10</f>
        <v>*</v>
      </c>
      <c r="H18" s="11" t="str">
        <f>[14]Dezembro!$E$11</f>
        <v>*</v>
      </c>
      <c r="I18" s="11" t="str">
        <f>[14]Dezembro!$E$12</f>
        <v>*</v>
      </c>
      <c r="J18" s="11" t="str">
        <f>[14]Dezembro!$E$13</f>
        <v>*</v>
      </c>
      <c r="K18" s="11" t="str">
        <f>[14]Dezembro!$E$14</f>
        <v>*</v>
      </c>
      <c r="L18" s="11" t="str">
        <f>[14]Dezembro!$E$15</f>
        <v>*</v>
      </c>
      <c r="M18" s="11" t="str">
        <f>[14]Dezembro!$E$16</f>
        <v>*</v>
      </c>
      <c r="N18" s="11" t="str">
        <f>[14]Dezembro!$E$17</f>
        <v>*</v>
      </c>
      <c r="O18" s="11" t="str">
        <f>[14]Dezembro!$E$18</f>
        <v>*</v>
      </c>
      <c r="P18" s="11" t="str">
        <f>[14]Dezembro!$E$19</f>
        <v>*</v>
      </c>
      <c r="Q18" s="11" t="str">
        <f>[14]Dezembro!$E$20</f>
        <v>*</v>
      </c>
      <c r="R18" s="11" t="str">
        <f>[14]Dezembro!$E$21</f>
        <v>*</v>
      </c>
      <c r="S18" s="11" t="str">
        <f>[14]Dezembro!$E$22</f>
        <v>*</v>
      </c>
      <c r="T18" s="11" t="str">
        <f>[14]Dezembro!$E$23</f>
        <v>*</v>
      </c>
      <c r="U18" s="11" t="str">
        <f>[14]Dezembro!$E$24</f>
        <v>*</v>
      </c>
      <c r="V18" s="11" t="str">
        <f>[14]Dezembro!$E$25</f>
        <v>*</v>
      </c>
      <c r="W18" s="11" t="str">
        <f>[14]Dezembro!$E$26</f>
        <v>*</v>
      </c>
      <c r="X18" s="11" t="str">
        <f>[14]Dezembro!$E$27</f>
        <v>*</v>
      </c>
      <c r="Y18" s="11" t="str">
        <f>[14]Dezembro!$E$28</f>
        <v>*</v>
      </c>
      <c r="Z18" s="11" t="str">
        <f>[14]Dezembro!$E$29</f>
        <v>*</v>
      </c>
      <c r="AA18" s="11" t="str">
        <f>[14]Dezembro!$E$30</f>
        <v>*</v>
      </c>
      <c r="AB18" s="11" t="str">
        <f>[14]Dezembro!$E$31</f>
        <v>*</v>
      </c>
      <c r="AC18" s="11" t="str">
        <f>[14]Dezembro!$E$32</f>
        <v>*</v>
      </c>
      <c r="AD18" s="11" t="str">
        <f>[14]Dezembro!$E$33</f>
        <v>*</v>
      </c>
      <c r="AE18" s="11" t="str">
        <f>[14]Dezembro!$E$34</f>
        <v>*</v>
      </c>
      <c r="AF18" s="11" t="str">
        <f>[14]Dezembro!$E$35</f>
        <v>*</v>
      </c>
      <c r="AG18" s="90" t="e">
        <f t="shared" si="1"/>
        <v>#DIV/0!</v>
      </c>
      <c r="AH18" s="12" t="s">
        <v>35</v>
      </c>
      <c r="AI18" s="12" t="s">
        <v>35</v>
      </c>
    </row>
    <row r="19" spans="1:38" x14ac:dyDescent="0.2">
      <c r="A19" s="57" t="s">
        <v>4</v>
      </c>
      <c r="B19" s="11">
        <f>[15]Dezembro!$E$5</f>
        <v>73.086956521739125</v>
      </c>
      <c r="C19" s="11">
        <f>[15]Dezembro!$E$6</f>
        <v>73.391304347826093</v>
      </c>
      <c r="D19" s="11">
        <f>[15]Dezembro!$E$7</f>
        <v>83.857142857142861</v>
      </c>
      <c r="E19" s="11">
        <f>[15]Dezembro!$E$8</f>
        <v>86.454545454545453</v>
      </c>
      <c r="F19" s="11">
        <f>[15]Dezembro!$E$9</f>
        <v>77.681818181818187</v>
      </c>
      <c r="G19" s="11">
        <f>[15]Dezembro!$E$10</f>
        <v>78.61904761904762</v>
      </c>
      <c r="H19" s="11">
        <f>[15]Dezembro!$E$11</f>
        <v>78.55</v>
      </c>
      <c r="I19" s="11">
        <f>[15]Dezembro!$E$12</f>
        <v>75.739130434782609</v>
      </c>
      <c r="J19" s="11">
        <f>[15]Dezembro!$E$13</f>
        <v>70.900000000000006</v>
      </c>
      <c r="K19" s="11">
        <f>[15]Dezembro!$E$14</f>
        <v>76.86363636363636</v>
      </c>
      <c r="L19" s="11">
        <f>[15]Dezembro!$E$15</f>
        <v>82.545454545454547</v>
      </c>
      <c r="M19" s="11">
        <f>[15]Dezembro!$E$16</f>
        <v>77.173913043478265</v>
      </c>
      <c r="N19" s="11">
        <f>[15]Dezembro!$E$17</f>
        <v>76.181818181818187</v>
      </c>
      <c r="O19" s="11">
        <f>[15]Dezembro!$E$18</f>
        <v>81.090909090909093</v>
      </c>
      <c r="P19" s="11">
        <f>[15]Dezembro!$E$19</f>
        <v>79.272727272727266</v>
      </c>
      <c r="Q19" s="11">
        <f>[15]Dezembro!$E$20</f>
        <v>78.45</v>
      </c>
      <c r="R19" s="11">
        <f>[15]Dezembro!$E$21</f>
        <v>73.565217391304344</v>
      </c>
      <c r="S19" s="11">
        <f>[15]Dezembro!$E$22</f>
        <v>83.130434782608702</v>
      </c>
      <c r="T19" s="11">
        <f>[15]Dezembro!$E$23</f>
        <v>84.86363636363636</v>
      </c>
      <c r="U19" s="11">
        <f>[15]Dezembro!$E$24</f>
        <v>77.545454545454547</v>
      </c>
      <c r="V19" s="11">
        <f>[15]Dezembro!$E$25</f>
        <v>68.083333333333329</v>
      </c>
      <c r="W19" s="11">
        <f>[15]Dezembro!$E$26</f>
        <v>63.714285714285715</v>
      </c>
      <c r="X19" s="11">
        <f>[15]Dezembro!$E$27</f>
        <v>61.130434782608695</v>
      </c>
      <c r="Y19" s="11">
        <f>[15]Dezembro!$E$28</f>
        <v>73.625</v>
      </c>
      <c r="Z19" s="11">
        <f>[15]Dezembro!$E$29</f>
        <v>79.772727272727266</v>
      </c>
      <c r="AA19" s="11">
        <f>[15]Dezembro!$E$30</f>
        <v>83.954545454545453</v>
      </c>
      <c r="AB19" s="11">
        <f>[15]Dezembro!$E$31</f>
        <v>78.565217391304344</v>
      </c>
      <c r="AC19" s="11">
        <f>[15]Dezembro!$E$32</f>
        <v>83.791666666666671</v>
      </c>
      <c r="AD19" s="11">
        <f>[15]Dezembro!$E$33</f>
        <v>86.695652173913047</v>
      </c>
      <c r="AE19" s="11">
        <f>[15]Dezembro!$E$34</f>
        <v>81.25</v>
      </c>
      <c r="AF19" s="11">
        <f>[15]Dezembro!$E$35</f>
        <v>80.454545454545453</v>
      </c>
      <c r="AG19" s="90">
        <f t="shared" si="1"/>
        <v>77.741953394898687</v>
      </c>
      <c r="AI19" t="s">
        <v>35</v>
      </c>
    </row>
    <row r="20" spans="1:38" x14ac:dyDescent="0.2">
      <c r="A20" s="57" t="s">
        <v>5</v>
      </c>
      <c r="B20" s="11">
        <f>[16]Dezembro!$E$5</f>
        <v>61.833333333333336</v>
      </c>
      <c r="C20" s="11">
        <f>[16]Dezembro!$E$6</f>
        <v>58.541666666666664</v>
      </c>
      <c r="D20" s="11">
        <f>[16]Dezembro!$E$7</f>
        <v>65.86363636363636</v>
      </c>
      <c r="E20" s="11">
        <f>[16]Dezembro!$E$8</f>
        <v>69.38095238095238</v>
      </c>
      <c r="F20" s="11">
        <f>[16]Dezembro!$E$9</f>
        <v>66.13636363636364</v>
      </c>
      <c r="G20" s="11">
        <f>[16]Dezembro!$E$10</f>
        <v>60.047619047619051</v>
      </c>
      <c r="H20" s="11">
        <f>[16]Dezembro!$E$11</f>
        <v>49.476190476190474</v>
      </c>
      <c r="I20" s="11">
        <f>[16]Dezembro!$E$12</f>
        <v>53.583333333333336</v>
      </c>
      <c r="J20" s="11">
        <f>[16]Dezembro!$E$13</f>
        <v>47.666666666666664</v>
      </c>
      <c r="K20" s="11">
        <f>[16]Dezembro!$E$14</f>
        <v>69.2</v>
      </c>
      <c r="L20" s="11">
        <f>[16]Dezembro!$E$15</f>
        <v>74.952380952380949</v>
      </c>
      <c r="M20" s="11">
        <f>[16]Dezembro!$E$16</f>
        <v>62.545454545454547</v>
      </c>
      <c r="N20" s="11">
        <f>[16]Dezembro!$E$17</f>
        <v>50.285714285714285</v>
      </c>
      <c r="O20" s="11">
        <f>[16]Dezembro!$E$18</f>
        <v>57.38095238095238</v>
      </c>
      <c r="P20" s="11">
        <f>[16]Dezembro!$E$19</f>
        <v>61.6</v>
      </c>
      <c r="Q20" s="11">
        <f>[16]Dezembro!$E$20</f>
        <v>70.272727272727266</v>
      </c>
      <c r="R20" s="11">
        <f>[16]Dezembro!$E$21</f>
        <v>64.900000000000006</v>
      </c>
      <c r="S20" s="11">
        <f>[16]Dezembro!$E$22</f>
        <v>73.857142857142861</v>
      </c>
      <c r="T20" s="11">
        <f>[16]Dezembro!$E$23</f>
        <v>70.681818181818187</v>
      </c>
      <c r="U20" s="11">
        <f>[16]Dezembro!$E$24</f>
        <v>64.173913043478265</v>
      </c>
      <c r="V20" s="11">
        <f>[16]Dezembro!$E$25</f>
        <v>54.708333333333336</v>
      </c>
      <c r="W20" s="11">
        <f>[16]Dezembro!$E$26</f>
        <v>42.625</v>
      </c>
      <c r="X20" s="11">
        <f>[16]Dezembro!$E$27</f>
        <v>49.8</v>
      </c>
      <c r="Y20" s="11">
        <f>[16]Dezembro!$E$28</f>
        <v>70.416666666666671</v>
      </c>
      <c r="Z20" s="11">
        <f>[16]Dezembro!$E$29</f>
        <v>67.782608695652172</v>
      </c>
      <c r="AA20" s="11">
        <f>[16]Dezembro!$E$30</f>
        <v>66.478260869565219</v>
      </c>
      <c r="AB20" s="11">
        <f>[16]Dezembro!$E$31</f>
        <v>57.571428571428569</v>
      </c>
      <c r="AC20" s="11">
        <f>[16]Dezembro!$E$32</f>
        <v>66.791666666666671</v>
      </c>
      <c r="AD20" s="11">
        <f>[16]Dezembro!$E$33</f>
        <v>68.208333333333329</v>
      </c>
      <c r="AE20" s="11">
        <f>[16]Dezembro!$E$34</f>
        <v>53.909090909090907</v>
      </c>
      <c r="AF20" s="11">
        <f>[16]Dezembro!$E$35</f>
        <v>65</v>
      </c>
      <c r="AG20" s="90">
        <f t="shared" si="1"/>
        <v>61.795846918392513</v>
      </c>
      <c r="AH20" s="12" t="s">
        <v>35</v>
      </c>
    </row>
    <row r="21" spans="1:38" x14ac:dyDescent="0.2">
      <c r="A21" s="57" t="s">
        <v>33</v>
      </c>
      <c r="B21" s="11">
        <f>[17]Dezembro!$E$5</f>
        <v>72.083333333333329</v>
      </c>
      <c r="C21" s="11">
        <f>[17]Dezembro!$E$6</f>
        <v>71.041666666666671</v>
      </c>
      <c r="D21" s="11">
        <f>[17]Dezembro!$E$7</f>
        <v>82.833333333333329</v>
      </c>
      <c r="E21" s="11">
        <f>[17]Dezembro!$E$8</f>
        <v>86.208333333333329</v>
      </c>
      <c r="F21" s="11">
        <f>[17]Dezembro!$E$9</f>
        <v>82.083333333333329</v>
      </c>
      <c r="G21" s="11">
        <f>[17]Dezembro!$E$10</f>
        <v>80.541666666666671</v>
      </c>
      <c r="H21" s="11">
        <f>[17]Dezembro!$E$11</f>
        <v>75.416666666666671</v>
      </c>
      <c r="I21" s="11">
        <f>[17]Dezembro!$E$12</f>
        <v>74.041666666666671</v>
      </c>
      <c r="J21" s="11">
        <f>[17]Dezembro!$E$13</f>
        <v>72.458333333333329</v>
      </c>
      <c r="K21" s="11">
        <f>[17]Dezembro!$E$14</f>
        <v>87.583333333333329</v>
      </c>
      <c r="L21" s="11">
        <f>[17]Dezembro!$E$15</f>
        <v>87.708333333333329</v>
      </c>
      <c r="M21" s="11">
        <f>[17]Dezembro!$E$16</f>
        <v>83.75</v>
      </c>
      <c r="N21" s="11">
        <f>[17]Dezembro!$E$17</f>
        <v>76.625</v>
      </c>
      <c r="O21" s="11">
        <f>[17]Dezembro!$E$18</f>
        <v>83</v>
      </c>
      <c r="P21" s="11">
        <f>[17]Dezembro!$E$19</f>
        <v>84.708333333333329</v>
      </c>
      <c r="Q21" s="11">
        <f>[17]Dezembro!$E$20</f>
        <v>83.166666666666671</v>
      </c>
      <c r="R21" s="11">
        <f>[17]Dezembro!$E$21</f>
        <v>81.458333333333329</v>
      </c>
      <c r="S21" s="11">
        <f>[17]Dezembro!$E$22</f>
        <v>86.916666666666671</v>
      </c>
      <c r="T21" s="11">
        <f>[17]Dezembro!$E$23</f>
        <v>88.791666666666671</v>
      </c>
      <c r="U21" s="11">
        <f>[17]Dezembro!$E$24</f>
        <v>83.083333333333329</v>
      </c>
      <c r="V21" s="11">
        <f>[17]Dezembro!$E$25</f>
        <v>67.041666666666671</v>
      </c>
      <c r="W21" s="11">
        <f>[17]Dezembro!$E$26</f>
        <v>61.375</v>
      </c>
      <c r="X21" s="11">
        <f>[17]Dezembro!$E$27</f>
        <v>65.125</v>
      </c>
      <c r="Y21" s="11">
        <f>[17]Dezembro!$E$28</f>
        <v>77.375</v>
      </c>
      <c r="Z21" s="11">
        <f>[17]Dezembro!$E$29</f>
        <v>83.75</v>
      </c>
      <c r="AA21" s="11">
        <f>[17]Dezembro!$E$30</f>
        <v>85.5</v>
      </c>
      <c r="AB21" s="11">
        <f>[17]Dezembro!$E$31</f>
        <v>83.25</v>
      </c>
      <c r="AC21" s="11">
        <f>[17]Dezembro!$E$32</f>
        <v>85.458333333333329</v>
      </c>
      <c r="AD21" s="11">
        <f>[17]Dezembro!$E$33</f>
        <v>90.958333333333329</v>
      </c>
      <c r="AE21" s="11">
        <f>[17]Dezembro!$E$34</f>
        <v>88.916666666666671</v>
      </c>
      <c r="AF21" s="11">
        <f>[17]Dezembro!$E$35</f>
        <v>82.916666666666671</v>
      </c>
      <c r="AG21" s="90">
        <f t="shared" si="1"/>
        <v>80.489247311827967</v>
      </c>
      <c r="AI21" t="s">
        <v>35</v>
      </c>
      <c r="AJ21" t="s">
        <v>35</v>
      </c>
    </row>
    <row r="22" spans="1:38" x14ac:dyDescent="0.2">
      <c r="A22" s="57" t="s">
        <v>6</v>
      </c>
      <c r="B22" s="11">
        <f>[18]Dezembro!$E$5</f>
        <v>65.217391304347828</v>
      </c>
      <c r="C22" s="11">
        <f>[18]Dezembro!$E$6</f>
        <v>64</v>
      </c>
      <c r="D22" s="11">
        <f>[18]Dezembro!$E$7</f>
        <v>71.260869565217391</v>
      </c>
      <c r="E22" s="11">
        <f>[18]Dezembro!$E$8</f>
        <v>76.61904761904762</v>
      </c>
      <c r="F22" s="11">
        <f>[18]Dezembro!$E$9</f>
        <v>90.833333333333329</v>
      </c>
      <c r="G22" s="11">
        <f>[18]Dezembro!$E$10</f>
        <v>76.38095238095238</v>
      </c>
      <c r="H22" s="11">
        <f>[18]Dezembro!$E$11</f>
        <v>73.476190476190482</v>
      </c>
      <c r="I22" s="11">
        <f>[18]Dezembro!$E$12</f>
        <v>71.956521739130437</v>
      </c>
      <c r="J22" s="11">
        <f>[18]Dezembro!$E$13</f>
        <v>75.75</v>
      </c>
      <c r="K22" s="11">
        <f>[18]Dezembro!$E$14</f>
        <v>81.476190476190482</v>
      </c>
      <c r="L22" s="11">
        <f>[18]Dezembro!$E$15</f>
        <v>79.954545454545453</v>
      </c>
      <c r="M22" s="11">
        <f>[18]Dezembro!$E$16</f>
        <v>69.826086956521735</v>
      </c>
      <c r="N22" s="11">
        <f>[18]Dezembro!$E$17</f>
        <v>58.954545454545453</v>
      </c>
      <c r="O22" s="11">
        <f>[18]Dezembro!$E$18</f>
        <v>71.714285714285708</v>
      </c>
      <c r="P22" s="11">
        <f>[18]Dezembro!$E$19</f>
        <v>78.13636363636364</v>
      </c>
      <c r="Q22" s="11">
        <f>[18]Dezembro!$E$20</f>
        <v>76.86363636363636</v>
      </c>
      <c r="R22" s="11">
        <f>[18]Dezembro!$E$21</f>
        <v>71.86363636363636</v>
      </c>
      <c r="S22" s="11">
        <f>[18]Dezembro!$E$22</f>
        <v>83</v>
      </c>
      <c r="T22" s="11">
        <f>[18]Dezembro!$E$23</f>
        <v>76.523809523809518</v>
      </c>
      <c r="U22" s="11">
        <f>[18]Dezembro!$E$24</f>
        <v>75.086956521739125</v>
      </c>
      <c r="V22" s="11">
        <f>[18]Dezembro!$E$25</f>
        <v>66</v>
      </c>
      <c r="W22" s="11">
        <f>[18]Dezembro!$E$26</f>
        <v>61.695652173913047</v>
      </c>
      <c r="X22" s="11">
        <f>[18]Dezembro!$E$27</f>
        <v>69.130434782608702</v>
      </c>
      <c r="Y22" s="11">
        <f>[18]Dezembro!$E$28</f>
        <v>77.565217391304344</v>
      </c>
      <c r="Z22" s="11">
        <f>[18]Dezembro!$E$29</f>
        <v>77.521739130434781</v>
      </c>
      <c r="AA22" s="11">
        <f>[18]Dezembro!$E$30</f>
        <v>77.208333333333329</v>
      </c>
      <c r="AB22" s="11">
        <f>[18]Dezembro!$E$31</f>
        <v>70.5</v>
      </c>
      <c r="AC22" s="11">
        <f>[18]Dezembro!$E$32</f>
        <v>76.958333333333329</v>
      </c>
      <c r="AD22" s="11">
        <f>[18]Dezembro!$E$33</f>
        <v>83.083333333333329</v>
      </c>
      <c r="AE22" s="11">
        <f>[18]Dezembro!$E$34</f>
        <v>78.045454545454547</v>
      </c>
      <c r="AF22" s="11">
        <f>[18]Dezembro!$E$35</f>
        <v>83.391304347826093</v>
      </c>
      <c r="AG22" s="90">
        <f t="shared" si="1"/>
        <v>74.515940814678544</v>
      </c>
      <c r="AK22" t="s">
        <v>35</v>
      </c>
    </row>
    <row r="23" spans="1:38" x14ac:dyDescent="0.2">
      <c r="A23" s="57" t="s">
        <v>7</v>
      </c>
      <c r="B23" s="11">
        <f>[19]Dezembro!$E$5</f>
        <v>60.458333333333336</v>
      </c>
      <c r="C23" s="11">
        <f>[19]Dezembro!$E$6</f>
        <v>72.958333333333329</v>
      </c>
      <c r="D23" s="11">
        <f>[19]Dezembro!$E$7</f>
        <v>82.5</v>
      </c>
      <c r="E23" s="11">
        <f>[19]Dezembro!$E$8</f>
        <v>84.5</v>
      </c>
      <c r="F23" s="11">
        <f>[19]Dezembro!$E$9</f>
        <v>80.375</v>
      </c>
      <c r="G23" s="11">
        <f>[19]Dezembro!$E$10</f>
        <v>80</v>
      </c>
      <c r="H23" s="11">
        <f>[19]Dezembro!$E$11</f>
        <v>74.458333333333329</v>
      </c>
      <c r="I23" s="11">
        <f>[19]Dezembro!$E$12</f>
        <v>70.083333333333329</v>
      </c>
      <c r="J23" s="11">
        <f>[19]Dezembro!$E$13</f>
        <v>73.75</v>
      </c>
      <c r="K23" s="11">
        <f>[19]Dezembro!$E$14</f>
        <v>80.166666666666671</v>
      </c>
      <c r="L23" s="11">
        <f>[19]Dezembro!$E$15</f>
        <v>86.416666666666671</v>
      </c>
      <c r="M23" s="11">
        <f>[19]Dezembro!$E$16</f>
        <v>75.708333333333329</v>
      </c>
      <c r="N23" s="11">
        <f>[19]Dezembro!$E$17</f>
        <v>76.125</v>
      </c>
      <c r="O23" s="11">
        <f>[19]Dezembro!$E$18</f>
        <v>67.375</v>
      </c>
      <c r="P23" s="11">
        <f>[19]Dezembro!$E$19</f>
        <v>67.958333333333329</v>
      </c>
      <c r="Q23" s="11">
        <f>[19]Dezembro!$E$20</f>
        <v>60.416666666666664</v>
      </c>
      <c r="R23" s="11">
        <f>[19]Dezembro!$E$21</f>
        <v>61.083333333333336</v>
      </c>
      <c r="S23" s="11">
        <f>[19]Dezembro!$E$22</f>
        <v>86.625</v>
      </c>
      <c r="T23" s="11">
        <f>[19]Dezembro!$E$23</f>
        <v>82.791666666666671</v>
      </c>
      <c r="U23" s="11">
        <f>[19]Dezembro!$E$24</f>
        <v>73</v>
      </c>
      <c r="V23" s="11">
        <f>[19]Dezembro!$E$25</f>
        <v>61.416666666666664</v>
      </c>
      <c r="W23" s="11">
        <f>[19]Dezembro!$E$26</f>
        <v>59.458333333333336</v>
      </c>
      <c r="X23" s="11">
        <f>[19]Dezembro!$E$27</f>
        <v>56.916666666666664</v>
      </c>
      <c r="Y23" s="11">
        <f>[19]Dezembro!$E$28</f>
        <v>58.291666666666664</v>
      </c>
      <c r="Z23" s="11">
        <f>[19]Dezembro!$E$29</f>
        <v>82.916666666666671</v>
      </c>
      <c r="AA23" s="11">
        <f>[19]Dezembro!$E$30</f>
        <v>75.583333333333329</v>
      </c>
      <c r="AB23" s="11">
        <f>[19]Dezembro!$E$31</f>
        <v>59.5</v>
      </c>
      <c r="AC23" s="11">
        <f>[19]Dezembro!$E$32</f>
        <v>72.583333333333329</v>
      </c>
      <c r="AD23" s="11">
        <f>[19]Dezembro!$E$33</f>
        <v>66.583333333333329</v>
      </c>
      <c r="AE23" s="11">
        <f>[19]Dezembro!$E$34</f>
        <v>53.125</v>
      </c>
      <c r="AF23" s="11">
        <f>[19]Dezembro!$E$35</f>
        <v>65.916666666666671</v>
      </c>
      <c r="AG23" s="90">
        <f t="shared" si="1"/>
        <v>71.259408602150529</v>
      </c>
    </row>
    <row r="24" spans="1:38" hidden="1" x14ac:dyDescent="0.2">
      <c r="A24" s="57" t="s">
        <v>155</v>
      </c>
      <c r="B24" s="11" t="str">
        <f>[20]Dezembro!$E$5</f>
        <v>*</v>
      </c>
      <c r="C24" s="11" t="str">
        <f>[20]Dezembro!$E$6</f>
        <v>*</v>
      </c>
      <c r="D24" s="11" t="str">
        <f>[20]Dezembro!$E$7</f>
        <v>*</v>
      </c>
      <c r="E24" s="11" t="str">
        <f>[20]Dezembro!$E$8</f>
        <v>*</v>
      </c>
      <c r="F24" s="11" t="str">
        <f>[20]Dezembro!$E$9</f>
        <v>*</v>
      </c>
      <c r="G24" s="11" t="str">
        <f>[20]Dezembro!$E$10</f>
        <v>*</v>
      </c>
      <c r="H24" s="11" t="str">
        <f>[20]Dezembro!$E$11</f>
        <v>*</v>
      </c>
      <c r="I24" s="11" t="str">
        <f>[20]Dezembro!$E$12</f>
        <v>*</v>
      </c>
      <c r="J24" s="11" t="str">
        <f>[20]Dezembro!$E$13</f>
        <v>*</v>
      </c>
      <c r="K24" s="11" t="str">
        <f>[20]Dezembro!$E$14</f>
        <v>*</v>
      </c>
      <c r="L24" s="11" t="str">
        <f>[20]Dezembro!$E$15</f>
        <v>*</v>
      </c>
      <c r="M24" s="11" t="str">
        <f>[20]Dezembro!$E$16</f>
        <v>*</v>
      </c>
      <c r="N24" s="11" t="str">
        <f>[20]Dezembro!$E$17</f>
        <v>*</v>
      </c>
      <c r="O24" s="11" t="str">
        <f>[20]Dezembro!$E$18</f>
        <v>*</v>
      </c>
      <c r="P24" s="11" t="str">
        <f>[20]Dezembro!$E$19</f>
        <v>*</v>
      </c>
      <c r="Q24" s="11" t="str">
        <f>[20]Dezembro!$E$20</f>
        <v>*</v>
      </c>
      <c r="R24" s="11" t="str">
        <f>[20]Dezembro!$E$21</f>
        <v>*</v>
      </c>
      <c r="S24" s="11" t="str">
        <f>[20]Dezembro!$E$22</f>
        <v>*</v>
      </c>
      <c r="T24" s="11" t="str">
        <f>[20]Dezembro!$E$23</f>
        <v>*</v>
      </c>
      <c r="U24" s="11" t="str">
        <f>[20]Dezembro!$E$24</f>
        <v>*</v>
      </c>
      <c r="V24" s="11" t="str">
        <f>[20]Dezembro!$E$25</f>
        <v>*</v>
      </c>
      <c r="W24" s="11" t="str">
        <f>[20]Dezembro!$E$26</f>
        <v>*</v>
      </c>
      <c r="X24" s="11" t="str">
        <f>[20]Dezembro!$E$27</f>
        <v>*</v>
      </c>
      <c r="Y24" s="11" t="str">
        <f>[20]Dezembro!$E$28</f>
        <v>*</v>
      </c>
      <c r="Z24" s="11" t="str">
        <f>[20]Dezembro!$E$29</f>
        <v>*</v>
      </c>
      <c r="AA24" s="11" t="str">
        <f>[20]Dezembro!$E$30</f>
        <v>*</v>
      </c>
      <c r="AB24" s="11" t="str">
        <f>[20]Dezembro!$E$31</f>
        <v>*</v>
      </c>
      <c r="AC24" s="11" t="str">
        <f>[20]Dezembro!$E$32</f>
        <v>*</v>
      </c>
      <c r="AD24" s="11" t="str">
        <f>[20]Dezembro!$E$33</f>
        <v>*</v>
      </c>
      <c r="AE24" s="11" t="str">
        <f>[20]Dezembro!$E$34</f>
        <v>*</v>
      </c>
      <c r="AF24" s="11" t="str">
        <f>[20]Dezembro!$E$35</f>
        <v>*</v>
      </c>
      <c r="AG24" s="90" t="e">
        <f t="shared" si="1"/>
        <v>#DIV/0!</v>
      </c>
      <c r="AI24" t="s">
        <v>35</v>
      </c>
      <c r="AK24" t="s">
        <v>35</v>
      </c>
    </row>
    <row r="25" spans="1:38" hidden="1" x14ac:dyDescent="0.2">
      <c r="A25" s="57" t="s">
        <v>156</v>
      </c>
      <c r="B25" s="11" t="str">
        <f>[21]Dezembro!$E$5</f>
        <v>*</v>
      </c>
      <c r="C25" s="11" t="str">
        <f>[21]Dezembro!$E$6</f>
        <v>*</v>
      </c>
      <c r="D25" s="11" t="str">
        <f>[21]Dezembro!$E$7</f>
        <v>*</v>
      </c>
      <c r="E25" s="11" t="str">
        <f>[21]Dezembro!$E$8</f>
        <v>*</v>
      </c>
      <c r="F25" s="11" t="str">
        <f>[21]Dezembro!$E$9</f>
        <v>*</v>
      </c>
      <c r="G25" s="11" t="str">
        <f>[21]Dezembro!$E$10</f>
        <v>*</v>
      </c>
      <c r="H25" s="11" t="str">
        <f>[21]Dezembro!$E$11</f>
        <v>*</v>
      </c>
      <c r="I25" s="11" t="str">
        <f>[21]Dezembro!$E$12</f>
        <v>*</v>
      </c>
      <c r="J25" s="11" t="str">
        <f>[21]Dezembro!$E$13</f>
        <v>*</v>
      </c>
      <c r="K25" s="11" t="str">
        <f>[21]Dezembro!$E$14</f>
        <v>*</v>
      </c>
      <c r="L25" s="11" t="str">
        <f>[21]Dezembro!$E$15</f>
        <v>*</v>
      </c>
      <c r="M25" s="11" t="str">
        <f>[21]Dezembro!$E$16</f>
        <v>*</v>
      </c>
      <c r="N25" s="11" t="str">
        <f>[21]Dezembro!$E$17</f>
        <v>*</v>
      </c>
      <c r="O25" s="11" t="str">
        <f>[21]Dezembro!$E$18</f>
        <v>*</v>
      </c>
      <c r="P25" s="11" t="str">
        <f>[21]Dezembro!$E$19</f>
        <v>*</v>
      </c>
      <c r="Q25" s="11" t="str">
        <f>[21]Dezembro!$E$20</f>
        <v>*</v>
      </c>
      <c r="R25" s="11" t="s">
        <v>212</v>
      </c>
      <c r="S25" s="11" t="str">
        <f>[21]Dezembro!$E$22</f>
        <v>*</v>
      </c>
      <c r="T25" s="11" t="str">
        <f>[21]Dezembro!$E$23</f>
        <v>*</v>
      </c>
      <c r="U25" s="11" t="str">
        <f>[21]Dezembro!$E$24</f>
        <v>*</v>
      </c>
      <c r="V25" s="11" t="str">
        <f>[21]Dezembro!$E$25</f>
        <v>*</v>
      </c>
      <c r="W25" s="11" t="str">
        <f>[21]Dezembro!$E$26</f>
        <v>*</v>
      </c>
      <c r="X25" s="11" t="str">
        <f>[21]Dezembro!$E$27</f>
        <v>*</v>
      </c>
      <c r="Y25" s="11" t="str">
        <f>[21]Dezembro!$E$28</f>
        <v>*</v>
      </c>
      <c r="Z25" s="11" t="str">
        <f>[21]Dezembro!$E$29</f>
        <v>*</v>
      </c>
      <c r="AA25" s="11" t="str">
        <f>[21]Dezembro!$E$30</f>
        <v>*</v>
      </c>
      <c r="AB25" s="11" t="str">
        <f>[21]Dezembro!$E$31</f>
        <v>*</v>
      </c>
      <c r="AC25" s="11" t="str">
        <f>[21]Dezembro!$E$32</f>
        <v>*</v>
      </c>
      <c r="AD25" s="11" t="str">
        <f>[21]Dezembro!$E$33</f>
        <v>*</v>
      </c>
      <c r="AE25" s="11" t="str">
        <f>[21]Dezembro!$E$34</f>
        <v>*</v>
      </c>
      <c r="AF25" s="11" t="str">
        <f>[21]Dezembro!$E$35</f>
        <v>*</v>
      </c>
      <c r="AG25" s="90" t="e">
        <f t="shared" si="1"/>
        <v>#DIV/0!</v>
      </c>
      <c r="AH25" s="12" t="s">
        <v>35</v>
      </c>
      <c r="AK25" t="s">
        <v>35</v>
      </c>
    </row>
    <row r="26" spans="1:38" x14ac:dyDescent="0.2">
      <c r="A26" s="57" t="s">
        <v>157</v>
      </c>
      <c r="B26" s="11">
        <f>[22]Dezembro!$E$5</f>
        <v>62.125</v>
      </c>
      <c r="C26" s="11">
        <f>[22]Dezembro!$E$6</f>
        <v>71.708333333333329</v>
      </c>
      <c r="D26" s="11">
        <f>[22]Dezembro!$E$7</f>
        <v>82.083333333333329</v>
      </c>
      <c r="E26" s="11">
        <f>[22]Dezembro!$E$8</f>
        <v>88.5</v>
      </c>
      <c r="F26" s="11">
        <f>[22]Dezembro!$E$9</f>
        <v>82.166666666666671</v>
      </c>
      <c r="G26" s="11">
        <f>[22]Dezembro!$E$10</f>
        <v>81.666666666666671</v>
      </c>
      <c r="H26" s="11">
        <f>[22]Dezembro!$E$11</f>
        <v>77.291666666666671</v>
      </c>
      <c r="I26" s="11">
        <f>[22]Dezembro!$E$12</f>
        <v>74.083333333333329</v>
      </c>
      <c r="J26" s="11">
        <f>[22]Dezembro!$E$13</f>
        <v>78.583333333333329</v>
      </c>
      <c r="K26" s="11">
        <f>[22]Dezembro!$E$14</f>
        <v>83.75</v>
      </c>
      <c r="L26" s="11">
        <f>[22]Dezembro!$E$15</f>
        <v>86.916666666666671</v>
      </c>
      <c r="M26" s="11">
        <f>[22]Dezembro!$E$16</f>
        <v>79.708333333333329</v>
      </c>
      <c r="N26" s="11">
        <f>[22]Dezembro!$E$17</f>
        <v>76.791666666666671</v>
      </c>
      <c r="O26" s="11">
        <f>[22]Dezembro!$E$18</f>
        <v>64</v>
      </c>
      <c r="P26" s="11">
        <f>[22]Dezembro!$E$19</f>
        <v>71.958333333333329</v>
      </c>
      <c r="Q26" s="11">
        <f>[22]Dezembro!$E$20</f>
        <v>59.5</v>
      </c>
      <c r="R26" s="11">
        <f>[22]Dezembro!$E$21</f>
        <v>64</v>
      </c>
      <c r="S26" s="11">
        <f>[22]Dezembro!$E$22</f>
        <v>87.666666666666671</v>
      </c>
      <c r="T26" s="11">
        <f>[22]Dezembro!$E$23</f>
        <v>84.916666666666671</v>
      </c>
      <c r="U26" s="11">
        <f>[22]Dezembro!$E$24</f>
        <v>74.5</v>
      </c>
      <c r="V26" s="11">
        <f>[22]Dezembro!$E$25</f>
        <v>63.666666666666664</v>
      </c>
      <c r="W26" s="11">
        <f>[22]Dezembro!$E$26</f>
        <v>63.083333333333336</v>
      </c>
      <c r="X26" s="11">
        <f>[22]Dezembro!$E$27</f>
        <v>61</v>
      </c>
      <c r="Y26" s="11">
        <f>[22]Dezembro!$E$28</f>
        <v>62.583333333333336</v>
      </c>
      <c r="Z26" s="11">
        <f>[22]Dezembro!$E$29</f>
        <v>83.208333333333329</v>
      </c>
      <c r="AA26" s="11">
        <f>[22]Dezembro!$E$30</f>
        <v>77.416666666666671</v>
      </c>
      <c r="AB26" s="11">
        <f>[22]Dezembro!$E$31</f>
        <v>63.916666666666664</v>
      </c>
      <c r="AC26" s="11">
        <f>[22]Dezembro!$E$32</f>
        <v>76.958333333333329</v>
      </c>
      <c r="AD26" s="11">
        <f>[22]Dezembro!$E$33</f>
        <v>64.583333333333329</v>
      </c>
      <c r="AE26" s="11">
        <f>[22]Dezembro!$E$34</f>
        <v>46.625</v>
      </c>
      <c r="AF26" s="11">
        <f>[22]Dezembro!$E$35</f>
        <v>68.958333333333329</v>
      </c>
      <c r="AG26" s="90">
        <f t="shared" si="1"/>
        <v>73.029569892473134</v>
      </c>
      <c r="AJ26" t="s">
        <v>35</v>
      </c>
      <c r="AK26" t="s">
        <v>35</v>
      </c>
    </row>
    <row r="27" spans="1:38" x14ac:dyDescent="0.2">
      <c r="A27" s="57" t="s">
        <v>8</v>
      </c>
      <c r="B27" s="11">
        <f>[23]Dezembro!$E$5</f>
        <v>70.5</v>
      </c>
      <c r="C27" s="11">
        <f>[23]Dezembro!$E$6</f>
        <v>80</v>
      </c>
      <c r="D27" s="11">
        <f>[23]Dezembro!$E$7</f>
        <v>82.227272727272734</v>
      </c>
      <c r="E27" s="11">
        <f>[23]Dezembro!$E$8</f>
        <v>84.434782608695656</v>
      </c>
      <c r="F27" s="11">
        <f>[23]Dezembro!$E$9</f>
        <v>85.1</v>
      </c>
      <c r="G27" s="11">
        <f>[23]Dezembro!$E$10</f>
        <v>80.125</v>
      </c>
      <c r="H27" s="11">
        <f>[23]Dezembro!$E$11</f>
        <v>74.722222222222229</v>
      </c>
      <c r="I27" s="11">
        <f>[23]Dezembro!$E$12</f>
        <v>74.285714285714292</v>
      </c>
      <c r="J27" s="11">
        <f>[23]Dezembro!$E$13</f>
        <v>81.625</v>
      </c>
      <c r="K27" s="11">
        <f>[23]Dezembro!$E$14</f>
        <v>80.739130434782609</v>
      </c>
      <c r="L27" s="11">
        <f>[23]Dezembro!$E$15</f>
        <v>88.45</v>
      </c>
      <c r="M27" s="11">
        <f>[23]Dezembro!$E$16</f>
        <v>79</v>
      </c>
      <c r="N27" s="11">
        <f>[23]Dezembro!$E$17</f>
        <v>76.521739130434781</v>
      </c>
      <c r="O27" s="11">
        <f>[23]Dezembro!$E$18</f>
        <v>66.541666666666671</v>
      </c>
      <c r="P27" s="11">
        <f>[23]Dezembro!$E$19</f>
        <v>71.083333333333329</v>
      </c>
      <c r="Q27" s="11">
        <f>[23]Dezembro!$E$20</f>
        <v>66.625</v>
      </c>
      <c r="R27" s="11">
        <f>[23]Dezembro!$E$21</f>
        <v>65.666666666666671</v>
      </c>
      <c r="S27" s="11">
        <f>[23]Dezembro!$E$22</f>
        <v>87.111111111111114</v>
      </c>
      <c r="T27" s="11">
        <f>[23]Dezembro!$E$23</f>
        <v>86.25</v>
      </c>
      <c r="U27" s="11">
        <f>[23]Dezembro!$E$24</f>
        <v>74.956521739130437</v>
      </c>
      <c r="V27" s="11">
        <f>[23]Dezembro!$E$25</f>
        <v>69.083333333333329</v>
      </c>
      <c r="W27" s="11">
        <f>[23]Dezembro!$E$26</f>
        <v>67.375</v>
      </c>
      <c r="X27" s="11">
        <f>[23]Dezembro!$E$27</f>
        <v>66.208333333333329</v>
      </c>
      <c r="Y27" s="11">
        <f>[23]Dezembro!$E$28</f>
        <v>65.333333333333329</v>
      </c>
      <c r="Z27" s="11">
        <f>[23]Dezembro!$E$29</f>
        <v>81.578947368421055</v>
      </c>
      <c r="AA27" s="11">
        <f>[23]Dezembro!$E$30</f>
        <v>77.375</v>
      </c>
      <c r="AB27" s="11">
        <f>[23]Dezembro!$E$31</f>
        <v>69.043478260869563</v>
      </c>
      <c r="AC27" s="11">
        <f>[23]Dezembro!$E$32</f>
        <v>70.263157894736835</v>
      </c>
      <c r="AD27" s="11">
        <f>[23]Dezembro!$E$33</f>
        <v>59.375</v>
      </c>
      <c r="AE27" s="11">
        <f>[23]Dezembro!$E$34</f>
        <v>56.375</v>
      </c>
      <c r="AF27" s="11">
        <f>[23]Dezembro!$E$35</f>
        <v>67.958333333333329</v>
      </c>
      <c r="AG27" s="90">
        <f t="shared" si="1"/>
        <v>74.384970251077135</v>
      </c>
    </row>
    <row r="28" spans="1:38" hidden="1" x14ac:dyDescent="0.2">
      <c r="A28" s="57" t="s">
        <v>9</v>
      </c>
      <c r="B28" s="11" t="str">
        <f>[24]Dezembro!$E$5</f>
        <v>*</v>
      </c>
      <c r="C28" s="11" t="str">
        <f>[24]Dezembro!$E$6</f>
        <v>*</v>
      </c>
      <c r="D28" s="11" t="str">
        <f>[24]Dezembro!$E$7</f>
        <v>*</v>
      </c>
      <c r="E28" s="11" t="str">
        <f>[24]Dezembro!$E$8</f>
        <v>*</v>
      </c>
      <c r="F28" s="11" t="str">
        <f>[24]Dezembro!$E$9</f>
        <v>*</v>
      </c>
      <c r="G28" s="11" t="str">
        <f>[24]Dezembro!$E$10</f>
        <v>*</v>
      </c>
      <c r="H28" s="11" t="str">
        <f>[24]Dezembro!$E$11</f>
        <v>*</v>
      </c>
      <c r="I28" s="11" t="str">
        <f>[24]Dezembro!$E$12</f>
        <v>*</v>
      </c>
      <c r="J28" s="11" t="str">
        <f>[24]Dezembro!$E$13</f>
        <v>*</v>
      </c>
      <c r="K28" s="11" t="str">
        <f>[24]Dezembro!$E$14</f>
        <v>*</v>
      </c>
      <c r="L28" s="11" t="str">
        <f>[24]Dezembro!$E$15</f>
        <v>*</v>
      </c>
      <c r="M28" s="11" t="str">
        <f>[24]Dezembro!$E$16</f>
        <v>*</v>
      </c>
      <c r="N28" s="11" t="str">
        <f>[24]Dezembro!$E$17</f>
        <v>*</v>
      </c>
      <c r="O28" s="11" t="str">
        <f>[24]Dezembro!$E$18</f>
        <v>*</v>
      </c>
      <c r="P28" s="11" t="str">
        <f>[24]Dezembro!$E$19</f>
        <v>*</v>
      </c>
      <c r="Q28" s="11" t="str">
        <f>[24]Dezembro!$E$20</f>
        <v>*</v>
      </c>
      <c r="R28" s="11" t="str">
        <f>[24]Dezembro!$E$21</f>
        <v>*</v>
      </c>
      <c r="S28" s="11" t="str">
        <f>[24]Dezembro!$E$22</f>
        <v>*</v>
      </c>
      <c r="T28" s="11" t="str">
        <f>[24]Dezembro!$E$23</f>
        <v>*</v>
      </c>
      <c r="U28" s="11" t="str">
        <f>[24]Dezembro!$E$24</f>
        <v>*</v>
      </c>
      <c r="V28" s="11" t="str">
        <f>[24]Dezembro!$E$25</f>
        <v>*</v>
      </c>
      <c r="W28" s="11" t="str">
        <f>[24]Dezembro!$E$26</f>
        <v>*</v>
      </c>
      <c r="X28" s="11" t="str">
        <f>[24]Dezembro!$E$27</f>
        <v>*</v>
      </c>
      <c r="Y28" s="11" t="str">
        <f>[24]Dezembro!$E$28</f>
        <v>*</v>
      </c>
      <c r="Z28" s="11" t="str">
        <f>[24]Dezembro!$E$29</f>
        <v>*</v>
      </c>
      <c r="AA28" s="11" t="str">
        <f>[24]Dezembro!$E$30</f>
        <v>*</v>
      </c>
      <c r="AB28" s="11" t="str">
        <f>[24]Dezembro!$E$31</f>
        <v>*</v>
      </c>
      <c r="AC28" s="11" t="str">
        <f>[24]Dezembro!$E$32</f>
        <v>*</v>
      </c>
      <c r="AD28" s="11" t="str">
        <f>[24]Dezembro!$E$33</f>
        <v>*</v>
      </c>
      <c r="AE28" s="11" t="str">
        <f>[24]Dezembro!$E$34</f>
        <v>*</v>
      </c>
      <c r="AF28" s="11" t="str">
        <f>[24]Dezembro!$E$35</f>
        <v>*</v>
      </c>
      <c r="AG28" s="90" t="e">
        <f t="shared" si="1"/>
        <v>#DIV/0!</v>
      </c>
      <c r="AJ28" t="s">
        <v>35</v>
      </c>
    </row>
    <row r="29" spans="1:38" x14ac:dyDescent="0.2">
      <c r="A29" s="57" t="s">
        <v>32</v>
      </c>
      <c r="B29" s="11">
        <f>[25]Dezembro!$E$5</f>
        <v>57.913043478260867</v>
      </c>
      <c r="C29" s="11">
        <f>[25]Dezembro!$E$6</f>
        <v>60.833333333333336</v>
      </c>
      <c r="D29" s="11">
        <f>[25]Dezembro!$E$7</f>
        <v>70.5</v>
      </c>
      <c r="E29" s="11">
        <f>[25]Dezembro!$E$8</f>
        <v>74</v>
      </c>
      <c r="F29" s="11">
        <f>[25]Dezembro!$E$9</f>
        <v>68.739130434782609</v>
      </c>
      <c r="G29" s="11">
        <f>[25]Dezembro!$E$10</f>
        <v>69.125</v>
      </c>
      <c r="H29" s="11">
        <f>[25]Dezembro!$E$11</f>
        <v>63.125</v>
      </c>
      <c r="I29" s="11">
        <f>[25]Dezembro!$E$12</f>
        <v>55.25</v>
      </c>
      <c r="J29" s="11">
        <f>[25]Dezembro!$E$13</f>
        <v>57.208333333333336</v>
      </c>
      <c r="K29" s="11">
        <f>[25]Dezembro!$E$14</f>
        <v>64.166666666666671</v>
      </c>
      <c r="L29" s="11">
        <f>[25]Dezembro!$E$15</f>
        <v>78.652173913043484</v>
      </c>
      <c r="M29" s="11">
        <f>[25]Dezembro!$E$16</f>
        <v>66.75</v>
      </c>
      <c r="N29" s="11">
        <f>[25]Dezembro!$E$17</f>
        <v>67.708333333333329</v>
      </c>
      <c r="O29" s="11">
        <f>[25]Dezembro!$E$18</f>
        <v>58.375</v>
      </c>
      <c r="P29" s="11">
        <f>[25]Dezembro!$E$19</f>
        <v>55.666666666666664</v>
      </c>
      <c r="Q29" s="11">
        <f>[25]Dezembro!$E$20</f>
        <v>50</v>
      </c>
      <c r="R29" s="11">
        <f>[25]Dezembro!$E$21</f>
        <v>60.25</v>
      </c>
      <c r="S29" s="11">
        <f>[25]Dezembro!$E$22</f>
        <v>83.25</v>
      </c>
      <c r="T29" s="11">
        <f>[25]Dezembro!$E$23</f>
        <v>75.75</v>
      </c>
      <c r="U29" s="11">
        <f>[25]Dezembro!$E$24</f>
        <v>62.916666666666664</v>
      </c>
      <c r="V29" s="11">
        <f>[25]Dezembro!$E$25</f>
        <v>56</v>
      </c>
      <c r="W29" s="11">
        <f>[25]Dezembro!$E$26</f>
        <v>51.375</v>
      </c>
      <c r="X29" s="11">
        <f>[25]Dezembro!$E$27</f>
        <v>47.916666666666664</v>
      </c>
      <c r="Y29" s="11">
        <f>[25]Dezembro!$E$28</f>
        <v>51.458333333333336</v>
      </c>
      <c r="Z29" s="11">
        <f>[25]Dezembro!$E$29</f>
        <v>57.625</v>
      </c>
      <c r="AA29" s="11">
        <f>[25]Dezembro!$E$30</f>
        <v>59</v>
      </c>
      <c r="AB29" s="11" t="str">
        <f>[25]Dezembro!$E$31</f>
        <v>*</v>
      </c>
      <c r="AC29" s="11" t="str">
        <f>[25]Dezembro!$E$32</f>
        <v>*</v>
      </c>
      <c r="AD29" s="11" t="str">
        <f>[25]Dezembro!$E$33</f>
        <v>*</v>
      </c>
      <c r="AE29" s="11" t="str">
        <f>[25]Dezembro!$E$34</f>
        <v>*</v>
      </c>
      <c r="AF29" s="11" t="str">
        <f>[25]Dezembro!$E$35</f>
        <v>*</v>
      </c>
      <c r="AG29" s="90">
        <f t="shared" si="1"/>
        <v>62.444397993311036</v>
      </c>
      <c r="AK29" t="s">
        <v>35</v>
      </c>
    </row>
    <row r="30" spans="1:38" hidden="1" x14ac:dyDescent="0.2">
      <c r="A30" s="57" t="s">
        <v>10</v>
      </c>
      <c r="B30" s="11" t="str">
        <f>[26]Dezembro!$E$5</f>
        <v>*</v>
      </c>
      <c r="C30" s="11" t="str">
        <f>[26]Dezembro!$E$6</f>
        <v>*</v>
      </c>
      <c r="D30" s="11" t="str">
        <f>[26]Dezembro!$E$7</f>
        <v>*</v>
      </c>
      <c r="E30" s="11" t="str">
        <f>[26]Dezembro!$E$8</f>
        <v>*</v>
      </c>
      <c r="F30" s="11" t="str">
        <f>[26]Dezembro!$E$9</f>
        <v>*</v>
      </c>
      <c r="G30" s="11" t="str">
        <f>[26]Dezembro!$E$10</f>
        <v>*</v>
      </c>
      <c r="H30" s="11" t="str">
        <f>[26]Dezembro!$E$11</f>
        <v>*</v>
      </c>
      <c r="I30" s="11" t="str">
        <f>[26]Dezembro!$E$12</f>
        <v>*</v>
      </c>
      <c r="J30" s="11" t="str">
        <f>[26]Dezembro!$E$13</f>
        <v>*</v>
      </c>
      <c r="K30" s="11" t="str">
        <f>[26]Dezembro!$E$14</f>
        <v>*</v>
      </c>
      <c r="L30" s="11" t="str">
        <f>[26]Dezembro!$E$15</f>
        <v>*</v>
      </c>
      <c r="M30" s="11" t="str">
        <f>[26]Dezembro!$E$16</f>
        <v>*</v>
      </c>
      <c r="N30" s="11" t="str">
        <f>[26]Dezembro!$E$17</f>
        <v>*</v>
      </c>
      <c r="O30" s="11" t="str">
        <f>[26]Dezembro!$E$18</f>
        <v>*</v>
      </c>
      <c r="P30" s="11" t="str">
        <f>[26]Dezembro!$E$19</f>
        <v>*</v>
      </c>
      <c r="Q30" s="11" t="str">
        <f>[26]Dezembro!$E$20</f>
        <v>*</v>
      </c>
      <c r="R30" s="11" t="str">
        <f>[26]Dezembro!$E$21</f>
        <v>*</v>
      </c>
      <c r="S30" s="11" t="str">
        <f>[26]Dezembro!$E$22</f>
        <v>*</v>
      </c>
      <c r="T30" s="11" t="str">
        <f>[26]Dezembro!$E$23</f>
        <v>*</v>
      </c>
      <c r="U30" s="11" t="str">
        <f>[26]Dezembro!$E$24</f>
        <v>*</v>
      </c>
      <c r="V30" s="11" t="str">
        <f>[26]Dezembro!$E$25</f>
        <v>*</v>
      </c>
      <c r="W30" s="11" t="str">
        <f>[26]Dezembro!$E$26</f>
        <v>*</v>
      </c>
      <c r="X30" s="11" t="str">
        <f>[26]Dezembro!$E$27</f>
        <v>*</v>
      </c>
      <c r="Y30" s="11" t="str">
        <f>[26]Dezembro!$E$28</f>
        <v>*</v>
      </c>
      <c r="Z30" s="11" t="str">
        <f>[26]Dezembro!$E$29</f>
        <v>*</v>
      </c>
      <c r="AA30" s="11" t="str">
        <f>[26]Dezembro!$E$30</f>
        <v>*</v>
      </c>
      <c r="AB30" s="11" t="str">
        <f>[26]Dezembro!$E$31</f>
        <v>*</v>
      </c>
      <c r="AC30" s="11" t="str">
        <f>[26]Dezembro!$E$32</f>
        <v>*</v>
      </c>
      <c r="AD30" s="11" t="str">
        <f>[26]Dezembro!$E$33</f>
        <v>*</v>
      </c>
      <c r="AE30" s="11" t="str">
        <f>[26]Dezembro!$E$34</f>
        <v>*</v>
      </c>
      <c r="AF30" s="11" t="str">
        <f>[26]Dezembro!$E$35</f>
        <v>*</v>
      </c>
      <c r="AG30" s="90" t="e">
        <f t="shared" si="1"/>
        <v>#DIV/0!</v>
      </c>
      <c r="AJ30" t="s">
        <v>35</v>
      </c>
      <c r="AK30" t="s">
        <v>35</v>
      </c>
    </row>
    <row r="31" spans="1:38" hidden="1" x14ac:dyDescent="0.2">
      <c r="A31" s="57" t="s">
        <v>158</v>
      </c>
      <c r="B31" s="11" t="str">
        <f>[27]Dezembro!$E$5</f>
        <v>*</v>
      </c>
      <c r="C31" s="11" t="str">
        <f>[27]Dezembro!$E$6</f>
        <v>*</v>
      </c>
      <c r="D31" s="11" t="str">
        <f>[27]Dezembro!$E$7</f>
        <v>*</v>
      </c>
      <c r="E31" s="11" t="str">
        <f>[27]Dezembro!$E$8</f>
        <v>*</v>
      </c>
      <c r="F31" s="11" t="str">
        <f>[27]Dezembro!$E$9</f>
        <v>*</v>
      </c>
      <c r="G31" s="11" t="str">
        <f>[27]Dezembro!$E$10</f>
        <v>*</v>
      </c>
      <c r="H31" s="11" t="str">
        <f>[27]Dezembro!$E$11</f>
        <v>*</v>
      </c>
      <c r="I31" s="11" t="str">
        <f>[27]Dezembro!$E$12</f>
        <v>*</v>
      </c>
      <c r="J31" s="11" t="str">
        <f>[27]Dezembro!$E$13</f>
        <v>*</v>
      </c>
      <c r="K31" s="11" t="str">
        <f>[27]Dezembro!$E$14</f>
        <v>*</v>
      </c>
      <c r="L31" s="11" t="str">
        <f>[27]Dezembro!$E$15</f>
        <v>*</v>
      </c>
      <c r="M31" s="11" t="str">
        <f>[27]Dezembro!$E$16</f>
        <v>*</v>
      </c>
      <c r="N31" s="11" t="str">
        <f>[27]Dezembro!$E$17</f>
        <v>*</v>
      </c>
      <c r="O31" s="11" t="str">
        <f>[27]Dezembro!$E$18</f>
        <v>*</v>
      </c>
      <c r="P31" s="11" t="str">
        <f>[27]Dezembro!$E$19</f>
        <v>*</v>
      </c>
      <c r="Q31" s="11" t="str">
        <f>[27]Dezembro!$E$20</f>
        <v>*</v>
      </c>
      <c r="R31" s="11" t="str">
        <f>[27]Dezembro!$E$21</f>
        <v>*</v>
      </c>
      <c r="S31" s="11" t="str">
        <f>[27]Dezembro!$E$22</f>
        <v>*</v>
      </c>
      <c r="T31" s="11" t="str">
        <f>[27]Dezembro!$E$23</f>
        <v>*</v>
      </c>
      <c r="U31" s="11" t="str">
        <f>[27]Dezembro!$E$24</f>
        <v>*</v>
      </c>
      <c r="V31" s="11" t="str">
        <f>[27]Dezembro!$E$25</f>
        <v>*</v>
      </c>
      <c r="W31" s="11" t="str">
        <f>[27]Dezembro!$E$26</f>
        <v>*</v>
      </c>
      <c r="X31" s="11" t="str">
        <f>[27]Dezembro!$E$27</f>
        <v>*</v>
      </c>
      <c r="Y31" s="11" t="str">
        <f>[27]Dezembro!$E$28</f>
        <v>*</v>
      </c>
      <c r="Z31" s="11" t="str">
        <f>[27]Dezembro!$E$29</f>
        <v>*</v>
      </c>
      <c r="AA31" s="11" t="str">
        <f>[27]Dezembro!$E$30</f>
        <v>*</v>
      </c>
      <c r="AB31" s="11" t="str">
        <f>[27]Dezembro!$E$31</f>
        <v>*</v>
      </c>
      <c r="AC31" s="11" t="str">
        <f>[27]Dezembro!$E$32</f>
        <v>*</v>
      </c>
      <c r="AD31" s="11" t="str">
        <f>[27]Dezembro!$E$33</f>
        <v>*</v>
      </c>
      <c r="AE31" s="11" t="str">
        <f>[27]Dezembro!$E$34</f>
        <v>*</v>
      </c>
      <c r="AF31" s="11" t="str">
        <f>[27]Dezembro!$E$35</f>
        <v>*</v>
      </c>
      <c r="AG31" s="90" t="e">
        <f t="shared" si="1"/>
        <v>#DIV/0!</v>
      </c>
      <c r="AH31" s="12" t="s">
        <v>35</v>
      </c>
      <c r="AJ31" t="s">
        <v>35</v>
      </c>
    </row>
    <row r="32" spans="1:38" hidden="1" x14ac:dyDescent="0.2">
      <c r="A32" s="57" t="s">
        <v>11</v>
      </c>
      <c r="B32" s="11" t="str">
        <f>[28]Dezembro!$E$5</f>
        <v>*</v>
      </c>
      <c r="C32" s="11" t="str">
        <f>[28]Dezembro!$E$6</f>
        <v>*</v>
      </c>
      <c r="D32" s="11" t="str">
        <f>[28]Dezembro!$E$7</f>
        <v>*</v>
      </c>
      <c r="E32" s="11" t="str">
        <f>[28]Dezembro!$E$8</f>
        <v>*</v>
      </c>
      <c r="F32" s="11" t="str">
        <f>[28]Dezembro!$E$9</f>
        <v>*</v>
      </c>
      <c r="G32" s="11" t="str">
        <f>[28]Dezembro!$E$10</f>
        <v>*</v>
      </c>
      <c r="H32" s="11" t="str">
        <f>[28]Dezembro!$E$11</f>
        <v>*</v>
      </c>
      <c r="I32" s="11" t="str">
        <f>[28]Dezembro!$E$12</f>
        <v>*</v>
      </c>
      <c r="J32" s="11" t="str">
        <f>[28]Dezembro!$E$13</f>
        <v>*</v>
      </c>
      <c r="K32" s="11" t="str">
        <f>[28]Dezembro!$E$14</f>
        <v>*</v>
      </c>
      <c r="L32" s="11" t="str">
        <f>[28]Dezembro!$E$15</f>
        <v>*</v>
      </c>
      <c r="M32" s="11" t="str">
        <f>[28]Dezembro!$E$16</f>
        <v>*</v>
      </c>
      <c r="N32" s="11" t="str">
        <f>[28]Dezembro!$E$17</f>
        <v>*</v>
      </c>
      <c r="O32" s="11" t="str">
        <f>[28]Dezembro!$E$18</f>
        <v>*</v>
      </c>
      <c r="P32" s="11" t="str">
        <f>[28]Dezembro!$E$19</f>
        <v>*</v>
      </c>
      <c r="Q32" s="11" t="str">
        <f>[28]Dezembro!$E$20</f>
        <v>*</v>
      </c>
      <c r="R32" s="11" t="str">
        <f>[28]Dezembro!$E$21</f>
        <v>*</v>
      </c>
      <c r="S32" s="11" t="str">
        <f>[28]Dezembro!$E$22</f>
        <v>*</v>
      </c>
      <c r="T32" s="11" t="str">
        <f>[28]Dezembro!$E$23</f>
        <v>*</v>
      </c>
      <c r="U32" s="11" t="str">
        <f>[28]Dezembro!$E$24</f>
        <v>*</v>
      </c>
      <c r="V32" s="11" t="str">
        <f>[28]Dezembro!$E$25</f>
        <v>*</v>
      </c>
      <c r="W32" s="11" t="str">
        <f>[28]Dezembro!$E$26</f>
        <v>*</v>
      </c>
      <c r="X32" s="11" t="str">
        <f>[28]Dezembro!$E$27</f>
        <v>*</v>
      </c>
      <c r="Y32" s="11" t="str">
        <f>[28]Dezembro!$E$28</f>
        <v>*</v>
      </c>
      <c r="Z32" s="11" t="str">
        <f>[28]Dezembro!$E$29</f>
        <v>*</v>
      </c>
      <c r="AA32" s="11" t="str">
        <f>[28]Dezembro!$E$30</f>
        <v>*</v>
      </c>
      <c r="AB32" s="11" t="str">
        <f>[28]Dezembro!$E$31</f>
        <v>*</v>
      </c>
      <c r="AC32" s="11" t="str">
        <f>[28]Dezembro!$E$32</f>
        <v>*</v>
      </c>
      <c r="AD32" s="11" t="str">
        <f>[28]Dezembro!$E$33</f>
        <v>*</v>
      </c>
      <c r="AE32" s="11" t="str">
        <f>[28]Dezembro!$E$34</f>
        <v>*</v>
      </c>
      <c r="AF32" s="11" t="str">
        <f>[28]Dezembro!$E$35</f>
        <v>*</v>
      </c>
      <c r="AG32" s="90" t="e">
        <f t="shared" si="1"/>
        <v>#DIV/0!</v>
      </c>
      <c r="AK32" t="s">
        <v>35</v>
      </c>
      <c r="AL32" s="12" t="s">
        <v>35</v>
      </c>
    </row>
    <row r="33" spans="1:38" s="5" customFormat="1" x14ac:dyDescent="0.2">
      <c r="A33" s="57" t="s">
        <v>12</v>
      </c>
      <c r="B33" s="11">
        <f>[29]Dezembro!$E$5</f>
        <v>60.869565217391305</v>
      </c>
      <c r="C33" s="11">
        <f>[29]Dezembro!$E$6</f>
        <v>65.25</v>
      </c>
      <c r="D33" s="11">
        <f>[29]Dezembro!$E$7</f>
        <v>76.590909090909093</v>
      </c>
      <c r="E33" s="11">
        <f>[29]Dezembro!$E$8</f>
        <v>83.454545454545453</v>
      </c>
      <c r="F33" s="11">
        <f>[29]Dezembro!$E$9</f>
        <v>77.791666666666671</v>
      </c>
      <c r="G33" s="11">
        <f>[29]Dezembro!$E$10</f>
        <v>75.260869565217391</v>
      </c>
      <c r="H33" s="11">
        <f>[29]Dezembro!$E$11</f>
        <v>68.130434782608702</v>
      </c>
      <c r="I33" s="11">
        <f>[29]Dezembro!$E$12</f>
        <v>62.291666666666664</v>
      </c>
      <c r="J33" s="11">
        <f>[29]Dezembro!$E$13</f>
        <v>60.6</v>
      </c>
      <c r="K33" s="11">
        <f>[29]Dezembro!$E$14</f>
        <v>69.727272727272734</v>
      </c>
      <c r="L33" s="11">
        <f>[29]Dezembro!$E$15</f>
        <v>76.090909090909093</v>
      </c>
      <c r="M33" s="11">
        <f>[29]Dezembro!$E$16</f>
        <v>67.681818181818187</v>
      </c>
      <c r="N33" s="11">
        <f>[29]Dezembro!$E$17</f>
        <v>60.363636363636367</v>
      </c>
      <c r="O33" s="11">
        <f>[29]Dezembro!$E$18</f>
        <v>57.45</v>
      </c>
      <c r="P33" s="11">
        <f>[29]Dezembro!$E$19</f>
        <v>60.608695652173914</v>
      </c>
      <c r="Q33" s="11">
        <f>[29]Dezembro!$E$20</f>
        <v>66.739130434782609</v>
      </c>
      <c r="R33" s="11">
        <f>[29]Dezembro!$E$21</f>
        <v>66.904761904761898</v>
      </c>
      <c r="S33" s="11">
        <f>[29]Dezembro!$E$22</f>
        <v>90.260869565217391</v>
      </c>
      <c r="T33" s="11">
        <f>[29]Dezembro!$E$23</f>
        <v>73.565217391304344</v>
      </c>
      <c r="U33" s="11">
        <f>[29]Dezembro!$E$24</f>
        <v>69.541666666666671</v>
      </c>
      <c r="V33" s="11">
        <f>[29]Dezembro!$E$25</f>
        <v>60.833333333333336</v>
      </c>
      <c r="W33" s="11">
        <f>[29]Dezembro!$E$26</f>
        <v>54.727272727272727</v>
      </c>
      <c r="X33" s="11">
        <f>[29]Dezembro!$E$27</f>
        <v>54.18181818181818</v>
      </c>
      <c r="Y33" s="11">
        <f>[29]Dezembro!$E$28</f>
        <v>73.75</v>
      </c>
      <c r="Z33" s="11">
        <f>[29]Dezembro!$E$29</f>
        <v>73.652173913043484</v>
      </c>
      <c r="AA33" s="11">
        <f>[29]Dezembro!$E$30</f>
        <v>67.086956521739125</v>
      </c>
      <c r="AB33" s="11">
        <f>[29]Dezembro!$E$31</f>
        <v>66.521739130434781</v>
      </c>
      <c r="AC33" s="11">
        <f>[29]Dezembro!$E$32</f>
        <v>78.416666666666671</v>
      </c>
      <c r="AD33" s="11">
        <f>[29]Dezembro!$E$33</f>
        <v>72.304347826086953</v>
      </c>
      <c r="AE33" s="11">
        <f>[29]Dezembro!$E$34</f>
        <v>59.18181818181818</v>
      </c>
      <c r="AF33" s="11">
        <f>[29]Dezembro!$E$35</f>
        <v>68.727272727272734</v>
      </c>
      <c r="AG33" s="90">
        <f t="shared" si="1"/>
        <v>68.340549504259187</v>
      </c>
    </row>
    <row r="34" spans="1:38" x14ac:dyDescent="0.2">
      <c r="A34" s="57" t="s">
        <v>13</v>
      </c>
      <c r="B34" s="11">
        <f>[30]Dezembro!$E$5</f>
        <v>61.791666666666664</v>
      </c>
      <c r="C34" s="11">
        <f>[30]Dezembro!$E$6</f>
        <v>69.583333333333329</v>
      </c>
      <c r="D34" s="11">
        <f>[30]Dezembro!$E$7</f>
        <v>84.208333333333329</v>
      </c>
      <c r="E34" s="11">
        <f>[30]Dezembro!$E$8</f>
        <v>83</v>
      </c>
      <c r="F34" s="11">
        <f>[30]Dezembro!$E$9</f>
        <v>80.916666666666671</v>
      </c>
      <c r="G34" s="11">
        <f>[30]Dezembro!$E$10</f>
        <v>70.25</v>
      </c>
      <c r="H34" s="11">
        <f>[30]Dezembro!$E$11</f>
        <v>67.291666666666671</v>
      </c>
      <c r="I34" s="11">
        <f>[30]Dezembro!$E$12</f>
        <v>62.583333333333336</v>
      </c>
      <c r="J34" s="11">
        <f>[30]Dezembro!$E$13</f>
        <v>60.25</v>
      </c>
      <c r="K34" s="11">
        <f>[30]Dezembro!$E$14</f>
        <v>68.25</v>
      </c>
      <c r="L34" s="11">
        <f>[30]Dezembro!$E$15</f>
        <v>73.958333333333329</v>
      </c>
      <c r="M34" s="11">
        <f>[30]Dezembro!$E$16</f>
        <v>63.958333333333336</v>
      </c>
      <c r="N34" s="11">
        <f>[30]Dezembro!$E$17</f>
        <v>57.333333333333336</v>
      </c>
      <c r="O34" s="11">
        <f>[30]Dezembro!$E$18</f>
        <v>59.5</v>
      </c>
      <c r="P34" s="11">
        <f>[30]Dezembro!$E$19</f>
        <v>65.875</v>
      </c>
      <c r="Q34" s="11">
        <f>[30]Dezembro!$E$20</f>
        <v>72.833333333333329</v>
      </c>
      <c r="R34" s="11">
        <f>[30]Dezembro!$E$21</f>
        <v>71.833333333333329</v>
      </c>
      <c r="S34" s="11">
        <f>[30]Dezembro!$E$22</f>
        <v>83.791666666666671</v>
      </c>
      <c r="T34" s="11">
        <f>[30]Dezembro!$E$23</f>
        <v>79.75</v>
      </c>
      <c r="U34" s="11">
        <f>[30]Dezembro!$E$24</f>
        <v>73.041666666666671</v>
      </c>
      <c r="V34" s="11">
        <f>[30]Dezembro!$E$25</f>
        <v>63.875</v>
      </c>
      <c r="W34" s="11">
        <f>[30]Dezembro!$E$26</f>
        <v>58.791666666666664</v>
      </c>
      <c r="X34" s="11">
        <f>[30]Dezembro!$E$27</f>
        <v>61.916666666666664</v>
      </c>
      <c r="Y34" s="11">
        <f>[30]Dezembro!$E$28</f>
        <v>72.666666666666671</v>
      </c>
      <c r="Z34" s="11">
        <f>[30]Dezembro!$E$29</f>
        <v>73.5</v>
      </c>
      <c r="AA34" s="11">
        <f>[30]Dezembro!$E$30</f>
        <v>70.125</v>
      </c>
      <c r="AB34" s="11">
        <f>[30]Dezembro!$E$31</f>
        <v>69.458333333333329</v>
      </c>
      <c r="AC34" s="11">
        <f>[30]Dezembro!$E$32</f>
        <v>81.666666666666671</v>
      </c>
      <c r="AD34" s="11">
        <f>[30]Dezembro!$E$33</f>
        <v>77.5</v>
      </c>
      <c r="AE34" s="11">
        <f>[30]Dezembro!$E$34</f>
        <v>74.583333333333329</v>
      </c>
      <c r="AF34" s="11">
        <f>[30]Dezembro!$E$35</f>
        <v>72.125</v>
      </c>
      <c r="AG34" s="90">
        <f t="shared" si="1"/>
        <v>70.522849462365599</v>
      </c>
      <c r="AJ34" t="s">
        <v>35</v>
      </c>
    </row>
    <row r="35" spans="1:38" x14ac:dyDescent="0.2">
      <c r="A35" s="57" t="s">
        <v>159</v>
      </c>
      <c r="B35" s="11">
        <f>[31]Dezembro!$E$5</f>
        <v>65.333333333333329</v>
      </c>
      <c r="C35" s="11">
        <f>[31]Dezembro!$E$6</f>
        <v>75.625</v>
      </c>
      <c r="D35" s="11">
        <f>[31]Dezembro!$E$7</f>
        <v>82.458333333333329</v>
      </c>
      <c r="E35" s="11">
        <f>[31]Dezembro!$E$8</f>
        <v>87.875</v>
      </c>
      <c r="F35" s="11">
        <f>[31]Dezembro!$E$9</f>
        <v>85</v>
      </c>
      <c r="G35" s="11">
        <f>[31]Dezembro!$E$10</f>
        <v>86.458333333333329</v>
      </c>
      <c r="H35" s="11">
        <f>[31]Dezembro!$E$11</f>
        <v>78.541666666666671</v>
      </c>
      <c r="I35" s="11">
        <f>[31]Dezembro!$E$12</f>
        <v>74.791666666666671</v>
      </c>
      <c r="J35" s="11">
        <f>[31]Dezembro!$E$13</f>
        <v>81.25</v>
      </c>
      <c r="K35" s="11">
        <f>[31]Dezembro!$E$14</f>
        <v>83.666666666666671</v>
      </c>
      <c r="L35" s="11">
        <f>[31]Dezembro!$E$15</f>
        <v>81.791666666666671</v>
      </c>
      <c r="M35" s="11">
        <f>[31]Dezembro!$E$16</f>
        <v>74.958333333333329</v>
      </c>
      <c r="N35" s="11">
        <f>[31]Dezembro!$E$17</f>
        <v>79.041666666666671</v>
      </c>
      <c r="O35" s="11">
        <f>[31]Dezembro!$E$18</f>
        <v>76.208333333333329</v>
      </c>
      <c r="P35" s="11">
        <f>[31]Dezembro!$E$19</f>
        <v>70.875</v>
      </c>
      <c r="Q35" s="11">
        <f>[31]Dezembro!$E$20</f>
        <v>67.625</v>
      </c>
      <c r="R35" s="11">
        <f>[31]Dezembro!$E$21</f>
        <v>70.125</v>
      </c>
      <c r="S35" s="11">
        <f>[31]Dezembro!$E$22</f>
        <v>90</v>
      </c>
      <c r="T35" s="11">
        <f>[31]Dezembro!$E$23</f>
        <v>84.875</v>
      </c>
      <c r="U35" s="11">
        <f>[31]Dezembro!$E$24</f>
        <v>78.541666666666671</v>
      </c>
      <c r="V35" s="11">
        <f>[31]Dezembro!$E$25</f>
        <v>68.416666666666671</v>
      </c>
      <c r="W35" s="11">
        <f>[31]Dezembro!$E$26</f>
        <v>62.541666666666664</v>
      </c>
      <c r="X35" s="11">
        <f>[31]Dezembro!$E$27</f>
        <v>59.5</v>
      </c>
      <c r="Y35" s="11">
        <f>[31]Dezembro!$E$28</f>
        <v>63.083333333333336</v>
      </c>
      <c r="Z35" s="11">
        <f>[31]Dezembro!$E$29</f>
        <v>86.208333333333329</v>
      </c>
      <c r="AA35" s="11">
        <f>[31]Dezembro!$E$30</f>
        <v>76.541666666666671</v>
      </c>
      <c r="AB35" s="11">
        <f>[31]Dezembro!$E$31</f>
        <v>71.541666666666671</v>
      </c>
      <c r="AC35" s="11">
        <f>[31]Dezembro!$E$32</f>
        <v>78.833333333333329</v>
      </c>
      <c r="AD35" s="11">
        <f>[31]Dezembro!$E$33</f>
        <v>73.666666666666671</v>
      </c>
      <c r="AE35" s="11">
        <f>[31]Dezembro!$E$34</f>
        <v>70.291666666666671</v>
      </c>
      <c r="AF35" s="11">
        <f>[31]Dezembro!$E$35</f>
        <v>77.625</v>
      </c>
      <c r="AG35" s="90">
        <f t="shared" si="1"/>
        <v>76.23521505376344</v>
      </c>
      <c r="AK35" t="s">
        <v>35</v>
      </c>
    </row>
    <row r="36" spans="1:38" hidden="1" x14ac:dyDescent="0.2">
      <c r="A36" s="57" t="s">
        <v>130</v>
      </c>
      <c r="B36" s="11" t="str">
        <f>[32]Dezembro!$E$5</f>
        <v>*</v>
      </c>
      <c r="C36" s="11" t="str">
        <f>[32]Dezembro!$E$6</f>
        <v>*</v>
      </c>
      <c r="D36" s="11" t="str">
        <f>[32]Dezembro!$E$7</f>
        <v>*</v>
      </c>
      <c r="E36" s="11" t="str">
        <f>[32]Dezembro!$E$8</f>
        <v>*</v>
      </c>
      <c r="F36" s="11" t="str">
        <f>[32]Dezembro!$E$9</f>
        <v>*</v>
      </c>
      <c r="G36" s="11" t="str">
        <f>[32]Dezembro!$E$10</f>
        <v>*</v>
      </c>
      <c r="H36" s="11" t="str">
        <f>[32]Dezembro!$E$11</f>
        <v>*</v>
      </c>
      <c r="I36" s="11" t="str">
        <f>[32]Dezembro!$E$12</f>
        <v>*</v>
      </c>
      <c r="J36" s="11" t="str">
        <f>[32]Dezembro!$E$13</f>
        <v>*</v>
      </c>
      <c r="K36" s="11" t="str">
        <f>[32]Dezembro!$E$14</f>
        <v>*</v>
      </c>
      <c r="L36" s="11" t="str">
        <f>[32]Dezembro!$E$15</f>
        <v>*</v>
      </c>
      <c r="M36" s="11" t="str">
        <f>[32]Dezembro!$E$16</f>
        <v>*</v>
      </c>
      <c r="N36" s="11" t="str">
        <f>[32]Dezembro!$E$17</f>
        <v>*</v>
      </c>
      <c r="O36" s="11" t="str">
        <f>[32]Dezembro!$E$18</f>
        <v>*</v>
      </c>
      <c r="P36" s="11" t="str">
        <f>[32]Dezembro!$E$19</f>
        <v>*</v>
      </c>
      <c r="Q36" s="11" t="str">
        <f>[32]Dezembro!$E$20</f>
        <v>*</v>
      </c>
      <c r="R36" s="11" t="str">
        <f>[32]Dezembro!$E$21</f>
        <v>*</v>
      </c>
      <c r="S36" s="11" t="str">
        <f>[32]Dezembro!$E$22</f>
        <v>*</v>
      </c>
      <c r="T36" s="11" t="str">
        <f>[32]Dezembro!$E$23</f>
        <v>*</v>
      </c>
      <c r="U36" s="11" t="str">
        <f>[32]Dezembro!$E$24</f>
        <v>*</v>
      </c>
      <c r="V36" s="11" t="str">
        <f>[32]Dezembro!$E$25</f>
        <v>*</v>
      </c>
      <c r="W36" s="11" t="str">
        <f>[32]Dezembro!$E$26</f>
        <v>*</v>
      </c>
      <c r="X36" s="11" t="str">
        <f>[32]Dezembro!$E$27</f>
        <v>*</v>
      </c>
      <c r="Y36" s="11" t="str">
        <f>[32]Dezembro!$E$28</f>
        <v>*</v>
      </c>
      <c r="Z36" s="11" t="str">
        <f>[32]Dezembro!$E$29</f>
        <v>*</v>
      </c>
      <c r="AA36" s="11" t="str">
        <f>[32]Dezembro!$E$30</f>
        <v>*</v>
      </c>
      <c r="AB36" s="11" t="str">
        <f>[32]Dezembro!$E$31</f>
        <v>*</v>
      </c>
      <c r="AC36" s="11" t="str">
        <f>[32]Dezembro!$E$32</f>
        <v>*</v>
      </c>
      <c r="AD36" s="11" t="str">
        <f>[32]Dezembro!$E$33</f>
        <v>*</v>
      </c>
      <c r="AE36" s="11" t="str">
        <f>[32]Dezembro!$E$34</f>
        <v>*</v>
      </c>
      <c r="AF36" s="11" t="str">
        <f>[32]Dezembro!$E$35</f>
        <v>*</v>
      </c>
      <c r="AG36" s="90" t="e">
        <f t="shared" si="1"/>
        <v>#DIV/0!</v>
      </c>
      <c r="AK36" t="s">
        <v>35</v>
      </c>
    </row>
    <row r="37" spans="1:38" x14ac:dyDescent="0.2">
      <c r="A37" s="57" t="s">
        <v>14</v>
      </c>
      <c r="B37" s="11">
        <f>[33]Dezembro!$E$5</f>
        <v>74.041666666666671</v>
      </c>
      <c r="C37" s="11">
        <f>[33]Dezembro!$E$6</f>
        <v>62.458333333333336</v>
      </c>
      <c r="D37" s="11">
        <f>[33]Dezembro!$E$7</f>
        <v>83.304347826086953</v>
      </c>
      <c r="E37" s="11">
        <f>[33]Dezembro!$E$8</f>
        <v>86.375</v>
      </c>
      <c r="F37" s="11">
        <f>[33]Dezembro!$E$9</f>
        <v>74.5</v>
      </c>
      <c r="G37" s="11">
        <f>[33]Dezembro!$E$10</f>
        <v>79.25</v>
      </c>
      <c r="H37" s="11">
        <f>[33]Dezembro!$E$11</f>
        <v>81.875</v>
      </c>
      <c r="I37" s="11">
        <f>[33]Dezembro!$E$12</f>
        <v>73.166666666666671</v>
      </c>
      <c r="J37" s="11">
        <f>[33]Dezembro!$E$13</f>
        <v>69</v>
      </c>
      <c r="K37" s="11">
        <f>[33]Dezembro!$E$14</f>
        <v>68.583333333333329</v>
      </c>
      <c r="L37" s="11">
        <f>[33]Dezembro!$E$15</f>
        <v>73.666666666666671</v>
      </c>
      <c r="M37" s="11">
        <f>[33]Dezembro!$E$16</f>
        <v>75.833333333333329</v>
      </c>
      <c r="N37" s="11">
        <f>[33]Dezembro!$E$17</f>
        <v>84.583333333333329</v>
      </c>
      <c r="O37" s="11">
        <f>[33]Dezembro!$E$18</f>
        <v>78.541666666666671</v>
      </c>
      <c r="P37" s="11">
        <f>[33]Dezembro!$E$19</f>
        <v>74.416666666666671</v>
      </c>
      <c r="Q37" s="11">
        <f>[33]Dezembro!$E$20</f>
        <v>76.5</v>
      </c>
      <c r="R37" s="11">
        <f>[33]Dezembro!$E$21</f>
        <v>73.458333333333329</v>
      </c>
      <c r="S37" s="11">
        <f>[33]Dezembro!$E$22</f>
        <v>74.5</v>
      </c>
      <c r="T37" s="11">
        <f>[33]Dezembro!$E$23</f>
        <v>77.958333333333329</v>
      </c>
      <c r="U37" s="11">
        <f>[33]Dezembro!$E$24</f>
        <v>76.041666666666671</v>
      </c>
      <c r="V37" s="11">
        <f>[33]Dezembro!$E$25</f>
        <v>70.041666666666671</v>
      </c>
      <c r="W37" s="11">
        <f>[33]Dezembro!$E$26</f>
        <v>64.75</v>
      </c>
      <c r="X37" s="11">
        <f>[33]Dezembro!$E$27</f>
        <v>62.625</v>
      </c>
      <c r="Y37" s="11">
        <f>[33]Dezembro!$E$28</f>
        <v>66.375</v>
      </c>
      <c r="Z37" s="11">
        <f>[33]Dezembro!$E$29</f>
        <v>71.25</v>
      </c>
      <c r="AA37" s="11">
        <f>[33]Dezembro!$E$30</f>
        <v>75.75</v>
      </c>
      <c r="AB37" s="11">
        <f>[33]Dezembro!$E$31</f>
        <v>71.208333333333329</v>
      </c>
      <c r="AC37" s="11">
        <f>[33]Dezembro!$E$32</f>
        <v>66.666666666666671</v>
      </c>
      <c r="AD37" s="11">
        <f>[33]Dezembro!$E$33</f>
        <v>78.583333333333329</v>
      </c>
      <c r="AE37" s="11">
        <f>[33]Dezembro!$E$34</f>
        <v>80.083333333333329</v>
      </c>
      <c r="AF37" s="11">
        <f>[33]Dezembro!$E$35</f>
        <v>76.791666666666671</v>
      </c>
      <c r="AG37" s="90">
        <f t="shared" si="1"/>
        <v>74.263849929873771</v>
      </c>
      <c r="AI37" t="s">
        <v>35</v>
      </c>
      <c r="AK37" t="s">
        <v>35</v>
      </c>
    </row>
    <row r="38" spans="1:38" hidden="1" x14ac:dyDescent="0.2">
      <c r="A38" s="57" t="s">
        <v>160</v>
      </c>
      <c r="B38" s="11" t="str">
        <f>[34]Dezembro!$E$5</f>
        <v>*</v>
      </c>
      <c r="C38" s="11" t="str">
        <f>[34]Dezembro!$E$6</f>
        <v>*</v>
      </c>
      <c r="D38" s="11" t="str">
        <f>[34]Dezembro!$E$7</f>
        <v>*</v>
      </c>
      <c r="E38" s="11" t="str">
        <f>[34]Dezembro!$E$8</f>
        <v>*</v>
      </c>
      <c r="F38" s="11" t="str">
        <f>[34]Dezembro!$E$9</f>
        <v>*</v>
      </c>
      <c r="G38" s="11" t="str">
        <f>[34]Dezembro!$E$10</f>
        <v>*</v>
      </c>
      <c r="H38" s="11" t="str">
        <f>[34]Dezembro!$E$11</f>
        <v>*</v>
      </c>
      <c r="I38" s="11" t="str">
        <f>[34]Dezembro!$E$12</f>
        <v>*</v>
      </c>
      <c r="J38" s="11" t="str">
        <f>[34]Dezembro!$E$13</f>
        <v>*</v>
      </c>
      <c r="K38" s="11" t="str">
        <f>[34]Dezembro!$E$14</f>
        <v>*</v>
      </c>
      <c r="L38" s="11" t="str">
        <f>[34]Dezembro!$E$15</f>
        <v>*</v>
      </c>
      <c r="M38" s="11" t="str">
        <f>[34]Dezembro!$E$16</f>
        <v>*</v>
      </c>
      <c r="N38" s="11" t="str">
        <f>[34]Dezembro!$E$17</f>
        <v>*</v>
      </c>
      <c r="O38" s="11" t="str">
        <f>[34]Dezembro!$E$18</f>
        <v>*</v>
      </c>
      <c r="P38" s="11" t="str">
        <f>[34]Dezembro!$E$19</f>
        <v>*</v>
      </c>
      <c r="Q38" s="11" t="str">
        <f>[34]Dezembro!$E$20</f>
        <v>*</v>
      </c>
      <c r="R38" s="11" t="str">
        <f>[34]Dezembro!$E$21</f>
        <v>*</v>
      </c>
      <c r="S38" s="11" t="str">
        <f>[34]Dezembro!$E$22</f>
        <v>*</v>
      </c>
      <c r="T38" s="11" t="str">
        <f>[34]Dezembro!$E$23</f>
        <v>*</v>
      </c>
      <c r="U38" s="11" t="str">
        <f>[34]Dezembro!$E$24</f>
        <v>*</v>
      </c>
      <c r="V38" s="11" t="str">
        <f>[34]Dezembro!$E$25</f>
        <v>*</v>
      </c>
      <c r="W38" s="11" t="str">
        <f>[34]Dezembro!$E$26</f>
        <v>*</v>
      </c>
      <c r="X38" s="11" t="str">
        <f>[34]Dezembro!$E$27</f>
        <v>*</v>
      </c>
      <c r="Y38" s="11" t="str">
        <f>[34]Dezembro!$E$28</f>
        <v>*</v>
      </c>
      <c r="Z38" s="11" t="str">
        <f>[34]Dezembro!$E$29</f>
        <v>*</v>
      </c>
      <c r="AA38" s="11" t="str">
        <f>[34]Dezembro!$E$30</f>
        <v>*</v>
      </c>
      <c r="AB38" s="11" t="str">
        <f>[34]Dezembro!$E$31</f>
        <v>*</v>
      </c>
      <c r="AC38" s="11" t="str">
        <f>[34]Dezembro!$E$32</f>
        <v>*</v>
      </c>
      <c r="AD38" s="11" t="str">
        <f>[34]Dezembro!$E$33</f>
        <v>*</v>
      </c>
      <c r="AE38" s="11" t="str">
        <f>[34]Dezembro!$E$34</f>
        <v>*</v>
      </c>
      <c r="AF38" s="11" t="str">
        <f>[34]Dezembro!$E$35</f>
        <v>*</v>
      </c>
      <c r="AG38" s="90" t="e">
        <f t="shared" si="1"/>
        <v>#DIV/0!</v>
      </c>
      <c r="AI38" t="s">
        <v>35</v>
      </c>
      <c r="AJ38" t="s">
        <v>35</v>
      </c>
    </row>
    <row r="39" spans="1:38" x14ac:dyDescent="0.2">
      <c r="A39" s="57" t="s">
        <v>15</v>
      </c>
      <c r="B39" s="11">
        <f>[35]Dezembro!$E$5</f>
        <v>66.166666666666671</v>
      </c>
      <c r="C39" s="11">
        <f>[35]Dezembro!$E$6</f>
        <v>74.166666666666671</v>
      </c>
      <c r="D39" s="11">
        <f>[35]Dezembro!$E$7</f>
        <v>80.083333333333329</v>
      </c>
      <c r="E39" s="11">
        <f>[35]Dezembro!$E$8</f>
        <v>77.791666666666671</v>
      </c>
      <c r="F39" s="11">
        <f>[35]Dezembro!$E$9</f>
        <v>74.416666666666671</v>
      </c>
      <c r="G39" s="11">
        <f>[35]Dezembro!$E$10</f>
        <v>70.875</v>
      </c>
      <c r="H39" s="11">
        <f>[35]Dezembro!$E$11</f>
        <v>66.958333333333329</v>
      </c>
      <c r="I39" s="11">
        <f>[35]Dezembro!$E$12</f>
        <v>66.041666666666671</v>
      </c>
      <c r="J39" s="11">
        <f>[35]Dezembro!$E$13</f>
        <v>68.75</v>
      </c>
      <c r="K39" s="11">
        <f>[35]Dezembro!$E$14</f>
        <v>80.541666666666671</v>
      </c>
      <c r="L39" s="11">
        <f>[35]Dezembro!$E$15</f>
        <v>80.666666666666671</v>
      </c>
      <c r="M39" s="11">
        <f>[35]Dezembro!$E$16</f>
        <v>71.416666666666671</v>
      </c>
      <c r="N39" s="11">
        <f>[35]Dezembro!$E$17</f>
        <v>71.916666666666671</v>
      </c>
      <c r="O39" s="11">
        <f>[35]Dezembro!$E$18</f>
        <v>55.5</v>
      </c>
      <c r="P39" s="11">
        <f>[35]Dezembro!$E$19</f>
        <v>74.791666666666671</v>
      </c>
      <c r="Q39" s="11">
        <f>[35]Dezembro!$E$20</f>
        <v>59.25</v>
      </c>
      <c r="R39" s="11">
        <f>[35]Dezembro!$E$21</f>
        <v>56.25</v>
      </c>
      <c r="S39" s="11">
        <f>[35]Dezembro!$E$22</f>
        <v>85.583333333333329</v>
      </c>
      <c r="T39" s="11">
        <f>[35]Dezembro!$E$23</f>
        <v>79.833333333333329</v>
      </c>
      <c r="U39" s="11">
        <f>[35]Dezembro!$E$24</f>
        <v>74.375</v>
      </c>
      <c r="V39" s="11">
        <f>[35]Dezembro!$E$25</f>
        <v>64.083333333333329</v>
      </c>
      <c r="W39" s="11">
        <f>[35]Dezembro!$E$26</f>
        <v>65.5</v>
      </c>
      <c r="X39" s="11">
        <f>[35]Dezembro!$E$27</f>
        <v>64.083333333333329</v>
      </c>
      <c r="Y39" s="11">
        <f>[35]Dezembro!$E$28</f>
        <v>66.916666666666671</v>
      </c>
      <c r="Z39" s="11">
        <f>[35]Dezembro!$E$29</f>
        <v>80.125</v>
      </c>
      <c r="AA39" s="11">
        <f>[35]Dezembro!$E$30</f>
        <v>75.25</v>
      </c>
      <c r="AB39" s="11">
        <f>[35]Dezembro!$E$31</f>
        <v>61.625</v>
      </c>
      <c r="AC39" s="11">
        <f>[35]Dezembro!$E$32</f>
        <v>75.333333333333329</v>
      </c>
      <c r="AD39" s="11">
        <f>[35]Dezembro!$E$33</f>
        <v>57.166666666666664</v>
      </c>
      <c r="AE39" s="11">
        <f>[35]Dezembro!$E$34</f>
        <v>45.75</v>
      </c>
      <c r="AF39" s="11">
        <f>[35]Dezembro!$E$35</f>
        <v>61.583333333333336</v>
      </c>
      <c r="AG39" s="90">
        <f t="shared" si="1"/>
        <v>69.444892473118273</v>
      </c>
      <c r="AH39" s="12" t="s">
        <v>35</v>
      </c>
      <c r="AI39" t="s">
        <v>35</v>
      </c>
      <c r="AK39" t="s">
        <v>35</v>
      </c>
    </row>
    <row r="40" spans="1:38" hidden="1" x14ac:dyDescent="0.2">
      <c r="A40" s="57" t="s">
        <v>16</v>
      </c>
      <c r="B40" s="11" t="str">
        <f>[36]Dezembro!$E$5</f>
        <v>*</v>
      </c>
      <c r="C40" s="11" t="str">
        <f>[36]Dezembro!$E$6</f>
        <v>*</v>
      </c>
      <c r="D40" s="11" t="str">
        <f>[36]Dezembro!$E$7</f>
        <v>*</v>
      </c>
      <c r="E40" s="11" t="str">
        <f>[36]Dezembro!$E$8</f>
        <v>*</v>
      </c>
      <c r="F40" s="11" t="str">
        <f>[36]Dezembro!$E$9</f>
        <v>*</v>
      </c>
      <c r="G40" s="11" t="str">
        <f>[36]Dezembro!$E$10</f>
        <v>*</v>
      </c>
      <c r="H40" s="11" t="str">
        <f>[36]Dezembro!$E$11</f>
        <v>*</v>
      </c>
      <c r="I40" s="11" t="str">
        <f>[36]Dezembro!$E$12</f>
        <v>*</v>
      </c>
      <c r="J40" s="11" t="str">
        <f>[36]Dezembro!$E$13</f>
        <v>*</v>
      </c>
      <c r="K40" s="11" t="str">
        <f>[36]Dezembro!$E$14</f>
        <v>*</v>
      </c>
      <c r="L40" s="11" t="str">
        <f>[36]Dezembro!$E$15</f>
        <v>*</v>
      </c>
      <c r="M40" s="11" t="str">
        <f>[36]Dezembro!$E$16</f>
        <v>*</v>
      </c>
      <c r="N40" s="11" t="str">
        <f>[36]Dezembro!$E$17</f>
        <v>*</v>
      </c>
      <c r="O40" s="11" t="str">
        <f>[36]Dezembro!$E$18</f>
        <v>*</v>
      </c>
      <c r="P40" s="11" t="str">
        <f>[36]Dezembro!$E$19</f>
        <v>*</v>
      </c>
      <c r="Q40" s="11" t="str">
        <f>[36]Dezembro!$E$20</f>
        <v>*</v>
      </c>
      <c r="R40" s="11" t="str">
        <f>[36]Dezembro!$E$21</f>
        <v>*</v>
      </c>
      <c r="S40" s="11" t="str">
        <f>[36]Dezembro!$E$22</f>
        <v>*</v>
      </c>
      <c r="T40" s="11" t="str">
        <f>[36]Dezembro!$E$23</f>
        <v>*</v>
      </c>
      <c r="U40" s="11" t="str">
        <f>[36]Dezembro!$E$24</f>
        <v>*</v>
      </c>
      <c r="V40" s="11" t="str">
        <f>[36]Dezembro!$E$25</f>
        <v>*</v>
      </c>
      <c r="W40" s="11" t="str">
        <f>[36]Dezembro!$E$26</f>
        <v>*</v>
      </c>
      <c r="X40" s="11" t="str">
        <f>[36]Dezembro!$E$27</f>
        <v>*</v>
      </c>
      <c r="Y40" s="11" t="str">
        <f>[36]Dezembro!$E$28</f>
        <v>*</v>
      </c>
      <c r="Z40" s="11" t="str">
        <f>[36]Dezembro!$E$29</f>
        <v>*</v>
      </c>
      <c r="AA40" s="11" t="str">
        <f>[36]Dezembro!$E$30</f>
        <v>*</v>
      </c>
      <c r="AB40" s="11" t="str">
        <f>[36]Dezembro!$E$31</f>
        <v>*</v>
      </c>
      <c r="AC40" s="11" t="str">
        <f>[36]Dezembro!$E$32</f>
        <v>*</v>
      </c>
      <c r="AD40" s="11" t="str">
        <f>[36]Dezembro!$E$33</f>
        <v>*</v>
      </c>
      <c r="AE40" s="11" t="str">
        <f>[36]Dezembro!$E$34</f>
        <v>*</v>
      </c>
      <c r="AF40" s="11" t="str">
        <f>[36]Dezembro!$E$35</f>
        <v>*</v>
      </c>
      <c r="AG40" s="90" t="e">
        <f t="shared" si="1"/>
        <v>#DIV/0!</v>
      </c>
      <c r="AJ40" t="s">
        <v>35</v>
      </c>
      <c r="AK40" t="s">
        <v>35</v>
      </c>
    </row>
    <row r="41" spans="1:38" x14ac:dyDescent="0.2">
      <c r="A41" s="57" t="s">
        <v>161</v>
      </c>
      <c r="B41" s="11">
        <f>[37]Dezembro!$E$5</f>
        <v>70.125</v>
      </c>
      <c r="C41" s="11">
        <f>[37]Dezembro!$E$6</f>
        <v>67.666666666666671</v>
      </c>
      <c r="D41" s="11">
        <f>[37]Dezembro!$E$7</f>
        <v>74.208333333333329</v>
      </c>
      <c r="E41" s="11">
        <f>[37]Dezembro!$E$8</f>
        <v>86.166666666666671</v>
      </c>
      <c r="F41" s="11">
        <f>[37]Dezembro!$E$9</f>
        <v>87.666666666666671</v>
      </c>
      <c r="G41" s="11">
        <f>[37]Dezembro!$E$10</f>
        <v>84.375</v>
      </c>
      <c r="H41" s="11">
        <f>[37]Dezembro!$E$11</f>
        <v>80.375</v>
      </c>
      <c r="I41" s="11">
        <f>[37]Dezembro!$E$12</f>
        <v>76.333333333333329</v>
      </c>
      <c r="J41" s="11">
        <f>[37]Dezembro!$E$13</f>
        <v>81.083333333333329</v>
      </c>
      <c r="K41" s="11">
        <f>[37]Dezembro!$E$14</f>
        <v>83.583333333333329</v>
      </c>
      <c r="L41" s="11">
        <f>[37]Dezembro!$E$15</f>
        <v>79.833333333333329</v>
      </c>
      <c r="M41" s="11">
        <f>[37]Dezembro!$E$16</f>
        <v>72.291666666666671</v>
      </c>
      <c r="N41" s="11">
        <f>[37]Dezembro!$E$17</f>
        <v>73.875</v>
      </c>
      <c r="O41" s="11">
        <f>[37]Dezembro!$E$18</f>
        <v>82.25</v>
      </c>
      <c r="P41" s="11">
        <f>[37]Dezembro!$E$19</f>
        <v>75.541666666666671</v>
      </c>
      <c r="Q41" s="11">
        <f>[37]Dezembro!$E$20</f>
        <v>70.833333333333329</v>
      </c>
      <c r="R41" s="11">
        <f>[37]Dezembro!$E$21</f>
        <v>68</v>
      </c>
      <c r="S41" s="11">
        <f>[37]Dezembro!$E$22</f>
        <v>81</v>
      </c>
      <c r="T41" s="11">
        <f>[37]Dezembro!$E$23</f>
        <v>84</v>
      </c>
      <c r="U41" s="11">
        <f>[37]Dezembro!$E$24</f>
        <v>71.791666666666671</v>
      </c>
      <c r="V41" s="11">
        <f>[37]Dezembro!$E$25</f>
        <v>66.041666666666671</v>
      </c>
      <c r="W41" s="11">
        <f>[37]Dezembro!$E$26</f>
        <v>59.375</v>
      </c>
      <c r="X41" s="11">
        <f>[37]Dezembro!$E$27</f>
        <v>57.333333333333336</v>
      </c>
      <c r="Y41" s="11">
        <f>[37]Dezembro!$E$28</f>
        <v>62.916666666666664</v>
      </c>
      <c r="Z41" s="11">
        <f>[37]Dezembro!$E$29</f>
        <v>79.125</v>
      </c>
      <c r="AA41" s="11">
        <f>[37]Dezembro!$E$30</f>
        <v>78.666666666666671</v>
      </c>
      <c r="AB41" s="11">
        <f>[37]Dezembro!$E$31</f>
        <v>69.25</v>
      </c>
      <c r="AC41" s="11">
        <f>[37]Dezembro!$E$32</f>
        <v>81.375</v>
      </c>
      <c r="AD41" s="11">
        <f>[37]Dezembro!$E$33</f>
        <v>74.875</v>
      </c>
      <c r="AE41" s="11">
        <f>[37]Dezembro!$E$34</f>
        <v>65.541666666666671</v>
      </c>
      <c r="AF41" s="11">
        <f>[37]Dezembro!$E$35</f>
        <v>78.75</v>
      </c>
      <c r="AG41" s="90">
        <f t="shared" si="1"/>
        <v>74.975806451612911</v>
      </c>
      <c r="AI41" t="s">
        <v>35</v>
      </c>
      <c r="AJ41" t="s">
        <v>35</v>
      </c>
    </row>
    <row r="42" spans="1:38" x14ac:dyDescent="0.2">
      <c r="A42" s="57" t="s">
        <v>17</v>
      </c>
      <c r="B42" s="11">
        <f>[38]Dezembro!$E$5</f>
        <v>68.916666666666671</v>
      </c>
      <c r="C42" s="11">
        <f>[38]Dezembro!$E$6</f>
        <v>77.041666666666671</v>
      </c>
      <c r="D42" s="11">
        <f>[38]Dezembro!$E$7</f>
        <v>82.375</v>
      </c>
      <c r="E42" s="11">
        <f>[38]Dezembro!$E$8</f>
        <v>87.333333333333329</v>
      </c>
      <c r="F42" s="11">
        <f>[38]Dezembro!$E$9</f>
        <v>84.041666666666671</v>
      </c>
      <c r="G42" s="11">
        <f>[38]Dezembro!$E$10</f>
        <v>79.791666666666671</v>
      </c>
      <c r="H42" s="11">
        <f>[38]Dezembro!$E$11</f>
        <v>76.291666666666671</v>
      </c>
      <c r="I42" s="11">
        <f>[38]Dezembro!$E$12</f>
        <v>73.625</v>
      </c>
      <c r="J42" s="11">
        <f>[38]Dezembro!$E$13</f>
        <v>83.541666666666671</v>
      </c>
      <c r="K42" s="11">
        <f>[38]Dezembro!$E$14</f>
        <v>85.541666666666671</v>
      </c>
      <c r="L42" s="11">
        <f>[38]Dezembro!$E$15</f>
        <v>87.25</v>
      </c>
      <c r="M42" s="11">
        <f>[38]Dezembro!$E$16</f>
        <v>79.25</v>
      </c>
      <c r="N42" s="11">
        <f>[38]Dezembro!$E$17</f>
        <v>83.916666666666671</v>
      </c>
      <c r="O42" s="11">
        <f>[38]Dezembro!$E$18</f>
        <v>76.25</v>
      </c>
      <c r="P42" s="11">
        <f>[38]Dezembro!$E$19</f>
        <v>72.5</v>
      </c>
      <c r="Q42" s="11">
        <f>[38]Dezembro!$E$20</f>
        <v>67.875</v>
      </c>
      <c r="R42" s="11">
        <f>[38]Dezembro!$E$21</f>
        <v>71.208333333333329</v>
      </c>
      <c r="S42" s="11">
        <f>[38]Dezembro!$E$22</f>
        <v>90.625</v>
      </c>
      <c r="T42" s="11">
        <f>[38]Dezembro!$E$23</f>
        <v>87.166666666666671</v>
      </c>
      <c r="U42" s="11">
        <f>[38]Dezembro!$E$24</f>
        <v>81.791666666666671</v>
      </c>
      <c r="V42" s="11">
        <f>[38]Dezembro!$E$25</f>
        <v>74.916666666666671</v>
      </c>
      <c r="W42" s="11">
        <f>[38]Dezembro!$E$26</f>
        <v>67.5</v>
      </c>
      <c r="X42" s="11">
        <f>[38]Dezembro!$E$27</f>
        <v>64.083333333333329</v>
      </c>
      <c r="Y42" s="11">
        <f>[38]Dezembro!$E$28</f>
        <v>64.875</v>
      </c>
      <c r="Z42" s="11">
        <f>[38]Dezembro!$E$29</f>
        <v>83.666666666666671</v>
      </c>
      <c r="AA42" s="11">
        <f>[38]Dezembro!$E$30</f>
        <v>76.791666666666671</v>
      </c>
      <c r="AB42" s="11">
        <f>[38]Dezembro!$E$31</f>
        <v>71.25</v>
      </c>
      <c r="AC42" s="11">
        <f>[38]Dezembro!$E$32</f>
        <v>81.166666666666671</v>
      </c>
      <c r="AD42" s="11">
        <f>[38]Dezembro!$E$33</f>
        <v>72.625</v>
      </c>
      <c r="AE42" s="11">
        <f>[38]Dezembro!$E$34</f>
        <v>68.375</v>
      </c>
      <c r="AF42" s="11">
        <f>[38]Dezembro!$E$35</f>
        <v>74.708333333333329</v>
      </c>
      <c r="AG42" s="90">
        <f t="shared" si="1"/>
        <v>77.299731182795711</v>
      </c>
      <c r="AJ42" t="s">
        <v>35</v>
      </c>
      <c r="AK42" t="s">
        <v>35</v>
      </c>
    </row>
    <row r="43" spans="1:38" x14ac:dyDescent="0.2">
      <c r="A43" s="57" t="s">
        <v>143</v>
      </c>
      <c r="B43" s="11">
        <f>[39]Dezembro!$E$5</f>
        <v>68.208333333333329</v>
      </c>
      <c r="C43" s="11">
        <f>[39]Dezembro!$E$6</f>
        <v>79.833333333333329</v>
      </c>
      <c r="D43" s="11">
        <f>[39]Dezembro!$E$7</f>
        <v>89.833333333333329</v>
      </c>
      <c r="E43" s="11">
        <f>[39]Dezembro!$E$8</f>
        <v>99.916666666666671</v>
      </c>
      <c r="F43" s="11">
        <f>[39]Dezembro!$E$9</f>
        <v>88.708333333333329</v>
      </c>
      <c r="G43" s="11">
        <f>[39]Dezembro!$E$10</f>
        <v>92.916666666666671</v>
      </c>
      <c r="H43" s="11">
        <f>[39]Dezembro!$E$11</f>
        <v>89.791666666666671</v>
      </c>
      <c r="I43" s="11">
        <f>[39]Dezembro!$E$12</f>
        <v>86.416666666666671</v>
      </c>
      <c r="J43" s="11">
        <f>[39]Dezembro!$E$13</f>
        <v>83.416666666666671</v>
      </c>
      <c r="K43" s="11">
        <f>[39]Dezembro!$E$14</f>
        <v>87</v>
      </c>
      <c r="L43" s="11">
        <f>[39]Dezembro!$E$15</f>
        <v>86.333333333333329</v>
      </c>
      <c r="M43" s="11">
        <f>[39]Dezembro!$E$16</f>
        <v>81.75</v>
      </c>
      <c r="N43" s="11">
        <f>[39]Dezembro!$E$17</f>
        <v>95.875</v>
      </c>
      <c r="O43" s="11">
        <f>[39]Dezembro!$E$18</f>
        <v>89.791666666666671</v>
      </c>
      <c r="P43" s="11">
        <f>[39]Dezembro!$E$19</f>
        <v>79.083333333333329</v>
      </c>
      <c r="Q43" s="11">
        <f>[39]Dezembro!$E$20</f>
        <v>73.375</v>
      </c>
      <c r="R43" s="11">
        <f>[39]Dezembro!$E$21</f>
        <v>72.541666666666671</v>
      </c>
      <c r="S43" s="11">
        <f>[39]Dezembro!$E$22</f>
        <v>90.25</v>
      </c>
      <c r="T43" s="11">
        <f>[39]Dezembro!$E$23</f>
        <v>88.833333333333329</v>
      </c>
      <c r="U43" s="11">
        <f>[39]Dezembro!$E$24</f>
        <v>82.583333333333329</v>
      </c>
      <c r="V43" s="11">
        <f>[39]Dezembro!$E$25</f>
        <v>74.333333333333329</v>
      </c>
      <c r="W43" s="11">
        <f>[39]Dezembro!$E$26</f>
        <v>67.958333333333329</v>
      </c>
      <c r="X43" s="11">
        <f>[39]Dezembro!$E$27</f>
        <v>69.25</v>
      </c>
      <c r="Y43" s="11">
        <f>[39]Dezembro!$E$28</f>
        <v>69</v>
      </c>
      <c r="Z43" s="11">
        <f>[39]Dezembro!$E$29</f>
        <v>87.125</v>
      </c>
      <c r="AA43" s="11">
        <f>[39]Dezembro!$E$30</f>
        <v>81.25</v>
      </c>
      <c r="AB43" s="11">
        <f>[39]Dezembro!$E$31</f>
        <v>78.375</v>
      </c>
      <c r="AC43" s="11">
        <f>[39]Dezembro!$E$32</f>
        <v>86.833333333333329</v>
      </c>
      <c r="AD43" s="11">
        <f>[39]Dezembro!$E$33</f>
        <v>79.583333333333329</v>
      </c>
      <c r="AE43" s="11">
        <f>[39]Dezembro!$E$34</f>
        <v>77.041666666666671</v>
      </c>
      <c r="AF43" s="11">
        <f>[39]Dezembro!$E$35</f>
        <v>80.791666666666671</v>
      </c>
      <c r="AG43" s="90">
        <f t="shared" si="1"/>
        <v>82.516129032258064</v>
      </c>
      <c r="AK43" t="s">
        <v>35</v>
      </c>
    </row>
    <row r="44" spans="1:38" x14ac:dyDescent="0.2">
      <c r="A44" s="57" t="s">
        <v>18</v>
      </c>
      <c r="B44" s="11">
        <f>[40]Dezembro!$E$5</f>
        <v>66.416666666666671</v>
      </c>
      <c r="C44" s="11">
        <f>[40]Dezembro!$E$6</f>
        <v>66.791666666666671</v>
      </c>
      <c r="D44" s="11">
        <f>[40]Dezembro!$E$7</f>
        <v>81.125</v>
      </c>
      <c r="E44" s="11">
        <f>[40]Dezembro!$E$8</f>
        <v>90.958333333333329</v>
      </c>
      <c r="F44" s="11">
        <f>[40]Dezembro!$E$9</f>
        <v>84.708333333333329</v>
      </c>
      <c r="G44" s="11">
        <f>[40]Dezembro!$E$10</f>
        <v>79.958333333333329</v>
      </c>
      <c r="H44" s="11">
        <f>[40]Dezembro!$E$11</f>
        <v>80.208333333333329</v>
      </c>
      <c r="I44" s="11">
        <f>[40]Dezembro!$E$12</f>
        <v>76.75</v>
      </c>
      <c r="J44" s="11">
        <f>[40]Dezembro!$E$13</f>
        <v>79.416666666666671</v>
      </c>
      <c r="K44" s="11">
        <f>[40]Dezembro!$E$14</f>
        <v>85.458333333333329</v>
      </c>
      <c r="L44" s="11">
        <f>[40]Dezembro!$E$15</f>
        <v>88</v>
      </c>
      <c r="M44" s="11">
        <f>[40]Dezembro!$E$16</f>
        <v>81.416666666666671</v>
      </c>
      <c r="N44" s="11">
        <f>[40]Dezembro!$E$17</f>
        <v>76.833333333333329</v>
      </c>
      <c r="O44" s="11">
        <f>[40]Dezembro!$E$18</f>
        <v>79.208333333333329</v>
      </c>
      <c r="P44" s="11">
        <f>[40]Dezembro!$E$19</f>
        <v>82.333333333333329</v>
      </c>
      <c r="Q44" s="11">
        <f>[40]Dezembro!$E$20</f>
        <v>83.583333333333329</v>
      </c>
      <c r="R44" s="11">
        <f>[40]Dezembro!$E$21</f>
        <v>82.25</v>
      </c>
      <c r="S44" s="11">
        <f>[40]Dezembro!$E$22</f>
        <v>88</v>
      </c>
      <c r="T44" s="11">
        <f>[40]Dezembro!$E$23</f>
        <v>86.958333333333329</v>
      </c>
      <c r="U44" s="11">
        <f>[40]Dezembro!$E$24</f>
        <v>80.791666666666671</v>
      </c>
      <c r="V44" s="11">
        <f>[40]Dezembro!$E$25</f>
        <v>69.791666666666671</v>
      </c>
      <c r="W44" s="11">
        <f>[40]Dezembro!$E$26</f>
        <v>66.791666666666671</v>
      </c>
      <c r="X44" s="11">
        <f>[40]Dezembro!$E$27</f>
        <v>66.791666666666671</v>
      </c>
      <c r="Y44" s="11">
        <f>[40]Dezembro!$E$28</f>
        <v>73.708333333333329</v>
      </c>
      <c r="Z44" s="11">
        <f>[40]Dezembro!$E$29</f>
        <v>76.916666666666671</v>
      </c>
      <c r="AA44" s="11">
        <f>[40]Dezembro!$E$30</f>
        <v>77.5</v>
      </c>
      <c r="AB44" s="11">
        <f>[40]Dezembro!$E$31</f>
        <v>76.833333333333329</v>
      </c>
      <c r="AC44" s="11">
        <f>[40]Dezembro!$E$32</f>
        <v>83.416666666666671</v>
      </c>
      <c r="AD44" s="11">
        <f>[40]Dezembro!$E$33</f>
        <v>80.875</v>
      </c>
      <c r="AE44" s="11">
        <f>[40]Dezembro!$E$34</f>
        <v>79.083333333333329</v>
      </c>
      <c r="AF44" s="11">
        <f>[40]Dezembro!$E$35</f>
        <v>81.833333333333329</v>
      </c>
      <c r="AG44" s="90">
        <f t="shared" si="1"/>
        <v>79.18413978494624</v>
      </c>
      <c r="AI44" s="12" t="s">
        <v>35</v>
      </c>
      <c r="AK44" t="s">
        <v>35</v>
      </c>
    </row>
    <row r="45" spans="1:38" hidden="1" x14ac:dyDescent="0.2">
      <c r="A45" s="128" t="s">
        <v>148</v>
      </c>
      <c r="B45" s="11" t="str">
        <f>[41]Dezembro!$E$5</f>
        <v>*</v>
      </c>
      <c r="C45" s="11" t="str">
        <f>[41]Dezembro!$E$6</f>
        <v>*</v>
      </c>
      <c r="D45" s="11" t="str">
        <f>[41]Dezembro!$E$7</f>
        <v>*</v>
      </c>
      <c r="E45" s="11" t="str">
        <f>[41]Dezembro!$E$8</f>
        <v>*</v>
      </c>
      <c r="F45" s="11" t="str">
        <f>[41]Dezembro!$E$9</f>
        <v>*</v>
      </c>
      <c r="G45" s="11" t="str">
        <f>[41]Dezembro!$E$10</f>
        <v>*</v>
      </c>
      <c r="H45" s="11" t="str">
        <f>[41]Dezembro!$E$11</f>
        <v>*</v>
      </c>
      <c r="I45" s="11" t="str">
        <f>[41]Dezembro!$E$12</f>
        <v>*</v>
      </c>
      <c r="J45" s="11" t="str">
        <f>[41]Dezembro!$E$13</f>
        <v>*</v>
      </c>
      <c r="K45" s="11" t="str">
        <f>[41]Dezembro!$E$14</f>
        <v>*</v>
      </c>
      <c r="L45" s="11" t="str">
        <f>[41]Dezembro!$E$15</f>
        <v>*</v>
      </c>
      <c r="M45" s="11" t="str">
        <f>[41]Dezembro!$E$16</f>
        <v>*</v>
      </c>
      <c r="N45" s="11" t="str">
        <f>[41]Dezembro!$E$17</f>
        <v>*</v>
      </c>
      <c r="O45" s="11" t="str">
        <f>[41]Dezembro!$E$18</f>
        <v>*</v>
      </c>
      <c r="P45" s="11" t="str">
        <f>[41]Dezembro!$E$19</f>
        <v>*</v>
      </c>
      <c r="Q45" s="11" t="str">
        <f>[41]Dezembro!$E$20</f>
        <v>*</v>
      </c>
      <c r="R45" s="11" t="str">
        <f>[41]Dezembro!$E$21</f>
        <v>*</v>
      </c>
      <c r="S45" s="11" t="str">
        <f>[41]Dezembro!$E$22</f>
        <v>*</v>
      </c>
      <c r="T45" s="11" t="str">
        <f>[41]Dezembro!$E$23</f>
        <v>*</v>
      </c>
      <c r="U45" s="11" t="str">
        <f>[41]Dezembro!$E$24</f>
        <v>*</v>
      </c>
      <c r="V45" s="11" t="str">
        <f>[41]Dezembro!$E$25</f>
        <v>*</v>
      </c>
      <c r="W45" s="11" t="str">
        <f>[41]Dezembro!$E$26</f>
        <v>*</v>
      </c>
      <c r="X45" s="11" t="str">
        <f>[41]Dezembro!$E$27</f>
        <v>*</v>
      </c>
      <c r="Y45" s="11" t="str">
        <f>[41]Dezembro!$E$28</f>
        <v>*</v>
      </c>
      <c r="Z45" s="11" t="str">
        <f>[41]Dezembro!$E$29</f>
        <v>*</v>
      </c>
      <c r="AA45" s="11" t="str">
        <f>[41]Dezembro!$E$30</f>
        <v>*</v>
      </c>
      <c r="AB45" s="11" t="str">
        <f>[41]Dezembro!$E$31</f>
        <v>*</v>
      </c>
      <c r="AC45" s="11" t="str">
        <f>[41]Dezembro!$E$32</f>
        <v>*</v>
      </c>
      <c r="AD45" s="11" t="str">
        <f>[41]Dezembro!$E$33</f>
        <v>*</v>
      </c>
      <c r="AE45" s="11" t="str">
        <f>[41]Dezembro!$E$34</f>
        <v>*</v>
      </c>
      <c r="AF45" s="11" t="str">
        <f>[41]Dezembro!$E$35</f>
        <v>*</v>
      </c>
      <c r="AG45" s="90" t="e">
        <f t="shared" si="1"/>
        <v>#DIV/0!</v>
      </c>
      <c r="AJ45" t="s">
        <v>35</v>
      </c>
      <c r="AK45" t="s">
        <v>35</v>
      </c>
    </row>
    <row r="46" spans="1:38" x14ac:dyDescent="0.2">
      <c r="A46" s="57" t="s">
        <v>19</v>
      </c>
      <c r="B46" s="11">
        <f>[42]Dezembro!$E$5</f>
        <v>70.083333333333329</v>
      </c>
      <c r="C46" s="11">
        <f>[42]Dezembro!$E$6</f>
        <v>78.75</v>
      </c>
      <c r="D46" s="11">
        <f>[42]Dezembro!$E$7</f>
        <v>80.208333333333329</v>
      </c>
      <c r="E46" s="11">
        <f>[42]Dezembro!$E$8</f>
        <v>80.25</v>
      </c>
      <c r="F46" s="11">
        <f>[42]Dezembro!$E$9</f>
        <v>80</v>
      </c>
      <c r="G46" s="11">
        <f>[42]Dezembro!$E$10</f>
        <v>74.625</v>
      </c>
      <c r="H46" s="11">
        <f>[42]Dezembro!$E$11</f>
        <v>77.416666666666671</v>
      </c>
      <c r="I46" s="11">
        <f>[42]Dezembro!$E$12</f>
        <v>75.583333333333329</v>
      </c>
      <c r="J46" s="11">
        <f>[42]Dezembro!$E$13</f>
        <v>79.833333333333329</v>
      </c>
      <c r="K46" s="11">
        <f>[42]Dezembro!$E$14</f>
        <v>79.333333333333329</v>
      </c>
      <c r="L46" s="11">
        <f>[42]Dezembro!$E$15</f>
        <v>83.458333333333329</v>
      </c>
      <c r="M46" s="11">
        <f>[42]Dezembro!$E$16</f>
        <v>78.166666666666671</v>
      </c>
      <c r="N46" s="11">
        <f>[42]Dezembro!$E$17</f>
        <v>70.75</v>
      </c>
      <c r="O46" s="11">
        <f>[42]Dezembro!$E$18</f>
        <v>55.416666666666664</v>
      </c>
      <c r="P46" s="11">
        <f>[42]Dezembro!$E$19</f>
        <v>67.791666666666671</v>
      </c>
      <c r="Q46" s="11">
        <f>[42]Dezembro!$E$20</f>
        <v>59.583333333333336</v>
      </c>
      <c r="R46" s="11">
        <f>[42]Dezembro!$E$21</f>
        <v>56.625</v>
      </c>
      <c r="S46" s="11">
        <f>[42]Dezembro!$E$22</f>
        <v>87.416666666666671</v>
      </c>
      <c r="T46" s="11">
        <f>[42]Dezembro!$E$23</f>
        <v>83.458333333333329</v>
      </c>
      <c r="U46" s="11">
        <f>[42]Dezembro!$E$24</f>
        <v>74.166666666666671</v>
      </c>
      <c r="V46" s="11">
        <f>[42]Dezembro!$E$25</f>
        <v>66.375</v>
      </c>
      <c r="W46" s="11">
        <f>[42]Dezembro!$E$26</f>
        <v>64.791666666666671</v>
      </c>
      <c r="X46" s="11">
        <f>[42]Dezembro!$E$27</f>
        <v>63.375</v>
      </c>
      <c r="Y46" s="11">
        <f>[42]Dezembro!$E$28</f>
        <v>62.916666666666664</v>
      </c>
      <c r="Z46" s="11">
        <f>[42]Dezembro!$E$29</f>
        <v>77.916666666666671</v>
      </c>
      <c r="AA46" s="11">
        <f>[42]Dezembro!$E$30</f>
        <v>71.416666666666671</v>
      </c>
      <c r="AB46" s="11">
        <f>[42]Dezembro!$E$31</f>
        <v>62.833333333333336</v>
      </c>
      <c r="AC46" s="11">
        <f>[42]Dezembro!$E$32</f>
        <v>80.583333333333329</v>
      </c>
      <c r="AD46" s="11">
        <f>[42]Dezembro!$E$33</f>
        <v>56.75</v>
      </c>
      <c r="AE46" s="11">
        <f>[42]Dezembro!$E$34</f>
        <v>48.458333333333336</v>
      </c>
      <c r="AF46" s="11">
        <f>[42]Dezembro!$E$35</f>
        <v>59.083333333333336</v>
      </c>
      <c r="AG46" s="90">
        <f t="shared" si="1"/>
        <v>71.206989247311839</v>
      </c>
      <c r="AH46" s="12" t="s">
        <v>35</v>
      </c>
      <c r="AJ46" t="s">
        <v>35</v>
      </c>
      <c r="AK46" t="s">
        <v>35</v>
      </c>
      <c r="AL46" t="s">
        <v>35</v>
      </c>
    </row>
    <row r="47" spans="1:38" x14ac:dyDescent="0.2">
      <c r="A47" s="57" t="s">
        <v>23</v>
      </c>
      <c r="B47" s="11">
        <f>[43]Dezembro!$E$5</f>
        <v>60.875</v>
      </c>
      <c r="C47" s="11">
        <f>[43]Dezembro!$E$6</f>
        <v>72.375</v>
      </c>
      <c r="D47" s="11">
        <f>[43]Dezembro!$E$7</f>
        <v>76.708333333333329</v>
      </c>
      <c r="E47" s="11">
        <f>[43]Dezembro!$E$8</f>
        <v>81.208333333333329</v>
      </c>
      <c r="F47" s="11">
        <f>[43]Dezembro!$E$9</f>
        <v>81.708333333333329</v>
      </c>
      <c r="G47" s="11">
        <f>[43]Dezembro!$E$10</f>
        <v>74.333333333333329</v>
      </c>
      <c r="H47" s="11">
        <f>[43]Dezembro!$E$11</f>
        <v>67.416666666666671</v>
      </c>
      <c r="I47" s="11">
        <f>[43]Dezembro!$E$12</f>
        <v>61.541666666666664</v>
      </c>
      <c r="J47" s="11">
        <f>[43]Dezembro!$E$13</f>
        <v>66.666666666666671</v>
      </c>
      <c r="K47" s="11">
        <f>[43]Dezembro!$E$14</f>
        <v>76.375</v>
      </c>
      <c r="L47" s="11">
        <f>[43]Dezembro!$E$15</f>
        <v>78.916666666666671</v>
      </c>
      <c r="M47" s="11">
        <f>[43]Dezembro!$E$16</f>
        <v>71.541666666666671</v>
      </c>
      <c r="N47" s="11">
        <f>[43]Dezembro!$E$17</f>
        <v>65.375</v>
      </c>
      <c r="O47" s="11">
        <f>[43]Dezembro!$E$18</f>
        <v>67</v>
      </c>
      <c r="P47" s="11">
        <f>[43]Dezembro!$E$19</f>
        <v>65.083333333333329</v>
      </c>
      <c r="Q47" s="11">
        <f>[43]Dezembro!$E$20</f>
        <v>63.041666666666664</v>
      </c>
      <c r="R47" s="11">
        <f>[43]Dezembro!$E$21</f>
        <v>66.208333333333329</v>
      </c>
      <c r="S47" s="11">
        <f>[43]Dezembro!$E$22</f>
        <v>87.75</v>
      </c>
      <c r="T47" s="11">
        <f>[43]Dezembro!$E$23</f>
        <v>86.541666666666671</v>
      </c>
      <c r="U47" s="11">
        <f>[43]Dezembro!$E$24</f>
        <v>75.958333333333329</v>
      </c>
      <c r="V47" s="11">
        <f>[43]Dezembro!$E$25</f>
        <v>65.416666666666671</v>
      </c>
      <c r="W47" s="11">
        <f>[43]Dezembro!$E$26</f>
        <v>61.416666666666664</v>
      </c>
      <c r="X47" s="11">
        <f>[43]Dezembro!$E$27</f>
        <v>59.208333333333336</v>
      </c>
      <c r="Y47" s="11">
        <f>[43]Dezembro!$E$28</f>
        <v>58.708333333333336</v>
      </c>
      <c r="Z47" s="11">
        <f>[43]Dezembro!$E$29</f>
        <v>78.25</v>
      </c>
      <c r="AA47" s="11">
        <f>[43]Dezembro!$E$30</f>
        <v>73.833333333333329</v>
      </c>
      <c r="AB47" s="11">
        <f>[43]Dezembro!$E$31</f>
        <v>62.75</v>
      </c>
      <c r="AC47" s="11">
        <f>[43]Dezembro!$E$32</f>
        <v>69.208333333333329</v>
      </c>
      <c r="AD47" s="11">
        <f>[43]Dezembro!$E$33</f>
        <v>65</v>
      </c>
      <c r="AE47" s="11">
        <f>[43]Dezembro!$E$34</f>
        <v>54.541666666666664</v>
      </c>
      <c r="AF47" s="11">
        <f>[43]Dezembro!$E$35</f>
        <v>65.208333333333329</v>
      </c>
      <c r="AG47" s="90">
        <f t="shared" si="1"/>
        <v>69.682795698924721</v>
      </c>
      <c r="AK47" t="s">
        <v>35</v>
      </c>
    </row>
    <row r="48" spans="1:38" x14ac:dyDescent="0.2">
      <c r="A48" s="57" t="s">
        <v>34</v>
      </c>
      <c r="B48" s="11">
        <f>[44]Dezembro!$E$5</f>
        <v>59.083333333333336</v>
      </c>
      <c r="C48" s="11">
        <f>[44]Dezembro!$E$6</f>
        <v>66.625</v>
      </c>
      <c r="D48" s="11">
        <f>[44]Dezembro!$E$7</f>
        <v>82.166666666666671</v>
      </c>
      <c r="E48" s="11">
        <f>[44]Dezembro!$E$8</f>
        <v>77.083333333333329</v>
      </c>
      <c r="F48" s="11">
        <f>[44]Dezembro!$E$9</f>
        <v>85.083333333333329</v>
      </c>
      <c r="G48" s="11">
        <f>[44]Dezembro!$E$10</f>
        <v>74.625</v>
      </c>
      <c r="H48" s="11">
        <f>[44]Dezembro!$E$11</f>
        <v>72.583333333333329</v>
      </c>
      <c r="I48" s="11">
        <f>[44]Dezembro!$E$12</f>
        <v>66.041666666666671</v>
      </c>
      <c r="J48" s="11">
        <f>[44]Dezembro!$E$13</f>
        <v>71.375</v>
      </c>
      <c r="K48" s="11">
        <f>[44]Dezembro!$E$14</f>
        <v>85.272727272727266</v>
      </c>
      <c r="L48" s="11">
        <f>[44]Dezembro!$E$15</f>
        <v>80.75</v>
      </c>
      <c r="M48" s="11">
        <f>[44]Dezembro!$E$16</f>
        <v>70.75</v>
      </c>
      <c r="N48" s="11">
        <f>[44]Dezembro!$E$17</f>
        <v>67.791666666666671</v>
      </c>
      <c r="O48" s="11">
        <f>[44]Dezembro!$E$18</f>
        <v>76.333333333333329</v>
      </c>
      <c r="P48" s="11">
        <f>[44]Dezembro!$E$19</f>
        <v>79.083333333333329</v>
      </c>
      <c r="Q48" s="11">
        <f>[44]Dezembro!$E$20</f>
        <v>82.15789473684211</v>
      </c>
      <c r="R48" s="11">
        <f>[44]Dezembro!$E$21</f>
        <v>75.875</v>
      </c>
      <c r="S48" s="11">
        <f>[44]Dezembro!$E$22</f>
        <v>77</v>
      </c>
      <c r="T48" s="11">
        <f>[44]Dezembro!$E$23</f>
        <v>84</v>
      </c>
      <c r="U48" s="11">
        <f>[44]Dezembro!$E$24</f>
        <v>76.666666666666671</v>
      </c>
      <c r="V48" s="11">
        <f>[44]Dezembro!$E$25</f>
        <v>77.25</v>
      </c>
      <c r="W48" s="11">
        <f>[44]Dezembro!$E$26</f>
        <v>74.5</v>
      </c>
      <c r="X48" s="11">
        <f>[44]Dezembro!$E$27</f>
        <v>72.416666666666671</v>
      </c>
      <c r="Y48" s="11">
        <f>[44]Dezembro!$E$28</f>
        <v>73.75</v>
      </c>
      <c r="Z48" s="11">
        <f>[44]Dezembro!$E$29</f>
        <v>87.7</v>
      </c>
      <c r="AA48" s="11">
        <f>[44]Dezembro!$E$30</f>
        <v>83.25</v>
      </c>
      <c r="AB48" s="11">
        <f>[44]Dezembro!$E$31</f>
        <v>79.875</v>
      </c>
      <c r="AC48" s="11">
        <f>[44]Dezembro!$E$32</f>
        <v>81.285714285714292</v>
      </c>
      <c r="AD48" s="11">
        <f>[44]Dezembro!$E$33</f>
        <v>87.411764705882348</v>
      </c>
      <c r="AE48" s="11">
        <f>[44]Dezembro!$E$34</f>
        <v>81.791666666666671</v>
      </c>
      <c r="AF48" s="11">
        <f>[44]Dezembro!$E$35</f>
        <v>84.833333333333329</v>
      </c>
      <c r="AG48" s="90">
        <f t="shared" si="1"/>
        <v>77.239078526919329</v>
      </c>
      <c r="AH48" s="12" t="s">
        <v>35</v>
      </c>
      <c r="AJ48" t="s">
        <v>35</v>
      </c>
      <c r="AK48" t="s">
        <v>35</v>
      </c>
    </row>
    <row r="49" spans="1:38" x14ac:dyDescent="0.2">
      <c r="A49" s="57" t="s">
        <v>20</v>
      </c>
      <c r="B49" s="11">
        <f>[45]Dezembro!$E$5</f>
        <v>59.625</v>
      </c>
      <c r="C49" s="11">
        <f>[45]Dezembro!$E$6</f>
        <v>65.166666666666671</v>
      </c>
      <c r="D49" s="11">
        <f>[45]Dezembro!$E$7</f>
        <v>71.625</v>
      </c>
      <c r="E49" s="11">
        <f>[45]Dezembro!$E$8</f>
        <v>85.083333333333329</v>
      </c>
      <c r="F49" s="11">
        <f>[45]Dezembro!$E$9</f>
        <v>82.416666666666671</v>
      </c>
      <c r="G49" s="11">
        <f>[45]Dezembro!$E$10</f>
        <v>81.5</v>
      </c>
      <c r="H49" s="11">
        <f>[45]Dezembro!$E$11</f>
        <v>77.958333333333329</v>
      </c>
      <c r="I49" s="11">
        <f>[45]Dezembro!$E$12</f>
        <v>72.916666666666671</v>
      </c>
      <c r="J49" s="11">
        <f>[45]Dezembro!$E$13</f>
        <v>66.958333333333329</v>
      </c>
      <c r="K49" s="11">
        <f>[45]Dezembro!$E$14</f>
        <v>67.125</v>
      </c>
      <c r="L49" s="11">
        <f>[45]Dezembro!$E$15</f>
        <v>70.375</v>
      </c>
      <c r="M49" s="11">
        <f>[45]Dezembro!$E$16</f>
        <v>85.791666666666671</v>
      </c>
      <c r="N49" s="11">
        <f>[45]Dezembro!$E$17</f>
        <v>86.458333333333329</v>
      </c>
      <c r="O49" s="11">
        <f>[45]Dezembro!$E$18</f>
        <v>76.041666666666671</v>
      </c>
      <c r="P49" s="11">
        <f>[45]Dezembro!$E$19</f>
        <v>60.625</v>
      </c>
      <c r="Q49" s="11">
        <f>[45]Dezembro!$E$20</f>
        <v>59.25</v>
      </c>
      <c r="R49" s="11">
        <f>[45]Dezembro!$E$21</f>
        <v>57.5</v>
      </c>
      <c r="S49" s="11">
        <f>[45]Dezembro!$E$22</f>
        <v>69.541666666666671</v>
      </c>
      <c r="T49" s="11">
        <f>[45]Dezembro!$E$23</f>
        <v>80.083333333333329</v>
      </c>
      <c r="U49" s="11">
        <f>[45]Dezembro!$E$24</f>
        <v>71.125</v>
      </c>
      <c r="V49" s="11">
        <f>[45]Dezembro!$E$25</f>
        <v>61.916666666666664</v>
      </c>
      <c r="W49" s="11">
        <f>[45]Dezembro!$E$26</f>
        <v>55.958333333333336</v>
      </c>
      <c r="X49" s="11">
        <f>[45]Dezembro!$E$27</f>
        <v>56</v>
      </c>
      <c r="Y49" s="11">
        <f>[45]Dezembro!$E$28</f>
        <v>56</v>
      </c>
      <c r="Z49" s="11">
        <f>[45]Dezembro!$E$29</f>
        <v>66.833333333333329</v>
      </c>
      <c r="AA49" s="11">
        <f>[45]Dezembro!$E$30</f>
        <v>71.958333333333329</v>
      </c>
      <c r="AB49" s="11">
        <f>[45]Dezembro!$E$31</f>
        <v>65.958333333333329</v>
      </c>
      <c r="AC49" s="11">
        <f>[45]Dezembro!$E$32</f>
        <v>68.291666666666671</v>
      </c>
      <c r="AD49" s="11">
        <f>[45]Dezembro!$E$33</f>
        <v>68.916666666666671</v>
      </c>
      <c r="AE49" s="11">
        <f>[45]Dezembro!$E$34</f>
        <v>64.583333333333329</v>
      </c>
      <c r="AF49" s="11">
        <f>[45]Dezembro!$E$35</f>
        <v>70.541666666666671</v>
      </c>
      <c r="AG49" s="90">
        <f t="shared" si="1"/>
        <v>69.487903225806448</v>
      </c>
      <c r="AI49" t="s">
        <v>35</v>
      </c>
      <c r="AJ49" t="s">
        <v>35</v>
      </c>
      <c r="AK49" t="s">
        <v>35</v>
      </c>
    </row>
    <row r="50" spans="1:38" s="5" customFormat="1" ht="17.100000000000001" customHeight="1" x14ac:dyDescent="0.2">
      <c r="A50" s="58" t="s">
        <v>213</v>
      </c>
      <c r="B50" s="13">
        <f t="shared" ref="B50:AE50" si="2">AVERAGE(B5:B49)</f>
        <v>65.188790363590144</v>
      </c>
      <c r="C50" s="13">
        <f t="shared" si="2"/>
        <v>70.772866710584097</v>
      </c>
      <c r="D50" s="13">
        <f t="shared" si="2"/>
        <v>78.85209008192416</v>
      </c>
      <c r="E50" s="13">
        <f t="shared" si="2"/>
        <v>83.432480969111424</v>
      </c>
      <c r="F50" s="13">
        <f t="shared" si="2"/>
        <v>81.146625508147267</v>
      </c>
      <c r="G50" s="13">
        <f t="shared" si="2"/>
        <v>77.73768194366022</v>
      </c>
      <c r="H50" s="13">
        <f t="shared" si="2"/>
        <v>74.561025685264838</v>
      </c>
      <c r="I50" s="13">
        <f t="shared" si="2"/>
        <v>70.827818035426745</v>
      </c>
      <c r="J50" s="13">
        <f t="shared" si="2"/>
        <v>72.500156641604008</v>
      </c>
      <c r="K50" s="13">
        <f t="shared" si="2"/>
        <v>78.499658052944511</v>
      </c>
      <c r="L50" s="13">
        <f t="shared" si="2"/>
        <v>81.97383028002595</v>
      </c>
      <c r="M50" s="13">
        <f t="shared" si="2"/>
        <v>75.23368686868686</v>
      </c>
      <c r="N50" s="13">
        <f t="shared" si="2"/>
        <v>75.033304002760531</v>
      </c>
      <c r="O50" s="13">
        <f t="shared" si="2"/>
        <v>70.988568339872685</v>
      </c>
      <c r="P50" s="13">
        <f t="shared" si="2"/>
        <v>71.296981774264395</v>
      </c>
      <c r="Q50" s="13">
        <f t="shared" si="2"/>
        <v>68.906972644060744</v>
      </c>
      <c r="R50" s="13">
        <f t="shared" si="2"/>
        <v>68.23093533680489</v>
      </c>
      <c r="S50" s="13">
        <f t="shared" si="2"/>
        <v>84.787545706052569</v>
      </c>
      <c r="T50" s="13">
        <f t="shared" si="2"/>
        <v>82.430978441848026</v>
      </c>
      <c r="U50" s="13">
        <f t="shared" si="2"/>
        <v>75.160504447716733</v>
      </c>
      <c r="V50" s="13">
        <f t="shared" si="2"/>
        <v>66.065674603174614</v>
      </c>
      <c r="W50" s="13">
        <f t="shared" si="2"/>
        <v>61.749944057552753</v>
      </c>
      <c r="X50" s="13">
        <f t="shared" si="2"/>
        <v>61.218367369345636</v>
      </c>
      <c r="Y50" s="13">
        <f t="shared" si="2"/>
        <v>66.321678743961357</v>
      </c>
      <c r="Z50" s="13">
        <f t="shared" si="2"/>
        <v>78.100134952243579</v>
      </c>
      <c r="AA50" s="13">
        <f t="shared" si="2"/>
        <v>75.148452879175423</v>
      </c>
      <c r="AB50" s="13">
        <f t="shared" si="2"/>
        <v>68.978755677106491</v>
      </c>
      <c r="AC50" s="13">
        <f t="shared" si="2"/>
        <v>77.001685247601756</v>
      </c>
      <c r="AD50" s="13">
        <f t="shared" si="2"/>
        <v>72.085043168461027</v>
      </c>
      <c r="AE50" s="13">
        <f t="shared" si="2"/>
        <v>65.640446822043529</v>
      </c>
      <c r="AF50" s="13">
        <f t="shared" ref="AF50" si="3">AVERAGE(AF5:AF49)</f>
        <v>73.052519051780436</v>
      </c>
      <c r="AG50" s="131"/>
      <c r="AI50" s="5" t="s">
        <v>35</v>
      </c>
    </row>
    <row r="51" spans="1:38" x14ac:dyDescent="0.2">
      <c r="A51" s="145" t="s">
        <v>241</v>
      </c>
      <c r="B51" s="145"/>
      <c r="C51" s="145"/>
      <c r="D51" s="145"/>
      <c r="E51" s="145"/>
      <c r="F51" s="145"/>
      <c r="G51" s="47"/>
      <c r="H51" s="140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60" t="s">
        <v>35</v>
      </c>
      <c r="AF51" s="60"/>
      <c r="AG51" s="86"/>
    </row>
    <row r="52" spans="1:38" x14ac:dyDescent="0.2">
      <c r="A52" s="141" t="s">
        <v>240</v>
      </c>
      <c r="B52" s="141"/>
      <c r="C52" s="141"/>
      <c r="D52" s="141"/>
      <c r="E52" s="141"/>
      <c r="F52" s="141"/>
      <c r="G52" s="141"/>
      <c r="H52" s="141"/>
      <c r="I52" s="4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148"/>
      <c r="U52" s="148"/>
      <c r="V52" s="148"/>
      <c r="W52" s="148"/>
      <c r="X52" s="148"/>
      <c r="Y52" s="88"/>
      <c r="Z52" s="88"/>
      <c r="AA52" s="88"/>
      <c r="AB52" s="88"/>
      <c r="AC52" s="88"/>
      <c r="AD52" s="88"/>
      <c r="AE52" s="88"/>
      <c r="AF52" s="109"/>
      <c r="AG52" s="86"/>
      <c r="AK52" t="s">
        <v>35</v>
      </c>
    </row>
    <row r="53" spans="1:38" x14ac:dyDescent="0.2">
      <c r="A53" s="49"/>
      <c r="B53" s="140"/>
      <c r="C53" s="140"/>
      <c r="D53" s="140"/>
      <c r="E53" s="140"/>
      <c r="F53" s="140"/>
      <c r="G53" s="140"/>
      <c r="H53" s="140"/>
      <c r="I53" s="88"/>
      <c r="J53" s="89"/>
      <c r="K53" s="89"/>
      <c r="L53" s="89"/>
      <c r="M53" s="89"/>
      <c r="N53" s="89"/>
      <c r="O53" s="89"/>
      <c r="P53" s="89"/>
      <c r="Q53" s="88"/>
      <c r="R53" s="88"/>
      <c r="S53" s="88"/>
      <c r="T53" s="143"/>
      <c r="U53" s="143"/>
      <c r="V53" s="143"/>
      <c r="W53" s="143"/>
      <c r="X53" s="143"/>
      <c r="Y53" s="88"/>
      <c r="Z53" s="88"/>
      <c r="AA53" s="88"/>
      <c r="AB53" s="88"/>
      <c r="AC53" s="88"/>
      <c r="AD53" s="54"/>
      <c r="AE53" s="54"/>
      <c r="AF53" s="54"/>
      <c r="AG53" s="86"/>
      <c r="AJ53" s="12" t="s">
        <v>35</v>
      </c>
    </row>
    <row r="54" spans="1:38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4"/>
      <c r="AE54" s="54"/>
      <c r="AF54" s="54"/>
      <c r="AG54" s="86"/>
    </row>
    <row r="55" spans="1:38" x14ac:dyDescent="0.2">
      <c r="A55" s="49"/>
      <c r="B55" s="140"/>
      <c r="C55" s="140"/>
      <c r="D55" s="140"/>
      <c r="E55" s="140"/>
      <c r="F55" s="140"/>
      <c r="G55" s="140"/>
      <c r="H55" s="140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4"/>
      <c r="AF55" s="54"/>
      <c r="AG55" s="86"/>
    </row>
    <row r="56" spans="1:38" x14ac:dyDescent="0.2">
      <c r="A56" s="49"/>
      <c r="B56" s="140"/>
      <c r="C56" s="140"/>
      <c r="D56" s="140"/>
      <c r="E56" s="140"/>
      <c r="F56" s="140"/>
      <c r="G56" s="140"/>
      <c r="H56" s="140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5"/>
      <c r="AF56" s="55"/>
      <c r="AG56" s="86"/>
    </row>
    <row r="57" spans="1:38" ht="13.5" thickBot="1" x14ac:dyDescent="0.25">
      <c r="A57" s="61"/>
      <c r="B57" s="62"/>
      <c r="C57" s="62"/>
      <c r="D57" s="62"/>
      <c r="E57" s="62"/>
      <c r="F57" s="62"/>
      <c r="G57" s="62" t="s">
        <v>35</v>
      </c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87"/>
      <c r="AI57" t="s">
        <v>35</v>
      </c>
    </row>
    <row r="59" spans="1:38" x14ac:dyDescent="0.2">
      <c r="AI59" t="s">
        <v>35</v>
      </c>
    </row>
    <row r="60" spans="1:38" x14ac:dyDescent="0.2">
      <c r="K60" s="2" t="s">
        <v>35</v>
      </c>
      <c r="AE60" s="2" t="s">
        <v>35</v>
      </c>
    </row>
    <row r="62" spans="1:38" x14ac:dyDescent="0.2">
      <c r="M62" s="2" t="s">
        <v>35</v>
      </c>
      <c r="T62" s="2" t="s">
        <v>35</v>
      </c>
      <c r="AL62" s="12" t="s">
        <v>35</v>
      </c>
    </row>
    <row r="63" spans="1:38" x14ac:dyDescent="0.2">
      <c r="AB63" s="2" t="s">
        <v>35</v>
      </c>
      <c r="AC63" s="2" t="s">
        <v>35</v>
      </c>
      <c r="AG63" s="7" t="s">
        <v>35</v>
      </c>
    </row>
    <row r="64" spans="1:38" x14ac:dyDescent="0.2">
      <c r="P64" s="2" t="s">
        <v>35</v>
      </c>
      <c r="R64" s="2" t="s">
        <v>35</v>
      </c>
      <c r="AJ64" t="s">
        <v>35</v>
      </c>
    </row>
    <row r="66" spans="11:34" x14ac:dyDescent="0.2">
      <c r="AH66" t="s">
        <v>35</v>
      </c>
    </row>
    <row r="69" spans="11:34" x14ac:dyDescent="0.2">
      <c r="T69" s="2" t="s">
        <v>35</v>
      </c>
    </row>
    <row r="72" spans="11:34" x14ac:dyDescent="0.2">
      <c r="K72" s="2" t="s">
        <v>35</v>
      </c>
    </row>
  </sheetData>
  <mergeCells count="38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AF3:AF4"/>
    <mergeCell ref="N3:N4"/>
    <mergeCell ref="O3:O4"/>
    <mergeCell ref="P3:P4"/>
    <mergeCell ref="Q3:Q4"/>
    <mergeCell ref="R3:R4"/>
    <mergeCell ref="A51:F51"/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E123722-1697-4F75-9D19-3AC6728B67FC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AG50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51" sqref="A51:F52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54" t="s">
        <v>221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6"/>
    </row>
    <row r="2" spans="1:36" s="4" customFormat="1" ht="20.100000000000001" customHeight="1" x14ac:dyDescent="0.2">
      <c r="A2" s="174" t="s">
        <v>21</v>
      </c>
      <c r="B2" s="151" t="s">
        <v>216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67"/>
      <c r="AG2" s="152"/>
      <c r="AH2" s="153"/>
    </row>
    <row r="3" spans="1:36" s="5" customFormat="1" ht="20.100000000000001" customHeight="1" x14ac:dyDescent="0.2">
      <c r="A3" s="174"/>
      <c r="B3" s="171">
        <v>1</v>
      </c>
      <c r="C3" s="171">
        <f>SUM(B3+1)</f>
        <v>2</v>
      </c>
      <c r="D3" s="171">
        <f t="shared" ref="D3:AD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f t="shared" si="0"/>
        <v>28</v>
      </c>
      <c r="AD3" s="171">
        <f t="shared" si="0"/>
        <v>29</v>
      </c>
      <c r="AE3" s="175">
        <v>30</v>
      </c>
      <c r="AF3" s="172">
        <v>31</v>
      </c>
      <c r="AG3" s="110" t="s">
        <v>27</v>
      </c>
      <c r="AH3" s="104" t="s">
        <v>26</v>
      </c>
    </row>
    <row r="4" spans="1:36" s="5" customFormat="1" ht="20.100000000000001" customHeight="1" x14ac:dyDescent="0.2">
      <c r="A4" s="174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5"/>
      <c r="AF4" s="173"/>
      <c r="AG4" s="110" t="s">
        <v>25</v>
      </c>
      <c r="AH4" s="104" t="s">
        <v>25</v>
      </c>
    </row>
    <row r="5" spans="1:36" s="5" customFormat="1" x14ac:dyDescent="0.2">
      <c r="A5" s="57" t="s">
        <v>30</v>
      </c>
      <c r="B5" s="118">
        <f>[1]Dezembro!$F$5</f>
        <v>88</v>
      </c>
      <c r="C5" s="118">
        <f>[1]Dezembro!$F$6</f>
        <v>100</v>
      </c>
      <c r="D5" s="118">
        <f>[1]Dezembro!$F$7</f>
        <v>100</v>
      </c>
      <c r="E5" s="118">
        <f>[1]Dezembro!$F$8</f>
        <v>100</v>
      </c>
      <c r="F5" s="118">
        <f>[1]Dezembro!$F$9</f>
        <v>100</v>
      </c>
      <c r="G5" s="118">
        <f>[1]Dezembro!$F$10</f>
        <v>100</v>
      </c>
      <c r="H5" s="118">
        <f>[1]Dezembro!$F$11</f>
        <v>100</v>
      </c>
      <c r="I5" s="118">
        <f>[1]Dezembro!$F$12</f>
        <v>100</v>
      </c>
      <c r="J5" s="118">
        <f>[1]Dezembro!$F$13</f>
        <v>99</v>
      </c>
      <c r="K5" s="118">
        <f>[1]Dezembro!$F$14</f>
        <v>99</v>
      </c>
      <c r="L5" s="118">
        <f>[1]Dezembro!$F$15</f>
        <v>100</v>
      </c>
      <c r="M5" s="118">
        <f>[1]Dezembro!$F$16</f>
        <v>100</v>
      </c>
      <c r="N5" s="118">
        <f>[1]Dezembro!$F$17</f>
        <v>100</v>
      </c>
      <c r="O5" s="118">
        <f>[1]Dezembro!$F$18</f>
        <v>100</v>
      </c>
      <c r="P5" s="118">
        <f>[1]Dezembro!$F$19</f>
        <v>98</v>
      </c>
      <c r="Q5" s="118">
        <f>[1]Dezembro!$F$20</f>
        <v>100</v>
      </c>
      <c r="R5" s="118">
        <f>[1]Dezembro!$F$21</f>
        <v>98</v>
      </c>
      <c r="S5" s="118">
        <f>[1]Dezembro!$F$22</f>
        <v>100</v>
      </c>
      <c r="T5" s="118">
        <f>[1]Dezembro!$F$23</f>
        <v>100</v>
      </c>
      <c r="U5" s="118">
        <f>[1]Dezembro!$F$24</f>
        <v>98</v>
      </c>
      <c r="V5" s="118">
        <f>[1]Dezembro!$F$25</f>
        <v>100</v>
      </c>
      <c r="W5" s="118">
        <f>[1]Dezembro!$F$26</f>
        <v>94</v>
      </c>
      <c r="X5" s="118">
        <f>[1]Dezembro!$F$27</f>
        <v>96</v>
      </c>
      <c r="Y5" s="118">
        <f>[1]Dezembro!$F$28</f>
        <v>92</v>
      </c>
      <c r="Z5" s="118">
        <f>[1]Dezembro!$F$29</f>
        <v>97</v>
      </c>
      <c r="AA5" s="118">
        <f>[1]Dezembro!$F$30</f>
        <v>100</v>
      </c>
      <c r="AB5" s="118">
        <f>[1]Dezembro!$F$31</f>
        <v>100</v>
      </c>
      <c r="AC5" s="118">
        <f>[1]Dezembro!$F$32</f>
        <v>87</v>
      </c>
      <c r="AD5" s="118">
        <f>[1]Dezembro!$F$33</f>
        <v>100</v>
      </c>
      <c r="AE5" s="118">
        <f>[1]Dezembro!$F$34</f>
        <v>100</v>
      </c>
      <c r="AF5" s="118">
        <f>[1]Dezembro!$F$35</f>
        <v>100</v>
      </c>
      <c r="AG5" s="14">
        <f>MAX(B5:AF5)</f>
        <v>100</v>
      </c>
      <c r="AH5" s="91">
        <f t="shared" ref="AH5:AH49" si="1">AVERAGE(B5:AF5)</f>
        <v>98.258064516129039</v>
      </c>
    </row>
    <row r="6" spans="1:36" x14ac:dyDescent="0.2">
      <c r="A6" s="57" t="s">
        <v>0</v>
      </c>
      <c r="B6" s="11">
        <f>[2]Dezembro!$F$5</f>
        <v>91</v>
      </c>
      <c r="C6" s="11">
        <f>[2]Dezembro!$F$6</f>
        <v>98</v>
      </c>
      <c r="D6" s="11">
        <f>[2]Dezembro!$F$7</f>
        <v>100</v>
      </c>
      <c r="E6" s="11">
        <f>[2]Dezembro!$F$8</f>
        <v>100</v>
      </c>
      <c r="F6" s="11">
        <f>[2]Dezembro!$F$9</f>
        <v>100</v>
      </c>
      <c r="G6" s="11">
        <f>[2]Dezembro!$F$10</f>
        <v>100</v>
      </c>
      <c r="H6" s="11">
        <f>[2]Dezembro!$F$11</f>
        <v>95</v>
      </c>
      <c r="I6" s="11">
        <f>[2]Dezembro!$F$12</f>
        <v>90</v>
      </c>
      <c r="J6" s="11">
        <f>[2]Dezembro!$F$13</f>
        <v>92</v>
      </c>
      <c r="K6" s="11">
        <f>[2]Dezembro!$F$14</f>
        <v>100</v>
      </c>
      <c r="L6" s="11">
        <f>[2]Dezembro!$F$15</f>
        <v>98</v>
      </c>
      <c r="M6" s="11">
        <f>[2]Dezembro!$F$16</f>
        <v>100</v>
      </c>
      <c r="N6" s="11">
        <f>[2]Dezembro!$F$17</f>
        <v>100</v>
      </c>
      <c r="O6" s="11">
        <f>[2]Dezembro!$F$18</f>
        <v>89</v>
      </c>
      <c r="P6" s="11">
        <f>[2]Dezembro!$F$19</f>
        <v>100</v>
      </c>
      <c r="Q6" s="11">
        <f>[2]Dezembro!$F$20</f>
        <v>92</v>
      </c>
      <c r="R6" s="11">
        <f>[2]Dezembro!$F$21</f>
        <v>93</v>
      </c>
      <c r="S6" s="11">
        <f>[2]Dezembro!$F$22</f>
        <v>100</v>
      </c>
      <c r="T6" s="11">
        <f>[2]Dezembro!$F$23</f>
        <v>100</v>
      </c>
      <c r="U6" s="11">
        <f>[2]Dezembro!$F$24</f>
        <v>100</v>
      </c>
      <c r="V6" s="11">
        <f>[2]Dezembro!$F$25</f>
        <v>95</v>
      </c>
      <c r="W6" s="11">
        <f>[2]Dezembro!$F$26</f>
        <v>93</v>
      </c>
      <c r="X6" s="11">
        <f>[2]Dezembro!$F$27</f>
        <v>92</v>
      </c>
      <c r="Y6" s="11">
        <f>[2]Dezembro!$F$28</f>
        <v>91</v>
      </c>
      <c r="Z6" s="11">
        <f>[2]Dezembro!$F$29</f>
        <v>100</v>
      </c>
      <c r="AA6" s="11">
        <f>[2]Dezembro!$F$30</f>
        <v>100</v>
      </c>
      <c r="AB6" s="11">
        <f>[2]Dezembro!$F$31</f>
        <v>92</v>
      </c>
      <c r="AC6" s="11">
        <f>[2]Dezembro!$F$32</f>
        <v>100</v>
      </c>
      <c r="AD6" s="11">
        <f>[2]Dezembro!$F$33</f>
        <v>88</v>
      </c>
      <c r="AE6" s="11">
        <f>[2]Dezembro!$F$34</f>
        <v>86</v>
      </c>
      <c r="AF6" s="11">
        <f>[2]Dezembro!$F$35</f>
        <v>93</v>
      </c>
      <c r="AG6" s="14">
        <f t="shared" ref="AG6:AG49" si="2">MAX(B6:AF6)</f>
        <v>100</v>
      </c>
      <c r="AH6" s="91">
        <f t="shared" si="1"/>
        <v>95.741935483870961</v>
      </c>
    </row>
    <row r="7" spans="1:36" x14ac:dyDescent="0.2">
      <c r="A7" s="57" t="s">
        <v>90</v>
      </c>
      <c r="B7" s="11">
        <f>[3]Dezembro!$F$5</f>
        <v>89</v>
      </c>
      <c r="C7" s="11">
        <f>[3]Dezembro!$F$6</f>
        <v>93</v>
      </c>
      <c r="D7" s="11">
        <f>[3]Dezembro!$F$7</f>
        <v>98</v>
      </c>
      <c r="E7" s="11">
        <f>[3]Dezembro!$F$8</f>
        <v>98</v>
      </c>
      <c r="F7" s="11">
        <f>[3]Dezembro!$F$9</f>
        <v>99</v>
      </c>
      <c r="G7" s="11">
        <f>[3]Dezembro!$F$10</f>
        <v>97</v>
      </c>
      <c r="H7" s="11">
        <f>[3]Dezembro!$F$11</f>
        <v>98</v>
      </c>
      <c r="I7" s="11">
        <f>[3]Dezembro!$F$12</f>
        <v>96</v>
      </c>
      <c r="J7" s="11">
        <f>[3]Dezembro!$F$13</f>
        <v>95</v>
      </c>
      <c r="K7" s="11">
        <f>[3]Dezembro!$F$14</f>
        <v>98</v>
      </c>
      <c r="L7" s="11">
        <f>[3]Dezembro!$F$15</f>
        <v>99</v>
      </c>
      <c r="M7" s="11">
        <f>[3]Dezembro!$F$16</f>
        <v>96</v>
      </c>
      <c r="N7" s="11">
        <f>[3]Dezembro!$F$17</f>
        <v>97</v>
      </c>
      <c r="O7" s="11">
        <f>[3]Dezembro!$F$18</f>
        <v>96</v>
      </c>
      <c r="P7" s="11">
        <f>[3]Dezembro!$F$19</f>
        <v>92</v>
      </c>
      <c r="Q7" s="11">
        <f>[3]Dezembro!$F$20</f>
        <v>90</v>
      </c>
      <c r="R7" s="11">
        <f>[3]Dezembro!$F$21</f>
        <v>86</v>
      </c>
      <c r="S7" s="11">
        <f>[3]Dezembro!$F$22</f>
        <v>95</v>
      </c>
      <c r="T7" s="11">
        <f>[3]Dezembro!$F$23</f>
        <v>97</v>
      </c>
      <c r="U7" s="11">
        <f>[3]Dezembro!$F$24</f>
        <v>98</v>
      </c>
      <c r="V7" s="11">
        <f>[3]Dezembro!$F$25</f>
        <v>90</v>
      </c>
      <c r="W7" s="11">
        <f>[3]Dezembro!$F$26</f>
        <v>88</v>
      </c>
      <c r="X7" s="11">
        <f>[3]Dezembro!$F$27</f>
        <v>90</v>
      </c>
      <c r="Y7" s="11">
        <f>[3]Dezembro!$F$28</f>
        <v>87</v>
      </c>
      <c r="Z7" s="11">
        <f>[3]Dezembro!$F$29</f>
        <v>95</v>
      </c>
      <c r="AA7" s="11">
        <f>[3]Dezembro!$F$30</f>
        <v>97</v>
      </c>
      <c r="AB7" s="11">
        <f>[3]Dezembro!$F$31</f>
        <v>90</v>
      </c>
      <c r="AC7" s="11">
        <f>[3]Dezembro!$F$32</f>
        <v>94</v>
      </c>
      <c r="AD7" s="11">
        <f>[3]Dezembro!$F$33</f>
        <v>97</v>
      </c>
      <c r="AE7" s="11">
        <f>[3]Dezembro!$F$34</f>
        <v>86</v>
      </c>
      <c r="AF7" s="11">
        <f>[3]Dezembro!$F$35</f>
        <v>95</v>
      </c>
      <c r="AG7" s="14">
        <f t="shared" si="2"/>
        <v>99</v>
      </c>
      <c r="AH7" s="91">
        <f t="shared" si="1"/>
        <v>94.064516129032256</v>
      </c>
    </row>
    <row r="8" spans="1:36" x14ac:dyDescent="0.2">
      <c r="A8" s="57" t="s">
        <v>1</v>
      </c>
      <c r="B8" s="11">
        <f>[4]Dezembro!$F$5</f>
        <v>83</v>
      </c>
      <c r="C8" s="11">
        <f>[4]Dezembro!$F$6</f>
        <v>83</v>
      </c>
      <c r="D8" s="11">
        <f>[4]Dezembro!$F$7</f>
        <v>84</v>
      </c>
      <c r="E8" s="11">
        <f>[4]Dezembro!$F$8</f>
        <v>89</v>
      </c>
      <c r="F8" s="11">
        <f>[4]Dezembro!$F$9</f>
        <v>92</v>
      </c>
      <c r="G8" s="11">
        <f>[4]Dezembro!$F$10</f>
        <v>90</v>
      </c>
      <c r="H8" s="11">
        <f>[4]Dezembro!$F$11</f>
        <v>88</v>
      </c>
      <c r="I8" s="11">
        <f>[4]Dezembro!$F$12</f>
        <v>76</v>
      </c>
      <c r="J8" s="11">
        <f>[4]Dezembro!$F$13</f>
        <v>72</v>
      </c>
      <c r="K8" s="11">
        <f>[4]Dezembro!$F$14</f>
        <v>76</v>
      </c>
      <c r="L8" s="11">
        <f>[4]Dezembro!$F$15</f>
        <v>93</v>
      </c>
      <c r="M8" s="11">
        <f>[4]Dezembro!$F$16</f>
        <v>88</v>
      </c>
      <c r="N8" s="11">
        <f>[4]Dezembro!$F$17</f>
        <v>90</v>
      </c>
      <c r="O8" s="11">
        <f>[4]Dezembro!$F$18</f>
        <v>88</v>
      </c>
      <c r="P8" s="11">
        <f>[4]Dezembro!$F$19</f>
        <v>75</v>
      </c>
      <c r="Q8" s="11">
        <f>[4]Dezembro!$F$20</f>
        <v>86</v>
      </c>
      <c r="R8" s="11">
        <f>[4]Dezembro!$F$21</f>
        <v>89</v>
      </c>
      <c r="S8" s="11">
        <f>[4]Dezembro!$F$22</f>
        <v>94</v>
      </c>
      <c r="T8" s="11">
        <f>[4]Dezembro!$F$23</f>
        <v>92</v>
      </c>
      <c r="U8" s="11">
        <f>[4]Dezembro!$F$24</f>
        <v>91</v>
      </c>
      <c r="V8" s="11">
        <f>[4]Dezembro!$F$25</f>
        <v>87</v>
      </c>
      <c r="W8" s="11">
        <f>[4]Dezembro!$F$26</f>
        <v>72</v>
      </c>
      <c r="X8" s="11">
        <f>[4]Dezembro!$F$27</f>
        <v>71</v>
      </c>
      <c r="Y8" s="11">
        <f>[4]Dezembro!$F$28</f>
        <v>75</v>
      </c>
      <c r="Z8" s="11">
        <f>[4]Dezembro!$F$29</f>
        <v>88</v>
      </c>
      <c r="AA8" s="11">
        <f>[4]Dezembro!$F$30</f>
        <v>91</v>
      </c>
      <c r="AB8" s="11">
        <f>[4]Dezembro!$F$31</f>
        <v>89</v>
      </c>
      <c r="AC8" s="11">
        <f>[4]Dezembro!$F$32</f>
        <v>90</v>
      </c>
      <c r="AD8" s="11">
        <f>[4]Dezembro!$F$33</f>
        <v>92</v>
      </c>
      <c r="AE8" s="11">
        <f>[4]Dezembro!$F$34</f>
        <v>82</v>
      </c>
      <c r="AF8" s="11">
        <f>[4]Dezembro!$F$35</f>
        <v>82</v>
      </c>
      <c r="AG8" s="14">
        <f t="shared" si="2"/>
        <v>94</v>
      </c>
      <c r="AH8" s="91">
        <f t="shared" si="1"/>
        <v>85.096774193548384</v>
      </c>
    </row>
    <row r="9" spans="1:36" hidden="1" x14ac:dyDescent="0.2">
      <c r="A9" s="129" t="s">
        <v>153</v>
      </c>
      <c r="B9" s="11" t="str">
        <f>[5]Dezembro!$F$5</f>
        <v>*</v>
      </c>
      <c r="C9" s="11" t="str">
        <f>[5]Dezembro!$F$6</f>
        <v>*</v>
      </c>
      <c r="D9" s="11" t="str">
        <f>[5]Dezembro!$F$7</f>
        <v>*</v>
      </c>
      <c r="E9" s="11" t="str">
        <f>[5]Dezembro!$F$8</f>
        <v>*</v>
      </c>
      <c r="F9" s="11" t="str">
        <f>[5]Dezembro!$F$9</f>
        <v>*</v>
      </c>
      <c r="G9" s="11" t="str">
        <f>[5]Dezembro!$F$10</f>
        <v>*</v>
      </c>
      <c r="H9" s="11" t="str">
        <f>[5]Dezembro!$F$11</f>
        <v>*</v>
      </c>
      <c r="I9" s="11" t="str">
        <f>[5]Dezembro!$F$12</f>
        <v>*</v>
      </c>
      <c r="J9" s="11" t="str">
        <f>[5]Dezembro!$F$13</f>
        <v>*</v>
      </c>
      <c r="K9" s="11" t="str">
        <f>[5]Dezembro!$F$14</f>
        <v>*</v>
      </c>
      <c r="L9" s="11" t="str">
        <f>[5]Dezembro!$F$15</f>
        <v>*</v>
      </c>
      <c r="M9" s="11" t="str">
        <f>[5]Dezembro!$F$16</f>
        <v>*</v>
      </c>
      <c r="N9" s="11" t="str">
        <f>[5]Dezembro!$F$17</f>
        <v>*</v>
      </c>
      <c r="O9" s="11" t="str">
        <f>[5]Dezembro!$F$18</f>
        <v>*</v>
      </c>
      <c r="P9" s="11" t="str">
        <f>[5]Dezembro!$F$19</f>
        <v>*</v>
      </c>
      <c r="Q9" s="11" t="str">
        <f>[5]Dezembro!$F$20</f>
        <v>*</v>
      </c>
      <c r="R9" s="11" t="str">
        <f>[5]Dezembro!$F$21</f>
        <v>*</v>
      </c>
      <c r="S9" s="11" t="str">
        <f>[5]Dezembro!$F$22</f>
        <v>*</v>
      </c>
      <c r="T9" s="11" t="str">
        <f>[5]Dezembro!$F$23</f>
        <v>*</v>
      </c>
      <c r="U9" s="11" t="str">
        <f>[5]Dezembro!$F$24</f>
        <v>*</v>
      </c>
      <c r="V9" s="11" t="str">
        <f>[5]Dezembro!$F$25</f>
        <v>*</v>
      </c>
      <c r="W9" s="11" t="str">
        <f>[5]Dezembro!$F$26</f>
        <v>*</v>
      </c>
      <c r="X9" s="11" t="str">
        <f>[5]Dezembro!$F$27</f>
        <v>*</v>
      </c>
      <c r="Y9" s="11" t="str">
        <f>[5]Dezembro!$F$28</f>
        <v>*</v>
      </c>
      <c r="Z9" s="11" t="str">
        <f>[5]Dezembro!$F$29</f>
        <v>*</v>
      </c>
      <c r="AA9" s="11" t="str">
        <f>[5]Dezembro!$F$30</f>
        <v>*</v>
      </c>
      <c r="AB9" s="11" t="str">
        <f>[5]Dezembro!$F$31</f>
        <v>*</v>
      </c>
      <c r="AC9" s="11" t="str">
        <f>[5]Dezembro!$F$32</f>
        <v>*</v>
      </c>
      <c r="AD9" s="11" t="str">
        <f>[5]Dezembro!$F$33</f>
        <v>*</v>
      </c>
      <c r="AE9" s="11" t="str">
        <f>[5]Dezembro!$F$34</f>
        <v>*</v>
      </c>
      <c r="AF9" s="11" t="str">
        <f>[5]Dezembro!$F$35</f>
        <v>*</v>
      </c>
      <c r="AG9" s="14">
        <f t="shared" si="2"/>
        <v>0</v>
      </c>
      <c r="AH9" s="91" t="e">
        <f t="shared" si="1"/>
        <v>#DIV/0!</v>
      </c>
    </row>
    <row r="10" spans="1:36" x14ac:dyDescent="0.2">
      <c r="A10" s="57" t="s">
        <v>97</v>
      </c>
      <c r="B10" s="11">
        <f>[6]Dezembro!$F$5</f>
        <v>93</v>
      </c>
      <c r="C10" s="11">
        <f>[6]Dezembro!$F$6</f>
        <v>94</v>
      </c>
      <c r="D10" s="11">
        <f>[6]Dezembro!$F$7</f>
        <v>100</v>
      </c>
      <c r="E10" s="11">
        <f>[6]Dezembro!$F$8</f>
        <v>100</v>
      </c>
      <c r="F10" s="11">
        <f>[6]Dezembro!$F$9</f>
        <v>100</v>
      </c>
      <c r="G10" s="11">
        <f>[6]Dezembro!$F$10</f>
        <v>100</v>
      </c>
      <c r="H10" s="11">
        <f>[6]Dezembro!$F$11</f>
        <v>100</v>
      </c>
      <c r="I10" s="11">
        <f>[6]Dezembro!$F$12</f>
        <v>100</v>
      </c>
      <c r="J10" s="11">
        <f>[6]Dezembro!$F$13</f>
        <v>99</v>
      </c>
      <c r="K10" s="11">
        <f>[6]Dezembro!$F$14</f>
        <v>98</v>
      </c>
      <c r="L10" s="11">
        <f>[6]Dezembro!$F$15</f>
        <v>100</v>
      </c>
      <c r="M10" s="11">
        <f>[6]Dezembro!$F$16</f>
        <v>100</v>
      </c>
      <c r="N10" s="11">
        <f>[6]Dezembro!$F$17</f>
        <v>96</v>
      </c>
      <c r="O10" s="11">
        <f>[6]Dezembro!$F$18</f>
        <v>100</v>
      </c>
      <c r="P10" s="11">
        <f>[6]Dezembro!$F$19</f>
        <v>100</v>
      </c>
      <c r="Q10" s="11">
        <f>[6]Dezembro!$F$20</f>
        <v>100</v>
      </c>
      <c r="R10" s="11">
        <f>[6]Dezembro!$F$21</f>
        <v>100</v>
      </c>
      <c r="S10" s="11">
        <f>[6]Dezembro!$F$22</f>
        <v>100</v>
      </c>
      <c r="T10" s="11">
        <f>[6]Dezembro!$F$23</f>
        <v>100</v>
      </c>
      <c r="U10" s="11">
        <f>[6]Dezembro!$F$24</f>
        <v>100</v>
      </c>
      <c r="V10" s="11">
        <f>[6]Dezembro!$F$25</f>
        <v>100</v>
      </c>
      <c r="W10" s="11">
        <f>[6]Dezembro!$F$26</f>
        <v>95</v>
      </c>
      <c r="X10" s="11">
        <f>[6]Dezembro!$F$27</f>
        <v>95</v>
      </c>
      <c r="Y10" s="11">
        <f>[6]Dezembro!$F$28</f>
        <v>93</v>
      </c>
      <c r="Z10" s="11">
        <f>[6]Dezembro!$F$29</f>
        <v>98</v>
      </c>
      <c r="AA10" s="11">
        <f>[6]Dezembro!$F$30</f>
        <v>100</v>
      </c>
      <c r="AB10" s="11">
        <f>[6]Dezembro!$F$31</f>
        <v>97</v>
      </c>
      <c r="AC10" s="11">
        <f>[6]Dezembro!$F$32</f>
        <v>100</v>
      </c>
      <c r="AD10" s="11">
        <f>[6]Dezembro!$F$33</f>
        <v>100</v>
      </c>
      <c r="AE10" s="11">
        <f>[6]Dezembro!$F$34</f>
        <v>97</v>
      </c>
      <c r="AF10" s="11">
        <f>[6]Dezembro!$F$35</f>
        <v>100</v>
      </c>
      <c r="AG10" s="14">
        <f t="shared" si="2"/>
        <v>100</v>
      </c>
      <c r="AH10" s="91">
        <f t="shared" si="1"/>
        <v>98.548387096774192</v>
      </c>
    </row>
    <row r="11" spans="1:36" x14ac:dyDescent="0.2">
      <c r="A11" s="57" t="s">
        <v>52</v>
      </c>
      <c r="B11" s="11">
        <f>[7]Dezembro!$F$5</f>
        <v>83</v>
      </c>
      <c r="C11" s="11">
        <f>[7]Dezembro!$F$6</f>
        <v>100</v>
      </c>
      <c r="D11" s="11">
        <f>[7]Dezembro!$F$7</f>
        <v>100</v>
      </c>
      <c r="E11" s="11">
        <f>[7]Dezembro!$F$8</f>
        <v>100</v>
      </c>
      <c r="F11" s="11">
        <f>[7]Dezembro!$F$9</f>
        <v>100</v>
      </c>
      <c r="G11" s="11">
        <f>[7]Dezembro!$F$10</f>
        <v>100</v>
      </c>
      <c r="H11" s="11">
        <f>[7]Dezembro!$F$11</f>
        <v>100</v>
      </c>
      <c r="I11" s="11">
        <f>[7]Dezembro!$F$12</f>
        <v>100</v>
      </c>
      <c r="J11" s="11">
        <f>[7]Dezembro!$F$13</f>
        <v>100</v>
      </c>
      <c r="K11" s="11">
        <f>[7]Dezembro!$F$14</f>
        <v>100</v>
      </c>
      <c r="L11" s="11">
        <f>[7]Dezembro!$F$15</f>
        <v>98</v>
      </c>
      <c r="M11" s="11">
        <f>[7]Dezembro!$F$16</f>
        <v>100</v>
      </c>
      <c r="N11" s="11">
        <f>[7]Dezembro!$F$17</f>
        <v>100</v>
      </c>
      <c r="O11" s="11">
        <f>[7]Dezembro!$F$18</f>
        <v>100</v>
      </c>
      <c r="P11" s="11">
        <f>[7]Dezembro!$F$19</f>
        <v>85</v>
      </c>
      <c r="Q11" s="11">
        <f>[7]Dezembro!$F$20</f>
        <v>100</v>
      </c>
      <c r="R11" s="11">
        <f>[7]Dezembro!$F$21</f>
        <v>88</v>
      </c>
      <c r="S11" s="11">
        <f>[7]Dezembro!$F$22</f>
        <v>100</v>
      </c>
      <c r="T11" s="11">
        <f>[7]Dezembro!$F$23</f>
        <v>100</v>
      </c>
      <c r="U11" s="11">
        <f>[7]Dezembro!$F$24</f>
        <v>100</v>
      </c>
      <c r="V11" s="11">
        <f>[7]Dezembro!$F$25</f>
        <v>78</v>
      </c>
      <c r="W11" s="11">
        <f>[7]Dezembro!$F$26</f>
        <v>77</v>
      </c>
      <c r="X11" s="11">
        <f>[7]Dezembro!$F$27</f>
        <v>80</v>
      </c>
      <c r="Y11" s="11">
        <f>[7]Dezembro!$F$28</f>
        <v>92</v>
      </c>
      <c r="Z11" s="11">
        <f>[7]Dezembro!$F$29</f>
        <v>100</v>
      </c>
      <c r="AA11" s="11">
        <f>[7]Dezembro!$F$30</f>
        <v>100</v>
      </c>
      <c r="AB11" s="11">
        <f>[7]Dezembro!$F$31</f>
        <v>100</v>
      </c>
      <c r="AC11" s="11">
        <f>[7]Dezembro!$F$32</f>
        <v>100</v>
      </c>
      <c r="AD11" s="11">
        <f>[7]Dezembro!$F$33</f>
        <v>100</v>
      </c>
      <c r="AE11" s="11">
        <f>[7]Dezembro!$F$34</f>
        <v>100</v>
      </c>
      <c r="AF11" s="11">
        <f>[7]Dezembro!$F$35</f>
        <v>100</v>
      </c>
      <c r="AG11" s="14">
        <f t="shared" si="2"/>
        <v>100</v>
      </c>
      <c r="AH11" s="91">
        <f t="shared" si="1"/>
        <v>96.161290322580641</v>
      </c>
    </row>
    <row r="12" spans="1:36" hidden="1" x14ac:dyDescent="0.2">
      <c r="A12" s="128" t="s">
        <v>31</v>
      </c>
      <c r="B12" s="11" t="str">
        <f>[8]Dezembro!$F$5</f>
        <v>*</v>
      </c>
      <c r="C12" s="11" t="str">
        <f>[8]Dezembro!$F$6</f>
        <v>*</v>
      </c>
      <c r="D12" s="11" t="str">
        <f>[8]Dezembro!$F$7</f>
        <v>*</v>
      </c>
      <c r="E12" s="11" t="str">
        <f>[8]Dezembro!$F$8</f>
        <v>*</v>
      </c>
      <c r="F12" s="11" t="str">
        <f>[8]Dezembro!$F$9</f>
        <v>*</v>
      </c>
      <c r="G12" s="11" t="str">
        <f>[8]Dezembro!$F$10</f>
        <v>*</v>
      </c>
      <c r="H12" s="11" t="str">
        <f>[8]Dezembro!$F$11</f>
        <v>*</v>
      </c>
      <c r="I12" s="11" t="str">
        <f>[8]Dezembro!$F$12</f>
        <v>*</v>
      </c>
      <c r="J12" s="11" t="str">
        <f>[8]Dezembro!$F$13</f>
        <v>*</v>
      </c>
      <c r="K12" s="11" t="str">
        <f>[8]Dezembro!$F$14</f>
        <v>*</v>
      </c>
      <c r="L12" s="11" t="str">
        <f>[8]Dezembro!$F$15</f>
        <v>*</v>
      </c>
      <c r="M12" s="11" t="str">
        <f>[8]Dezembro!$F$16</f>
        <v>*</v>
      </c>
      <c r="N12" s="11" t="str">
        <f>[8]Dezembro!$F$17</f>
        <v>*</v>
      </c>
      <c r="O12" s="11" t="str">
        <f>[8]Dezembro!$F$18</f>
        <v>*</v>
      </c>
      <c r="P12" s="11" t="str">
        <f>[8]Dezembro!$F$19</f>
        <v>*</v>
      </c>
      <c r="Q12" s="11" t="str">
        <f>[8]Dezembro!$F$20</f>
        <v>*</v>
      </c>
      <c r="R12" s="11" t="str">
        <f>[8]Dezembro!$F$21</f>
        <v>*</v>
      </c>
      <c r="S12" s="11" t="str">
        <f>[8]Dezembro!$F$22</f>
        <v>*</v>
      </c>
      <c r="T12" s="11" t="str">
        <f>[8]Dezembro!$F$23</f>
        <v>*</v>
      </c>
      <c r="U12" s="11" t="str">
        <f>[8]Dezembro!$F$24</f>
        <v>*</v>
      </c>
      <c r="V12" s="11" t="str">
        <f>[8]Dezembro!$F$25</f>
        <v>*</v>
      </c>
      <c r="W12" s="11" t="str">
        <f>[8]Dezembro!$F$26</f>
        <v>*</v>
      </c>
      <c r="X12" s="11" t="str">
        <f>[8]Dezembro!$F$27</f>
        <v>*</v>
      </c>
      <c r="Y12" s="11" t="str">
        <f>[8]Dezembro!$F$28</f>
        <v>*</v>
      </c>
      <c r="Z12" s="11" t="str">
        <f>[8]Dezembro!$F$29</f>
        <v>*</v>
      </c>
      <c r="AA12" s="11" t="str">
        <f>[8]Dezembro!$F$30</f>
        <v>*</v>
      </c>
      <c r="AB12" s="11" t="str">
        <f>[8]Dezembro!$F$31</f>
        <v>*</v>
      </c>
      <c r="AC12" s="11" t="str">
        <f>[8]Dezembro!$F$32</f>
        <v>*</v>
      </c>
      <c r="AD12" s="11" t="str">
        <f>[8]Dezembro!$F$33</f>
        <v>*</v>
      </c>
      <c r="AE12" s="11" t="str">
        <f>[8]Dezembro!$F$34</f>
        <v>*</v>
      </c>
      <c r="AF12" s="11" t="str">
        <f>[8]Dezembro!$F$35</f>
        <v>*</v>
      </c>
      <c r="AG12" s="14">
        <f t="shared" si="2"/>
        <v>0</v>
      </c>
      <c r="AH12" s="91" t="e">
        <f t="shared" si="1"/>
        <v>#DIV/0!</v>
      </c>
    </row>
    <row r="13" spans="1:36" hidden="1" x14ac:dyDescent="0.2">
      <c r="A13" s="129" t="s">
        <v>100</v>
      </c>
      <c r="B13" s="11" t="str">
        <f>[9]Dezembro!$F$5</f>
        <v>*</v>
      </c>
      <c r="C13" s="11" t="str">
        <f>[9]Dezembro!$F$6</f>
        <v>*</v>
      </c>
      <c r="D13" s="11" t="str">
        <f>[9]Dezembro!$F$7</f>
        <v>*</v>
      </c>
      <c r="E13" s="11" t="str">
        <f>[9]Dezembro!$F$8</f>
        <v>*</v>
      </c>
      <c r="F13" s="11" t="str">
        <f>[9]Dezembro!$F$9</f>
        <v>*</v>
      </c>
      <c r="G13" s="11" t="str">
        <f>[9]Dezembro!$F$10</f>
        <v>*</v>
      </c>
      <c r="H13" s="11" t="str">
        <f>[9]Dezembro!$F$11</f>
        <v>*</v>
      </c>
      <c r="I13" s="11" t="str">
        <f>[9]Dezembro!$F$12</f>
        <v>*</v>
      </c>
      <c r="J13" s="11" t="str">
        <f>[9]Dezembro!$F$13</f>
        <v>*</v>
      </c>
      <c r="K13" s="11" t="str">
        <f>[9]Dezembro!$F$14</f>
        <v>*</v>
      </c>
      <c r="L13" s="11" t="str">
        <f>[9]Dezembro!$F$15</f>
        <v>*</v>
      </c>
      <c r="M13" s="11" t="str">
        <f>[9]Dezembro!$F$16</f>
        <v>*</v>
      </c>
      <c r="N13" s="11" t="str">
        <f>[9]Dezembro!$F$17</f>
        <v>*</v>
      </c>
      <c r="O13" s="11" t="str">
        <f>[9]Dezembro!$F$18</f>
        <v>*</v>
      </c>
      <c r="P13" s="11" t="str">
        <f>[9]Dezembro!$F$19</f>
        <v>*</v>
      </c>
      <c r="Q13" s="11" t="str">
        <f>[9]Dezembro!$F$20</f>
        <v>*</v>
      </c>
      <c r="R13" s="11" t="str">
        <f>[9]Dezembro!$F$21</f>
        <v>*</v>
      </c>
      <c r="S13" s="11" t="str">
        <f>[9]Dezembro!$F$22</f>
        <v>*</v>
      </c>
      <c r="T13" s="11" t="str">
        <f>[9]Dezembro!$F$23</f>
        <v>*</v>
      </c>
      <c r="U13" s="11" t="str">
        <f>[9]Dezembro!$F$24</f>
        <v>*</v>
      </c>
      <c r="V13" s="11" t="str">
        <f>[9]Dezembro!$F$25</f>
        <v>*</v>
      </c>
      <c r="W13" s="11" t="str">
        <f>[9]Dezembro!$F$26</f>
        <v>*</v>
      </c>
      <c r="X13" s="11" t="str">
        <f>[9]Dezembro!$F$27</f>
        <v>*</v>
      </c>
      <c r="Y13" s="11" t="str">
        <f>[9]Dezembro!$F$28</f>
        <v>*</v>
      </c>
      <c r="Z13" s="11" t="str">
        <f>[9]Dezembro!$F$29</f>
        <v>*</v>
      </c>
      <c r="AA13" s="11" t="str">
        <f>[9]Dezembro!$F$30</f>
        <v>*</v>
      </c>
      <c r="AB13" s="11" t="str">
        <f>[9]Dezembro!$F$31</f>
        <v>*</v>
      </c>
      <c r="AC13" s="11" t="str">
        <f>[9]Dezembro!$F$32</f>
        <v>*</v>
      </c>
      <c r="AD13" s="11" t="str">
        <f>[9]Dezembro!$F$33</f>
        <v>*</v>
      </c>
      <c r="AE13" s="11" t="str">
        <f>[9]Dezembro!$F$34</f>
        <v>*</v>
      </c>
      <c r="AF13" s="11" t="str">
        <f>[9]Dezembro!$F$35</f>
        <v>*</v>
      </c>
      <c r="AG13" s="14">
        <f t="shared" si="2"/>
        <v>0</v>
      </c>
      <c r="AH13" s="91" t="e">
        <f t="shared" si="1"/>
        <v>#DIV/0!</v>
      </c>
    </row>
    <row r="14" spans="1:36" hidden="1" x14ac:dyDescent="0.2">
      <c r="A14" s="128" t="s">
        <v>104</v>
      </c>
      <c r="B14" s="11" t="str">
        <f>[10]Dezembro!$F$5</f>
        <v>*</v>
      </c>
      <c r="C14" s="11" t="str">
        <f>[10]Dezembro!$F$6</f>
        <v>*</v>
      </c>
      <c r="D14" s="11" t="str">
        <f>[10]Dezembro!$F$7</f>
        <v>*</v>
      </c>
      <c r="E14" s="11" t="str">
        <f>[10]Dezembro!$F$8</f>
        <v>*</v>
      </c>
      <c r="F14" s="11" t="str">
        <f>[10]Dezembro!$F$9</f>
        <v>*</v>
      </c>
      <c r="G14" s="11" t="str">
        <f>[10]Dezembro!$F$10</f>
        <v>*</v>
      </c>
      <c r="H14" s="11" t="str">
        <f>[10]Dezembro!$F$11</f>
        <v>*</v>
      </c>
      <c r="I14" s="11" t="str">
        <f>[10]Dezembro!$F$12</f>
        <v>*</v>
      </c>
      <c r="J14" s="11" t="str">
        <f>[10]Dezembro!$F$13</f>
        <v>*</v>
      </c>
      <c r="K14" s="11" t="str">
        <f>[10]Dezembro!$F$14</f>
        <v>*</v>
      </c>
      <c r="L14" s="11" t="str">
        <f>[10]Dezembro!$F$15</f>
        <v>*</v>
      </c>
      <c r="M14" s="11" t="str">
        <f>[10]Dezembro!$F$16</f>
        <v>*</v>
      </c>
      <c r="N14" s="11" t="str">
        <f>[10]Dezembro!$F$17</f>
        <v>*</v>
      </c>
      <c r="O14" s="11" t="str">
        <f>[10]Dezembro!$F$18</f>
        <v>*</v>
      </c>
      <c r="P14" s="11" t="str">
        <f>[10]Dezembro!$F$19</f>
        <v>*</v>
      </c>
      <c r="Q14" s="11" t="str">
        <f>[10]Dezembro!$F$20</f>
        <v>*</v>
      </c>
      <c r="R14" s="11" t="str">
        <f>[10]Dezembro!$F$21</f>
        <v>*</v>
      </c>
      <c r="S14" s="11" t="str">
        <f>[10]Dezembro!$F$22</f>
        <v>*</v>
      </c>
      <c r="T14" s="11" t="str">
        <f>[10]Dezembro!$F$23</f>
        <v>*</v>
      </c>
      <c r="U14" s="11" t="str">
        <f>[10]Dezembro!$F$24</f>
        <v>*</v>
      </c>
      <c r="V14" s="11" t="str">
        <f>[10]Dezembro!$F$25</f>
        <v>*</v>
      </c>
      <c r="W14" s="11" t="str">
        <f>[10]Dezembro!$F$26</f>
        <v>*</v>
      </c>
      <c r="X14" s="11" t="str">
        <f>[10]Dezembro!$F$27</f>
        <v>*</v>
      </c>
      <c r="Y14" s="11" t="str">
        <f>[10]Dezembro!$F$28</f>
        <v>*</v>
      </c>
      <c r="Z14" s="11" t="str">
        <f>[10]Dezembro!$F$29</f>
        <v>*</v>
      </c>
      <c r="AA14" s="11" t="str">
        <f>[10]Dezembro!$F$30</f>
        <v>*</v>
      </c>
      <c r="AB14" s="11" t="str">
        <f>[10]Dezembro!$F$31</f>
        <v>*</v>
      </c>
      <c r="AC14" s="11" t="str">
        <f>[10]Dezembro!$F$32</f>
        <v>*</v>
      </c>
      <c r="AD14" s="11" t="str">
        <f>[10]Dezembro!$F$33</f>
        <v>*</v>
      </c>
      <c r="AE14" s="11" t="str">
        <f>[10]Dezembro!$F$34</f>
        <v>*</v>
      </c>
      <c r="AF14" s="11" t="str">
        <f>[10]Dezembro!$F$35</f>
        <v>*</v>
      </c>
      <c r="AG14" s="14">
        <f t="shared" si="2"/>
        <v>0</v>
      </c>
      <c r="AH14" s="91" t="e">
        <f t="shared" si="1"/>
        <v>#DIV/0!</v>
      </c>
    </row>
    <row r="15" spans="1:36" x14ac:dyDescent="0.2">
      <c r="A15" s="57" t="s">
        <v>107</v>
      </c>
      <c r="B15" s="11">
        <f>[11]Dezembro!$F$5</f>
        <v>94</v>
      </c>
      <c r="C15" s="11">
        <f>[11]Dezembro!$F$6</f>
        <v>100</v>
      </c>
      <c r="D15" s="11">
        <f>[11]Dezembro!$F$7</f>
        <v>100</v>
      </c>
      <c r="E15" s="11">
        <f>[11]Dezembro!$F$8</f>
        <v>100</v>
      </c>
      <c r="F15" s="11">
        <f>[11]Dezembro!$F$9</f>
        <v>100</v>
      </c>
      <c r="G15" s="11">
        <f>[11]Dezembro!$F$10</f>
        <v>99</v>
      </c>
      <c r="H15" s="11">
        <f>[11]Dezembro!$F$11</f>
        <v>99</v>
      </c>
      <c r="I15" s="11">
        <f>[11]Dezembro!$F$12</f>
        <v>99</v>
      </c>
      <c r="J15" s="11">
        <f>[11]Dezembro!$F$13</f>
        <v>100</v>
      </c>
      <c r="K15" s="11">
        <f>[11]Dezembro!$F$14</f>
        <v>100</v>
      </c>
      <c r="L15" s="11">
        <f>[11]Dezembro!$F$15</f>
        <v>100</v>
      </c>
      <c r="M15" s="11">
        <f>[11]Dezembro!$F$16</f>
        <v>100</v>
      </c>
      <c r="N15" s="11">
        <f>[11]Dezembro!$F$17</f>
        <v>100</v>
      </c>
      <c r="O15" s="11">
        <f>[11]Dezembro!$F$18</f>
        <v>100</v>
      </c>
      <c r="P15" s="11">
        <f>[11]Dezembro!$F$19</f>
        <v>91</v>
      </c>
      <c r="Q15" s="11">
        <f>[11]Dezembro!$F$20</f>
        <v>100</v>
      </c>
      <c r="R15" s="11">
        <f>[11]Dezembro!$F$21</f>
        <v>99</v>
      </c>
      <c r="S15" s="11">
        <f>[11]Dezembro!$F$22</f>
        <v>100</v>
      </c>
      <c r="T15" s="11">
        <f>[11]Dezembro!$F$23</f>
        <v>100</v>
      </c>
      <c r="U15" s="11">
        <f>[11]Dezembro!$F$24</f>
        <v>100</v>
      </c>
      <c r="V15" s="11">
        <f>[11]Dezembro!$F$25</f>
        <v>97</v>
      </c>
      <c r="W15" s="11">
        <f>[11]Dezembro!$F$26</f>
        <v>86</v>
      </c>
      <c r="X15" s="11">
        <f>[11]Dezembro!$F$27</f>
        <v>91</v>
      </c>
      <c r="Y15" s="11">
        <f>[11]Dezembro!$F$28</f>
        <v>83</v>
      </c>
      <c r="Z15" s="11">
        <f>[11]Dezembro!$F$29</f>
        <v>100</v>
      </c>
      <c r="AA15" s="11">
        <f>[11]Dezembro!$F$30</f>
        <v>100</v>
      </c>
      <c r="AB15" s="11">
        <f>[11]Dezembro!$F$31</f>
        <v>98</v>
      </c>
      <c r="AC15" s="11">
        <f>[11]Dezembro!$F$32</f>
        <v>100</v>
      </c>
      <c r="AD15" s="11">
        <f>[11]Dezembro!$F$33</f>
        <v>99</v>
      </c>
      <c r="AE15" s="11">
        <f>[11]Dezembro!$F$34</f>
        <v>96</v>
      </c>
      <c r="AF15" s="11">
        <f>[11]Dezembro!$F$35</f>
        <v>100</v>
      </c>
      <c r="AG15" s="14">
        <f t="shared" si="2"/>
        <v>100</v>
      </c>
      <c r="AH15" s="91">
        <f t="shared" si="1"/>
        <v>97.774193548387103</v>
      </c>
      <c r="AJ15" t="s">
        <v>35</v>
      </c>
    </row>
    <row r="16" spans="1:36" x14ac:dyDescent="0.2">
      <c r="A16" s="57" t="s">
        <v>154</v>
      </c>
      <c r="B16" s="11">
        <f>[12]Dezembro!$F$5</f>
        <v>100</v>
      </c>
      <c r="C16" s="11">
        <f>[12]Dezembro!$F$6</f>
        <v>100</v>
      </c>
      <c r="D16" s="11">
        <f>[12]Dezembro!$F$7</f>
        <v>100</v>
      </c>
      <c r="E16" s="11">
        <f>[12]Dezembro!$F$8</f>
        <v>100</v>
      </c>
      <c r="F16" s="11">
        <f>[12]Dezembro!$F$9</f>
        <v>100</v>
      </c>
      <c r="G16" s="11">
        <f>[12]Dezembro!$F$10</f>
        <v>100</v>
      </c>
      <c r="H16" s="11">
        <f>[12]Dezembro!$F$11</f>
        <v>100</v>
      </c>
      <c r="I16" s="11">
        <f>[12]Dezembro!$F$12</f>
        <v>100</v>
      </c>
      <c r="J16" s="11">
        <f>[12]Dezembro!$F$13</f>
        <v>100</v>
      </c>
      <c r="K16" s="11">
        <f>[12]Dezembro!$F$14</f>
        <v>100</v>
      </c>
      <c r="L16" s="11">
        <f>[12]Dezembro!$F$15</f>
        <v>100</v>
      </c>
      <c r="M16" s="11">
        <f>[12]Dezembro!$F$16</f>
        <v>100</v>
      </c>
      <c r="N16" s="11">
        <f>[12]Dezembro!$F$17</f>
        <v>100</v>
      </c>
      <c r="O16" s="11">
        <f>[12]Dezembro!$F$18</f>
        <v>100</v>
      </c>
      <c r="P16" s="11">
        <f>[12]Dezembro!$F$19</f>
        <v>100</v>
      </c>
      <c r="Q16" s="11">
        <f>[12]Dezembro!$F$20</f>
        <v>100</v>
      </c>
      <c r="R16" s="11">
        <f>[12]Dezembro!$F$21</f>
        <v>100</v>
      </c>
      <c r="S16" s="11">
        <f>[12]Dezembro!$F$22</f>
        <v>100</v>
      </c>
      <c r="T16" s="11">
        <f>[12]Dezembro!$F$23</f>
        <v>100</v>
      </c>
      <c r="U16" s="11">
        <f>[12]Dezembro!$F$24</f>
        <v>100</v>
      </c>
      <c r="V16" s="11">
        <f>[12]Dezembro!$F$25</f>
        <v>100</v>
      </c>
      <c r="W16" s="11">
        <f>[12]Dezembro!$F$26</f>
        <v>100</v>
      </c>
      <c r="X16" s="11">
        <f>[12]Dezembro!$F$27</f>
        <v>100</v>
      </c>
      <c r="Y16" s="11">
        <f>[12]Dezembro!$F$28</f>
        <v>100</v>
      </c>
      <c r="Z16" s="11">
        <f>[12]Dezembro!$F$29</f>
        <v>100</v>
      </c>
      <c r="AA16" s="11">
        <f>[12]Dezembro!$F$30</f>
        <v>100</v>
      </c>
      <c r="AB16" s="11">
        <f>[12]Dezembro!$F$31</f>
        <v>100</v>
      </c>
      <c r="AC16" s="11">
        <f>[12]Dezembro!$F$32</f>
        <v>100</v>
      </c>
      <c r="AD16" s="11">
        <f>[12]Dezembro!$F$33</f>
        <v>100</v>
      </c>
      <c r="AE16" s="11">
        <f>[12]Dezembro!$F$34</f>
        <v>100</v>
      </c>
      <c r="AF16" s="11">
        <f>[12]Dezembro!$F$35</f>
        <v>100</v>
      </c>
      <c r="AG16" s="14">
        <f t="shared" si="2"/>
        <v>100</v>
      </c>
      <c r="AH16" s="91">
        <f t="shared" si="1"/>
        <v>100</v>
      </c>
    </row>
    <row r="17" spans="1:37" x14ac:dyDescent="0.2">
      <c r="A17" s="57" t="s">
        <v>2</v>
      </c>
      <c r="B17" s="11">
        <f>[13]Dezembro!$F$5</f>
        <v>85</v>
      </c>
      <c r="C17" s="11">
        <f>[13]Dezembro!$F$6</f>
        <v>92</v>
      </c>
      <c r="D17" s="11">
        <f>[13]Dezembro!$F$7</f>
        <v>92</v>
      </c>
      <c r="E17" s="11">
        <f>[13]Dezembro!$F$8</f>
        <v>92</v>
      </c>
      <c r="F17" s="11">
        <f>[13]Dezembro!$F$9</f>
        <v>93</v>
      </c>
      <c r="G17" s="11">
        <f>[13]Dezembro!$F$10</f>
        <v>89</v>
      </c>
      <c r="H17" s="11">
        <f>[13]Dezembro!$F$11</f>
        <v>90</v>
      </c>
      <c r="I17" s="11">
        <f>[13]Dezembro!$F$12</f>
        <v>86</v>
      </c>
      <c r="J17" s="11">
        <f>[13]Dezembro!$F$13</f>
        <v>82</v>
      </c>
      <c r="K17" s="11">
        <f>[13]Dezembro!$F$14</f>
        <v>87</v>
      </c>
      <c r="L17" s="11">
        <f>[13]Dezembro!$F$15</f>
        <v>94</v>
      </c>
      <c r="M17" s="11">
        <f>[13]Dezembro!$F$16</f>
        <v>92</v>
      </c>
      <c r="N17" s="11">
        <f>[13]Dezembro!$F$17</f>
        <v>85</v>
      </c>
      <c r="O17" s="11">
        <f>[13]Dezembro!$F$18</f>
        <v>92</v>
      </c>
      <c r="P17" s="11">
        <f>[13]Dezembro!$F$19</f>
        <v>86</v>
      </c>
      <c r="Q17" s="11">
        <f>[13]Dezembro!$F$20</f>
        <v>90</v>
      </c>
      <c r="R17" s="11">
        <f>[13]Dezembro!$F$21</f>
        <v>91</v>
      </c>
      <c r="S17" s="11">
        <f>[13]Dezembro!$F$22</f>
        <v>95</v>
      </c>
      <c r="T17" s="11">
        <f>[13]Dezembro!$F$23</f>
        <v>94</v>
      </c>
      <c r="U17" s="11">
        <f>[13]Dezembro!$F$24</f>
        <v>89</v>
      </c>
      <c r="V17" s="11">
        <f>[13]Dezembro!$F$25</f>
        <v>82</v>
      </c>
      <c r="W17" s="11">
        <f>[13]Dezembro!$F$26</f>
        <v>68</v>
      </c>
      <c r="X17" s="11">
        <f>[13]Dezembro!$F$27</f>
        <v>70</v>
      </c>
      <c r="Y17" s="11">
        <f>[13]Dezembro!$F$28</f>
        <v>74</v>
      </c>
      <c r="Z17" s="11">
        <f>[13]Dezembro!$F$29</f>
        <v>90</v>
      </c>
      <c r="AA17" s="11">
        <f>[13]Dezembro!$F$30</f>
        <v>89</v>
      </c>
      <c r="AB17" s="11">
        <f>[13]Dezembro!$F$31</f>
        <v>88</v>
      </c>
      <c r="AC17" s="11">
        <f>[13]Dezembro!$F$32</f>
        <v>93</v>
      </c>
      <c r="AD17" s="11">
        <f>[13]Dezembro!$F$33</f>
        <v>93</v>
      </c>
      <c r="AE17" s="11">
        <f>[13]Dezembro!$F$34</f>
        <v>83</v>
      </c>
      <c r="AF17" s="11">
        <f>[13]Dezembro!$F$35</f>
        <v>89</v>
      </c>
      <c r="AG17" s="14">
        <f t="shared" si="2"/>
        <v>95</v>
      </c>
      <c r="AH17" s="91">
        <f t="shared" si="1"/>
        <v>87.58064516129032</v>
      </c>
      <c r="AJ17" s="12" t="s">
        <v>35</v>
      </c>
    </row>
    <row r="18" spans="1:37" hidden="1" x14ac:dyDescent="0.2">
      <c r="A18" s="57" t="s">
        <v>3</v>
      </c>
      <c r="B18" s="11" t="str">
        <f>[14]Dezembro!$F$5</f>
        <v>*</v>
      </c>
      <c r="C18" s="11" t="str">
        <f>[14]Dezembro!$F$6</f>
        <v>*</v>
      </c>
      <c r="D18" s="11" t="str">
        <f>[14]Dezembro!$F$7</f>
        <v>*</v>
      </c>
      <c r="E18" s="11" t="str">
        <f>[14]Dezembro!$F$8</f>
        <v>*</v>
      </c>
      <c r="F18" s="11" t="str">
        <f>[14]Dezembro!$F$9</f>
        <v>*</v>
      </c>
      <c r="G18" s="11" t="str">
        <f>[14]Dezembro!$F$10</f>
        <v>*</v>
      </c>
      <c r="H18" s="11" t="str">
        <f>[14]Dezembro!$F$11</f>
        <v>*</v>
      </c>
      <c r="I18" s="11" t="str">
        <f>[14]Dezembro!$F$12</f>
        <v>*</v>
      </c>
      <c r="J18" s="11" t="str">
        <f>[14]Dezembro!$F$13</f>
        <v>*</v>
      </c>
      <c r="K18" s="11" t="str">
        <f>[14]Dezembro!$F$14</f>
        <v>*</v>
      </c>
      <c r="L18" s="11" t="str">
        <f>[14]Dezembro!$F$15</f>
        <v>*</v>
      </c>
      <c r="M18" s="11" t="str">
        <f>[14]Dezembro!$F$16</f>
        <v>*</v>
      </c>
      <c r="N18" s="11" t="str">
        <f>[14]Dezembro!$F$17</f>
        <v>*</v>
      </c>
      <c r="O18" s="11" t="str">
        <f>[14]Dezembro!$F$18</f>
        <v>*</v>
      </c>
      <c r="P18" s="11" t="str">
        <f>[14]Dezembro!$F$19</f>
        <v>*</v>
      </c>
      <c r="Q18" s="11" t="str">
        <f>[14]Dezembro!$F$20</f>
        <v>*</v>
      </c>
      <c r="R18" s="11" t="str">
        <f>[14]Dezembro!$F$21</f>
        <v>*</v>
      </c>
      <c r="S18" s="11" t="str">
        <f>[14]Dezembro!$F$22</f>
        <v>*</v>
      </c>
      <c r="T18" s="11" t="str">
        <f>[14]Dezembro!$F$23</f>
        <v>*</v>
      </c>
      <c r="U18" s="11" t="str">
        <f>[14]Dezembro!$F$24</f>
        <v>*</v>
      </c>
      <c r="V18" s="11" t="str">
        <f>[14]Dezembro!$F$25</f>
        <v>*</v>
      </c>
      <c r="W18" s="11" t="str">
        <f>[14]Dezembro!$F$26</f>
        <v>*</v>
      </c>
      <c r="X18" s="11" t="str">
        <f>[14]Dezembro!$F$27</f>
        <v>*</v>
      </c>
      <c r="Y18" s="11" t="str">
        <f>[14]Dezembro!$F$28</f>
        <v>*</v>
      </c>
      <c r="Z18" s="11" t="str">
        <f>[14]Dezembro!$F$29</f>
        <v>*</v>
      </c>
      <c r="AA18" s="11" t="str">
        <f>[14]Dezembro!$F$30</f>
        <v>*</v>
      </c>
      <c r="AB18" s="11" t="str">
        <f>[14]Dezembro!$F$31</f>
        <v>*</v>
      </c>
      <c r="AC18" s="11" t="str">
        <f>[14]Dezembro!$F$32</f>
        <v>*</v>
      </c>
      <c r="AD18" s="11" t="str">
        <f>[14]Dezembro!$F$33</f>
        <v>*</v>
      </c>
      <c r="AE18" s="11" t="str">
        <f>[14]Dezembro!$F$34</f>
        <v>*</v>
      </c>
      <c r="AF18" s="11" t="str">
        <f>[14]Dezembro!$F$35</f>
        <v>*</v>
      </c>
      <c r="AG18" s="14">
        <f t="shared" si="2"/>
        <v>0</v>
      </c>
      <c r="AH18" s="91" t="e">
        <f t="shared" si="1"/>
        <v>#DIV/0!</v>
      </c>
      <c r="AI18" s="12" t="s">
        <v>35</v>
      </c>
      <c r="AJ18" s="12" t="s">
        <v>35</v>
      </c>
    </row>
    <row r="19" spans="1:37" x14ac:dyDescent="0.2">
      <c r="A19" s="57" t="s">
        <v>4</v>
      </c>
      <c r="B19" s="11">
        <f>[15]Dezembro!$F$5</f>
        <v>95</v>
      </c>
      <c r="C19" s="11">
        <f>[15]Dezembro!$F$6</f>
        <v>83</v>
      </c>
      <c r="D19" s="11">
        <f>[15]Dezembro!$F$7</f>
        <v>92</v>
      </c>
      <c r="E19" s="11">
        <f>[15]Dezembro!$F$8</f>
        <v>94</v>
      </c>
      <c r="F19" s="11">
        <f>[15]Dezembro!$F$9</f>
        <v>94</v>
      </c>
      <c r="G19" s="11">
        <f>[15]Dezembro!$F$10</f>
        <v>94</v>
      </c>
      <c r="H19" s="11">
        <f>[15]Dezembro!$F$11</f>
        <v>95</v>
      </c>
      <c r="I19" s="11">
        <f>[15]Dezembro!$F$12</f>
        <v>93</v>
      </c>
      <c r="J19" s="11">
        <f>[15]Dezembro!$F$13</f>
        <v>86</v>
      </c>
      <c r="K19" s="11">
        <f>[15]Dezembro!$F$14</f>
        <v>94</v>
      </c>
      <c r="L19" s="11">
        <f>[15]Dezembro!$F$15</f>
        <v>92</v>
      </c>
      <c r="M19" s="11">
        <f>[15]Dezembro!$F$16</f>
        <v>92</v>
      </c>
      <c r="N19" s="11">
        <f>[15]Dezembro!$F$17</f>
        <v>95</v>
      </c>
      <c r="O19" s="11">
        <f>[15]Dezembro!$F$18</f>
        <v>95</v>
      </c>
      <c r="P19" s="11">
        <f>[15]Dezembro!$F$19</f>
        <v>91</v>
      </c>
      <c r="Q19" s="11">
        <f>[15]Dezembro!$F$20</f>
        <v>93</v>
      </c>
      <c r="R19" s="11">
        <f>[15]Dezembro!$F$21</f>
        <v>94</v>
      </c>
      <c r="S19" s="11">
        <f>[15]Dezembro!$F$22</f>
        <v>94</v>
      </c>
      <c r="T19" s="11">
        <f>[15]Dezembro!$F$23</f>
        <v>96</v>
      </c>
      <c r="U19" s="11">
        <f>[15]Dezembro!$F$24</f>
        <v>95</v>
      </c>
      <c r="V19" s="11">
        <f>[15]Dezembro!$F$25</f>
        <v>85</v>
      </c>
      <c r="W19" s="11">
        <f>[15]Dezembro!$F$26</f>
        <v>83</v>
      </c>
      <c r="X19" s="11">
        <f>[15]Dezembro!$F$27</f>
        <v>78</v>
      </c>
      <c r="Y19" s="11">
        <f>[15]Dezembro!$F$28</f>
        <v>92</v>
      </c>
      <c r="Z19" s="11">
        <f>[15]Dezembro!$F$29</f>
        <v>93</v>
      </c>
      <c r="AA19" s="11">
        <f>[15]Dezembro!$F$30</f>
        <v>94</v>
      </c>
      <c r="AB19" s="11">
        <f>[15]Dezembro!$F$31</f>
        <v>93</v>
      </c>
      <c r="AC19" s="11">
        <f>[15]Dezembro!$F$32</f>
        <v>95</v>
      </c>
      <c r="AD19" s="11">
        <f>[15]Dezembro!$F$33</f>
        <v>93</v>
      </c>
      <c r="AE19" s="11">
        <f>[15]Dezembro!$F$34</f>
        <v>92</v>
      </c>
      <c r="AF19" s="11">
        <f>[15]Dezembro!$F$35</f>
        <v>93</v>
      </c>
      <c r="AG19" s="14">
        <f t="shared" si="2"/>
        <v>96</v>
      </c>
      <c r="AH19" s="91">
        <f t="shared" si="1"/>
        <v>91.870967741935488</v>
      </c>
      <c r="AJ19" t="s">
        <v>35</v>
      </c>
    </row>
    <row r="20" spans="1:37" x14ac:dyDescent="0.2">
      <c r="A20" s="57" t="s">
        <v>5</v>
      </c>
      <c r="B20" s="11">
        <f>[16]Dezembro!$F$5</f>
        <v>81</v>
      </c>
      <c r="C20" s="11">
        <f>[16]Dezembro!$F$6</f>
        <v>77</v>
      </c>
      <c r="D20" s="11">
        <f>[16]Dezembro!$F$7</f>
        <v>85</v>
      </c>
      <c r="E20" s="11">
        <f>[16]Dezembro!$F$8</f>
        <v>83</v>
      </c>
      <c r="F20" s="11">
        <f>[16]Dezembro!$F$9</f>
        <v>84</v>
      </c>
      <c r="G20" s="11">
        <f>[16]Dezembro!$F$10</f>
        <v>83</v>
      </c>
      <c r="H20" s="11">
        <f>[16]Dezembro!$F$11</f>
        <v>80</v>
      </c>
      <c r="I20" s="11">
        <f>[16]Dezembro!$F$12</f>
        <v>82</v>
      </c>
      <c r="J20" s="11">
        <f>[16]Dezembro!$F$13</f>
        <v>69</v>
      </c>
      <c r="K20" s="11">
        <f>[16]Dezembro!$F$14</f>
        <v>85</v>
      </c>
      <c r="L20" s="11">
        <f>[16]Dezembro!$F$15</f>
        <v>87</v>
      </c>
      <c r="M20" s="11">
        <f>[16]Dezembro!$F$16</f>
        <v>86</v>
      </c>
      <c r="N20" s="11">
        <f>[16]Dezembro!$F$17</f>
        <v>73</v>
      </c>
      <c r="O20" s="11">
        <f>[16]Dezembro!$F$18</f>
        <v>83</v>
      </c>
      <c r="P20" s="11">
        <f>[16]Dezembro!$F$19</f>
        <v>84</v>
      </c>
      <c r="Q20" s="11">
        <f>[16]Dezembro!$F$20</f>
        <v>89</v>
      </c>
      <c r="R20" s="11">
        <f>[16]Dezembro!$F$21</f>
        <v>85</v>
      </c>
      <c r="S20" s="11">
        <f>[16]Dezembro!$F$22</f>
        <v>87</v>
      </c>
      <c r="T20" s="11">
        <f>[16]Dezembro!$F$23</f>
        <v>89</v>
      </c>
      <c r="U20" s="11">
        <f>[16]Dezembro!$F$24</f>
        <v>87</v>
      </c>
      <c r="V20" s="11">
        <f>[16]Dezembro!$F$25</f>
        <v>88</v>
      </c>
      <c r="W20" s="11">
        <f>[16]Dezembro!$F$26</f>
        <v>74</v>
      </c>
      <c r="X20" s="11">
        <f>[16]Dezembro!$F$27</f>
        <v>75</v>
      </c>
      <c r="Y20" s="11">
        <f>[16]Dezembro!$F$28</f>
        <v>87</v>
      </c>
      <c r="Z20" s="11">
        <f>[16]Dezembro!$F$29</f>
        <v>87</v>
      </c>
      <c r="AA20" s="11">
        <f>[16]Dezembro!$F$30</f>
        <v>87</v>
      </c>
      <c r="AB20" s="11">
        <f>[16]Dezembro!$F$31</f>
        <v>86</v>
      </c>
      <c r="AC20" s="11">
        <f>[16]Dezembro!$F$32</f>
        <v>81</v>
      </c>
      <c r="AD20" s="11">
        <f>[16]Dezembro!$F$33</f>
        <v>91</v>
      </c>
      <c r="AE20" s="11">
        <f>[16]Dezembro!$F$34</f>
        <v>81</v>
      </c>
      <c r="AF20" s="11">
        <f>[16]Dezembro!$F$35</f>
        <v>85</v>
      </c>
      <c r="AG20" s="14">
        <f t="shared" si="2"/>
        <v>91</v>
      </c>
      <c r="AH20" s="91">
        <f t="shared" si="1"/>
        <v>83.258064516129039</v>
      </c>
      <c r="AI20" s="12" t="s">
        <v>35</v>
      </c>
    </row>
    <row r="21" spans="1:37" x14ac:dyDescent="0.2">
      <c r="A21" s="57" t="s">
        <v>33</v>
      </c>
      <c r="B21" s="11">
        <f>[17]Dezembro!$F$5</f>
        <v>99</v>
      </c>
      <c r="C21" s="11">
        <f>[17]Dezembro!$F$6</f>
        <v>88</v>
      </c>
      <c r="D21" s="11">
        <f>[17]Dezembro!$F$7</f>
        <v>100</v>
      </c>
      <c r="E21" s="11">
        <f>[17]Dezembro!$F$8</f>
        <v>100</v>
      </c>
      <c r="F21" s="11">
        <f>[17]Dezembro!$F$9</f>
        <v>100</v>
      </c>
      <c r="G21" s="11">
        <f>[17]Dezembro!$F$10</f>
        <v>100</v>
      </c>
      <c r="H21" s="11">
        <f>[17]Dezembro!$F$11</f>
        <v>99</v>
      </c>
      <c r="I21" s="11">
        <f>[17]Dezembro!$F$12</f>
        <v>94</v>
      </c>
      <c r="J21" s="11">
        <f>[17]Dezembro!$F$13</f>
        <v>93</v>
      </c>
      <c r="K21" s="11">
        <f>[17]Dezembro!$F$14</f>
        <v>100</v>
      </c>
      <c r="L21" s="11">
        <f>[17]Dezembro!$F$15</f>
        <v>100</v>
      </c>
      <c r="M21" s="11">
        <f>[17]Dezembro!$F$16</f>
        <v>96</v>
      </c>
      <c r="N21" s="11">
        <f>[17]Dezembro!$F$17</f>
        <v>92</v>
      </c>
      <c r="O21" s="11">
        <f>[17]Dezembro!$F$18</f>
        <v>99</v>
      </c>
      <c r="P21" s="11">
        <f>[17]Dezembro!$F$19</f>
        <v>100</v>
      </c>
      <c r="Q21" s="11">
        <f>[17]Dezembro!$F$20</f>
        <v>100</v>
      </c>
      <c r="R21" s="11">
        <f>[17]Dezembro!$F$21</f>
        <v>100</v>
      </c>
      <c r="S21" s="11">
        <f>[17]Dezembro!$F$22</f>
        <v>100</v>
      </c>
      <c r="T21" s="11">
        <f>[17]Dezembro!$F$23</f>
        <v>100</v>
      </c>
      <c r="U21" s="11">
        <f>[17]Dezembro!$F$24</f>
        <v>100</v>
      </c>
      <c r="V21" s="11">
        <f>[17]Dezembro!$F$25</f>
        <v>94</v>
      </c>
      <c r="W21" s="11">
        <f>[17]Dezembro!$F$26</f>
        <v>89</v>
      </c>
      <c r="X21" s="11">
        <f>[17]Dezembro!$F$27</f>
        <v>90</v>
      </c>
      <c r="Y21" s="11">
        <f>[17]Dezembro!$F$28</f>
        <v>94</v>
      </c>
      <c r="Z21" s="11">
        <f>[17]Dezembro!$F$29</f>
        <v>96</v>
      </c>
      <c r="AA21" s="11">
        <f>[17]Dezembro!$F$30</f>
        <v>100</v>
      </c>
      <c r="AB21" s="11">
        <f>[17]Dezembro!$F$31</f>
        <v>100</v>
      </c>
      <c r="AC21" s="11">
        <f>[17]Dezembro!$F$32</f>
        <v>95</v>
      </c>
      <c r="AD21" s="11">
        <f>[17]Dezembro!$F$33</f>
        <v>100</v>
      </c>
      <c r="AE21" s="11">
        <f>[17]Dezembro!$F$34</f>
        <v>100</v>
      </c>
      <c r="AF21" s="11">
        <f>[17]Dezembro!$F$35</f>
        <v>100</v>
      </c>
      <c r="AG21" s="14">
        <f t="shared" si="2"/>
        <v>100</v>
      </c>
      <c r="AH21" s="91">
        <f t="shared" si="1"/>
        <v>97.354838709677423</v>
      </c>
    </row>
    <row r="22" spans="1:37" x14ac:dyDescent="0.2">
      <c r="A22" s="57" t="s">
        <v>6</v>
      </c>
      <c r="B22" s="11">
        <f>[18]Dezembro!$F$5</f>
        <v>95</v>
      </c>
      <c r="C22" s="11">
        <f>[18]Dezembro!$F$6</f>
        <v>96</v>
      </c>
      <c r="D22" s="11">
        <f>[18]Dezembro!$F$7</f>
        <v>90</v>
      </c>
      <c r="E22" s="11">
        <f>[18]Dezembro!$F$8</f>
        <v>93</v>
      </c>
      <c r="F22" s="11">
        <f>[18]Dezembro!$F$9</f>
        <v>98</v>
      </c>
      <c r="G22" s="11">
        <f>[18]Dezembro!$F$10</f>
        <v>97</v>
      </c>
      <c r="H22" s="11">
        <f>[18]Dezembro!$F$11</f>
        <v>95</v>
      </c>
      <c r="I22" s="11">
        <f>[18]Dezembro!$F$12</f>
        <v>96</v>
      </c>
      <c r="J22" s="11">
        <f>[18]Dezembro!$F$13</f>
        <v>97</v>
      </c>
      <c r="K22" s="11">
        <f>[18]Dezembro!$F$14</f>
        <v>96</v>
      </c>
      <c r="L22" s="11">
        <f>[18]Dezembro!$F$15</f>
        <v>97</v>
      </c>
      <c r="M22" s="11">
        <f>[18]Dezembro!$F$16</f>
        <v>96</v>
      </c>
      <c r="N22" s="11">
        <f>[18]Dezembro!$F$17</f>
        <v>83</v>
      </c>
      <c r="O22" s="11">
        <f>[18]Dezembro!$F$18</f>
        <v>95</v>
      </c>
      <c r="P22" s="11">
        <f>[18]Dezembro!$F$19</f>
        <v>97</v>
      </c>
      <c r="Q22" s="11">
        <f>[18]Dezembro!$F$20</f>
        <v>95</v>
      </c>
      <c r="R22" s="11">
        <f>[18]Dezembro!$F$21</f>
        <v>90</v>
      </c>
      <c r="S22" s="11">
        <f>[18]Dezembro!$F$22</f>
        <v>96</v>
      </c>
      <c r="T22" s="11">
        <f>[18]Dezembro!$F$23</f>
        <v>96</v>
      </c>
      <c r="U22" s="11">
        <f>[18]Dezembro!$F$24</f>
        <v>97</v>
      </c>
      <c r="V22" s="11">
        <f>[18]Dezembro!$F$25</f>
        <v>96</v>
      </c>
      <c r="W22" s="11">
        <f>[18]Dezembro!$F$26</f>
        <v>93</v>
      </c>
      <c r="X22" s="11">
        <f>[18]Dezembro!$F$27</f>
        <v>92</v>
      </c>
      <c r="Y22" s="11">
        <f>[18]Dezembro!$F$28</f>
        <v>97</v>
      </c>
      <c r="Z22" s="11">
        <f>[18]Dezembro!$F$29</f>
        <v>97</v>
      </c>
      <c r="AA22" s="11">
        <f>[18]Dezembro!$F$30</f>
        <v>97</v>
      </c>
      <c r="AB22" s="11">
        <f>[18]Dezembro!$F$31</f>
        <v>97</v>
      </c>
      <c r="AC22" s="11">
        <f>[18]Dezembro!$F$32</f>
        <v>95</v>
      </c>
      <c r="AD22" s="11">
        <f>[18]Dezembro!$F$33</f>
        <v>97</v>
      </c>
      <c r="AE22" s="11">
        <f>[18]Dezembro!$F$34</f>
        <v>98</v>
      </c>
      <c r="AF22" s="11">
        <f>[18]Dezembro!$F$35</f>
        <v>96</v>
      </c>
      <c r="AG22" s="14">
        <f t="shared" si="2"/>
        <v>98</v>
      </c>
      <c r="AH22" s="91">
        <f t="shared" si="1"/>
        <v>95.161290322580641</v>
      </c>
    </row>
    <row r="23" spans="1:37" x14ac:dyDescent="0.2">
      <c r="A23" s="57" t="s">
        <v>7</v>
      </c>
      <c r="B23" s="11">
        <f>[19]Dezembro!$F$5</f>
        <v>84</v>
      </c>
      <c r="C23" s="11">
        <f>[19]Dezembro!$F$6</f>
        <v>98</v>
      </c>
      <c r="D23" s="11">
        <f>[19]Dezembro!$F$7</f>
        <v>99</v>
      </c>
      <c r="E23" s="11">
        <f>[19]Dezembro!$F$8</f>
        <v>97</v>
      </c>
      <c r="F23" s="11">
        <f>[19]Dezembro!$F$9</f>
        <v>97</v>
      </c>
      <c r="G23" s="11">
        <f>[19]Dezembro!$F$10</f>
        <v>94</v>
      </c>
      <c r="H23" s="11">
        <f>[19]Dezembro!$F$11</f>
        <v>94</v>
      </c>
      <c r="I23" s="11">
        <f>[19]Dezembro!$F$12</f>
        <v>92</v>
      </c>
      <c r="J23" s="11">
        <f>[19]Dezembro!$F$13</f>
        <v>90</v>
      </c>
      <c r="K23" s="11">
        <f>[19]Dezembro!$F$14</f>
        <v>95</v>
      </c>
      <c r="L23" s="11">
        <f>[19]Dezembro!$F$15</f>
        <v>95</v>
      </c>
      <c r="M23" s="11">
        <f>[19]Dezembro!$F$16</f>
        <v>94</v>
      </c>
      <c r="N23" s="11">
        <f>[19]Dezembro!$F$17</f>
        <v>94</v>
      </c>
      <c r="O23" s="11">
        <f>[19]Dezembro!$F$18</f>
        <v>89</v>
      </c>
      <c r="P23" s="11">
        <f>[19]Dezembro!$F$19</f>
        <v>87</v>
      </c>
      <c r="Q23" s="11">
        <f>[19]Dezembro!$F$20</f>
        <v>87</v>
      </c>
      <c r="R23" s="11">
        <f>[19]Dezembro!$F$21</f>
        <v>90</v>
      </c>
      <c r="S23" s="11">
        <f>[19]Dezembro!$F$22</f>
        <v>94</v>
      </c>
      <c r="T23" s="11">
        <f>[19]Dezembro!$F$23</f>
        <v>97</v>
      </c>
      <c r="U23" s="11">
        <f>[19]Dezembro!$F$24</f>
        <v>96</v>
      </c>
      <c r="V23" s="11">
        <f>[19]Dezembro!$F$25</f>
        <v>85</v>
      </c>
      <c r="W23" s="11">
        <f>[19]Dezembro!$F$26</f>
        <v>81</v>
      </c>
      <c r="X23" s="11">
        <f>[19]Dezembro!$F$27</f>
        <v>80</v>
      </c>
      <c r="Y23" s="11">
        <f>[19]Dezembro!$F$28</f>
        <v>75</v>
      </c>
      <c r="Z23" s="11">
        <f>[19]Dezembro!$F$29</f>
        <v>95</v>
      </c>
      <c r="AA23" s="11">
        <f>[19]Dezembro!$F$30</f>
        <v>97</v>
      </c>
      <c r="AB23" s="11">
        <f>[19]Dezembro!$F$31</f>
        <v>93</v>
      </c>
      <c r="AC23" s="11">
        <f>[19]Dezembro!$F$32</f>
        <v>94</v>
      </c>
      <c r="AD23" s="11">
        <f>[19]Dezembro!$F$33</f>
        <v>92</v>
      </c>
      <c r="AE23" s="11">
        <f>[19]Dezembro!$F$34</f>
        <v>81</v>
      </c>
      <c r="AF23" s="11">
        <f>[19]Dezembro!$F$35</f>
        <v>89</v>
      </c>
      <c r="AG23" s="14">
        <f t="shared" si="2"/>
        <v>99</v>
      </c>
      <c r="AH23" s="91">
        <f t="shared" si="1"/>
        <v>91.129032258064512</v>
      </c>
      <c r="AJ23" t="s">
        <v>35</v>
      </c>
    </row>
    <row r="24" spans="1:37" hidden="1" x14ac:dyDescent="0.2">
      <c r="A24" s="57" t="s">
        <v>155</v>
      </c>
      <c r="B24" s="11" t="str">
        <f>[20]Dezembro!$F$5</f>
        <v>*</v>
      </c>
      <c r="C24" s="11" t="str">
        <f>[20]Dezembro!$F$6</f>
        <v>*</v>
      </c>
      <c r="D24" s="11" t="str">
        <f>[20]Dezembro!$F$7</f>
        <v>*</v>
      </c>
      <c r="E24" s="11" t="str">
        <f>[20]Dezembro!$F$8</f>
        <v>*</v>
      </c>
      <c r="F24" s="11" t="str">
        <f>[20]Dezembro!$F$9</f>
        <v>*</v>
      </c>
      <c r="G24" s="11" t="str">
        <f>[20]Dezembro!$F$10</f>
        <v>*</v>
      </c>
      <c r="H24" s="11" t="str">
        <f>[20]Dezembro!$F$11</f>
        <v>*</v>
      </c>
      <c r="I24" s="11" t="str">
        <f>[20]Dezembro!$F$12</f>
        <v>*</v>
      </c>
      <c r="J24" s="11" t="str">
        <f>[20]Dezembro!$F$13</f>
        <v>*</v>
      </c>
      <c r="K24" s="11" t="str">
        <f>[20]Dezembro!$F$14</f>
        <v>*</v>
      </c>
      <c r="L24" s="11" t="str">
        <f>[20]Dezembro!$F$15</f>
        <v>*</v>
      </c>
      <c r="M24" s="11" t="str">
        <f>[20]Dezembro!$F$16</f>
        <v>*</v>
      </c>
      <c r="N24" s="11" t="str">
        <f>[20]Dezembro!$F$17</f>
        <v>*</v>
      </c>
      <c r="O24" s="11" t="str">
        <f>[20]Dezembro!$F$18</f>
        <v>*</v>
      </c>
      <c r="P24" s="11" t="str">
        <f>[20]Dezembro!$F$19</f>
        <v>*</v>
      </c>
      <c r="Q24" s="11" t="str">
        <f>[20]Dezembro!$F$20</f>
        <v>*</v>
      </c>
      <c r="R24" s="11" t="str">
        <f>[20]Dezembro!$F$21</f>
        <v>*</v>
      </c>
      <c r="S24" s="11" t="str">
        <f>[20]Dezembro!$F$22</f>
        <v>*</v>
      </c>
      <c r="T24" s="11" t="str">
        <f>[20]Dezembro!$F$23</f>
        <v>*</v>
      </c>
      <c r="U24" s="11" t="str">
        <f>[20]Dezembro!$F$24</f>
        <v>*</v>
      </c>
      <c r="V24" s="11" t="str">
        <f>[20]Dezembro!$F$25</f>
        <v>*</v>
      </c>
      <c r="W24" s="11" t="str">
        <f>[20]Dezembro!$F$26</f>
        <v>*</v>
      </c>
      <c r="X24" s="11" t="str">
        <f>[20]Dezembro!$F$27</f>
        <v>*</v>
      </c>
      <c r="Y24" s="11" t="str">
        <f>[20]Dezembro!$F$28</f>
        <v>*</v>
      </c>
      <c r="Z24" s="11" t="str">
        <f>[20]Dezembro!$F$29</f>
        <v>*</v>
      </c>
      <c r="AA24" s="11" t="str">
        <f>[20]Dezembro!$F$30</f>
        <v>*</v>
      </c>
      <c r="AB24" s="11" t="str">
        <f>[20]Dezembro!$F$31</f>
        <v>*</v>
      </c>
      <c r="AC24" s="11" t="str">
        <f>[20]Dezembro!$F$32</f>
        <v>*</v>
      </c>
      <c r="AD24" s="11" t="str">
        <f>[20]Dezembro!$F$33</f>
        <v>*</v>
      </c>
      <c r="AE24" s="11" t="str">
        <f>[20]Dezembro!$F$34</f>
        <v>*</v>
      </c>
      <c r="AF24" s="11" t="str">
        <f>[20]Dezembro!$F$35</f>
        <v>*</v>
      </c>
      <c r="AG24" s="14">
        <f t="shared" si="2"/>
        <v>0</v>
      </c>
      <c r="AH24" s="91" t="e">
        <f t="shared" si="1"/>
        <v>#DIV/0!</v>
      </c>
    </row>
    <row r="25" spans="1:37" hidden="1" x14ac:dyDescent="0.2">
      <c r="A25" s="57" t="s">
        <v>156</v>
      </c>
      <c r="B25" s="11" t="str">
        <f>[21]Dezembro!$F$5</f>
        <v>*</v>
      </c>
      <c r="C25" s="11" t="str">
        <f>[21]Dezembro!$F$6</f>
        <v>*</v>
      </c>
      <c r="D25" s="11" t="str">
        <f>[21]Dezembro!$F$7</f>
        <v>*</v>
      </c>
      <c r="E25" s="11" t="str">
        <f>[21]Dezembro!$F$8</f>
        <v>*</v>
      </c>
      <c r="F25" s="11" t="str">
        <f>[21]Dezembro!$F$9</f>
        <v>*</v>
      </c>
      <c r="G25" s="11" t="str">
        <f>[21]Dezembro!$F$10</f>
        <v>*</v>
      </c>
      <c r="H25" s="11" t="str">
        <f>[21]Dezembro!$F$11</f>
        <v>*</v>
      </c>
      <c r="I25" s="11" t="str">
        <f>[21]Dezembro!$F$12</f>
        <v>*</v>
      </c>
      <c r="J25" s="11" t="str">
        <f>[21]Dezembro!$F$13</f>
        <v>*</v>
      </c>
      <c r="K25" s="11" t="str">
        <f>[21]Dezembro!$F$14</f>
        <v>*</v>
      </c>
      <c r="L25" s="11" t="str">
        <f>[21]Dezembro!$F$15</f>
        <v>*</v>
      </c>
      <c r="M25" s="11" t="str">
        <f>[21]Dezembro!$F$16</f>
        <v>*</v>
      </c>
      <c r="N25" s="11" t="str">
        <f>[21]Dezembro!$F$17</f>
        <v>*</v>
      </c>
      <c r="O25" s="11" t="str">
        <f>[21]Dezembro!$F$18</f>
        <v>*</v>
      </c>
      <c r="P25" s="11" t="str">
        <f>[21]Dezembro!$F$19</f>
        <v>*</v>
      </c>
      <c r="Q25" s="11" t="str">
        <f>[21]Dezembro!$F$20</f>
        <v>*</v>
      </c>
      <c r="R25" s="11" t="str">
        <f>[21]Dezembro!$F$21</f>
        <v>*</v>
      </c>
      <c r="S25" s="11" t="str">
        <f>[21]Dezembro!$F$22</f>
        <v>*</v>
      </c>
      <c r="T25" s="11" t="str">
        <f>[21]Dezembro!$F$23</f>
        <v>*</v>
      </c>
      <c r="U25" s="11" t="str">
        <f>[21]Dezembro!$F$24</f>
        <v>*</v>
      </c>
      <c r="V25" s="11" t="str">
        <f>[21]Dezembro!$F$25</f>
        <v>*</v>
      </c>
      <c r="W25" s="11" t="str">
        <f>[21]Dezembro!$F$26</f>
        <v>*</v>
      </c>
      <c r="X25" s="11" t="str">
        <f>[21]Dezembro!$F$27</f>
        <v>*</v>
      </c>
      <c r="Y25" s="11" t="str">
        <f>[21]Dezembro!$F$28</f>
        <v>*</v>
      </c>
      <c r="Z25" s="11" t="str">
        <f>[21]Dezembro!$F$29</f>
        <v>*</v>
      </c>
      <c r="AA25" s="11" t="str">
        <f>[21]Dezembro!$F$30</f>
        <v>*</v>
      </c>
      <c r="AB25" s="11" t="str">
        <f>[21]Dezembro!$F$31</f>
        <v>*</v>
      </c>
      <c r="AC25" s="11" t="str">
        <f>[21]Dezembro!$F$32</f>
        <v>*</v>
      </c>
      <c r="AD25" s="11" t="str">
        <f>[21]Dezembro!$F$33</f>
        <v>*</v>
      </c>
      <c r="AE25" s="11" t="str">
        <f>[21]Dezembro!$F$34</f>
        <v>*</v>
      </c>
      <c r="AF25" s="11" t="str">
        <f>[21]Dezembro!$F$35</f>
        <v>*</v>
      </c>
      <c r="AG25" s="14">
        <f t="shared" si="2"/>
        <v>0</v>
      </c>
      <c r="AH25" s="91" t="e">
        <f t="shared" si="1"/>
        <v>#DIV/0!</v>
      </c>
      <c r="AI25" s="12" t="s">
        <v>35</v>
      </c>
    </row>
    <row r="26" spans="1:37" x14ac:dyDescent="0.2">
      <c r="A26" s="57" t="s">
        <v>157</v>
      </c>
      <c r="B26" s="11">
        <f>[22]Dezembro!$F$5</f>
        <v>94</v>
      </c>
      <c r="C26" s="11">
        <f>[22]Dezembro!$F$6</f>
        <v>100</v>
      </c>
      <c r="D26" s="11">
        <f>[22]Dezembro!$F$7</f>
        <v>100</v>
      </c>
      <c r="E26" s="11">
        <f>[22]Dezembro!$F$8</f>
        <v>100</v>
      </c>
      <c r="F26" s="11">
        <f>[22]Dezembro!$F$9</f>
        <v>99</v>
      </c>
      <c r="G26" s="11">
        <f>[22]Dezembro!$F$10</f>
        <v>98</v>
      </c>
      <c r="H26" s="11">
        <f>[22]Dezembro!$F$11</f>
        <v>99</v>
      </c>
      <c r="I26" s="11">
        <f>[22]Dezembro!$F$12</f>
        <v>99</v>
      </c>
      <c r="J26" s="11">
        <f>[22]Dezembro!$F$13</f>
        <v>93</v>
      </c>
      <c r="K26" s="11">
        <f>[22]Dezembro!$F$14</f>
        <v>100</v>
      </c>
      <c r="L26" s="11">
        <f>[22]Dezembro!$F$15</f>
        <v>100</v>
      </c>
      <c r="M26" s="11">
        <f>[22]Dezembro!$F$16</f>
        <v>100</v>
      </c>
      <c r="N26" s="11">
        <f>[22]Dezembro!$F$17</f>
        <v>95</v>
      </c>
      <c r="O26" s="11">
        <f>[22]Dezembro!$F$18</f>
        <v>93</v>
      </c>
      <c r="P26" s="11">
        <f>[22]Dezembro!$F$19</f>
        <v>92</v>
      </c>
      <c r="Q26" s="11">
        <f>[22]Dezembro!$F$20</f>
        <v>87</v>
      </c>
      <c r="R26" s="11">
        <f>[22]Dezembro!$F$21</f>
        <v>96</v>
      </c>
      <c r="S26" s="11">
        <f>[22]Dezembro!$F$22</f>
        <v>99</v>
      </c>
      <c r="T26" s="11">
        <f>[22]Dezembro!$F$23</f>
        <v>99</v>
      </c>
      <c r="U26" s="11">
        <f>[22]Dezembro!$F$24</f>
        <v>99</v>
      </c>
      <c r="V26" s="11">
        <f>[22]Dezembro!$F$25</f>
        <v>98</v>
      </c>
      <c r="W26" s="11">
        <f>[22]Dezembro!$F$26</f>
        <v>88</v>
      </c>
      <c r="X26" s="11">
        <f>[22]Dezembro!$F$27</f>
        <v>86</v>
      </c>
      <c r="Y26" s="11">
        <f>[22]Dezembro!$F$28</f>
        <v>83</v>
      </c>
      <c r="Z26" s="11">
        <f>[22]Dezembro!$F$29</f>
        <v>100</v>
      </c>
      <c r="AA26" s="11">
        <f>[22]Dezembro!$F$30</f>
        <v>100</v>
      </c>
      <c r="AB26" s="11">
        <f>[22]Dezembro!$F$31</f>
        <v>95</v>
      </c>
      <c r="AC26" s="11">
        <f>[22]Dezembro!$F$32</f>
        <v>100</v>
      </c>
      <c r="AD26" s="11">
        <f>[22]Dezembro!$F$33</f>
        <v>98</v>
      </c>
      <c r="AE26" s="11">
        <f>[22]Dezembro!$F$34</f>
        <v>90</v>
      </c>
      <c r="AF26" s="11">
        <f>[22]Dezembro!$F$35</f>
        <v>93</v>
      </c>
      <c r="AG26" s="14">
        <f t="shared" si="2"/>
        <v>100</v>
      </c>
      <c r="AH26" s="91">
        <f t="shared" si="1"/>
        <v>95.903225806451616</v>
      </c>
      <c r="AJ26" t="s">
        <v>35</v>
      </c>
    </row>
    <row r="27" spans="1:37" x14ac:dyDescent="0.2">
      <c r="A27" s="57" t="s">
        <v>8</v>
      </c>
      <c r="B27" s="11">
        <f>[23]Dezembro!$F$5</f>
        <v>92</v>
      </c>
      <c r="C27" s="11">
        <f>[23]Dezembro!$F$6</f>
        <v>100</v>
      </c>
      <c r="D27" s="11">
        <f>[23]Dezembro!$F$7</f>
        <v>100</v>
      </c>
      <c r="E27" s="11">
        <f>[23]Dezembro!$F$8</f>
        <v>100</v>
      </c>
      <c r="F27" s="11">
        <f>[23]Dezembro!$F$9</f>
        <v>100</v>
      </c>
      <c r="G27" s="11">
        <f>[23]Dezembro!$F$10</f>
        <v>99</v>
      </c>
      <c r="H27" s="11">
        <f>[23]Dezembro!$F$11</f>
        <v>97</v>
      </c>
      <c r="I27" s="11">
        <f>[23]Dezembro!$F$12</f>
        <v>100</v>
      </c>
      <c r="J27" s="11">
        <f>[23]Dezembro!$F$13</f>
        <v>100</v>
      </c>
      <c r="K27" s="11">
        <f>[23]Dezembro!$F$14</f>
        <v>100</v>
      </c>
      <c r="L27" s="11">
        <f>[23]Dezembro!$F$15</f>
        <v>100</v>
      </c>
      <c r="M27" s="11">
        <f>[23]Dezembro!$F$16</f>
        <v>99</v>
      </c>
      <c r="N27" s="11">
        <f>[23]Dezembro!$F$17</f>
        <v>100</v>
      </c>
      <c r="O27" s="11">
        <f>[23]Dezembro!$F$18</f>
        <v>88</v>
      </c>
      <c r="P27" s="11">
        <f>[23]Dezembro!$F$19</f>
        <v>91</v>
      </c>
      <c r="Q27" s="11">
        <f>[23]Dezembro!$F$20</f>
        <v>96</v>
      </c>
      <c r="R27" s="11">
        <f>[23]Dezembro!$F$21</f>
        <v>91</v>
      </c>
      <c r="S27" s="11">
        <f>[23]Dezembro!$F$22</f>
        <v>100</v>
      </c>
      <c r="T27" s="11">
        <f>[23]Dezembro!$F$23</f>
        <v>100</v>
      </c>
      <c r="U27" s="11">
        <f>[23]Dezembro!$F$24</f>
        <v>100</v>
      </c>
      <c r="V27" s="11">
        <f>[23]Dezembro!$F$25</f>
        <v>92</v>
      </c>
      <c r="W27" s="11">
        <f>[23]Dezembro!$F$26</f>
        <v>88</v>
      </c>
      <c r="X27" s="11">
        <f>[23]Dezembro!$F$27</f>
        <v>86</v>
      </c>
      <c r="Y27" s="11">
        <f>[23]Dezembro!$F$28</f>
        <v>84</v>
      </c>
      <c r="Z27" s="11">
        <f>[23]Dezembro!$F$29</f>
        <v>100</v>
      </c>
      <c r="AA27" s="11">
        <f>[23]Dezembro!$F$30</f>
        <v>100</v>
      </c>
      <c r="AB27" s="11">
        <f>[23]Dezembro!$F$31</f>
        <v>100</v>
      </c>
      <c r="AC27" s="11">
        <f>[23]Dezembro!$F$32</f>
        <v>100</v>
      </c>
      <c r="AD27" s="11">
        <f>[23]Dezembro!$F$33</f>
        <v>87</v>
      </c>
      <c r="AE27" s="11">
        <f>[23]Dezembro!$F$34</f>
        <v>86</v>
      </c>
      <c r="AF27" s="11">
        <f>[23]Dezembro!$F$35</f>
        <v>93</v>
      </c>
      <c r="AG27" s="14">
        <f t="shared" si="2"/>
        <v>100</v>
      </c>
      <c r="AH27" s="91">
        <f t="shared" si="1"/>
        <v>95.774193548387103</v>
      </c>
      <c r="AJ27" t="s">
        <v>35</v>
      </c>
    </row>
    <row r="28" spans="1:37" hidden="1" x14ac:dyDescent="0.2">
      <c r="A28" s="57" t="s">
        <v>9</v>
      </c>
      <c r="B28" s="11" t="str">
        <f>[24]Dezembro!$F$5</f>
        <v>*</v>
      </c>
      <c r="C28" s="11" t="str">
        <f>[24]Dezembro!$F$6</f>
        <v>*</v>
      </c>
      <c r="D28" s="11" t="str">
        <f>[24]Dezembro!$F$7</f>
        <v>*</v>
      </c>
      <c r="E28" s="11" t="str">
        <f>[24]Dezembro!$F$8</f>
        <v>*</v>
      </c>
      <c r="F28" s="11" t="str">
        <f>[24]Dezembro!$F$9</f>
        <v>*</v>
      </c>
      <c r="G28" s="11" t="str">
        <f>[24]Dezembro!$F$10</f>
        <v>*</v>
      </c>
      <c r="H28" s="11" t="str">
        <f>[24]Dezembro!$F$11</f>
        <v>*</v>
      </c>
      <c r="I28" s="11" t="str">
        <f>[24]Dezembro!$F$12</f>
        <v>*</v>
      </c>
      <c r="J28" s="11" t="str">
        <f>[24]Dezembro!$F$13</f>
        <v>*</v>
      </c>
      <c r="K28" s="11" t="str">
        <f>[24]Dezembro!$F$14</f>
        <v>*</v>
      </c>
      <c r="L28" s="11" t="str">
        <f>[24]Dezembro!$F$15</f>
        <v>*</v>
      </c>
      <c r="M28" s="11" t="str">
        <f>[24]Dezembro!$F$16</f>
        <v>*</v>
      </c>
      <c r="N28" s="11" t="str">
        <f>[24]Dezembro!$F$17</f>
        <v>*</v>
      </c>
      <c r="O28" s="11" t="str">
        <f>[24]Dezembro!$F$18</f>
        <v>*</v>
      </c>
      <c r="P28" s="11" t="str">
        <f>[24]Dezembro!$F$19</f>
        <v>*</v>
      </c>
      <c r="Q28" s="11" t="str">
        <f>[24]Dezembro!$F$20</f>
        <v>*</v>
      </c>
      <c r="R28" s="11" t="str">
        <f>[24]Dezembro!$F$21</f>
        <v>*</v>
      </c>
      <c r="S28" s="11" t="str">
        <f>[24]Dezembro!$F$22</f>
        <v>*</v>
      </c>
      <c r="T28" s="11" t="str">
        <f>[24]Dezembro!$F$23</f>
        <v>*</v>
      </c>
      <c r="U28" s="11" t="str">
        <f>[24]Dezembro!$F$24</f>
        <v>*</v>
      </c>
      <c r="V28" s="11" t="str">
        <f>[24]Dezembro!$F$25</f>
        <v>*</v>
      </c>
      <c r="W28" s="11" t="str">
        <f>[24]Dezembro!$F$26</f>
        <v>*</v>
      </c>
      <c r="X28" s="11" t="str">
        <f>[24]Dezembro!$F$27</f>
        <v>*</v>
      </c>
      <c r="Y28" s="11" t="str">
        <f>[24]Dezembro!$F$28</f>
        <v>*</v>
      </c>
      <c r="Z28" s="11" t="str">
        <f>[24]Dezembro!$F$29</f>
        <v>*</v>
      </c>
      <c r="AA28" s="11" t="str">
        <f>[24]Dezembro!$F$30</f>
        <v>*</v>
      </c>
      <c r="AB28" s="11" t="str">
        <f>[24]Dezembro!$F$31</f>
        <v>*</v>
      </c>
      <c r="AC28" s="11" t="str">
        <f>[24]Dezembro!$F$32</f>
        <v>*</v>
      </c>
      <c r="AD28" s="11" t="str">
        <f>[24]Dezembro!$F$33</f>
        <v>*</v>
      </c>
      <c r="AE28" s="11" t="str">
        <f>[24]Dezembro!$F$34</f>
        <v>*</v>
      </c>
      <c r="AF28" s="11" t="str">
        <f>[24]Dezembro!$F$35</f>
        <v>*</v>
      </c>
      <c r="AG28" s="14">
        <f t="shared" si="2"/>
        <v>0</v>
      </c>
      <c r="AH28" s="91" t="e">
        <f t="shared" si="1"/>
        <v>#DIV/0!</v>
      </c>
      <c r="AJ28" t="s">
        <v>35</v>
      </c>
    </row>
    <row r="29" spans="1:37" x14ac:dyDescent="0.2">
      <c r="A29" s="57" t="s">
        <v>32</v>
      </c>
      <c r="B29" s="11">
        <f>[25]Dezembro!$F$5</f>
        <v>77</v>
      </c>
      <c r="C29" s="11">
        <f>[25]Dezembro!$F$6</f>
        <v>78</v>
      </c>
      <c r="D29" s="11">
        <f>[25]Dezembro!$F$7</f>
        <v>82</v>
      </c>
      <c r="E29" s="11">
        <f>[25]Dezembro!$F$8</f>
        <v>85</v>
      </c>
      <c r="F29" s="11">
        <f>[25]Dezembro!$F$9</f>
        <v>84</v>
      </c>
      <c r="G29" s="11">
        <f>[25]Dezembro!$F$10</f>
        <v>80</v>
      </c>
      <c r="H29" s="11">
        <f>[25]Dezembro!$F$11</f>
        <v>82</v>
      </c>
      <c r="I29" s="11">
        <f>[25]Dezembro!$F$12</f>
        <v>73</v>
      </c>
      <c r="J29" s="11">
        <f>[25]Dezembro!$F$13</f>
        <v>71</v>
      </c>
      <c r="K29" s="11">
        <f>[25]Dezembro!$F$14</f>
        <v>76</v>
      </c>
      <c r="L29" s="11">
        <f>[25]Dezembro!$F$15</f>
        <v>84</v>
      </c>
      <c r="M29" s="11">
        <f>[25]Dezembro!$F$16</f>
        <v>85</v>
      </c>
      <c r="N29" s="11">
        <f>[25]Dezembro!$F$17</f>
        <v>81</v>
      </c>
      <c r="O29" s="11">
        <f>[25]Dezembro!$F$18</f>
        <v>80</v>
      </c>
      <c r="P29" s="11">
        <f>[25]Dezembro!$F$19</f>
        <v>75</v>
      </c>
      <c r="Q29" s="11">
        <f>[25]Dezembro!$F$20</f>
        <v>73</v>
      </c>
      <c r="R29" s="11">
        <f>[25]Dezembro!$F$21</f>
        <v>77</v>
      </c>
      <c r="S29" s="11">
        <f>[25]Dezembro!$F$22</f>
        <v>86</v>
      </c>
      <c r="T29" s="11">
        <f>[25]Dezembro!$F$23</f>
        <v>88</v>
      </c>
      <c r="U29" s="11">
        <f>[25]Dezembro!$F$24</f>
        <v>80</v>
      </c>
      <c r="V29" s="11">
        <f>[25]Dezembro!$F$25</f>
        <v>80</v>
      </c>
      <c r="W29" s="11">
        <f>[25]Dezembro!$F$26</f>
        <v>74</v>
      </c>
      <c r="X29" s="11">
        <f>[25]Dezembro!$F$27</f>
        <v>65</v>
      </c>
      <c r="Y29" s="11">
        <f>[25]Dezembro!$F$28</f>
        <v>59</v>
      </c>
      <c r="Z29" s="11">
        <f>[25]Dezembro!$F$29</f>
        <v>72</v>
      </c>
      <c r="AA29" s="11">
        <f>[25]Dezembro!$F$30</f>
        <v>79</v>
      </c>
      <c r="AB29" s="11" t="str">
        <f>[25]Dezembro!$F$31</f>
        <v>*</v>
      </c>
      <c r="AC29" s="11" t="str">
        <f>[25]Dezembro!$F$32</f>
        <v>*</v>
      </c>
      <c r="AD29" s="11" t="str">
        <f>[25]Dezembro!$F$33</f>
        <v>*</v>
      </c>
      <c r="AE29" s="11" t="str">
        <f>[25]Dezembro!$F$34</f>
        <v>*</v>
      </c>
      <c r="AF29" s="11" t="str">
        <f>[25]Dezembro!$F$35</f>
        <v>*</v>
      </c>
      <c r="AG29" s="14">
        <f t="shared" si="2"/>
        <v>88</v>
      </c>
      <c r="AH29" s="91">
        <f t="shared" si="1"/>
        <v>77.92307692307692</v>
      </c>
      <c r="AJ29" t="s">
        <v>35</v>
      </c>
    </row>
    <row r="30" spans="1:37" hidden="1" x14ac:dyDescent="0.2">
      <c r="A30" s="57" t="s">
        <v>10</v>
      </c>
      <c r="B30" s="11" t="str">
        <f>[26]Dezembro!$F$5</f>
        <v>*</v>
      </c>
      <c r="C30" s="11" t="str">
        <f>[26]Dezembro!$F$6</f>
        <v>*</v>
      </c>
      <c r="D30" s="11" t="str">
        <f>[26]Dezembro!$F$7</f>
        <v>*</v>
      </c>
      <c r="E30" s="11" t="str">
        <f>[26]Dezembro!$F$8</f>
        <v>*</v>
      </c>
      <c r="F30" s="11" t="str">
        <f>[26]Dezembro!$F$9</f>
        <v>*</v>
      </c>
      <c r="G30" s="11" t="str">
        <f>[26]Dezembro!$F$10</f>
        <v>*</v>
      </c>
      <c r="H30" s="11" t="str">
        <f>[26]Dezembro!$F$11</f>
        <v>*</v>
      </c>
      <c r="I30" s="11" t="str">
        <f>[26]Dezembro!$F$12</f>
        <v>*</v>
      </c>
      <c r="J30" s="11" t="str">
        <f>[26]Dezembro!$F$13</f>
        <v>*</v>
      </c>
      <c r="K30" s="11" t="str">
        <f>[26]Dezembro!$F$14</f>
        <v>*</v>
      </c>
      <c r="L30" s="11" t="str">
        <f>[26]Dezembro!$F$15</f>
        <v>*</v>
      </c>
      <c r="M30" s="11" t="str">
        <f>[26]Dezembro!$F$16</f>
        <v>*</v>
      </c>
      <c r="N30" s="11" t="str">
        <f>[26]Dezembro!$F$17</f>
        <v>*</v>
      </c>
      <c r="O30" s="11" t="str">
        <f>[26]Dezembro!$F$18</f>
        <v>*</v>
      </c>
      <c r="P30" s="11" t="str">
        <f>[26]Dezembro!$F$19</f>
        <v>*</v>
      </c>
      <c r="Q30" s="11" t="str">
        <f>[26]Dezembro!$F$20</f>
        <v>*</v>
      </c>
      <c r="R30" s="11" t="str">
        <f>[26]Dezembro!$F$21</f>
        <v>*</v>
      </c>
      <c r="S30" s="11" t="str">
        <f>[26]Dezembro!$F$22</f>
        <v>*</v>
      </c>
      <c r="T30" s="11" t="str">
        <f>[26]Dezembro!$F$23</f>
        <v>*</v>
      </c>
      <c r="U30" s="11" t="str">
        <f>[26]Dezembro!$F$24</f>
        <v>*</v>
      </c>
      <c r="V30" s="11" t="str">
        <f>[26]Dezembro!$F$25</f>
        <v>*</v>
      </c>
      <c r="W30" s="11" t="str">
        <f>[26]Dezembro!$F$26</f>
        <v>*</v>
      </c>
      <c r="X30" s="11" t="str">
        <f>[26]Dezembro!$F$27</f>
        <v>*</v>
      </c>
      <c r="Y30" s="11" t="str">
        <f>[26]Dezembro!$F$28</f>
        <v>*</v>
      </c>
      <c r="Z30" s="11" t="str">
        <f>[26]Dezembro!$F$29</f>
        <v>*</v>
      </c>
      <c r="AA30" s="11" t="str">
        <f>[26]Dezembro!$F$30</f>
        <v>*</v>
      </c>
      <c r="AB30" s="11" t="str">
        <f>[26]Dezembro!$F$31</f>
        <v>*</v>
      </c>
      <c r="AC30" s="11" t="str">
        <f>[26]Dezembro!$F$32</f>
        <v>*</v>
      </c>
      <c r="AD30" s="11" t="str">
        <f>[26]Dezembro!$F$33</f>
        <v>*</v>
      </c>
      <c r="AE30" s="11" t="str">
        <f>[26]Dezembro!$F$34</f>
        <v>*</v>
      </c>
      <c r="AF30" s="11" t="str">
        <f>[26]Dezembro!$F$35</f>
        <v>*</v>
      </c>
      <c r="AG30" s="14">
        <f t="shared" si="2"/>
        <v>0</v>
      </c>
      <c r="AH30" s="91" t="e">
        <f t="shared" si="1"/>
        <v>#DIV/0!</v>
      </c>
      <c r="AJ30" t="s">
        <v>35</v>
      </c>
    </row>
    <row r="31" spans="1:37" hidden="1" x14ac:dyDescent="0.2">
      <c r="A31" s="57" t="s">
        <v>158</v>
      </c>
      <c r="B31" s="11" t="str">
        <f>[27]Dezembro!$F$5</f>
        <v>*</v>
      </c>
      <c r="C31" s="11" t="str">
        <f>[27]Dezembro!$F$6</f>
        <v>*</v>
      </c>
      <c r="D31" s="11" t="str">
        <f>[27]Dezembro!$F$7</f>
        <v>*</v>
      </c>
      <c r="E31" s="11" t="str">
        <f>[27]Dezembro!$F$8</f>
        <v>*</v>
      </c>
      <c r="F31" s="11" t="str">
        <f>[27]Dezembro!$F$9</f>
        <v>*</v>
      </c>
      <c r="G31" s="11" t="str">
        <f>[27]Dezembro!$F$10</f>
        <v>*</v>
      </c>
      <c r="H31" s="11" t="str">
        <f>[27]Dezembro!$F$11</f>
        <v>*</v>
      </c>
      <c r="I31" s="11" t="str">
        <f>[27]Dezembro!$F$12</f>
        <v>*</v>
      </c>
      <c r="J31" s="11" t="str">
        <f>[27]Dezembro!$F$13</f>
        <v>*</v>
      </c>
      <c r="K31" s="11" t="str">
        <f>[27]Dezembro!$F$14</f>
        <v>*</v>
      </c>
      <c r="L31" s="11" t="str">
        <f>[27]Dezembro!$F$15</f>
        <v>*</v>
      </c>
      <c r="M31" s="11" t="str">
        <f>[27]Dezembro!$F$16</f>
        <v>*</v>
      </c>
      <c r="N31" s="11" t="str">
        <f>[27]Dezembro!$F$17</f>
        <v>*</v>
      </c>
      <c r="O31" s="11" t="str">
        <f>[27]Dezembro!$F$18</f>
        <v>*</v>
      </c>
      <c r="P31" s="11" t="str">
        <f>[27]Dezembro!$F$19</f>
        <v>*</v>
      </c>
      <c r="Q31" s="11" t="str">
        <f>[27]Dezembro!$F$20</f>
        <v>*</v>
      </c>
      <c r="R31" s="11" t="str">
        <f>[27]Dezembro!$F$21</f>
        <v>*</v>
      </c>
      <c r="S31" s="11" t="str">
        <f>[27]Dezembro!$F$22</f>
        <v>*</v>
      </c>
      <c r="T31" s="11" t="str">
        <f>[27]Dezembro!$F$23</f>
        <v>*</v>
      </c>
      <c r="U31" s="11" t="str">
        <f>[27]Dezembro!$F$24</f>
        <v>*</v>
      </c>
      <c r="V31" s="11" t="str">
        <f>[27]Dezembro!$F$25</f>
        <v>*</v>
      </c>
      <c r="W31" s="11" t="str">
        <f>[27]Dezembro!$F$26</f>
        <v>*</v>
      </c>
      <c r="X31" s="11" t="str">
        <f>[27]Dezembro!$F$27</f>
        <v>*</v>
      </c>
      <c r="Y31" s="11" t="str">
        <f>[27]Dezembro!$F$28</f>
        <v>*</v>
      </c>
      <c r="Z31" s="11" t="str">
        <f>[27]Dezembro!$F$29</f>
        <v>*</v>
      </c>
      <c r="AA31" s="11" t="str">
        <f>[27]Dezembro!$F$30</f>
        <v>*</v>
      </c>
      <c r="AB31" s="11" t="str">
        <f>[27]Dezembro!$F$31</f>
        <v>*</v>
      </c>
      <c r="AC31" s="11" t="str">
        <f>[27]Dezembro!$F$32</f>
        <v>*</v>
      </c>
      <c r="AD31" s="11" t="str">
        <f>[27]Dezembro!$F$33</f>
        <v>*</v>
      </c>
      <c r="AE31" s="11" t="str">
        <f>[27]Dezembro!$F$34</f>
        <v>*</v>
      </c>
      <c r="AF31" s="11" t="str">
        <f>[27]Dezembro!$F$35</f>
        <v>*</v>
      </c>
      <c r="AG31" s="14">
        <f t="shared" si="2"/>
        <v>0</v>
      </c>
      <c r="AH31" s="91" t="e">
        <f t="shared" si="1"/>
        <v>#DIV/0!</v>
      </c>
      <c r="AI31" s="12" t="s">
        <v>35</v>
      </c>
    </row>
    <row r="32" spans="1:37" hidden="1" x14ac:dyDescent="0.2">
      <c r="A32" s="57" t="s">
        <v>11</v>
      </c>
      <c r="B32" s="11" t="str">
        <f>[28]Dezembro!$F$5</f>
        <v>*</v>
      </c>
      <c r="C32" s="11" t="str">
        <f>[28]Dezembro!$F$6</f>
        <v>*</v>
      </c>
      <c r="D32" s="11" t="str">
        <f>[28]Dezembro!$F$7</f>
        <v>*</v>
      </c>
      <c r="E32" s="11" t="str">
        <f>[28]Dezembro!$F$8</f>
        <v>*</v>
      </c>
      <c r="F32" s="11" t="str">
        <f>[28]Dezembro!$F$9</f>
        <v>*</v>
      </c>
      <c r="G32" s="11" t="str">
        <f>[28]Dezembro!$F$10</f>
        <v>*</v>
      </c>
      <c r="H32" s="11" t="str">
        <f>[28]Dezembro!$F$11</f>
        <v>*</v>
      </c>
      <c r="I32" s="11" t="str">
        <f>[28]Dezembro!$F$12</f>
        <v>*</v>
      </c>
      <c r="J32" s="11" t="str">
        <f>[28]Dezembro!$F$13</f>
        <v>*</v>
      </c>
      <c r="K32" s="11" t="str">
        <f>[28]Dezembro!$F$14</f>
        <v>*</v>
      </c>
      <c r="L32" s="11" t="str">
        <f>[28]Dezembro!$F$15</f>
        <v>*</v>
      </c>
      <c r="M32" s="11" t="str">
        <f>[28]Dezembro!$F$16</f>
        <v>*</v>
      </c>
      <c r="N32" s="11" t="str">
        <f>[28]Dezembro!$F$17</f>
        <v>*</v>
      </c>
      <c r="O32" s="11" t="str">
        <f>[28]Dezembro!$F$18</f>
        <v>*</v>
      </c>
      <c r="P32" s="11" t="str">
        <f>[28]Dezembro!$F$19</f>
        <v>*</v>
      </c>
      <c r="Q32" s="11" t="str">
        <f>[28]Dezembro!$F$20</f>
        <v>*</v>
      </c>
      <c r="R32" s="11" t="str">
        <f>[28]Dezembro!$F$21</f>
        <v>*</v>
      </c>
      <c r="S32" s="11" t="str">
        <f>[28]Dezembro!$F$22</f>
        <v>*</v>
      </c>
      <c r="T32" s="11" t="str">
        <f>[28]Dezembro!$F$23</f>
        <v>*</v>
      </c>
      <c r="U32" s="11" t="str">
        <f>[28]Dezembro!$F$24</f>
        <v>*</v>
      </c>
      <c r="V32" s="11" t="str">
        <f>[28]Dezembro!$F$25</f>
        <v>*</v>
      </c>
      <c r="W32" s="11" t="str">
        <f>[28]Dezembro!$F$26</f>
        <v>*</v>
      </c>
      <c r="X32" s="11" t="str">
        <f>[28]Dezembro!$F$27</f>
        <v>*</v>
      </c>
      <c r="Y32" s="11" t="str">
        <f>[28]Dezembro!$F$28</f>
        <v>*</v>
      </c>
      <c r="Z32" s="11" t="str">
        <f>[28]Dezembro!$F$29</f>
        <v>*</v>
      </c>
      <c r="AA32" s="11" t="str">
        <f>[28]Dezembro!$F$30</f>
        <v>*</v>
      </c>
      <c r="AB32" s="11" t="str">
        <f>[28]Dezembro!$F$31</f>
        <v>*</v>
      </c>
      <c r="AC32" s="11" t="str">
        <f>[28]Dezembro!$F$32</f>
        <v>*</v>
      </c>
      <c r="AD32" s="11" t="str">
        <f>[28]Dezembro!$F$33</f>
        <v>*</v>
      </c>
      <c r="AE32" s="11" t="str">
        <f>[28]Dezembro!$F$34</f>
        <v>*</v>
      </c>
      <c r="AF32" s="11" t="str">
        <f>[28]Dezembro!$F$35</f>
        <v>*</v>
      </c>
      <c r="AG32" s="14">
        <f t="shared" si="2"/>
        <v>0</v>
      </c>
      <c r="AH32" s="91" t="e">
        <f t="shared" si="1"/>
        <v>#DIV/0!</v>
      </c>
      <c r="AJ32" s="12" t="s">
        <v>35</v>
      </c>
      <c r="AK32" t="s">
        <v>35</v>
      </c>
    </row>
    <row r="33" spans="1:36" s="5" customFormat="1" x14ac:dyDescent="0.2">
      <c r="A33" s="57" t="s">
        <v>12</v>
      </c>
      <c r="B33" s="11">
        <f>[29]Dezembro!$F$5</f>
        <v>88</v>
      </c>
      <c r="C33" s="11">
        <f>[29]Dezembro!$F$6</f>
        <v>88</v>
      </c>
      <c r="D33" s="11">
        <f>[29]Dezembro!$F$7</f>
        <v>91</v>
      </c>
      <c r="E33" s="11">
        <f>[29]Dezembro!$F$8</f>
        <v>94</v>
      </c>
      <c r="F33" s="11">
        <f>[29]Dezembro!$F$9</f>
        <v>93</v>
      </c>
      <c r="G33" s="11">
        <f>[29]Dezembro!$F$10</f>
        <v>92</v>
      </c>
      <c r="H33" s="11">
        <f>[29]Dezembro!$F$11</f>
        <v>90</v>
      </c>
      <c r="I33" s="11">
        <f>[29]Dezembro!$F$12</f>
        <v>86</v>
      </c>
      <c r="J33" s="11">
        <f>[29]Dezembro!$F$13</f>
        <v>86</v>
      </c>
      <c r="K33" s="11">
        <f>[29]Dezembro!$F$14</f>
        <v>88</v>
      </c>
      <c r="L33" s="11">
        <f>[29]Dezembro!$F$15</f>
        <v>86</v>
      </c>
      <c r="M33" s="11">
        <f>[29]Dezembro!$F$16</f>
        <v>91</v>
      </c>
      <c r="N33" s="11">
        <f>[29]Dezembro!$F$17</f>
        <v>87</v>
      </c>
      <c r="O33" s="11">
        <f>[29]Dezembro!$F$18</f>
        <v>87</v>
      </c>
      <c r="P33" s="11">
        <f>[29]Dezembro!$F$19</f>
        <v>87</v>
      </c>
      <c r="Q33" s="11">
        <f>[29]Dezembro!$F$20</f>
        <v>92</v>
      </c>
      <c r="R33" s="11">
        <f>[29]Dezembro!$F$21</f>
        <v>92</v>
      </c>
      <c r="S33" s="11">
        <f>[29]Dezembro!$F$22</f>
        <v>93</v>
      </c>
      <c r="T33" s="11">
        <f>[29]Dezembro!$F$23</f>
        <v>92</v>
      </c>
      <c r="U33" s="11">
        <f>[29]Dezembro!$F$24</f>
        <v>87</v>
      </c>
      <c r="V33" s="11">
        <f>[29]Dezembro!$F$25</f>
        <v>90</v>
      </c>
      <c r="W33" s="11">
        <f>[29]Dezembro!$F$26</f>
        <v>80</v>
      </c>
      <c r="X33" s="11">
        <f>[29]Dezembro!$F$27</f>
        <v>78</v>
      </c>
      <c r="Y33" s="11">
        <f>[29]Dezembro!$F$28</f>
        <v>92</v>
      </c>
      <c r="Z33" s="11">
        <f>[29]Dezembro!$F$29</f>
        <v>93</v>
      </c>
      <c r="AA33" s="11">
        <f>[29]Dezembro!$F$30</f>
        <v>91</v>
      </c>
      <c r="AB33" s="11">
        <f>[29]Dezembro!$F$31</f>
        <v>92</v>
      </c>
      <c r="AC33" s="11">
        <f>[29]Dezembro!$F$32</f>
        <v>91</v>
      </c>
      <c r="AD33" s="11">
        <f>[29]Dezembro!$F$33</f>
        <v>93</v>
      </c>
      <c r="AE33" s="11">
        <f>[29]Dezembro!$F$34</f>
        <v>87</v>
      </c>
      <c r="AF33" s="11">
        <f>[29]Dezembro!$F$35</f>
        <v>91</v>
      </c>
      <c r="AG33" s="14">
        <f t="shared" si="2"/>
        <v>94</v>
      </c>
      <c r="AH33" s="91">
        <f t="shared" si="1"/>
        <v>89.290322580645167</v>
      </c>
    </row>
    <row r="34" spans="1:36" x14ac:dyDescent="0.2">
      <c r="A34" s="57" t="s">
        <v>13</v>
      </c>
      <c r="B34" s="11">
        <f>[30]Dezembro!$F$5</f>
        <v>89</v>
      </c>
      <c r="C34" s="11">
        <f>[30]Dezembro!$F$6</f>
        <v>92</v>
      </c>
      <c r="D34" s="11">
        <f>[30]Dezembro!$F$7</f>
        <v>93</v>
      </c>
      <c r="E34" s="11">
        <f>[30]Dezembro!$F$8</f>
        <v>94</v>
      </c>
      <c r="F34" s="11">
        <f>[30]Dezembro!$F$9</f>
        <v>94</v>
      </c>
      <c r="G34" s="11">
        <f>[30]Dezembro!$F$10</f>
        <v>91</v>
      </c>
      <c r="H34" s="11">
        <f>[30]Dezembro!$F$11</f>
        <v>91</v>
      </c>
      <c r="I34" s="11">
        <f>[30]Dezembro!$F$12</f>
        <v>91</v>
      </c>
      <c r="J34" s="11">
        <f>[30]Dezembro!$F$13</f>
        <v>90</v>
      </c>
      <c r="K34" s="11">
        <f>[30]Dezembro!$F$14</f>
        <v>81</v>
      </c>
      <c r="L34" s="11">
        <f>[30]Dezembro!$F$15</f>
        <v>91</v>
      </c>
      <c r="M34" s="11">
        <f>[30]Dezembro!$F$16</f>
        <v>88</v>
      </c>
      <c r="N34" s="11">
        <f>[30]Dezembro!$F$17</f>
        <v>87</v>
      </c>
      <c r="O34" s="11">
        <f>[30]Dezembro!$F$18</f>
        <v>84</v>
      </c>
      <c r="P34" s="11">
        <f>[30]Dezembro!$F$19</f>
        <v>91</v>
      </c>
      <c r="Q34" s="11">
        <f>[30]Dezembro!$F$20</f>
        <v>94</v>
      </c>
      <c r="R34" s="11">
        <f>[30]Dezembro!$F$21</f>
        <v>89</v>
      </c>
      <c r="S34" s="11">
        <f>[30]Dezembro!$F$22</f>
        <v>91</v>
      </c>
      <c r="T34" s="11">
        <f>[30]Dezembro!$F$23</f>
        <v>94</v>
      </c>
      <c r="U34" s="11">
        <f>[30]Dezembro!$F$24</f>
        <v>94</v>
      </c>
      <c r="V34" s="11">
        <f>[30]Dezembro!$F$25</f>
        <v>94</v>
      </c>
      <c r="W34" s="11">
        <f>[30]Dezembro!$F$26</f>
        <v>91</v>
      </c>
      <c r="X34" s="11">
        <f>[30]Dezembro!$F$27</f>
        <v>91</v>
      </c>
      <c r="Y34" s="11">
        <f>[30]Dezembro!$F$28</f>
        <v>86</v>
      </c>
      <c r="Z34" s="11">
        <f>[30]Dezembro!$F$29</f>
        <v>95</v>
      </c>
      <c r="AA34" s="11">
        <f>[30]Dezembro!$F$30</f>
        <v>94</v>
      </c>
      <c r="AB34" s="11">
        <f>[30]Dezembro!$F$31</f>
        <v>92</v>
      </c>
      <c r="AC34" s="11">
        <f>[30]Dezembro!$F$32</f>
        <v>95</v>
      </c>
      <c r="AD34" s="11">
        <f>[30]Dezembro!$F$33</f>
        <v>99</v>
      </c>
      <c r="AE34" s="11">
        <f>[30]Dezembro!$F$34</f>
        <v>95</v>
      </c>
      <c r="AF34" s="11">
        <f>[30]Dezembro!$F$35</f>
        <v>93</v>
      </c>
      <c r="AG34" s="14">
        <f t="shared" si="2"/>
        <v>99</v>
      </c>
      <c r="AH34" s="91">
        <f t="shared" si="1"/>
        <v>91.41935483870968</v>
      </c>
      <c r="AJ34" t="s">
        <v>35</v>
      </c>
    </row>
    <row r="35" spans="1:36" x14ac:dyDescent="0.2">
      <c r="A35" s="57" t="s">
        <v>159</v>
      </c>
      <c r="B35" s="11">
        <f>[31]Dezembro!$F$5</f>
        <v>92</v>
      </c>
      <c r="C35" s="11">
        <f>[31]Dezembro!$F$6</f>
        <v>98</v>
      </c>
      <c r="D35" s="11">
        <f>[31]Dezembro!$F$7</f>
        <v>97</v>
      </c>
      <c r="E35" s="11">
        <f>[31]Dezembro!$F$8</f>
        <v>97</v>
      </c>
      <c r="F35" s="11">
        <f>[31]Dezembro!$F$9</f>
        <v>97</v>
      </c>
      <c r="G35" s="11">
        <f>[31]Dezembro!$F$10</f>
        <v>97</v>
      </c>
      <c r="H35" s="11">
        <f>[31]Dezembro!$F$11</f>
        <v>96</v>
      </c>
      <c r="I35" s="11">
        <f>[31]Dezembro!$F$12</f>
        <v>93</v>
      </c>
      <c r="J35" s="11">
        <f>[31]Dezembro!$F$13</f>
        <v>96</v>
      </c>
      <c r="K35" s="11">
        <f>[31]Dezembro!$F$14</f>
        <v>97</v>
      </c>
      <c r="L35" s="11">
        <f>[31]Dezembro!$F$15</f>
        <v>97</v>
      </c>
      <c r="M35" s="11">
        <f>[31]Dezembro!$F$16</f>
        <v>94</v>
      </c>
      <c r="N35" s="11">
        <f>[31]Dezembro!$F$17</f>
        <v>91</v>
      </c>
      <c r="O35" s="11">
        <f>[31]Dezembro!$F$18</f>
        <v>98</v>
      </c>
      <c r="P35" s="11">
        <f>[31]Dezembro!$F$19</f>
        <v>92</v>
      </c>
      <c r="Q35" s="11">
        <f>[31]Dezembro!$F$20</f>
        <v>97</v>
      </c>
      <c r="R35" s="11">
        <f>[31]Dezembro!$F$21</f>
        <v>96</v>
      </c>
      <c r="S35" s="11">
        <f>[31]Dezembro!$F$22</f>
        <v>97</v>
      </c>
      <c r="T35" s="11">
        <f>[31]Dezembro!$F$23</f>
        <v>98</v>
      </c>
      <c r="U35" s="11">
        <f>[31]Dezembro!$F$24</f>
        <v>98</v>
      </c>
      <c r="V35" s="11">
        <f>[31]Dezembro!$F$25</f>
        <v>98</v>
      </c>
      <c r="W35" s="11">
        <f>[31]Dezembro!$F$26</f>
        <v>87</v>
      </c>
      <c r="X35" s="11">
        <f>[31]Dezembro!$F$27</f>
        <v>83</v>
      </c>
      <c r="Y35" s="11">
        <f>[31]Dezembro!$F$28</f>
        <v>91</v>
      </c>
      <c r="Z35" s="11">
        <f>[31]Dezembro!$F$29</f>
        <v>97</v>
      </c>
      <c r="AA35" s="11">
        <f>[31]Dezembro!$F$30</f>
        <v>98</v>
      </c>
      <c r="AB35" s="11">
        <f>[31]Dezembro!$F$31</f>
        <v>97</v>
      </c>
      <c r="AC35" s="11">
        <f>[31]Dezembro!$F$32</f>
        <v>97</v>
      </c>
      <c r="AD35" s="11">
        <f>[31]Dezembro!$F$33</f>
        <v>98</v>
      </c>
      <c r="AE35" s="11">
        <f>[31]Dezembro!$F$34</f>
        <v>96</v>
      </c>
      <c r="AF35" s="11">
        <f>[31]Dezembro!$F$35</f>
        <v>94</v>
      </c>
      <c r="AG35" s="14">
        <f t="shared" si="2"/>
        <v>98</v>
      </c>
      <c r="AH35" s="91">
        <f t="shared" si="1"/>
        <v>95.290322580645167</v>
      </c>
      <c r="AJ35" t="s">
        <v>35</v>
      </c>
    </row>
    <row r="36" spans="1:36" hidden="1" x14ac:dyDescent="0.2">
      <c r="A36" s="57" t="s">
        <v>130</v>
      </c>
      <c r="B36" s="11" t="str">
        <f>[32]Dezembro!$F$5</f>
        <v>*</v>
      </c>
      <c r="C36" s="11" t="str">
        <f>[32]Dezembro!$F$6</f>
        <v>*</v>
      </c>
      <c r="D36" s="11" t="str">
        <f>[32]Dezembro!$F$7</f>
        <v>*</v>
      </c>
      <c r="E36" s="11" t="str">
        <f>[32]Dezembro!$F$8</f>
        <v>*</v>
      </c>
      <c r="F36" s="11" t="str">
        <f>[32]Dezembro!$F$9</f>
        <v>*</v>
      </c>
      <c r="G36" s="11" t="str">
        <f>[32]Dezembro!$F$10</f>
        <v>*</v>
      </c>
      <c r="H36" s="11" t="str">
        <f>[32]Dezembro!$F$11</f>
        <v>*</v>
      </c>
      <c r="I36" s="11" t="str">
        <f>[32]Dezembro!$F$12</f>
        <v>*</v>
      </c>
      <c r="J36" s="11" t="str">
        <f>[32]Dezembro!$F$13</f>
        <v>*</v>
      </c>
      <c r="K36" s="11" t="str">
        <f>[32]Dezembro!$F$14</f>
        <v>*</v>
      </c>
      <c r="L36" s="11" t="str">
        <f>[32]Dezembro!$F$15</f>
        <v>*</v>
      </c>
      <c r="M36" s="11" t="str">
        <f>[32]Dezembro!$F$16</f>
        <v>*</v>
      </c>
      <c r="N36" s="11" t="str">
        <f>[32]Dezembro!$F$17</f>
        <v>*</v>
      </c>
      <c r="O36" s="11" t="str">
        <f>[32]Dezembro!$F$18</f>
        <v>*</v>
      </c>
      <c r="P36" s="11" t="str">
        <f>[32]Dezembro!$F$19</f>
        <v>*</v>
      </c>
      <c r="Q36" s="11" t="str">
        <f>[32]Dezembro!$F$20</f>
        <v>*</v>
      </c>
      <c r="R36" s="11" t="str">
        <f>[32]Dezembro!$F$21</f>
        <v>*</v>
      </c>
      <c r="S36" s="11" t="str">
        <f>[32]Dezembro!$F$22</f>
        <v>*</v>
      </c>
      <c r="T36" s="11" t="str">
        <f>[32]Dezembro!$F$23</f>
        <v>*</v>
      </c>
      <c r="U36" s="11" t="str">
        <f>[32]Dezembro!$F$24</f>
        <v>*</v>
      </c>
      <c r="V36" s="11" t="str">
        <f>[32]Dezembro!$F$25</f>
        <v>*</v>
      </c>
      <c r="W36" s="11" t="str">
        <f>[32]Dezembro!$F$26</f>
        <v>*</v>
      </c>
      <c r="X36" s="11" t="str">
        <f>[32]Dezembro!$F$27</f>
        <v>*</v>
      </c>
      <c r="Y36" s="11" t="str">
        <f>[32]Dezembro!$F$28</f>
        <v>*</v>
      </c>
      <c r="Z36" s="11" t="str">
        <f>[32]Dezembro!$F$29</f>
        <v>*</v>
      </c>
      <c r="AA36" s="11" t="str">
        <f>[32]Dezembro!$F$30</f>
        <v>*</v>
      </c>
      <c r="AB36" s="11" t="str">
        <f>[32]Dezembro!$F$31</f>
        <v>*</v>
      </c>
      <c r="AC36" s="11" t="str">
        <f>[32]Dezembro!$F$32</f>
        <v>*</v>
      </c>
      <c r="AD36" s="11" t="str">
        <f>[32]Dezembro!$F$33</f>
        <v>*</v>
      </c>
      <c r="AE36" s="11" t="str">
        <f>[32]Dezembro!$F$34</f>
        <v>*</v>
      </c>
      <c r="AF36" s="11" t="str">
        <f>[32]Dezembro!$F$35</f>
        <v>*</v>
      </c>
      <c r="AG36" s="14">
        <f t="shared" si="2"/>
        <v>0</v>
      </c>
      <c r="AH36" s="91" t="e">
        <f t="shared" si="1"/>
        <v>#DIV/0!</v>
      </c>
    </row>
    <row r="37" spans="1:36" x14ac:dyDescent="0.2">
      <c r="A37" s="57" t="s">
        <v>14</v>
      </c>
      <c r="B37" s="11">
        <f>[33]Dezembro!$F$5</f>
        <v>88</v>
      </c>
      <c r="C37" s="11">
        <f>[33]Dezembro!$F$6</f>
        <v>87</v>
      </c>
      <c r="D37" s="11">
        <f>[33]Dezembro!$F$7</f>
        <v>92</v>
      </c>
      <c r="E37" s="11">
        <f>[33]Dezembro!$F$8</f>
        <v>94</v>
      </c>
      <c r="F37" s="11">
        <f>[33]Dezembro!$F$9</f>
        <v>91</v>
      </c>
      <c r="G37" s="11">
        <f>[33]Dezembro!$F$10</f>
        <v>91</v>
      </c>
      <c r="H37" s="11">
        <f>[33]Dezembro!$F$11</f>
        <v>92</v>
      </c>
      <c r="I37" s="11">
        <f>[33]Dezembro!$F$12</f>
        <v>91</v>
      </c>
      <c r="J37" s="11">
        <f>[33]Dezembro!$F$13</f>
        <v>89</v>
      </c>
      <c r="K37" s="11">
        <f>[33]Dezembro!$F$14</f>
        <v>88</v>
      </c>
      <c r="L37" s="11">
        <f>[33]Dezembro!$F$15</f>
        <v>94</v>
      </c>
      <c r="M37" s="11">
        <f>[33]Dezembro!$F$16</f>
        <v>92</v>
      </c>
      <c r="N37" s="11">
        <f>[33]Dezembro!$F$17</f>
        <v>92</v>
      </c>
      <c r="O37" s="11">
        <f>[33]Dezembro!$F$18</f>
        <v>93</v>
      </c>
      <c r="P37" s="11">
        <f>[33]Dezembro!$F$19</f>
        <v>87</v>
      </c>
      <c r="Q37" s="11">
        <f>[33]Dezembro!$F$20</f>
        <v>92</v>
      </c>
      <c r="R37" s="11">
        <f>[33]Dezembro!$F$21</f>
        <v>92</v>
      </c>
      <c r="S37" s="11">
        <f>[33]Dezembro!$F$22</f>
        <v>90</v>
      </c>
      <c r="T37" s="11">
        <f>[33]Dezembro!$F$23</f>
        <v>93</v>
      </c>
      <c r="U37" s="11">
        <f>[33]Dezembro!$F$24</f>
        <v>93</v>
      </c>
      <c r="V37" s="11">
        <f>[33]Dezembro!$F$25</f>
        <v>88</v>
      </c>
      <c r="W37" s="11">
        <f>[33]Dezembro!$F$26</f>
        <v>83</v>
      </c>
      <c r="X37" s="11">
        <f>[33]Dezembro!$F$27</f>
        <v>88</v>
      </c>
      <c r="Y37" s="11">
        <f>[33]Dezembro!$F$28</f>
        <v>87</v>
      </c>
      <c r="Z37" s="11">
        <f>[33]Dezembro!$F$29</f>
        <v>89</v>
      </c>
      <c r="AA37" s="11">
        <f>[33]Dezembro!$F$30</f>
        <v>91</v>
      </c>
      <c r="AB37" s="11">
        <f>[33]Dezembro!$F$31</f>
        <v>91</v>
      </c>
      <c r="AC37" s="11">
        <f>[33]Dezembro!$F$32</f>
        <v>80</v>
      </c>
      <c r="AD37" s="11">
        <f>[33]Dezembro!$F$33</f>
        <v>93</v>
      </c>
      <c r="AE37" s="11">
        <f>[33]Dezembro!$F$34</f>
        <v>93</v>
      </c>
      <c r="AF37" s="11">
        <f>[33]Dezembro!$F$35</f>
        <v>90</v>
      </c>
      <c r="AG37" s="14">
        <f t="shared" si="2"/>
        <v>94</v>
      </c>
      <c r="AH37" s="91">
        <f t="shared" si="1"/>
        <v>90.129032258064512</v>
      </c>
    </row>
    <row r="38" spans="1:36" hidden="1" x14ac:dyDescent="0.2">
      <c r="A38" s="57" t="s">
        <v>160</v>
      </c>
      <c r="B38" s="11" t="str">
        <f>[34]Dezembro!$F$5</f>
        <v>*</v>
      </c>
      <c r="C38" s="11" t="str">
        <f>[34]Dezembro!$F$6</f>
        <v>*</v>
      </c>
      <c r="D38" s="11" t="str">
        <f>[34]Dezembro!$F$7</f>
        <v>*</v>
      </c>
      <c r="E38" s="11" t="str">
        <f>[34]Dezembro!$F$8</f>
        <v>*</v>
      </c>
      <c r="F38" s="11" t="str">
        <f>[34]Dezembro!$F$9</f>
        <v>*</v>
      </c>
      <c r="G38" s="11" t="str">
        <f>[34]Dezembro!$F$10</f>
        <v>*</v>
      </c>
      <c r="H38" s="11" t="str">
        <f>[34]Dezembro!$F$11</f>
        <v>*</v>
      </c>
      <c r="I38" s="11" t="str">
        <f>[34]Dezembro!$F$12</f>
        <v>*</v>
      </c>
      <c r="J38" s="11" t="str">
        <f>[34]Dezembro!$F$13</f>
        <v>*</v>
      </c>
      <c r="K38" s="11" t="str">
        <f>[34]Dezembro!$F$14</f>
        <v>*</v>
      </c>
      <c r="L38" s="11" t="str">
        <f>[34]Dezembro!$F$15</f>
        <v>*</v>
      </c>
      <c r="M38" s="11" t="str">
        <f>[34]Dezembro!$F$16</f>
        <v>*</v>
      </c>
      <c r="N38" s="11" t="str">
        <f>[34]Dezembro!$F$17</f>
        <v>*</v>
      </c>
      <c r="O38" s="11" t="str">
        <f>[34]Dezembro!$F$18</f>
        <v>*</v>
      </c>
      <c r="P38" s="11" t="str">
        <f>[34]Dezembro!$F$19</f>
        <v>*</v>
      </c>
      <c r="Q38" s="11" t="str">
        <f>[34]Dezembro!$F$20</f>
        <v>*</v>
      </c>
      <c r="R38" s="11" t="str">
        <f>[34]Dezembro!$F$21</f>
        <v>*</v>
      </c>
      <c r="S38" s="11" t="str">
        <f>[34]Dezembro!$F$22</f>
        <v>*</v>
      </c>
      <c r="T38" s="11" t="str">
        <f>[34]Dezembro!$F$23</f>
        <v>*</v>
      </c>
      <c r="U38" s="11" t="str">
        <f>[34]Dezembro!$F$24</f>
        <v>*</v>
      </c>
      <c r="V38" s="11" t="str">
        <f>[34]Dezembro!$F$25</f>
        <v>*</v>
      </c>
      <c r="W38" s="11" t="str">
        <f>[34]Dezembro!$F$26</f>
        <v>*</v>
      </c>
      <c r="X38" s="11" t="str">
        <f>[34]Dezembro!$F$27</f>
        <v>*</v>
      </c>
      <c r="Y38" s="11" t="str">
        <f>[34]Dezembro!$F$28</f>
        <v>*</v>
      </c>
      <c r="Z38" s="11" t="str">
        <f>[34]Dezembro!$F$29</f>
        <v>*</v>
      </c>
      <c r="AA38" s="11" t="str">
        <f>[34]Dezembro!$F$30</f>
        <v>*</v>
      </c>
      <c r="AB38" s="11" t="str">
        <f>[34]Dezembro!$F$31</f>
        <v>*</v>
      </c>
      <c r="AC38" s="11" t="str">
        <f>[34]Dezembro!$F$32</f>
        <v>*</v>
      </c>
      <c r="AD38" s="11" t="str">
        <f>[34]Dezembro!$F$33</f>
        <v>*</v>
      </c>
      <c r="AE38" s="11" t="str">
        <f>[34]Dezembro!$F$34</f>
        <v>*</v>
      </c>
      <c r="AF38" s="11" t="str">
        <f>[34]Dezembro!$F$35</f>
        <v>*</v>
      </c>
      <c r="AG38" s="14">
        <f t="shared" si="2"/>
        <v>0</v>
      </c>
      <c r="AH38" s="91" t="e">
        <f t="shared" si="1"/>
        <v>#DIV/0!</v>
      </c>
    </row>
    <row r="39" spans="1:36" x14ac:dyDescent="0.2">
      <c r="A39" s="57" t="s">
        <v>15</v>
      </c>
      <c r="B39" s="11">
        <f>[35]Dezembro!$F$5</f>
        <v>87</v>
      </c>
      <c r="C39" s="11">
        <f>[35]Dezembro!$F$6</f>
        <v>93</v>
      </c>
      <c r="D39" s="11">
        <f>[35]Dezembro!$F$7</f>
        <v>96</v>
      </c>
      <c r="E39" s="11">
        <f>[35]Dezembro!$F$8</f>
        <v>90</v>
      </c>
      <c r="F39" s="11">
        <f>[35]Dezembro!$F$9</f>
        <v>91</v>
      </c>
      <c r="G39" s="11">
        <f>[35]Dezembro!$F$10</f>
        <v>91</v>
      </c>
      <c r="H39" s="11">
        <f>[35]Dezembro!$F$11</f>
        <v>92</v>
      </c>
      <c r="I39" s="11">
        <f>[35]Dezembro!$F$12</f>
        <v>89</v>
      </c>
      <c r="J39" s="11">
        <f>[35]Dezembro!$F$13</f>
        <v>95</v>
      </c>
      <c r="K39" s="11">
        <f>[35]Dezembro!$F$14</f>
        <v>94</v>
      </c>
      <c r="L39" s="11">
        <f>[35]Dezembro!$F$15</f>
        <v>90</v>
      </c>
      <c r="M39" s="11">
        <f>[35]Dezembro!$F$16</f>
        <v>87</v>
      </c>
      <c r="N39" s="11">
        <f>[35]Dezembro!$F$17</f>
        <v>93</v>
      </c>
      <c r="O39" s="11">
        <f>[35]Dezembro!$F$18</f>
        <v>79</v>
      </c>
      <c r="P39" s="11">
        <f>[35]Dezembro!$F$19</f>
        <v>94</v>
      </c>
      <c r="Q39" s="11">
        <f>[35]Dezembro!$F$20</f>
        <v>82</v>
      </c>
      <c r="R39" s="11">
        <f>[35]Dezembro!$F$21</f>
        <v>83</v>
      </c>
      <c r="S39" s="11">
        <f>[35]Dezembro!$F$22</f>
        <v>94</v>
      </c>
      <c r="T39" s="11">
        <f>[35]Dezembro!$F$23</f>
        <v>95</v>
      </c>
      <c r="U39" s="11">
        <f>[35]Dezembro!$F$24</f>
        <v>96</v>
      </c>
      <c r="V39" s="11">
        <f>[35]Dezembro!$F$25</f>
        <v>82</v>
      </c>
      <c r="W39" s="11">
        <f>[35]Dezembro!$F$26</f>
        <v>88</v>
      </c>
      <c r="X39" s="11">
        <f>[35]Dezembro!$F$27</f>
        <v>89</v>
      </c>
      <c r="Y39" s="11">
        <f>[35]Dezembro!$F$28</f>
        <v>84</v>
      </c>
      <c r="Z39" s="11">
        <f>[35]Dezembro!$F$29</f>
        <v>94</v>
      </c>
      <c r="AA39" s="11">
        <f>[35]Dezembro!$F$30</f>
        <v>95</v>
      </c>
      <c r="AB39" s="11">
        <f>[35]Dezembro!$F$31</f>
        <v>77</v>
      </c>
      <c r="AC39" s="11">
        <f>[35]Dezembro!$F$32</f>
        <v>96</v>
      </c>
      <c r="AD39" s="11">
        <f>[35]Dezembro!$F$33</f>
        <v>77</v>
      </c>
      <c r="AE39" s="11">
        <f>[35]Dezembro!$F$34</f>
        <v>54</v>
      </c>
      <c r="AF39" s="11">
        <f>[35]Dezembro!$F$35</f>
        <v>80</v>
      </c>
      <c r="AG39" s="14">
        <f t="shared" si="2"/>
        <v>96</v>
      </c>
      <c r="AH39" s="91">
        <f t="shared" si="1"/>
        <v>87.967741935483872</v>
      </c>
      <c r="AI39" s="12" t="s">
        <v>35</v>
      </c>
      <c r="AJ39" t="s">
        <v>35</v>
      </c>
    </row>
    <row r="40" spans="1:36" hidden="1" x14ac:dyDescent="0.2">
      <c r="A40" s="57" t="s">
        <v>16</v>
      </c>
      <c r="B40" s="11" t="str">
        <f>[36]Dezembro!$F$5</f>
        <v>*</v>
      </c>
      <c r="C40" s="11" t="str">
        <f>[36]Dezembro!$F$6</f>
        <v>*</v>
      </c>
      <c r="D40" s="11" t="str">
        <f>[36]Dezembro!$F$7</f>
        <v>*</v>
      </c>
      <c r="E40" s="11" t="str">
        <f>[36]Dezembro!$F$8</f>
        <v>*</v>
      </c>
      <c r="F40" s="11" t="str">
        <f>[36]Dezembro!$F$9</f>
        <v>*</v>
      </c>
      <c r="G40" s="11" t="str">
        <f>[36]Dezembro!$F$10</f>
        <v>*</v>
      </c>
      <c r="H40" s="11" t="str">
        <f>[36]Dezembro!$F$11</f>
        <v>*</v>
      </c>
      <c r="I40" s="11" t="str">
        <f>[36]Dezembro!$F$12</f>
        <v>*</v>
      </c>
      <c r="J40" s="11" t="str">
        <f>[36]Dezembro!$F$13</f>
        <v>*</v>
      </c>
      <c r="K40" s="11" t="str">
        <f>[36]Dezembro!$F$14</f>
        <v>*</v>
      </c>
      <c r="L40" s="11" t="str">
        <f>[36]Dezembro!$F$15</f>
        <v>*</v>
      </c>
      <c r="M40" s="11" t="str">
        <f>[36]Dezembro!$F$16</f>
        <v>*</v>
      </c>
      <c r="N40" s="11" t="str">
        <f>[36]Dezembro!$F$17</f>
        <v>*</v>
      </c>
      <c r="O40" s="11" t="str">
        <f>[36]Dezembro!$F$18</f>
        <v>*</v>
      </c>
      <c r="P40" s="11" t="str">
        <f>[36]Dezembro!$F$19</f>
        <v>*</v>
      </c>
      <c r="Q40" s="11" t="str">
        <f>[36]Dezembro!$F$20</f>
        <v>*</v>
      </c>
      <c r="R40" s="11" t="str">
        <f>[36]Dezembro!$F$21</f>
        <v>*</v>
      </c>
      <c r="S40" s="11" t="str">
        <f>[36]Dezembro!$F$22</f>
        <v>*</v>
      </c>
      <c r="T40" s="11" t="str">
        <f>[36]Dezembro!$F$23</f>
        <v>*</v>
      </c>
      <c r="U40" s="11" t="str">
        <f>[36]Dezembro!$F$24</f>
        <v>*</v>
      </c>
      <c r="V40" s="11" t="str">
        <f>[36]Dezembro!$F$25</f>
        <v>*</v>
      </c>
      <c r="W40" s="11" t="str">
        <f>[36]Dezembro!$F$26</f>
        <v>*</v>
      </c>
      <c r="X40" s="11" t="str">
        <f>[36]Dezembro!$F$27</f>
        <v>*</v>
      </c>
      <c r="Y40" s="11" t="str">
        <f>[36]Dezembro!$F$28</f>
        <v>*</v>
      </c>
      <c r="Z40" s="11" t="str">
        <f>[36]Dezembro!$F$29</f>
        <v>*</v>
      </c>
      <c r="AA40" s="11" t="str">
        <f>[36]Dezembro!$F$30</f>
        <v>*</v>
      </c>
      <c r="AB40" s="11" t="str">
        <f>[36]Dezembro!$F$31</f>
        <v>*</v>
      </c>
      <c r="AC40" s="11" t="str">
        <f>[36]Dezembro!$F$32</f>
        <v>*</v>
      </c>
      <c r="AD40" s="11" t="str">
        <f>[36]Dezembro!$F$33</f>
        <v>*</v>
      </c>
      <c r="AE40" s="11" t="str">
        <f>[36]Dezembro!$F$34</f>
        <v>*</v>
      </c>
      <c r="AF40" s="11" t="str">
        <f>[36]Dezembro!$F$35</f>
        <v>*</v>
      </c>
      <c r="AG40" s="14">
        <f t="shared" si="2"/>
        <v>0</v>
      </c>
      <c r="AH40" s="91" t="e">
        <f t="shared" si="1"/>
        <v>#DIV/0!</v>
      </c>
    </row>
    <row r="41" spans="1:36" x14ac:dyDescent="0.2">
      <c r="A41" s="57" t="s">
        <v>161</v>
      </c>
      <c r="B41" s="11">
        <f>[37]Dezembro!$F$5</f>
        <v>92</v>
      </c>
      <c r="C41" s="11">
        <f>[37]Dezembro!$F$6</f>
        <v>94</v>
      </c>
      <c r="D41" s="11">
        <f>[37]Dezembro!$F$7</f>
        <v>95</v>
      </c>
      <c r="E41" s="11">
        <f>[37]Dezembro!$F$8</f>
        <v>99</v>
      </c>
      <c r="F41" s="11">
        <f>[37]Dezembro!$F$9</f>
        <v>100</v>
      </c>
      <c r="G41" s="11">
        <f>[37]Dezembro!$F$10</f>
        <v>98</v>
      </c>
      <c r="H41" s="11">
        <f>[37]Dezembro!$F$11</f>
        <v>98</v>
      </c>
      <c r="I41" s="11">
        <f>[37]Dezembro!$F$12</f>
        <v>98</v>
      </c>
      <c r="J41" s="11">
        <f>[37]Dezembro!$F$13</f>
        <v>97</v>
      </c>
      <c r="K41" s="11">
        <f>[37]Dezembro!$F$14</f>
        <v>99</v>
      </c>
      <c r="L41" s="11">
        <f>[37]Dezembro!$F$15</f>
        <v>98</v>
      </c>
      <c r="M41" s="11">
        <f>[37]Dezembro!$F$16</f>
        <v>96</v>
      </c>
      <c r="N41" s="11">
        <f>[37]Dezembro!$F$17</f>
        <v>94</v>
      </c>
      <c r="O41" s="11">
        <f>[37]Dezembro!$F$18</f>
        <v>100</v>
      </c>
      <c r="P41" s="11">
        <f>[37]Dezembro!$F$19</f>
        <v>100</v>
      </c>
      <c r="Q41" s="11">
        <f>[37]Dezembro!$F$20</f>
        <v>97</v>
      </c>
      <c r="R41" s="11">
        <f>[37]Dezembro!$F$21</f>
        <v>94</v>
      </c>
      <c r="S41" s="11">
        <f>[37]Dezembro!$F$22</f>
        <v>98</v>
      </c>
      <c r="T41" s="11">
        <f>[37]Dezembro!$F$23</f>
        <v>99</v>
      </c>
      <c r="U41" s="11">
        <f>[37]Dezembro!$F$24</f>
        <v>98</v>
      </c>
      <c r="V41" s="11">
        <f>[37]Dezembro!$F$25</f>
        <v>98</v>
      </c>
      <c r="W41" s="11">
        <f>[37]Dezembro!$F$26</f>
        <v>80</v>
      </c>
      <c r="X41" s="11">
        <f>[37]Dezembro!$F$27</f>
        <v>83</v>
      </c>
      <c r="Y41" s="11">
        <f>[37]Dezembro!$F$28</f>
        <v>95</v>
      </c>
      <c r="Z41" s="11">
        <f>[37]Dezembro!$F$29</f>
        <v>98</v>
      </c>
      <c r="AA41" s="11">
        <f>[37]Dezembro!$F$30</f>
        <v>100</v>
      </c>
      <c r="AB41" s="11">
        <f>[37]Dezembro!$F$31</f>
        <v>100</v>
      </c>
      <c r="AC41" s="11">
        <f>[37]Dezembro!$F$32</f>
        <v>96</v>
      </c>
      <c r="AD41" s="11">
        <f>[37]Dezembro!$F$33</f>
        <v>100</v>
      </c>
      <c r="AE41" s="11">
        <f>[37]Dezembro!$F$34</f>
        <v>93</v>
      </c>
      <c r="AF41" s="11">
        <f>[37]Dezembro!$F$35</f>
        <v>99</v>
      </c>
      <c r="AG41" s="14">
        <f t="shared" si="2"/>
        <v>100</v>
      </c>
      <c r="AH41" s="91">
        <f t="shared" si="1"/>
        <v>96.322580645161295</v>
      </c>
    </row>
    <row r="42" spans="1:36" x14ac:dyDescent="0.2">
      <c r="A42" s="57" t="s">
        <v>17</v>
      </c>
      <c r="B42" s="11">
        <f>[38]Dezembro!$F$5</f>
        <v>94</v>
      </c>
      <c r="C42" s="11">
        <f>[38]Dezembro!$F$6</f>
        <v>98</v>
      </c>
      <c r="D42" s="11">
        <f>[38]Dezembro!$F$7</f>
        <v>95</v>
      </c>
      <c r="E42" s="11">
        <f>[38]Dezembro!$F$8</f>
        <v>98</v>
      </c>
      <c r="F42" s="11">
        <f>[38]Dezembro!$F$9</f>
        <v>99</v>
      </c>
      <c r="G42" s="11">
        <f>[38]Dezembro!$F$10</f>
        <v>94</v>
      </c>
      <c r="H42" s="11">
        <f>[38]Dezembro!$F$11</f>
        <v>95</v>
      </c>
      <c r="I42" s="11">
        <f>[38]Dezembro!$F$12</f>
        <v>96</v>
      </c>
      <c r="J42" s="11">
        <f>[38]Dezembro!$F$13</f>
        <v>98</v>
      </c>
      <c r="K42" s="11">
        <f>[38]Dezembro!$F$14</f>
        <v>99</v>
      </c>
      <c r="L42" s="11">
        <f>[38]Dezembro!$F$15</f>
        <v>98</v>
      </c>
      <c r="M42" s="11">
        <f>[38]Dezembro!$F$16</f>
        <v>97</v>
      </c>
      <c r="N42" s="11">
        <f>[38]Dezembro!$F$17</f>
        <v>96</v>
      </c>
      <c r="O42" s="11">
        <f>[38]Dezembro!$F$18</f>
        <v>98</v>
      </c>
      <c r="P42" s="11">
        <f>[38]Dezembro!$F$19</f>
        <v>91</v>
      </c>
      <c r="Q42" s="11">
        <f>[38]Dezembro!$F$20</f>
        <v>98</v>
      </c>
      <c r="R42" s="11">
        <f>[38]Dezembro!$F$21</f>
        <v>97</v>
      </c>
      <c r="S42" s="11">
        <f>[38]Dezembro!$F$22</f>
        <v>97</v>
      </c>
      <c r="T42" s="11">
        <f>[38]Dezembro!$F$23</f>
        <v>98</v>
      </c>
      <c r="U42" s="11">
        <f>[38]Dezembro!$F$24</f>
        <v>100</v>
      </c>
      <c r="V42" s="11">
        <f>[38]Dezembro!$F$25</f>
        <v>99</v>
      </c>
      <c r="W42" s="11">
        <f>[38]Dezembro!$F$26</f>
        <v>94</v>
      </c>
      <c r="X42" s="11">
        <f>[38]Dezembro!$F$27</f>
        <v>90</v>
      </c>
      <c r="Y42" s="11">
        <f>[38]Dezembro!$F$28</f>
        <v>85</v>
      </c>
      <c r="Z42" s="11">
        <f>[38]Dezembro!$F$29</f>
        <v>98</v>
      </c>
      <c r="AA42" s="11">
        <f>[38]Dezembro!$F$30</f>
        <v>99</v>
      </c>
      <c r="AB42" s="11">
        <f>[38]Dezembro!$F$31</f>
        <v>98</v>
      </c>
      <c r="AC42" s="11">
        <f>[38]Dezembro!$F$32</f>
        <v>98</v>
      </c>
      <c r="AD42" s="11">
        <f>[38]Dezembro!$F$33</f>
        <v>99</v>
      </c>
      <c r="AE42" s="11">
        <f>[38]Dezembro!$F$34</f>
        <v>99</v>
      </c>
      <c r="AF42" s="11">
        <f>[38]Dezembro!$F$35</f>
        <v>97</v>
      </c>
      <c r="AG42" s="14">
        <f t="shared" si="2"/>
        <v>100</v>
      </c>
      <c r="AH42" s="91">
        <f t="shared" si="1"/>
        <v>96.516129032258064</v>
      </c>
    </row>
    <row r="43" spans="1:36" x14ac:dyDescent="0.2">
      <c r="A43" s="57" t="s">
        <v>143</v>
      </c>
      <c r="B43" s="11">
        <f>[39]Dezembro!$F$5</f>
        <v>100</v>
      </c>
      <c r="C43" s="11">
        <f>[39]Dezembro!$F$6</f>
        <v>100</v>
      </c>
      <c r="D43" s="11">
        <f>[39]Dezembro!$F$7</f>
        <v>100</v>
      </c>
      <c r="E43" s="11">
        <f>[39]Dezembro!$F$8</f>
        <v>100</v>
      </c>
      <c r="F43" s="11">
        <f>[39]Dezembro!$F$9</f>
        <v>100</v>
      </c>
      <c r="G43" s="11">
        <f>[39]Dezembro!$F$10</f>
        <v>100</v>
      </c>
      <c r="H43" s="11">
        <f>[39]Dezembro!$F$11</f>
        <v>100</v>
      </c>
      <c r="I43" s="11">
        <f>[39]Dezembro!$F$12</f>
        <v>100</v>
      </c>
      <c r="J43" s="11">
        <f>[39]Dezembro!$F$13</f>
        <v>100</v>
      </c>
      <c r="K43" s="11">
        <f>[39]Dezembro!$F$14</f>
        <v>100</v>
      </c>
      <c r="L43" s="11">
        <f>[39]Dezembro!$F$15</f>
        <v>100</v>
      </c>
      <c r="M43" s="11">
        <f>[39]Dezembro!$F$16</f>
        <v>100</v>
      </c>
      <c r="N43" s="11">
        <f>[39]Dezembro!$F$17</f>
        <v>100</v>
      </c>
      <c r="O43" s="11">
        <f>[39]Dezembro!$F$18</f>
        <v>100</v>
      </c>
      <c r="P43" s="11">
        <f>[39]Dezembro!$F$19</f>
        <v>100</v>
      </c>
      <c r="Q43" s="11">
        <f>[39]Dezembro!$F$20</f>
        <v>100</v>
      </c>
      <c r="R43" s="11">
        <f>[39]Dezembro!$F$21</f>
        <v>100</v>
      </c>
      <c r="S43" s="11">
        <f>[39]Dezembro!$F$22</f>
        <v>100</v>
      </c>
      <c r="T43" s="11">
        <f>[39]Dezembro!$F$23</f>
        <v>100</v>
      </c>
      <c r="U43" s="11">
        <f>[39]Dezembro!$F$24</f>
        <v>100</v>
      </c>
      <c r="V43" s="11">
        <f>[39]Dezembro!$F$25</f>
        <v>100</v>
      </c>
      <c r="W43" s="11">
        <f>[39]Dezembro!$F$26</f>
        <v>100</v>
      </c>
      <c r="X43" s="11">
        <f>[39]Dezembro!$F$27</f>
        <v>100</v>
      </c>
      <c r="Y43" s="11">
        <f>[39]Dezembro!$F$28</f>
        <v>100</v>
      </c>
      <c r="Z43" s="11">
        <f>[39]Dezembro!$F$29</f>
        <v>100</v>
      </c>
      <c r="AA43" s="11">
        <f>[39]Dezembro!$F$30</f>
        <v>100</v>
      </c>
      <c r="AB43" s="11">
        <f>[39]Dezembro!$F$31</f>
        <v>100</v>
      </c>
      <c r="AC43" s="11">
        <f>[39]Dezembro!$F$32</f>
        <v>100</v>
      </c>
      <c r="AD43" s="11">
        <f>[39]Dezembro!$F$33</f>
        <v>100</v>
      </c>
      <c r="AE43" s="11">
        <f>[39]Dezembro!$F$34</f>
        <v>100</v>
      </c>
      <c r="AF43" s="11">
        <f>[39]Dezembro!$F$35</f>
        <v>100</v>
      </c>
      <c r="AG43" s="14">
        <f t="shared" si="2"/>
        <v>100</v>
      </c>
      <c r="AH43" s="91">
        <f t="shared" si="1"/>
        <v>100</v>
      </c>
    </row>
    <row r="44" spans="1:36" x14ac:dyDescent="0.2">
      <c r="A44" s="57" t="s">
        <v>18</v>
      </c>
      <c r="B44" s="11">
        <f>[40]Dezembro!$F$5</f>
        <v>92</v>
      </c>
      <c r="C44" s="11">
        <f>[40]Dezembro!$F$6</f>
        <v>90</v>
      </c>
      <c r="D44" s="11">
        <f>[40]Dezembro!$F$7</f>
        <v>96</v>
      </c>
      <c r="E44" s="11">
        <f>[40]Dezembro!$F$8</f>
        <v>97</v>
      </c>
      <c r="F44" s="11">
        <f>[40]Dezembro!$F$9</f>
        <v>97</v>
      </c>
      <c r="G44" s="11">
        <f>[40]Dezembro!$F$10</f>
        <v>95</v>
      </c>
      <c r="H44" s="11">
        <f>[40]Dezembro!$F$11</f>
        <v>97</v>
      </c>
      <c r="I44" s="11">
        <f>[40]Dezembro!$F$12</f>
        <v>93</v>
      </c>
      <c r="J44" s="11">
        <f>[40]Dezembro!$F$13</f>
        <v>89</v>
      </c>
      <c r="K44" s="11">
        <f>[40]Dezembro!$F$14</f>
        <v>93</v>
      </c>
      <c r="L44" s="11">
        <f>[40]Dezembro!$F$15</f>
        <v>96</v>
      </c>
      <c r="M44" s="11">
        <f>[40]Dezembro!$F$16</f>
        <v>95</v>
      </c>
      <c r="N44" s="11">
        <f>[40]Dezembro!$F$17</f>
        <v>90</v>
      </c>
      <c r="O44" s="11">
        <f>[40]Dezembro!$F$18</f>
        <v>94</v>
      </c>
      <c r="P44" s="11">
        <f>[40]Dezembro!$F$19</f>
        <v>97</v>
      </c>
      <c r="Q44" s="11">
        <f>[40]Dezembro!$F$20</f>
        <v>95</v>
      </c>
      <c r="R44" s="11">
        <f>[40]Dezembro!$F$21</f>
        <v>97</v>
      </c>
      <c r="S44" s="11">
        <f>[40]Dezembro!$F$22</f>
        <v>96</v>
      </c>
      <c r="T44" s="11">
        <f>[40]Dezembro!$F$23</f>
        <v>97</v>
      </c>
      <c r="U44" s="11">
        <f>[40]Dezembro!$F$24</f>
        <v>95</v>
      </c>
      <c r="V44" s="11">
        <f>[40]Dezembro!$F$25</f>
        <v>92</v>
      </c>
      <c r="W44" s="11">
        <f>[40]Dezembro!$F$26</f>
        <v>88</v>
      </c>
      <c r="X44" s="11">
        <f>[40]Dezembro!$F$27</f>
        <v>87</v>
      </c>
      <c r="Y44" s="11">
        <f>[40]Dezembro!$F$28</f>
        <v>87</v>
      </c>
      <c r="Z44" s="11">
        <f>[40]Dezembro!$F$29</f>
        <v>92</v>
      </c>
      <c r="AA44" s="11">
        <f>[40]Dezembro!$F$30</f>
        <v>96</v>
      </c>
      <c r="AB44" s="11">
        <f>[40]Dezembro!$F$31</f>
        <v>95</v>
      </c>
      <c r="AC44" s="11">
        <f>[40]Dezembro!$F$32</f>
        <v>96</v>
      </c>
      <c r="AD44" s="11">
        <f>[40]Dezembro!$F$33</f>
        <v>96</v>
      </c>
      <c r="AE44" s="11">
        <f>[40]Dezembro!$F$34</f>
        <v>95</v>
      </c>
      <c r="AF44" s="11">
        <f>[40]Dezembro!$F$35</f>
        <v>95</v>
      </c>
      <c r="AG44" s="14">
        <f t="shared" si="2"/>
        <v>97</v>
      </c>
      <c r="AH44" s="91">
        <f t="shared" si="1"/>
        <v>93.870967741935488</v>
      </c>
      <c r="AJ44" t="s">
        <v>35</v>
      </c>
    </row>
    <row r="45" spans="1:36" hidden="1" x14ac:dyDescent="0.2">
      <c r="A45" s="128" t="s">
        <v>148</v>
      </c>
      <c r="B45" s="11" t="str">
        <f>[41]Dezembro!$F$5</f>
        <v>*</v>
      </c>
      <c r="C45" s="11" t="str">
        <f>[41]Dezembro!$F$6</f>
        <v>*</v>
      </c>
      <c r="D45" s="11" t="str">
        <f>[41]Dezembro!$F$7</f>
        <v>*</v>
      </c>
      <c r="E45" s="11" t="str">
        <f>[41]Dezembro!$F$8</f>
        <v>*</v>
      </c>
      <c r="F45" s="11" t="str">
        <f>[41]Dezembro!$F$9</f>
        <v>*</v>
      </c>
      <c r="G45" s="11" t="str">
        <f>[41]Dezembro!$F$10</f>
        <v>*</v>
      </c>
      <c r="H45" s="11" t="str">
        <f>[41]Dezembro!$F$11</f>
        <v>*</v>
      </c>
      <c r="I45" s="11" t="str">
        <f>[41]Dezembro!$F$12</f>
        <v>*</v>
      </c>
      <c r="J45" s="11" t="str">
        <f>[41]Dezembro!$F$13</f>
        <v>*</v>
      </c>
      <c r="K45" s="11" t="str">
        <f>[41]Dezembro!$F$14</f>
        <v>*</v>
      </c>
      <c r="L45" s="11" t="str">
        <f>[41]Dezembro!$F$15</f>
        <v>*</v>
      </c>
      <c r="M45" s="11" t="str">
        <f>[41]Dezembro!$F$16</f>
        <v>*</v>
      </c>
      <c r="N45" s="11" t="str">
        <f>[41]Dezembro!$F$17</f>
        <v>*</v>
      </c>
      <c r="O45" s="11" t="str">
        <f>[41]Dezembro!$F$18</f>
        <v>*</v>
      </c>
      <c r="P45" s="11" t="str">
        <f>[41]Dezembro!$F$19</f>
        <v>*</v>
      </c>
      <c r="Q45" s="11" t="str">
        <f>[41]Dezembro!$F$20</f>
        <v>*</v>
      </c>
      <c r="R45" s="11" t="str">
        <f>[41]Dezembro!$F$21</f>
        <v>*</v>
      </c>
      <c r="S45" s="11" t="str">
        <f>[41]Dezembro!$F$22</f>
        <v>*</v>
      </c>
      <c r="T45" s="11" t="str">
        <f>[41]Dezembro!$F$23</f>
        <v>*</v>
      </c>
      <c r="U45" s="11" t="str">
        <f>[41]Dezembro!$F$24</f>
        <v>*</v>
      </c>
      <c r="V45" s="11" t="str">
        <f>[41]Dezembro!$F$25</f>
        <v>*</v>
      </c>
      <c r="W45" s="11" t="str">
        <f>[41]Dezembro!$F$26</f>
        <v>*</v>
      </c>
      <c r="X45" s="11" t="str">
        <f>[41]Dezembro!$F$27</f>
        <v>*</v>
      </c>
      <c r="Y45" s="11" t="str">
        <f>[41]Dezembro!$F$28</f>
        <v>*</v>
      </c>
      <c r="Z45" s="11" t="str">
        <f>[41]Dezembro!$F$29</f>
        <v>*</v>
      </c>
      <c r="AA45" s="11" t="str">
        <f>[41]Dezembro!$F$30</f>
        <v>*</v>
      </c>
      <c r="AB45" s="11" t="str">
        <f>[41]Dezembro!$F$31</f>
        <v>*</v>
      </c>
      <c r="AC45" s="11" t="str">
        <f>[41]Dezembro!$F$32</f>
        <v>*</v>
      </c>
      <c r="AD45" s="11" t="str">
        <f>[41]Dezembro!$F$33</f>
        <v>*</v>
      </c>
      <c r="AE45" s="11" t="str">
        <f>[41]Dezembro!$F$34</f>
        <v>*</v>
      </c>
      <c r="AF45" s="11" t="str">
        <f>[41]Dezembro!$F$35</f>
        <v>*</v>
      </c>
      <c r="AG45" s="14">
        <f t="shared" si="2"/>
        <v>0</v>
      </c>
      <c r="AH45" s="91" t="e">
        <f t="shared" si="1"/>
        <v>#DIV/0!</v>
      </c>
      <c r="AJ45" t="s">
        <v>35</v>
      </c>
    </row>
    <row r="46" spans="1:36" x14ac:dyDescent="0.2">
      <c r="A46" s="57" t="s">
        <v>19</v>
      </c>
      <c r="B46" s="11">
        <f>[42]Dezembro!$F$5</f>
        <v>89</v>
      </c>
      <c r="C46" s="11">
        <f>[42]Dezembro!$F$6</f>
        <v>95</v>
      </c>
      <c r="D46" s="11">
        <f>[42]Dezembro!$F$7</f>
        <v>97</v>
      </c>
      <c r="E46" s="11">
        <f>[42]Dezembro!$F$8</f>
        <v>97</v>
      </c>
      <c r="F46" s="11">
        <f>[42]Dezembro!$F$9</f>
        <v>98</v>
      </c>
      <c r="G46" s="11">
        <f>[42]Dezembro!$F$10</f>
        <v>97</v>
      </c>
      <c r="H46" s="11">
        <f>[42]Dezembro!$F$11</f>
        <v>95</v>
      </c>
      <c r="I46" s="11">
        <f>[42]Dezembro!$F$12</f>
        <v>96</v>
      </c>
      <c r="J46" s="11">
        <f>[42]Dezembro!$F$13</f>
        <v>92</v>
      </c>
      <c r="K46" s="11">
        <f>[42]Dezembro!$F$14</f>
        <v>97</v>
      </c>
      <c r="L46" s="11">
        <f>[42]Dezembro!$F$15</f>
        <v>97</v>
      </c>
      <c r="M46" s="11">
        <f>[42]Dezembro!$F$16</f>
        <v>97</v>
      </c>
      <c r="N46" s="11">
        <f>[42]Dezembro!$F$17</f>
        <v>91</v>
      </c>
      <c r="O46" s="11">
        <f>[42]Dezembro!$F$18</f>
        <v>73</v>
      </c>
      <c r="P46" s="11">
        <f>[42]Dezembro!$F$19</f>
        <v>91</v>
      </c>
      <c r="Q46" s="11">
        <f>[42]Dezembro!$F$20</f>
        <v>84</v>
      </c>
      <c r="R46" s="11">
        <f>[42]Dezembro!$F$21</f>
        <v>86</v>
      </c>
      <c r="S46" s="11">
        <f>[42]Dezembro!$F$22</f>
        <v>98</v>
      </c>
      <c r="T46" s="11">
        <f>[42]Dezembro!$F$23</f>
        <v>98</v>
      </c>
      <c r="U46" s="11">
        <f>[42]Dezembro!$F$24</f>
        <v>97</v>
      </c>
      <c r="V46" s="11">
        <f>[42]Dezembro!$F$25</f>
        <v>93</v>
      </c>
      <c r="W46" s="11">
        <f>[42]Dezembro!$F$26</f>
        <v>88</v>
      </c>
      <c r="X46" s="11">
        <f>[42]Dezembro!$F$27</f>
        <v>87</v>
      </c>
      <c r="Y46" s="11">
        <f>[42]Dezembro!$F$28</f>
        <v>82</v>
      </c>
      <c r="Z46" s="11">
        <f>[42]Dezembro!$F$29</f>
        <v>98</v>
      </c>
      <c r="AA46" s="11">
        <f>[42]Dezembro!$F$30</f>
        <v>98</v>
      </c>
      <c r="AB46" s="11">
        <f>[42]Dezembro!$F$31</f>
        <v>92</v>
      </c>
      <c r="AC46" s="11">
        <f>[42]Dezembro!$F$32</f>
        <v>98</v>
      </c>
      <c r="AD46" s="11">
        <f>[42]Dezembro!$F$33</f>
        <v>91</v>
      </c>
      <c r="AE46" s="11">
        <f>[42]Dezembro!$F$34</f>
        <v>66</v>
      </c>
      <c r="AF46" s="11">
        <f>[42]Dezembro!$F$35</f>
        <v>87</v>
      </c>
      <c r="AG46" s="14">
        <f t="shared" si="2"/>
        <v>98</v>
      </c>
      <c r="AH46" s="91">
        <f t="shared" si="1"/>
        <v>91.774193548387103</v>
      </c>
      <c r="AI46" s="12" t="s">
        <v>35</v>
      </c>
      <c r="AJ46" t="s">
        <v>35</v>
      </c>
    </row>
    <row r="47" spans="1:36" x14ac:dyDescent="0.2">
      <c r="A47" s="57" t="s">
        <v>23</v>
      </c>
      <c r="B47" s="11">
        <f>[43]Dezembro!$F$5</f>
        <v>77</v>
      </c>
      <c r="C47" s="11">
        <f>[43]Dezembro!$F$6</f>
        <v>88</v>
      </c>
      <c r="D47" s="11">
        <f>[43]Dezembro!$F$7</f>
        <v>90</v>
      </c>
      <c r="E47" s="11">
        <f>[43]Dezembro!$F$8</f>
        <v>89</v>
      </c>
      <c r="F47" s="11">
        <f>[43]Dezembro!$F$9</f>
        <v>92</v>
      </c>
      <c r="G47" s="11">
        <f>[43]Dezembro!$F$10</f>
        <v>87</v>
      </c>
      <c r="H47" s="11">
        <f>[43]Dezembro!$F$11</f>
        <v>84</v>
      </c>
      <c r="I47" s="11">
        <f>[43]Dezembro!$F$12</f>
        <v>82</v>
      </c>
      <c r="J47" s="11">
        <f>[43]Dezembro!$F$13</f>
        <v>81</v>
      </c>
      <c r="K47" s="11">
        <f>[43]Dezembro!$F$14</f>
        <v>88</v>
      </c>
      <c r="L47" s="11">
        <f>[43]Dezembro!$F$15</f>
        <v>91</v>
      </c>
      <c r="M47" s="11">
        <f>[43]Dezembro!$F$16</f>
        <v>89</v>
      </c>
      <c r="N47" s="11">
        <f>[43]Dezembro!$F$17</f>
        <v>83</v>
      </c>
      <c r="O47" s="11">
        <f>[43]Dezembro!$F$18</f>
        <v>89</v>
      </c>
      <c r="P47" s="11">
        <f>[43]Dezembro!$F$19</f>
        <v>84</v>
      </c>
      <c r="Q47" s="11">
        <f>[43]Dezembro!$F$20</f>
        <v>86</v>
      </c>
      <c r="R47" s="11">
        <f>[43]Dezembro!$F$21</f>
        <v>87</v>
      </c>
      <c r="S47" s="11">
        <f>[43]Dezembro!$F$22</f>
        <v>91</v>
      </c>
      <c r="T47" s="11">
        <f>[43]Dezembro!$F$23</f>
        <v>93</v>
      </c>
      <c r="U47" s="11">
        <f>[43]Dezembro!$F$24</f>
        <v>93</v>
      </c>
      <c r="V47" s="11">
        <f>[43]Dezembro!$F$25</f>
        <v>86</v>
      </c>
      <c r="W47" s="11">
        <f>[43]Dezembro!$F$26</f>
        <v>81</v>
      </c>
      <c r="X47" s="11">
        <f>[43]Dezembro!$F$27</f>
        <v>78</v>
      </c>
      <c r="Y47" s="11">
        <f>[43]Dezembro!$F$28</f>
        <v>70</v>
      </c>
      <c r="Z47" s="11">
        <f>[43]Dezembro!$F$29</f>
        <v>89</v>
      </c>
      <c r="AA47" s="11">
        <f>[43]Dezembro!$F$30</f>
        <v>91</v>
      </c>
      <c r="AB47" s="11">
        <f>[43]Dezembro!$F$31</f>
        <v>83</v>
      </c>
      <c r="AC47" s="11">
        <f>[43]Dezembro!$F$32</f>
        <v>81</v>
      </c>
      <c r="AD47" s="11">
        <f>[43]Dezembro!$F$33</f>
        <v>89</v>
      </c>
      <c r="AE47" s="11">
        <f>[43]Dezembro!$F$34</f>
        <v>80</v>
      </c>
      <c r="AF47" s="11">
        <f>[43]Dezembro!$F$35</f>
        <v>83</v>
      </c>
      <c r="AG47" s="14">
        <f t="shared" si="2"/>
        <v>93</v>
      </c>
      <c r="AH47" s="91">
        <f t="shared" si="1"/>
        <v>85.645161290322577</v>
      </c>
      <c r="AJ47" t="s">
        <v>35</v>
      </c>
    </row>
    <row r="48" spans="1:36" x14ac:dyDescent="0.2">
      <c r="A48" s="57" t="s">
        <v>34</v>
      </c>
      <c r="B48" s="11">
        <f>[44]Dezembro!$F$5</f>
        <v>83</v>
      </c>
      <c r="C48" s="11">
        <f>[44]Dezembro!$F$6</f>
        <v>86</v>
      </c>
      <c r="D48" s="11">
        <f>[44]Dezembro!$F$7</f>
        <v>100</v>
      </c>
      <c r="E48" s="11">
        <f>[44]Dezembro!$F$8</f>
        <v>100</v>
      </c>
      <c r="F48" s="11">
        <f>[44]Dezembro!$F$9</f>
        <v>100</v>
      </c>
      <c r="G48" s="11">
        <f>[44]Dezembro!$F$10</f>
        <v>100</v>
      </c>
      <c r="H48" s="11">
        <f>[44]Dezembro!$F$11</f>
        <v>84</v>
      </c>
      <c r="I48" s="11">
        <f>[44]Dezembro!$F$12</f>
        <v>89</v>
      </c>
      <c r="J48" s="11">
        <f>[44]Dezembro!$F$13</f>
        <v>96</v>
      </c>
      <c r="K48" s="11">
        <f>[44]Dezembro!$F$14</f>
        <v>100</v>
      </c>
      <c r="L48" s="11">
        <f>[44]Dezembro!$F$15</f>
        <v>99</v>
      </c>
      <c r="M48" s="11">
        <f>[44]Dezembro!$F$16</f>
        <v>93</v>
      </c>
      <c r="N48" s="11">
        <f>[44]Dezembro!$F$17</f>
        <v>93</v>
      </c>
      <c r="O48" s="11">
        <f>[44]Dezembro!$F$18</f>
        <v>100</v>
      </c>
      <c r="P48" s="11">
        <f>[44]Dezembro!$F$19</f>
        <v>100</v>
      </c>
      <c r="Q48" s="11">
        <f>[44]Dezembro!$F$20</f>
        <v>100</v>
      </c>
      <c r="R48" s="11">
        <f>[44]Dezembro!$F$21</f>
        <v>100</v>
      </c>
      <c r="S48" s="11">
        <f>[44]Dezembro!$F$22</f>
        <v>100</v>
      </c>
      <c r="T48" s="11">
        <f>[44]Dezembro!$F$23</f>
        <v>100</v>
      </c>
      <c r="U48" s="11">
        <f>[44]Dezembro!$F$24</f>
        <v>100</v>
      </c>
      <c r="V48" s="11">
        <f>[44]Dezembro!$F$25</f>
        <v>98</v>
      </c>
      <c r="W48" s="11">
        <f>[44]Dezembro!$F$26</f>
        <v>100</v>
      </c>
      <c r="X48" s="11">
        <f>[44]Dezembro!$F$27</f>
        <v>95</v>
      </c>
      <c r="Y48" s="11">
        <f>[44]Dezembro!$F$28</f>
        <v>94</v>
      </c>
      <c r="Z48" s="11">
        <f>[44]Dezembro!$F$29</f>
        <v>100</v>
      </c>
      <c r="AA48" s="11">
        <f>[44]Dezembro!$F$30</f>
        <v>100</v>
      </c>
      <c r="AB48" s="11">
        <f>[44]Dezembro!$F$31</f>
        <v>100</v>
      </c>
      <c r="AC48" s="11">
        <f>[44]Dezembro!$F$32</f>
        <v>100</v>
      </c>
      <c r="AD48" s="11">
        <f>[44]Dezembro!$F$33</f>
        <v>100</v>
      </c>
      <c r="AE48" s="11">
        <f>[44]Dezembro!$F$34</f>
        <v>98</v>
      </c>
      <c r="AF48" s="11">
        <f>[44]Dezembro!$F$35</f>
        <v>99</v>
      </c>
      <c r="AG48" s="14">
        <f t="shared" si="2"/>
        <v>100</v>
      </c>
      <c r="AH48" s="91">
        <f t="shared" si="1"/>
        <v>97</v>
      </c>
      <c r="AI48" s="12" t="s">
        <v>35</v>
      </c>
      <c r="AJ48" t="s">
        <v>35</v>
      </c>
    </row>
    <row r="49" spans="1:36" x14ac:dyDescent="0.2">
      <c r="A49" s="57" t="s">
        <v>20</v>
      </c>
      <c r="B49" s="11">
        <f>[45]Dezembro!$F$5</f>
        <v>80</v>
      </c>
      <c r="C49" s="11">
        <f>[45]Dezembro!$F$6</f>
        <v>90</v>
      </c>
      <c r="D49" s="11">
        <f>[45]Dezembro!$F$7</f>
        <v>91</v>
      </c>
      <c r="E49" s="11">
        <f>[45]Dezembro!$F$8</f>
        <v>94</v>
      </c>
      <c r="F49" s="11">
        <f>[45]Dezembro!$F$9</f>
        <v>93</v>
      </c>
      <c r="G49" s="11">
        <f>[45]Dezembro!$F$10</f>
        <v>94</v>
      </c>
      <c r="H49" s="11">
        <f>[45]Dezembro!$F$11</f>
        <v>94</v>
      </c>
      <c r="I49" s="11">
        <f>[45]Dezembro!$F$12</f>
        <v>91</v>
      </c>
      <c r="J49" s="11">
        <f>[45]Dezembro!$F$13</f>
        <v>90</v>
      </c>
      <c r="K49" s="11">
        <f>[45]Dezembro!$F$14</f>
        <v>88</v>
      </c>
      <c r="L49" s="11">
        <f>[45]Dezembro!$F$15</f>
        <v>87</v>
      </c>
      <c r="M49" s="11">
        <f>[45]Dezembro!$F$16</f>
        <v>93</v>
      </c>
      <c r="N49" s="11">
        <f>[45]Dezembro!$F$17</f>
        <v>95</v>
      </c>
      <c r="O49" s="11">
        <f>[45]Dezembro!$F$18</f>
        <v>94</v>
      </c>
      <c r="P49" s="11">
        <f>[45]Dezembro!$F$19</f>
        <v>79</v>
      </c>
      <c r="Q49" s="11">
        <f>[45]Dezembro!$F$20</f>
        <v>84</v>
      </c>
      <c r="R49" s="11">
        <f>[45]Dezembro!$F$21</f>
        <v>83</v>
      </c>
      <c r="S49" s="11">
        <f>[45]Dezembro!$F$22</f>
        <v>94</v>
      </c>
      <c r="T49" s="11">
        <f>[45]Dezembro!$F$23</f>
        <v>95</v>
      </c>
      <c r="U49" s="11">
        <f>[45]Dezembro!$F$24</f>
        <v>92</v>
      </c>
      <c r="V49" s="11">
        <f>[45]Dezembro!$F$25</f>
        <v>82</v>
      </c>
      <c r="W49" s="11">
        <f>[45]Dezembro!$F$26</f>
        <v>80</v>
      </c>
      <c r="X49" s="11">
        <f>[45]Dezembro!$F$27</f>
        <v>80</v>
      </c>
      <c r="Y49" s="11">
        <f>[45]Dezembro!$F$28</f>
        <v>81</v>
      </c>
      <c r="Z49" s="11">
        <f>[45]Dezembro!$F$29</f>
        <v>88</v>
      </c>
      <c r="AA49" s="11">
        <f>[45]Dezembro!$F$30</f>
        <v>91</v>
      </c>
      <c r="AB49" s="11">
        <f>[45]Dezembro!$F$31</f>
        <v>92</v>
      </c>
      <c r="AC49" s="11">
        <f>[45]Dezembro!$F$32</f>
        <v>84</v>
      </c>
      <c r="AD49" s="11">
        <f>[45]Dezembro!$F$33</f>
        <v>85</v>
      </c>
      <c r="AE49" s="11">
        <f>[45]Dezembro!$F$34</f>
        <v>88</v>
      </c>
      <c r="AF49" s="11">
        <f>[45]Dezembro!$F$35</f>
        <v>88</v>
      </c>
      <c r="AG49" s="14">
        <f t="shared" si="2"/>
        <v>95</v>
      </c>
      <c r="AH49" s="91">
        <f t="shared" si="1"/>
        <v>88.387096774193552</v>
      </c>
    </row>
    <row r="50" spans="1:36" s="5" customFormat="1" ht="17.100000000000001" customHeight="1" x14ac:dyDescent="0.2">
      <c r="A50" s="58" t="s">
        <v>24</v>
      </c>
      <c r="B50" s="13">
        <f t="shared" ref="B50:AE50" si="3">MAX(B5:B49)</f>
        <v>100</v>
      </c>
      <c r="C50" s="13">
        <f t="shared" si="3"/>
        <v>100</v>
      </c>
      <c r="D50" s="13">
        <f t="shared" si="3"/>
        <v>100</v>
      </c>
      <c r="E50" s="13">
        <f t="shared" si="3"/>
        <v>100</v>
      </c>
      <c r="F50" s="13">
        <f t="shared" si="3"/>
        <v>100</v>
      </c>
      <c r="G50" s="13">
        <f t="shared" si="3"/>
        <v>100</v>
      </c>
      <c r="H50" s="13">
        <f t="shared" si="3"/>
        <v>100</v>
      </c>
      <c r="I50" s="13">
        <f t="shared" si="3"/>
        <v>100</v>
      </c>
      <c r="J50" s="13">
        <f t="shared" si="3"/>
        <v>100</v>
      </c>
      <c r="K50" s="13">
        <f t="shared" si="3"/>
        <v>100</v>
      </c>
      <c r="L50" s="13">
        <f t="shared" si="3"/>
        <v>100</v>
      </c>
      <c r="M50" s="13">
        <f t="shared" si="3"/>
        <v>100</v>
      </c>
      <c r="N50" s="13">
        <f t="shared" si="3"/>
        <v>100</v>
      </c>
      <c r="O50" s="13">
        <f t="shared" si="3"/>
        <v>100</v>
      </c>
      <c r="P50" s="13">
        <f t="shared" si="3"/>
        <v>100</v>
      </c>
      <c r="Q50" s="13">
        <f t="shared" si="3"/>
        <v>100</v>
      </c>
      <c r="R50" s="13">
        <f t="shared" si="3"/>
        <v>100</v>
      </c>
      <c r="S50" s="13">
        <f t="shared" si="3"/>
        <v>100</v>
      </c>
      <c r="T50" s="13">
        <f t="shared" si="3"/>
        <v>100</v>
      </c>
      <c r="U50" s="13">
        <f t="shared" si="3"/>
        <v>100</v>
      </c>
      <c r="V50" s="13">
        <f t="shared" si="3"/>
        <v>100</v>
      </c>
      <c r="W50" s="13">
        <f t="shared" si="3"/>
        <v>100</v>
      </c>
      <c r="X50" s="13">
        <f t="shared" si="3"/>
        <v>100</v>
      </c>
      <c r="Y50" s="13">
        <f t="shared" si="3"/>
        <v>100</v>
      </c>
      <c r="Z50" s="13">
        <f t="shared" si="3"/>
        <v>100</v>
      </c>
      <c r="AA50" s="13">
        <f t="shared" si="3"/>
        <v>100</v>
      </c>
      <c r="AB50" s="13">
        <f t="shared" si="3"/>
        <v>100</v>
      </c>
      <c r="AC50" s="13">
        <f t="shared" si="3"/>
        <v>100</v>
      </c>
      <c r="AD50" s="13">
        <f t="shared" si="3"/>
        <v>100</v>
      </c>
      <c r="AE50" s="13">
        <f t="shared" si="3"/>
        <v>100</v>
      </c>
      <c r="AF50" s="13">
        <f t="shared" ref="AF50" si="4">MAX(AF5:AF49)</f>
        <v>100</v>
      </c>
      <c r="AG50" s="132"/>
      <c r="AH50" s="131"/>
      <c r="AJ50" s="5" t="s">
        <v>35</v>
      </c>
    </row>
    <row r="51" spans="1:36" x14ac:dyDescent="0.2">
      <c r="A51" s="145" t="s">
        <v>241</v>
      </c>
      <c r="B51" s="145"/>
      <c r="C51" s="145"/>
      <c r="D51" s="145"/>
      <c r="E51" s="145"/>
      <c r="F51" s="145"/>
      <c r="G51" s="47"/>
      <c r="H51" s="140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60" t="s">
        <v>35</v>
      </c>
      <c r="AF51" s="60"/>
      <c r="AG51" s="51"/>
      <c r="AH51" s="53"/>
    </row>
    <row r="52" spans="1:36" x14ac:dyDescent="0.2">
      <c r="A52" s="141" t="s">
        <v>240</v>
      </c>
      <c r="B52" s="141"/>
      <c r="C52" s="141"/>
      <c r="D52" s="141"/>
      <c r="E52" s="141"/>
      <c r="F52" s="141"/>
      <c r="G52" s="141"/>
      <c r="H52" s="141"/>
      <c r="I52" s="4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148"/>
      <c r="U52" s="148"/>
      <c r="V52" s="148"/>
      <c r="W52" s="148"/>
      <c r="X52" s="148"/>
      <c r="Y52" s="88"/>
      <c r="Z52" s="88"/>
      <c r="AA52" s="88"/>
      <c r="AB52" s="88"/>
      <c r="AC52" s="88"/>
      <c r="AD52" s="88"/>
      <c r="AE52" s="88"/>
      <c r="AF52" s="109"/>
      <c r="AG52" s="51"/>
      <c r="AH52" s="50"/>
    </row>
    <row r="53" spans="1:36" x14ac:dyDescent="0.2">
      <c r="A53" s="49"/>
      <c r="B53" s="140"/>
      <c r="C53" s="140"/>
      <c r="D53" s="140"/>
      <c r="E53" s="140"/>
      <c r="F53" s="140"/>
      <c r="G53" s="140"/>
      <c r="H53" s="140"/>
      <c r="I53" s="88"/>
      <c r="J53" s="89"/>
      <c r="K53" s="89"/>
      <c r="L53" s="89"/>
      <c r="M53" s="89"/>
      <c r="N53" s="89"/>
      <c r="O53" s="89"/>
      <c r="P53" s="89"/>
      <c r="Q53" s="88"/>
      <c r="R53" s="88"/>
      <c r="S53" s="88"/>
      <c r="T53" s="143"/>
      <c r="U53" s="143"/>
      <c r="V53" s="143"/>
      <c r="W53" s="143"/>
      <c r="X53" s="143"/>
      <c r="Y53" s="88"/>
      <c r="Z53" s="88"/>
      <c r="AA53" s="88"/>
      <c r="AB53" s="88"/>
      <c r="AC53" s="88"/>
      <c r="AD53" s="54"/>
      <c r="AE53" s="54"/>
      <c r="AF53" s="54"/>
      <c r="AG53" s="51"/>
      <c r="AH53" s="50"/>
      <c r="AI53" s="12" t="s">
        <v>35</v>
      </c>
    </row>
    <row r="54" spans="1:36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4"/>
      <c r="AE54" s="54"/>
      <c r="AF54" s="54"/>
      <c r="AG54" s="51"/>
      <c r="AH54" s="92"/>
      <c r="AJ54" s="12" t="s">
        <v>35</v>
      </c>
    </row>
    <row r="55" spans="1:36" x14ac:dyDescent="0.2">
      <c r="A55" s="49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4"/>
      <c r="AF55" s="54"/>
      <c r="AG55" s="51"/>
      <c r="AH55" s="53"/>
      <c r="AJ55" t="s">
        <v>35</v>
      </c>
    </row>
    <row r="56" spans="1:36" x14ac:dyDescent="0.2">
      <c r="A56" s="49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5"/>
      <c r="AF56" s="55"/>
      <c r="AG56" s="51"/>
      <c r="AH56" s="53"/>
    </row>
    <row r="57" spans="1:36" ht="13.5" thickBot="1" x14ac:dyDescent="0.25">
      <c r="A57" s="61"/>
      <c r="B57" s="62"/>
      <c r="C57" s="62"/>
      <c r="D57" s="62"/>
      <c r="E57" s="62"/>
      <c r="F57" s="62"/>
      <c r="G57" s="62" t="s">
        <v>35</v>
      </c>
      <c r="H57" s="62"/>
      <c r="I57" s="62"/>
      <c r="J57" s="62"/>
      <c r="K57" s="62"/>
      <c r="L57" s="62" t="s">
        <v>35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3"/>
    </row>
    <row r="58" spans="1:36" x14ac:dyDescent="0.2">
      <c r="AJ58" t="s">
        <v>35</v>
      </c>
    </row>
    <row r="59" spans="1:36" x14ac:dyDescent="0.2">
      <c r="U59" s="2" t="s">
        <v>35</v>
      </c>
      <c r="Y59" s="2" t="s">
        <v>35</v>
      </c>
      <c r="AJ59" t="s">
        <v>35</v>
      </c>
    </row>
    <row r="60" spans="1:36" x14ac:dyDescent="0.2">
      <c r="L60" s="2" t="s">
        <v>35</v>
      </c>
      <c r="Q60" s="2" t="s">
        <v>35</v>
      </c>
      <c r="U60" s="2" t="s">
        <v>35</v>
      </c>
      <c r="AD60" s="2" t="s">
        <v>35</v>
      </c>
      <c r="AJ60" t="s">
        <v>35</v>
      </c>
    </row>
    <row r="61" spans="1:36" x14ac:dyDescent="0.2">
      <c r="O61" s="2" t="s">
        <v>35</v>
      </c>
      <c r="AB61" s="2" t="s">
        <v>35</v>
      </c>
      <c r="AG61" s="7" t="s">
        <v>35</v>
      </c>
    </row>
    <row r="62" spans="1:36" x14ac:dyDescent="0.2">
      <c r="G62" s="2" t="s">
        <v>35</v>
      </c>
      <c r="L62" s="2" t="s">
        <v>35</v>
      </c>
      <c r="AF62" s="2" t="s">
        <v>35</v>
      </c>
      <c r="AJ62" t="s">
        <v>35</v>
      </c>
    </row>
    <row r="63" spans="1:36" x14ac:dyDescent="0.2">
      <c r="P63" s="2" t="s">
        <v>215</v>
      </c>
      <c r="S63" s="2" t="s">
        <v>35</v>
      </c>
      <c r="U63" s="2" t="s">
        <v>35</v>
      </c>
      <c r="V63" s="2" t="s">
        <v>35</v>
      </c>
      <c r="Y63" s="2" t="s">
        <v>35</v>
      </c>
      <c r="AD63" s="2" t="s">
        <v>35</v>
      </c>
      <c r="AJ63" s="12" t="s">
        <v>35</v>
      </c>
    </row>
    <row r="64" spans="1:36" x14ac:dyDescent="0.2">
      <c r="L64" s="2" t="s">
        <v>35</v>
      </c>
      <c r="S64" s="2" t="s">
        <v>35</v>
      </c>
      <c r="T64" s="2" t="s">
        <v>35</v>
      </c>
      <c r="Z64" s="2" t="s">
        <v>35</v>
      </c>
      <c r="AA64" s="2" t="s">
        <v>35</v>
      </c>
      <c r="AB64" s="2" t="s">
        <v>35</v>
      </c>
      <c r="AE64" s="2" t="s">
        <v>35</v>
      </c>
    </row>
    <row r="65" spans="7:36" x14ac:dyDescent="0.2">
      <c r="V65" s="2" t="s">
        <v>35</v>
      </c>
      <c r="W65" s="2" t="s">
        <v>35</v>
      </c>
      <c r="X65" s="2" t="s">
        <v>35</v>
      </c>
      <c r="Y65" s="2" t="s">
        <v>35</v>
      </c>
      <c r="AG65" s="7" t="s">
        <v>35</v>
      </c>
    </row>
    <row r="66" spans="7:36" x14ac:dyDescent="0.2">
      <c r="G66" s="2" t="s">
        <v>35</v>
      </c>
      <c r="P66" s="2" t="s">
        <v>35</v>
      </c>
      <c r="V66" s="2" t="s">
        <v>35</v>
      </c>
      <c r="Y66" s="2" t="s">
        <v>35</v>
      </c>
      <c r="AE66" s="2" t="s">
        <v>35</v>
      </c>
    </row>
    <row r="67" spans="7:36" x14ac:dyDescent="0.2">
      <c r="R67" s="2" t="s">
        <v>35</v>
      </c>
      <c r="U67" s="2" t="s">
        <v>35</v>
      </c>
    </row>
    <row r="68" spans="7:36" x14ac:dyDescent="0.2">
      <c r="L68" s="2" t="s">
        <v>35</v>
      </c>
      <c r="Y68" s="2" t="s">
        <v>35</v>
      </c>
      <c r="AC68" s="2" t="s">
        <v>35</v>
      </c>
      <c r="AD68" s="2" t="s">
        <v>35</v>
      </c>
    </row>
    <row r="69" spans="7:36" x14ac:dyDescent="0.2">
      <c r="AJ69" t="s">
        <v>35</v>
      </c>
    </row>
    <row r="70" spans="7:36" x14ac:dyDescent="0.2">
      <c r="N70" s="2" t="s">
        <v>35</v>
      </c>
    </row>
    <row r="71" spans="7:36" x14ac:dyDescent="0.2">
      <c r="U71" s="2" t="s">
        <v>35</v>
      </c>
    </row>
    <row r="76" spans="7:36" x14ac:dyDescent="0.2">
      <c r="W76" s="2" t="s">
        <v>35</v>
      </c>
    </row>
  </sheetData>
  <mergeCells count="37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52:X52"/>
    <mergeCell ref="AF3:AF4"/>
    <mergeCell ref="A2:A4"/>
    <mergeCell ref="S3:S4"/>
    <mergeCell ref="V3:V4"/>
    <mergeCell ref="A51:F51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0705C9D-DB95-4135-A26B-12680A30CB46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AH50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zoomScale="90" zoomScaleNormal="90" workbookViewId="0">
      <selection activeCell="A51" sqref="A51:F5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58" t="s">
        <v>222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60"/>
    </row>
    <row r="2" spans="1:34" s="4" customFormat="1" ht="20.100000000000001" customHeight="1" x14ac:dyDescent="0.2">
      <c r="A2" s="157" t="s">
        <v>21</v>
      </c>
      <c r="B2" s="151" t="s">
        <v>216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67"/>
      <c r="AG2" s="152"/>
      <c r="AH2" s="153"/>
    </row>
    <row r="3" spans="1:34" s="5" customFormat="1" ht="20.100000000000001" customHeight="1" x14ac:dyDescent="0.2">
      <c r="A3" s="157"/>
      <c r="B3" s="144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44">
        <f t="shared" si="0"/>
        <v>29</v>
      </c>
      <c r="AE3" s="166">
        <v>30</v>
      </c>
      <c r="AF3" s="149">
        <v>31</v>
      </c>
      <c r="AG3" s="111" t="s">
        <v>28</v>
      </c>
      <c r="AH3" s="59" t="s">
        <v>26</v>
      </c>
    </row>
    <row r="4" spans="1:34" s="5" customFormat="1" ht="20.100000000000001" customHeight="1" x14ac:dyDescent="0.2">
      <c r="A4" s="157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66"/>
      <c r="AF4" s="150"/>
      <c r="AG4" s="111" t="s">
        <v>25</v>
      </c>
      <c r="AH4" s="59" t="s">
        <v>25</v>
      </c>
    </row>
    <row r="5" spans="1:34" s="5" customFormat="1" x14ac:dyDescent="0.2">
      <c r="A5" s="57" t="s">
        <v>30</v>
      </c>
      <c r="B5" s="118">
        <f>[1]Dezembro!$G$5</f>
        <v>31</v>
      </c>
      <c r="C5" s="118">
        <f>[1]Dezembro!$G$6</f>
        <v>29</v>
      </c>
      <c r="D5" s="118">
        <f>[1]Dezembro!$G$7</f>
        <v>47</v>
      </c>
      <c r="E5" s="118">
        <f>[1]Dezembro!$G$8</f>
        <v>52</v>
      </c>
      <c r="F5" s="118">
        <f>[1]Dezembro!$G$9</f>
        <v>51</v>
      </c>
      <c r="G5" s="118">
        <f>[1]Dezembro!$G$10</f>
        <v>51</v>
      </c>
      <c r="H5" s="118">
        <f>[1]Dezembro!$G$11</f>
        <v>56</v>
      </c>
      <c r="I5" s="118">
        <f>[1]Dezembro!$G$12</f>
        <v>50</v>
      </c>
      <c r="J5" s="118">
        <f>[1]Dezembro!$G$13</f>
        <v>41</v>
      </c>
      <c r="K5" s="118">
        <f>[1]Dezembro!$G$14</f>
        <v>48</v>
      </c>
      <c r="L5" s="118">
        <f>[1]Dezembro!$G$15</f>
        <v>43</v>
      </c>
      <c r="M5" s="118">
        <f>[1]Dezembro!$G$16</f>
        <v>51</v>
      </c>
      <c r="N5" s="118">
        <f>[1]Dezembro!$G$17</f>
        <v>59</v>
      </c>
      <c r="O5" s="118">
        <f>[1]Dezembro!$G$18</f>
        <v>52</v>
      </c>
      <c r="P5" s="118">
        <f>[1]Dezembro!$G$19</f>
        <v>37</v>
      </c>
      <c r="Q5" s="118">
        <f>[1]Dezembro!$G$20</f>
        <v>44</v>
      </c>
      <c r="R5" s="118">
        <f>[1]Dezembro!$G$21</f>
        <v>36</v>
      </c>
      <c r="S5" s="118">
        <f>[1]Dezembro!$G$22</f>
        <v>55</v>
      </c>
      <c r="T5" s="118">
        <f>[1]Dezembro!$G$23</f>
        <v>52</v>
      </c>
      <c r="U5" s="118">
        <f>[1]Dezembro!$G$24</f>
        <v>45</v>
      </c>
      <c r="V5" s="118">
        <f>[1]Dezembro!$G$25</f>
        <v>33</v>
      </c>
      <c r="W5" s="118">
        <f>[1]Dezembro!$G$26</f>
        <v>33</v>
      </c>
      <c r="X5" s="118">
        <f>[1]Dezembro!$G$27</f>
        <v>30</v>
      </c>
      <c r="Y5" s="118">
        <f>[1]Dezembro!$G$28</f>
        <v>34</v>
      </c>
      <c r="Z5" s="118">
        <f>[1]Dezembro!$G$29</f>
        <v>53</v>
      </c>
      <c r="AA5" s="118">
        <f>[1]Dezembro!$G$30</f>
        <v>41</v>
      </c>
      <c r="AB5" s="118">
        <f>[1]Dezembro!$G$31</f>
        <v>37</v>
      </c>
      <c r="AC5" s="118">
        <f>[1]Dezembro!$G$32</f>
        <v>57</v>
      </c>
      <c r="AD5" s="118">
        <f>[1]Dezembro!$G$33</f>
        <v>43</v>
      </c>
      <c r="AE5" s="118">
        <f>[1]Dezembro!$G$34</f>
        <v>41</v>
      </c>
      <c r="AF5" s="118">
        <f>[1]Dezembro!$G$35</f>
        <v>49</v>
      </c>
      <c r="AG5" s="14">
        <f t="shared" ref="AG5:AG49" si="1">MIN(B5:AF5)</f>
        <v>29</v>
      </c>
      <c r="AH5" s="91">
        <f t="shared" ref="AH5:AH49" si="2">AVERAGE(B5:AF5)</f>
        <v>44.548387096774192</v>
      </c>
    </row>
    <row r="6" spans="1:34" x14ac:dyDescent="0.2">
      <c r="A6" s="57" t="s">
        <v>0</v>
      </c>
      <c r="B6" s="11">
        <f>[2]Dezembro!$G$5</f>
        <v>30</v>
      </c>
      <c r="C6" s="11">
        <f>[2]Dezembro!$G$6</f>
        <v>34</v>
      </c>
      <c r="D6" s="11">
        <f>[2]Dezembro!$G$7</f>
        <v>41</v>
      </c>
      <c r="E6" s="11">
        <f>[2]Dezembro!$G$8</f>
        <v>46</v>
      </c>
      <c r="F6" s="11">
        <f>[2]Dezembro!$G$9</f>
        <v>48</v>
      </c>
      <c r="G6" s="11">
        <f>[2]Dezembro!$G$10</f>
        <v>48</v>
      </c>
      <c r="H6" s="11">
        <f>[2]Dezembro!$G$11</f>
        <v>37</v>
      </c>
      <c r="I6" s="11">
        <f>[2]Dezembro!$G$12</f>
        <v>37</v>
      </c>
      <c r="J6" s="11">
        <f>[2]Dezembro!$G$13</f>
        <v>36</v>
      </c>
      <c r="K6" s="11">
        <f>[2]Dezembro!$G$14</f>
        <v>51</v>
      </c>
      <c r="L6" s="11">
        <f>[2]Dezembro!$G$15</f>
        <v>68</v>
      </c>
      <c r="M6" s="11">
        <f>[2]Dezembro!$G$16</f>
        <v>46</v>
      </c>
      <c r="N6" s="11">
        <f>[2]Dezembro!$G$17</f>
        <v>57</v>
      </c>
      <c r="O6" s="11">
        <f>[2]Dezembro!$G$18</f>
        <v>33</v>
      </c>
      <c r="P6" s="11">
        <f>[2]Dezembro!$G$19</f>
        <v>48</v>
      </c>
      <c r="Q6" s="11">
        <f>[2]Dezembro!$G$20</f>
        <v>33</v>
      </c>
      <c r="R6" s="11">
        <f>[2]Dezembro!$G$21</f>
        <v>35</v>
      </c>
      <c r="S6" s="11">
        <f>[2]Dezembro!$G$22</f>
        <v>72</v>
      </c>
      <c r="T6" s="11">
        <f>[2]Dezembro!$G$23</f>
        <v>51</v>
      </c>
      <c r="U6" s="11">
        <f>[2]Dezembro!$G$24</f>
        <v>37</v>
      </c>
      <c r="V6" s="11">
        <f>[2]Dezembro!$G$25</f>
        <v>43</v>
      </c>
      <c r="W6" s="11">
        <f>[2]Dezembro!$G$26</f>
        <v>32</v>
      </c>
      <c r="X6" s="11">
        <f>[2]Dezembro!$G$27</f>
        <v>37</v>
      </c>
      <c r="Y6" s="11">
        <f>[2]Dezembro!$G$28</f>
        <v>40</v>
      </c>
      <c r="Z6" s="11">
        <f>[2]Dezembro!$G$29</f>
        <v>62</v>
      </c>
      <c r="AA6" s="11">
        <f>[2]Dezembro!$G$30</f>
        <v>38</v>
      </c>
      <c r="AB6" s="11">
        <f>[2]Dezembro!$G$31</f>
        <v>35</v>
      </c>
      <c r="AC6" s="11">
        <f>[2]Dezembro!$G$32</f>
        <v>41</v>
      </c>
      <c r="AD6" s="11">
        <f>[2]Dezembro!$G$33</f>
        <v>22</v>
      </c>
      <c r="AE6" s="11">
        <f>[2]Dezembro!$G$34</f>
        <v>24</v>
      </c>
      <c r="AF6" s="11">
        <f>[2]Dezembro!$G$35</f>
        <v>25</v>
      </c>
      <c r="AG6" s="14">
        <f t="shared" si="1"/>
        <v>22</v>
      </c>
      <c r="AH6" s="91">
        <f t="shared" si="2"/>
        <v>41.516129032258064</v>
      </c>
    </row>
    <row r="7" spans="1:34" x14ac:dyDescent="0.2">
      <c r="A7" s="57" t="s">
        <v>90</v>
      </c>
      <c r="B7" s="11">
        <f>[3]Dezembro!$G$5</f>
        <v>35</v>
      </c>
      <c r="C7" s="11">
        <f>[3]Dezembro!$G$6</f>
        <v>43</v>
      </c>
      <c r="D7" s="11">
        <f>[3]Dezembro!$G$7</f>
        <v>47</v>
      </c>
      <c r="E7" s="11">
        <f>[3]Dezembro!$G$8</f>
        <v>56</v>
      </c>
      <c r="F7" s="11">
        <f>[3]Dezembro!$G$9</f>
        <v>55</v>
      </c>
      <c r="G7" s="11">
        <f>[3]Dezembro!$G$10</f>
        <v>52</v>
      </c>
      <c r="H7" s="11">
        <f>[3]Dezembro!$G$11</f>
        <v>60</v>
      </c>
      <c r="I7" s="11">
        <f>[3]Dezembro!$G$12</f>
        <v>46</v>
      </c>
      <c r="J7" s="11">
        <f>[3]Dezembro!$G$13</f>
        <v>57</v>
      </c>
      <c r="K7" s="11">
        <f>[3]Dezembro!$G$14</f>
        <v>48</v>
      </c>
      <c r="L7" s="11">
        <f>[3]Dezembro!$G$15</f>
        <v>60</v>
      </c>
      <c r="M7" s="11">
        <f>[3]Dezembro!$G$16</f>
        <v>49</v>
      </c>
      <c r="N7" s="11">
        <f>[3]Dezembro!$G$17</f>
        <v>62</v>
      </c>
      <c r="O7" s="11">
        <f>[3]Dezembro!$G$18</f>
        <v>57</v>
      </c>
      <c r="P7" s="11">
        <f>[3]Dezembro!$G$19</f>
        <v>50</v>
      </c>
      <c r="Q7" s="11">
        <f>[3]Dezembro!$G$20</f>
        <v>31</v>
      </c>
      <c r="R7" s="11">
        <f>[3]Dezembro!$G$21</f>
        <v>35</v>
      </c>
      <c r="S7" s="11">
        <f>[3]Dezembro!$G$22</f>
        <v>53</v>
      </c>
      <c r="T7" s="11">
        <f>[3]Dezembro!$G$23</f>
        <v>67</v>
      </c>
      <c r="U7" s="11">
        <f>[3]Dezembro!$G$24</f>
        <v>47</v>
      </c>
      <c r="V7" s="11">
        <f>[3]Dezembro!$G$25</f>
        <v>45</v>
      </c>
      <c r="W7" s="11">
        <f>[3]Dezembro!$G$26</f>
        <v>40</v>
      </c>
      <c r="X7" s="11">
        <f>[3]Dezembro!$G$27</f>
        <v>36</v>
      </c>
      <c r="Y7" s="11">
        <f>[3]Dezembro!$G$28</f>
        <v>38</v>
      </c>
      <c r="Z7" s="11">
        <f>[3]Dezembro!$G$29</f>
        <v>60</v>
      </c>
      <c r="AA7" s="11">
        <f>[3]Dezembro!$G$30</f>
        <v>44</v>
      </c>
      <c r="AB7" s="11">
        <f>[3]Dezembro!$G$31</f>
        <v>39</v>
      </c>
      <c r="AC7" s="11">
        <f>[3]Dezembro!$G$32</f>
        <v>46</v>
      </c>
      <c r="AD7" s="11">
        <f>[3]Dezembro!$G$33</f>
        <v>36</v>
      </c>
      <c r="AE7" s="11">
        <f>[3]Dezembro!$G$34</f>
        <v>34</v>
      </c>
      <c r="AF7" s="11">
        <f>[3]Dezembro!$G$35</f>
        <v>43</v>
      </c>
      <c r="AG7" s="14">
        <f t="shared" si="1"/>
        <v>31</v>
      </c>
      <c r="AH7" s="91">
        <f t="shared" si="2"/>
        <v>47.451612903225808</v>
      </c>
    </row>
    <row r="8" spans="1:34" x14ac:dyDescent="0.2">
      <c r="A8" s="57" t="s">
        <v>1</v>
      </c>
      <c r="B8" s="11">
        <f>[4]Dezembro!$G$5</f>
        <v>33</v>
      </c>
      <c r="C8" s="11">
        <f>[4]Dezembro!$G$6</f>
        <v>36</v>
      </c>
      <c r="D8" s="11">
        <f>[4]Dezembro!$G$7</f>
        <v>36</v>
      </c>
      <c r="E8" s="11">
        <f>[4]Dezembro!$G$8</f>
        <v>47</v>
      </c>
      <c r="F8" s="11">
        <f>[4]Dezembro!$G$9</f>
        <v>35</v>
      </c>
      <c r="G8" s="11">
        <f>[4]Dezembro!$G$10</f>
        <v>42</v>
      </c>
      <c r="H8" s="11">
        <f>[4]Dezembro!$G$11</f>
        <v>34</v>
      </c>
      <c r="I8" s="11">
        <f>[4]Dezembro!$G$12</f>
        <v>32</v>
      </c>
      <c r="J8" s="11">
        <f>[4]Dezembro!$G$13</f>
        <v>30</v>
      </c>
      <c r="K8" s="11">
        <f>[4]Dezembro!$G$14</f>
        <v>46</v>
      </c>
      <c r="L8" s="11">
        <f>[4]Dezembro!$G$15</f>
        <v>50</v>
      </c>
      <c r="M8" s="11">
        <f>[4]Dezembro!$G$16</f>
        <v>41</v>
      </c>
      <c r="N8" s="11">
        <f>[4]Dezembro!$G$17</f>
        <v>34</v>
      </c>
      <c r="O8" s="11">
        <f>[4]Dezembro!$G$18</f>
        <v>32</v>
      </c>
      <c r="P8" s="11">
        <f>[4]Dezembro!$G$19</f>
        <v>32</v>
      </c>
      <c r="Q8" s="11">
        <f>[4]Dezembro!$G$20</f>
        <v>33</v>
      </c>
      <c r="R8" s="11">
        <f>[4]Dezembro!$G$21</f>
        <v>33</v>
      </c>
      <c r="S8" s="11">
        <f>[4]Dezembro!$G$22</f>
        <v>62</v>
      </c>
      <c r="T8" s="11">
        <f>[4]Dezembro!$G$23</f>
        <v>47</v>
      </c>
      <c r="U8" s="11">
        <f>[4]Dezembro!$G$24</f>
        <v>38</v>
      </c>
      <c r="V8" s="11">
        <f>[4]Dezembro!$G$25</f>
        <v>30</v>
      </c>
      <c r="W8" s="11">
        <f>[4]Dezembro!$G$26</f>
        <v>24</v>
      </c>
      <c r="X8" s="11">
        <f>[4]Dezembro!$G$27</f>
        <v>28</v>
      </c>
      <c r="Y8" s="11">
        <f>[4]Dezembro!$G$28</f>
        <v>43</v>
      </c>
      <c r="Z8" s="11">
        <f>[4]Dezembro!$G$29</f>
        <v>49</v>
      </c>
      <c r="AA8" s="11">
        <f>[4]Dezembro!$G$30</f>
        <v>34</v>
      </c>
      <c r="AB8" s="11">
        <f>[4]Dezembro!$G$31</f>
        <v>31</v>
      </c>
      <c r="AC8" s="11">
        <f>[4]Dezembro!$G$32</f>
        <v>46</v>
      </c>
      <c r="AD8" s="11">
        <f>[4]Dezembro!$G$33</f>
        <v>27</v>
      </c>
      <c r="AE8" s="11">
        <f>[4]Dezembro!$G$34</f>
        <v>30</v>
      </c>
      <c r="AF8" s="11">
        <f>[4]Dezembro!$G$35</f>
        <v>39</v>
      </c>
      <c r="AG8" s="14">
        <f t="shared" si="1"/>
        <v>24</v>
      </c>
      <c r="AH8" s="91">
        <f t="shared" si="2"/>
        <v>37.225806451612904</v>
      </c>
    </row>
    <row r="9" spans="1:34" hidden="1" x14ac:dyDescent="0.2">
      <c r="A9" s="129" t="s">
        <v>153</v>
      </c>
      <c r="B9" s="11" t="str">
        <f>[5]Dezembro!$G$5</f>
        <v>*</v>
      </c>
      <c r="C9" s="11" t="str">
        <f>[5]Dezembro!$G$6</f>
        <v>*</v>
      </c>
      <c r="D9" s="11" t="str">
        <f>[5]Dezembro!$G$7</f>
        <v>*</v>
      </c>
      <c r="E9" s="11" t="str">
        <f>[5]Dezembro!$G$8</f>
        <v>*</v>
      </c>
      <c r="F9" s="11" t="str">
        <f>[5]Dezembro!$G$9</f>
        <v>*</v>
      </c>
      <c r="G9" s="11" t="str">
        <f>[5]Dezembro!$G$10</f>
        <v>*</v>
      </c>
      <c r="H9" s="11" t="str">
        <f>[5]Dezembro!$G$11</f>
        <v>*</v>
      </c>
      <c r="I9" s="11" t="str">
        <f>[5]Dezembro!$G$12</f>
        <v>*</v>
      </c>
      <c r="J9" s="11" t="str">
        <f>[5]Dezembro!$G$13</f>
        <v>*</v>
      </c>
      <c r="K9" s="11" t="str">
        <f>[5]Dezembro!$G$14</f>
        <v>*</v>
      </c>
      <c r="L9" s="11" t="str">
        <f>[5]Dezembro!$G$15</f>
        <v>*</v>
      </c>
      <c r="M9" s="11" t="str">
        <f>[5]Dezembro!$G$16</f>
        <v>*</v>
      </c>
      <c r="N9" s="11" t="str">
        <f>[5]Dezembro!$G$17</f>
        <v>*</v>
      </c>
      <c r="O9" s="11" t="str">
        <f>[5]Dezembro!$G$18</f>
        <v>*</v>
      </c>
      <c r="P9" s="11" t="str">
        <f>[5]Dezembro!$G$19</f>
        <v>*</v>
      </c>
      <c r="Q9" s="11" t="str">
        <f>[5]Dezembro!$G$20</f>
        <v>*</v>
      </c>
      <c r="R9" s="11" t="str">
        <f>[5]Dezembro!$G$21</f>
        <v>*</v>
      </c>
      <c r="S9" s="11" t="str">
        <f>[5]Dezembro!$G$22</f>
        <v>*</v>
      </c>
      <c r="T9" s="11" t="str">
        <f>[5]Dezembro!$G$23</f>
        <v>*</v>
      </c>
      <c r="U9" s="11" t="str">
        <f>[5]Dezembro!$G$24</f>
        <v>*</v>
      </c>
      <c r="V9" s="11" t="str">
        <f>[5]Dezembro!$G$25</f>
        <v>*</v>
      </c>
      <c r="W9" s="11" t="str">
        <f>[5]Dezembro!$G$26</f>
        <v>*</v>
      </c>
      <c r="X9" s="11" t="str">
        <f>[5]Dezembro!$G$27</f>
        <v>*</v>
      </c>
      <c r="Y9" s="11" t="str">
        <f>[5]Dezembro!$G$28</f>
        <v>*</v>
      </c>
      <c r="Z9" s="11" t="str">
        <f>[5]Dezembro!$G$29</f>
        <v>*</v>
      </c>
      <c r="AA9" s="11" t="str">
        <f>[5]Dezembro!$G$30</f>
        <v>*</v>
      </c>
      <c r="AB9" s="11" t="str">
        <f>[5]Dezembro!$G$31</f>
        <v>*</v>
      </c>
      <c r="AC9" s="11" t="str">
        <f>[5]Dezembro!$G$32</f>
        <v>*</v>
      </c>
      <c r="AD9" s="11" t="str">
        <f>[5]Dezembro!$G$33</f>
        <v>*</v>
      </c>
      <c r="AE9" s="11" t="str">
        <f>[5]Dezembro!$G$34</f>
        <v>*</v>
      </c>
      <c r="AF9" s="11" t="str">
        <f>[5]Dezembro!$G$35</f>
        <v>*</v>
      </c>
      <c r="AG9" s="14">
        <f t="shared" si="1"/>
        <v>0</v>
      </c>
      <c r="AH9" s="91" t="e">
        <f t="shared" si="2"/>
        <v>#DIV/0!</v>
      </c>
    </row>
    <row r="10" spans="1:34" x14ac:dyDescent="0.2">
      <c r="A10" s="57" t="s">
        <v>97</v>
      </c>
      <c r="B10" s="11">
        <f>[6]Dezembro!$G$5</f>
        <v>42</v>
      </c>
      <c r="C10" s="11">
        <f>[6]Dezembro!$G$6</f>
        <v>45</v>
      </c>
      <c r="D10" s="11">
        <f>[6]Dezembro!$G$7</f>
        <v>52</v>
      </c>
      <c r="E10" s="11">
        <f>[6]Dezembro!$G$8</f>
        <v>65</v>
      </c>
      <c r="F10" s="11">
        <f>[6]Dezembro!$G$9</f>
        <v>57</v>
      </c>
      <c r="G10" s="11">
        <f>[6]Dezembro!$G$10</f>
        <v>52</v>
      </c>
      <c r="H10" s="11">
        <f>[6]Dezembro!$G$11</f>
        <v>54</v>
      </c>
      <c r="I10" s="11">
        <f>[6]Dezembro!$G$12</f>
        <v>49</v>
      </c>
      <c r="J10" s="11">
        <f>[6]Dezembro!$G$13</f>
        <v>53</v>
      </c>
      <c r="K10" s="11">
        <f>[6]Dezembro!$G$14</f>
        <v>71</v>
      </c>
      <c r="L10" s="11">
        <f>[6]Dezembro!$G$15</f>
        <v>67</v>
      </c>
      <c r="M10" s="11">
        <f>[6]Dezembro!$G$16</f>
        <v>59</v>
      </c>
      <c r="N10" s="11">
        <f>[6]Dezembro!$G$17</f>
        <v>57</v>
      </c>
      <c r="O10" s="11">
        <f>[6]Dezembro!$G$18</f>
        <v>48</v>
      </c>
      <c r="P10" s="11">
        <f>[6]Dezembro!$G$19</f>
        <v>51</v>
      </c>
      <c r="Q10" s="11">
        <f>[6]Dezembro!$G$20</f>
        <v>62</v>
      </c>
      <c r="R10" s="11">
        <f>[6]Dezembro!$G$21</f>
        <v>48</v>
      </c>
      <c r="S10" s="11">
        <f>[6]Dezembro!$G$22</f>
        <v>70</v>
      </c>
      <c r="T10" s="11">
        <f>[6]Dezembro!$G$23</f>
        <v>61</v>
      </c>
      <c r="U10" s="11">
        <f>[6]Dezembro!$G$24</f>
        <v>56</v>
      </c>
      <c r="V10" s="11">
        <f>[6]Dezembro!$G$25</f>
        <v>40</v>
      </c>
      <c r="W10" s="11">
        <f>[6]Dezembro!$G$26</f>
        <v>36</v>
      </c>
      <c r="X10" s="11">
        <f>[6]Dezembro!$G$27</f>
        <v>36</v>
      </c>
      <c r="Y10" s="11">
        <f>[6]Dezembro!$G$28</f>
        <v>44</v>
      </c>
      <c r="Z10" s="11">
        <f>[6]Dezembro!$G$29</f>
        <v>57</v>
      </c>
      <c r="AA10" s="11">
        <f>[6]Dezembro!$G$30</f>
        <v>50</v>
      </c>
      <c r="AB10" s="11">
        <f>[6]Dezembro!$G$31</f>
        <v>51</v>
      </c>
      <c r="AC10" s="11">
        <f>[6]Dezembro!$G$32</f>
        <v>70</v>
      </c>
      <c r="AD10" s="11">
        <f>[6]Dezembro!$G$33</f>
        <v>51</v>
      </c>
      <c r="AE10" s="11">
        <f>[6]Dezembro!$G$34</f>
        <v>50</v>
      </c>
      <c r="AF10" s="11">
        <f>[6]Dezembro!$G$35</f>
        <v>55</v>
      </c>
      <c r="AG10" s="14">
        <f t="shared" si="1"/>
        <v>36</v>
      </c>
      <c r="AH10" s="91">
        <f t="shared" si="2"/>
        <v>53.516129032258064</v>
      </c>
    </row>
    <row r="11" spans="1:34" x14ac:dyDescent="0.2">
      <c r="A11" s="57" t="s">
        <v>52</v>
      </c>
      <c r="B11" s="11">
        <f>[7]Dezembro!$G$5</f>
        <v>33</v>
      </c>
      <c r="C11" s="11">
        <f>[7]Dezembro!$G$6</f>
        <v>45</v>
      </c>
      <c r="D11" s="11">
        <f>[7]Dezembro!$G$7</f>
        <v>42</v>
      </c>
      <c r="E11" s="11">
        <f>[7]Dezembro!$G$8</f>
        <v>66</v>
      </c>
      <c r="F11" s="11">
        <f>[7]Dezembro!$G$9</f>
        <v>48</v>
      </c>
      <c r="G11" s="11">
        <f>[7]Dezembro!$G$10</f>
        <v>52</v>
      </c>
      <c r="H11" s="11">
        <f>[7]Dezembro!$G$11</f>
        <v>52</v>
      </c>
      <c r="I11" s="11">
        <f>[7]Dezembro!$G$12</f>
        <v>47</v>
      </c>
      <c r="J11" s="11">
        <f>[7]Dezembro!$G$13</f>
        <v>42</v>
      </c>
      <c r="K11" s="11">
        <f>[7]Dezembro!$G$14</f>
        <v>40</v>
      </c>
      <c r="L11" s="11">
        <f>[7]Dezembro!$G$15</f>
        <v>50</v>
      </c>
      <c r="M11" s="11">
        <f>[7]Dezembro!$G$16</f>
        <v>42</v>
      </c>
      <c r="N11" s="11">
        <f>[7]Dezembro!$G$17</f>
        <v>63</v>
      </c>
      <c r="O11" s="11">
        <f>[7]Dezembro!$G$18</f>
        <v>52</v>
      </c>
      <c r="P11" s="11">
        <f>[7]Dezembro!$G$19</f>
        <v>46</v>
      </c>
      <c r="Q11" s="11">
        <f>[7]Dezembro!$G$20</f>
        <v>35</v>
      </c>
      <c r="R11" s="11">
        <f>[7]Dezembro!$G$21</f>
        <v>28</v>
      </c>
      <c r="S11" s="11">
        <f>[7]Dezembro!$G$22</f>
        <v>47</v>
      </c>
      <c r="T11" s="11">
        <f>[7]Dezembro!$G$23</f>
        <v>61</v>
      </c>
      <c r="U11" s="11">
        <f>[7]Dezembro!$G$24</f>
        <v>42</v>
      </c>
      <c r="V11" s="11">
        <f>[7]Dezembro!$G$25</f>
        <v>41</v>
      </c>
      <c r="W11" s="11">
        <f>[7]Dezembro!$G$26</f>
        <v>36</v>
      </c>
      <c r="X11" s="11">
        <f>[7]Dezembro!$G$27</f>
        <v>31</v>
      </c>
      <c r="Y11" s="11">
        <f>[7]Dezembro!$G$28</f>
        <v>38</v>
      </c>
      <c r="Z11" s="11">
        <f>[7]Dezembro!$G$29</f>
        <v>35</v>
      </c>
      <c r="AA11" s="11">
        <f>[7]Dezembro!$G$30</f>
        <v>38</v>
      </c>
      <c r="AB11" s="11">
        <f>[7]Dezembro!$G$31</f>
        <v>41</v>
      </c>
      <c r="AC11" s="11">
        <f>[7]Dezembro!$G$32</f>
        <v>32</v>
      </c>
      <c r="AD11" s="11">
        <f>[7]Dezembro!$G$33</f>
        <v>29</v>
      </c>
      <c r="AE11" s="11">
        <f>[7]Dezembro!$G$34</f>
        <v>42</v>
      </c>
      <c r="AF11" s="11">
        <f>[7]Dezembro!$G$35</f>
        <v>44</v>
      </c>
      <c r="AG11" s="14">
        <f t="shared" si="1"/>
        <v>28</v>
      </c>
      <c r="AH11" s="91">
        <f t="shared" si="2"/>
        <v>43.225806451612904</v>
      </c>
    </row>
    <row r="12" spans="1:34" hidden="1" x14ac:dyDescent="0.2">
      <c r="A12" s="128" t="s">
        <v>31</v>
      </c>
      <c r="B12" s="11" t="str">
        <f>[8]Dezembro!$G$5</f>
        <v>*</v>
      </c>
      <c r="C12" s="11" t="str">
        <f>[8]Dezembro!$G$6</f>
        <v>*</v>
      </c>
      <c r="D12" s="11" t="str">
        <f>[8]Dezembro!$G$7</f>
        <v>*</v>
      </c>
      <c r="E12" s="11" t="str">
        <f>[8]Dezembro!$G$8</f>
        <v>*</v>
      </c>
      <c r="F12" s="11" t="str">
        <f>[8]Dezembro!$G$9</f>
        <v>*</v>
      </c>
      <c r="G12" s="11" t="str">
        <f>[8]Dezembro!$G$10</f>
        <v>*</v>
      </c>
      <c r="H12" s="11" t="str">
        <f>[8]Dezembro!$G$11</f>
        <v>*</v>
      </c>
      <c r="I12" s="11" t="str">
        <f>[8]Dezembro!$G$12</f>
        <v>*</v>
      </c>
      <c r="J12" s="11" t="str">
        <f>[8]Dezembro!$G$13</f>
        <v>*</v>
      </c>
      <c r="K12" s="11" t="str">
        <f>[8]Dezembro!$G$14</f>
        <v>*</v>
      </c>
      <c r="L12" s="11" t="str">
        <f>[8]Dezembro!$G$15</f>
        <v>*</v>
      </c>
      <c r="M12" s="11" t="str">
        <f>[8]Dezembro!$G$16</f>
        <v>*</v>
      </c>
      <c r="N12" s="11" t="str">
        <f>[8]Dezembro!$G$17</f>
        <v>*</v>
      </c>
      <c r="O12" s="11" t="str">
        <f>[8]Dezembro!$G$18</f>
        <v>*</v>
      </c>
      <c r="P12" s="11" t="str">
        <f>[8]Dezembro!$G$19</f>
        <v>*</v>
      </c>
      <c r="Q12" s="11" t="str">
        <f>[8]Dezembro!$G$20</f>
        <v>*</v>
      </c>
      <c r="R12" s="11" t="str">
        <f>[8]Dezembro!$G$21</f>
        <v>*</v>
      </c>
      <c r="S12" s="11" t="str">
        <f>[8]Dezembro!$G$22</f>
        <v>*</v>
      </c>
      <c r="T12" s="11" t="str">
        <f>[8]Dezembro!$G$23</f>
        <v>*</v>
      </c>
      <c r="U12" s="11" t="str">
        <f>[8]Dezembro!$G$24</f>
        <v>*</v>
      </c>
      <c r="V12" s="11" t="str">
        <f>[8]Dezembro!$G$25</f>
        <v>*</v>
      </c>
      <c r="W12" s="11" t="str">
        <f>[8]Dezembro!$G$26</f>
        <v>*</v>
      </c>
      <c r="X12" s="11" t="str">
        <f>[8]Dezembro!$G$27</f>
        <v>*</v>
      </c>
      <c r="Y12" s="11" t="str">
        <f>[8]Dezembro!$G$28</f>
        <v>*</v>
      </c>
      <c r="Z12" s="11" t="str">
        <f>[8]Dezembro!$G$29</f>
        <v>*</v>
      </c>
      <c r="AA12" s="11" t="str">
        <f>[8]Dezembro!$G$30</f>
        <v>*</v>
      </c>
      <c r="AB12" s="11" t="str">
        <f>[8]Dezembro!$G$31</f>
        <v>*</v>
      </c>
      <c r="AC12" s="11" t="str">
        <f>[8]Dezembro!$G$32</f>
        <v>*</v>
      </c>
      <c r="AD12" s="11" t="str">
        <f>[8]Dezembro!$G$33</f>
        <v>*</v>
      </c>
      <c r="AE12" s="11" t="str">
        <f>[8]Dezembro!$G$34</f>
        <v>*</v>
      </c>
      <c r="AF12" s="11" t="str">
        <f>[8]Dezembro!$G$35</f>
        <v>*</v>
      </c>
      <c r="AG12" s="14">
        <f t="shared" si="1"/>
        <v>0</v>
      </c>
      <c r="AH12" s="91" t="e">
        <f t="shared" si="2"/>
        <v>#DIV/0!</v>
      </c>
    </row>
    <row r="13" spans="1:34" hidden="1" x14ac:dyDescent="0.2">
      <c r="A13" s="129" t="s">
        <v>100</v>
      </c>
      <c r="B13" s="11" t="str">
        <f>[9]Dezembro!$G$5</f>
        <v>*</v>
      </c>
      <c r="C13" s="11" t="str">
        <f>[9]Dezembro!$G$6</f>
        <v>*</v>
      </c>
      <c r="D13" s="11" t="str">
        <f>[9]Dezembro!$G$7</f>
        <v>*</v>
      </c>
      <c r="E13" s="11" t="str">
        <f>[9]Dezembro!$G$8</f>
        <v>*</v>
      </c>
      <c r="F13" s="11" t="str">
        <f>[9]Dezembro!$G$9</f>
        <v>*</v>
      </c>
      <c r="G13" s="11" t="str">
        <f>[9]Dezembro!$G$10</f>
        <v>*</v>
      </c>
      <c r="H13" s="11" t="str">
        <f>[9]Dezembro!$G$11</f>
        <v>*</v>
      </c>
      <c r="I13" s="11" t="str">
        <f>[9]Dezembro!$G$12</f>
        <v>*</v>
      </c>
      <c r="J13" s="11" t="str">
        <f>[9]Dezembro!$G$13</f>
        <v>*</v>
      </c>
      <c r="K13" s="11" t="str">
        <f>[9]Dezembro!$G$14</f>
        <v>*</v>
      </c>
      <c r="L13" s="11" t="str">
        <f>[9]Dezembro!$G$15</f>
        <v>*</v>
      </c>
      <c r="M13" s="11" t="str">
        <f>[9]Dezembro!$G$16</f>
        <v>*</v>
      </c>
      <c r="N13" s="11" t="str">
        <f>[9]Dezembro!$G$17</f>
        <v>*</v>
      </c>
      <c r="O13" s="11" t="str">
        <f>[9]Dezembro!$G$18</f>
        <v>*</v>
      </c>
      <c r="P13" s="11" t="str">
        <f>[9]Dezembro!$G$19</f>
        <v>*</v>
      </c>
      <c r="Q13" s="11" t="str">
        <f>[9]Dezembro!$G$20</f>
        <v>*</v>
      </c>
      <c r="R13" s="11" t="str">
        <f>[9]Dezembro!$G$21</f>
        <v>*</v>
      </c>
      <c r="S13" s="11" t="str">
        <f>[9]Dezembro!$G$22</f>
        <v>*</v>
      </c>
      <c r="T13" s="11" t="str">
        <f>[9]Dezembro!$G$23</f>
        <v>*</v>
      </c>
      <c r="U13" s="11" t="str">
        <f>[9]Dezembro!$G$24</f>
        <v>*</v>
      </c>
      <c r="V13" s="11" t="str">
        <f>[9]Dezembro!$G$25</f>
        <v>*</v>
      </c>
      <c r="W13" s="11" t="str">
        <f>[9]Dezembro!$G$26</f>
        <v>*</v>
      </c>
      <c r="X13" s="11" t="str">
        <f>[9]Dezembro!$G$27</f>
        <v>*</v>
      </c>
      <c r="Y13" s="11" t="str">
        <f>[9]Dezembro!$G$28</f>
        <v>*</v>
      </c>
      <c r="Z13" s="11" t="str">
        <f>[9]Dezembro!$G$29</f>
        <v>*</v>
      </c>
      <c r="AA13" s="11" t="str">
        <f>[9]Dezembro!$G$30</f>
        <v>*</v>
      </c>
      <c r="AB13" s="11" t="str">
        <f>[9]Dezembro!$G$31</f>
        <v>*</v>
      </c>
      <c r="AC13" s="11" t="str">
        <f>[9]Dezembro!$G$32</f>
        <v>*</v>
      </c>
      <c r="AD13" s="11" t="str">
        <f>[9]Dezembro!$G$33</f>
        <v>*</v>
      </c>
      <c r="AE13" s="11" t="str">
        <f>[9]Dezembro!$G$34</f>
        <v>*</v>
      </c>
      <c r="AF13" s="11" t="str">
        <f>[9]Dezembro!$G$35</f>
        <v>*</v>
      </c>
      <c r="AG13" s="14">
        <f t="shared" si="1"/>
        <v>0</v>
      </c>
      <c r="AH13" s="91" t="e">
        <f t="shared" si="2"/>
        <v>#DIV/0!</v>
      </c>
    </row>
    <row r="14" spans="1:34" hidden="1" x14ac:dyDescent="0.2">
      <c r="A14" s="128" t="s">
        <v>104</v>
      </c>
      <c r="B14" s="11" t="str">
        <f>[10]Dezembro!$G$5</f>
        <v>*</v>
      </c>
      <c r="C14" s="11" t="str">
        <f>[10]Dezembro!$G$6</f>
        <v>*</v>
      </c>
      <c r="D14" s="11" t="str">
        <f>[10]Dezembro!$G$7</f>
        <v>*</v>
      </c>
      <c r="E14" s="11" t="str">
        <f>[10]Dezembro!$G$8</f>
        <v>*</v>
      </c>
      <c r="F14" s="11" t="str">
        <f>[10]Dezembro!$G$9</f>
        <v>*</v>
      </c>
      <c r="G14" s="11" t="str">
        <f>[10]Dezembro!$G$10</f>
        <v>*</v>
      </c>
      <c r="H14" s="11" t="str">
        <f>[10]Dezembro!$G$11</f>
        <v>*</v>
      </c>
      <c r="I14" s="11" t="str">
        <f>[10]Dezembro!$G$12</f>
        <v>*</v>
      </c>
      <c r="J14" s="11" t="str">
        <f>[10]Dezembro!$G$13</f>
        <v>*</v>
      </c>
      <c r="K14" s="11" t="str">
        <f>[10]Dezembro!$G$14</f>
        <v>*</v>
      </c>
      <c r="L14" s="11" t="str">
        <f>[10]Dezembro!$G$15</f>
        <v>*</v>
      </c>
      <c r="M14" s="11" t="str">
        <f>[10]Dezembro!$G$16</f>
        <v>*</v>
      </c>
      <c r="N14" s="11" t="str">
        <f>[10]Dezembro!$G$17</f>
        <v>*</v>
      </c>
      <c r="O14" s="11" t="str">
        <f>[10]Dezembro!$G$18</f>
        <v>*</v>
      </c>
      <c r="P14" s="11" t="str">
        <f>[10]Dezembro!$G$19</f>
        <v>*</v>
      </c>
      <c r="Q14" s="11" t="str">
        <f>[10]Dezembro!$G$20</f>
        <v>*</v>
      </c>
      <c r="R14" s="11" t="str">
        <f>[10]Dezembro!$G$21</f>
        <v>*</v>
      </c>
      <c r="S14" s="11" t="str">
        <f>[10]Dezembro!$G$22</f>
        <v>*</v>
      </c>
      <c r="T14" s="11" t="str">
        <f>[10]Dezembro!$G$23</f>
        <v>*</v>
      </c>
      <c r="U14" s="11" t="str">
        <f>[10]Dezembro!$G$24</f>
        <v>*</v>
      </c>
      <c r="V14" s="11" t="str">
        <f>[10]Dezembro!$G$25</f>
        <v>*</v>
      </c>
      <c r="W14" s="11" t="str">
        <f>[10]Dezembro!$G$26</f>
        <v>*</v>
      </c>
      <c r="X14" s="11" t="str">
        <f>[10]Dezembro!$G$27</f>
        <v>*</v>
      </c>
      <c r="Y14" s="11" t="str">
        <f>[10]Dezembro!$G$28</f>
        <v>*</v>
      </c>
      <c r="Z14" s="11" t="str">
        <f>[10]Dezembro!$G$29</f>
        <v>*</v>
      </c>
      <c r="AA14" s="11" t="str">
        <f>[10]Dezembro!$G$30</f>
        <v>*</v>
      </c>
      <c r="AB14" s="11" t="str">
        <f>[10]Dezembro!$G$31</f>
        <v>*</v>
      </c>
      <c r="AC14" s="11" t="str">
        <f>[10]Dezembro!$G$32</f>
        <v>*</v>
      </c>
      <c r="AD14" s="11" t="str">
        <f>[10]Dezembro!$G$33</f>
        <v>*</v>
      </c>
      <c r="AE14" s="11" t="str">
        <f>[10]Dezembro!$G$34</f>
        <v>*</v>
      </c>
      <c r="AF14" s="11" t="str">
        <f>[10]Dezembro!$G$35</f>
        <v>*</v>
      </c>
      <c r="AG14" s="14">
        <f t="shared" si="1"/>
        <v>0</v>
      </c>
      <c r="AH14" s="91" t="e">
        <f t="shared" si="2"/>
        <v>#DIV/0!</v>
      </c>
    </row>
    <row r="15" spans="1:34" x14ac:dyDescent="0.2">
      <c r="A15" s="57" t="s">
        <v>107</v>
      </c>
      <c r="B15" s="11">
        <f>[11]Dezembro!$G$5</f>
        <v>34</v>
      </c>
      <c r="C15" s="11">
        <f>[11]Dezembro!$G$6</f>
        <v>41</v>
      </c>
      <c r="D15" s="11">
        <f>[11]Dezembro!$G$7</f>
        <v>55</v>
      </c>
      <c r="E15" s="11">
        <f>[11]Dezembro!$G$8</f>
        <v>53</v>
      </c>
      <c r="F15" s="11">
        <f>[11]Dezembro!$G$9</f>
        <v>50</v>
      </c>
      <c r="G15" s="11">
        <f>[11]Dezembro!$G$10</f>
        <v>55</v>
      </c>
      <c r="H15" s="11">
        <f>[11]Dezembro!$G$11</f>
        <v>46</v>
      </c>
      <c r="I15" s="11">
        <f>[11]Dezembro!$G$12</f>
        <v>45</v>
      </c>
      <c r="J15" s="11">
        <f>[11]Dezembro!$G$13</f>
        <v>49</v>
      </c>
      <c r="K15" s="11">
        <f>[11]Dezembro!$G$14</f>
        <v>54</v>
      </c>
      <c r="L15" s="11">
        <f>[11]Dezembro!$G$15</f>
        <v>71</v>
      </c>
      <c r="M15" s="11">
        <f>[11]Dezembro!$G$16</f>
        <v>56</v>
      </c>
      <c r="N15" s="11">
        <f>[11]Dezembro!$G$17</f>
        <v>71</v>
      </c>
      <c r="O15" s="11">
        <f>[11]Dezembro!$G$18</f>
        <v>46</v>
      </c>
      <c r="P15" s="11">
        <f>[11]Dezembro!$G$19</f>
        <v>51</v>
      </c>
      <c r="Q15" s="11">
        <f>[11]Dezembro!$G$20</f>
        <v>35</v>
      </c>
      <c r="R15" s="11">
        <f>[11]Dezembro!$G$21</f>
        <v>36</v>
      </c>
      <c r="S15" s="11">
        <f>[11]Dezembro!$G$22</f>
        <v>78</v>
      </c>
      <c r="T15" s="11">
        <f>[11]Dezembro!$G$23</f>
        <v>64</v>
      </c>
      <c r="U15" s="11">
        <f>[11]Dezembro!$G$24</f>
        <v>50</v>
      </c>
      <c r="V15" s="11">
        <f>[11]Dezembro!$G$25</f>
        <v>46</v>
      </c>
      <c r="W15" s="11">
        <f>[11]Dezembro!$G$26</f>
        <v>38</v>
      </c>
      <c r="X15" s="11">
        <f>[11]Dezembro!$G$27</f>
        <v>31</v>
      </c>
      <c r="Y15" s="11">
        <f>[11]Dezembro!$G$28</f>
        <v>44</v>
      </c>
      <c r="Z15" s="11">
        <f>[11]Dezembro!$G$29</f>
        <v>67</v>
      </c>
      <c r="AA15" s="11">
        <f>[11]Dezembro!$G$30</f>
        <v>54</v>
      </c>
      <c r="AB15" s="11">
        <f>[11]Dezembro!$G$31</f>
        <v>44</v>
      </c>
      <c r="AC15" s="11">
        <f>[11]Dezembro!$G$32</f>
        <v>61</v>
      </c>
      <c r="AD15" s="11">
        <f>[11]Dezembro!$G$33</f>
        <v>37</v>
      </c>
      <c r="AE15" s="11">
        <f>[11]Dezembro!$G$34</f>
        <v>38</v>
      </c>
      <c r="AF15" s="11">
        <f>[11]Dezembro!$G$35</f>
        <v>45</v>
      </c>
      <c r="AG15" s="14">
        <f t="shared" si="1"/>
        <v>31</v>
      </c>
      <c r="AH15" s="91">
        <f t="shared" si="2"/>
        <v>49.838709677419352</v>
      </c>
    </row>
    <row r="16" spans="1:34" x14ac:dyDescent="0.2">
      <c r="A16" s="57" t="s">
        <v>154</v>
      </c>
      <c r="B16" s="11">
        <f>[12]Dezembro!$G$5</f>
        <v>45</v>
      </c>
      <c r="C16" s="11">
        <f>[12]Dezembro!$G$6</f>
        <v>43</v>
      </c>
      <c r="D16" s="11">
        <f>[12]Dezembro!$G$7</f>
        <v>60</v>
      </c>
      <c r="E16" s="11">
        <f>[12]Dezembro!$G$8</f>
        <v>58</v>
      </c>
      <c r="F16" s="11">
        <f>[12]Dezembro!$G$9</f>
        <v>57</v>
      </c>
      <c r="G16" s="11">
        <f>[12]Dezembro!$G$10</f>
        <v>50</v>
      </c>
      <c r="H16" s="11">
        <f>[12]Dezembro!$G$11</f>
        <v>56</v>
      </c>
      <c r="I16" s="11">
        <f>[12]Dezembro!$G$12</f>
        <v>52</v>
      </c>
      <c r="J16" s="11">
        <f>[12]Dezembro!$G$13</f>
        <v>58</v>
      </c>
      <c r="K16" s="11">
        <f>[12]Dezembro!$G$14</f>
        <v>64</v>
      </c>
      <c r="L16" s="11">
        <f>[12]Dezembro!$G$15</f>
        <v>70</v>
      </c>
      <c r="M16" s="11">
        <f>[12]Dezembro!$G$16</f>
        <v>47</v>
      </c>
      <c r="N16" s="11">
        <f>[12]Dezembro!$G$17</f>
        <v>45</v>
      </c>
      <c r="O16" s="11">
        <f>[12]Dezembro!$G$18</f>
        <v>49</v>
      </c>
      <c r="P16" s="11">
        <f>[12]Dezembro!$G$19</f>
        <v>55</v>
      </c>
      <c r="Q16" s="11">
        <f>[12]Dezembro!$G$20</f>
        <v>57</v>
      </c>
      <c r="R16" s="11">
        <f>[12]Dezembro!$G$21</f>
        <v>53</v>
      </c>
      <c r="S16" s="11">
        <f>[12]Dezembro!$G$22</f>
        <v>58</v>
      </c>
      <c r="T16" s="11">
        <f>[12]Dezembro!$G$23</f>
        <v>57</v>
      </c>
      <c r="U16" s="11">
        <f>[12]Dezembro!$G$24</f>
        <v>48</v>
      </c>
      <c r="V16" s="11">
        <f>[12]Dezembro!$G$25</f>
        <v>35</v>
      </c>
      <c r="W16" s="11">
        <f>[12]Dezembro!$G$26</f>
        <v>32</v>
      </c>
      <c r="X16" s="11">
        <f>[12]Dezembro!$G$27</f>
        <v>24</v>
      </c>
      <c r="Y16" s="11">
        <f>[12]Dezembro!$G$28</f>
        <v>44</v>
      </c>
      <c r="Z16" s="11">
        <f>[12]Dezembro!$G$29</f>
        <v>49</v>
      </c>
      <c r="AA16" s="11">
        <f>[12]Dezembro!$G$30</f>
        <v>51</v>
      </c>
      <c r="AB16" s="11">
        <f>[12]Dezembro!$G$31</f>
        <v>46</v>
      </c>
      <c r="AC16" s="11">
        <f>[12]Dezembro!$G$32</f>
        <v>62</v>
      </c>
      <c r="AD16" s="11">
        <f>[12]Dezembro!$G$33</f>
        <v>42</v>
      </c>
      <c r="AE16" s="11">
        <f>[12]Dezembro!$G$34</f>
        <v>50</v>
      </c>
      <c r="AF16" s="11">
        <f>[12]Dezembro!$G$35</f>
        <v>55</v>
      </c>
      <c r="AG16" s="14">
        <f t="shared" si="1"/>
        <v>24</v>
      </c>
      <c r="AH16" s="91">
        <f t="shared" si="2"/>
        <v>50.70967741935484</v>
      </c>
    </row>
    <row r="17" spans="1:39" x14ac:dyDescent="0.2">
      <c r="A17" s="57" t="s">
        <v>2</v>
      </c>
      <c r="B17" s="11">
        <f>[13]Dezembro!$G$5</f>
        <v>39</v>
      </c>
      <c r="C17" s="11">
        <f>[13]Dezembro!$G$6</f>
        <v>39</v>
      </c>
      <c r="D17" s="11">
        <f>[13]Dezembro!$G$7</f>
        <v>42</v>
      </c>
      <c r="E17" s="11">
        <f>[13]Dezembro!$G$8</f>
        <v>55</v>
      </c>
      <c r="F17" s="11">
        <f>[13]Dezembro!$G$9</f>
        <v>53</v>
      </c>
      <c r="G17" s="11">
        <f>[13]Dezembro!$G$10</f>
        <v>49</v>
      </c>
      <c r="H17" s="11">
        <f>[13]Dezembro!$G$11</f>
        <v>42</v>
      </c>
      <c r="I17" s="11">
        <f>[13]Dezembro!$G$12</f>
        <v>42</v>
      </c>
      <c r="J17" s="11">
        <f>[13]Dezembro!$G$13</f>
        <v>46</v>
      </c>
      <c r="K17" s="11">
        <f>[13]Dezembro!$G$14</f>
        <v>56</v>
      </c>
      <c r="L17" s="11">
        <f>[13]Dezembro!$G$15</f>
        <v>56</v>
      </c>
      <c r="M17" s="11">
        <f>[13]Dezembro!$G$16</f>
        <v>46</v>
      </c>
      <c r="N17" s="11">
        <f>[13]Dezembro!$G$17</f>
        <v>50</v>
      </c>
      <c r="O17" s="11">
        <f>[13]Dezembro!$G$18</f>
        <v>37</v>
      </c>
      <c r="P17" s="11">
        <f>[13]Dezembro!$G$19</f>
        <v>34</v>
      </c>
      <c r="Q17" s="11">
        <f>[13]Dezembro!$G$20</f>
        <v>38</v>
      </c>
      <c r="R17" s="11">
        <f>[13]Dezembro!$G$21</f>
        <v>35</v>
      </c>
      <c r="S17" s="11">
        <f>[13]Dezembro!$G$22</f>
        <v>73</v>
      </c>
      <c r="T17" s="11">
        <f>[13]Dezembro!$G$23</f>
        <v>56</v>
      </c>
      <c r="U17" s="11">
        <f>[13]Dezembro!$G$24</f>
        <v>46</v>
      </c>
      <c r="V17" s="11">
        <f>[13]Dezembro!$G$25</f>
        <v>29</v>
      </c>
      <c r="W17" s="11">
        <f>[13]Dezembro!$G$26</f>
        <v>28</v>
      </c>
      <c r="X17" s="11">
        <f>[13]Dezembro!$G$27</f>
        <v>29</v>
      </c>
      <c r="Y17" s="11">
        <f>[13]Dezembro!$G$28</f>
        <v>43</v>
      </c>
      <c r="Z17" s="11">
        <f>[13]Dezembro!$G$29</f>
        <v>45</v>
      </c>
      <c r="AA17" s="11">
        <f>[13]Dezembro!$G$30</f>
        <v>45</v>
      </c>
      <c r="AB17" s="11">
        <f>[13]Dezembro!$G$31</f>
        <v>40</v>
      </c>
      <c r="AC17" s="11">
        <f>[13]Dezembro!$G$32</f>
        <v>56</v>
      </c>
      <c r="AD17" s="11">
        <f>[13]Dezembro!$G$33</f>
        <v>36</v>
      </c>
      <c r="AE17" s="11">
        <f>[13]Dezembro!$G$34</f>
        <v>40</v>
      </c>
      <c r="AF17" s="11">
        <f>[13]Dezembro!$G$35</f>
        <v>44</v>
      </c>
      <c r="AG17" s="14">
        <f t="shared" si="1"/>
        <v>28</v>
      </c>
      <c r="AH17" s="91">
        <f t="shared" si="2"/>
        <v>44.161290322580648</v>
      </c>
      <c r="AJ17" s="12" t="s">
        <v>35</v>
      </c>
    </row>
    <row r="18" spans="1:39" hidden="1" x14ac:dyDescent="0.2">
      <c r="A18" s="57" t="s">
        <v>3</v>
      </c>
      <c r="B18" s="11" t="str">
        <f>[14]Dezembro!$G$5</f>
        <v>*</v>
      </c>
      <c r="C18" s="11" t="str">
        <f>[14]Dezembro!$G$6</f>
        <v>*</v>
      </c>
      <c r="D18" s="11" t="str">
        <f>[14]Dezembro!$G$7</f>
        <v>*</v>
      </c>
      <c r="E18" s="11" t="str">
        <f>[14]Dezembro!$G$8</f>
        <v>*</v>
      </c>
      <c r="F18" s="11" t="str">
        <f>[14]Dezembro!$G$9</f>
        <v>*</v>
      </c>
      <c r="G18" s="11" t="str">
        <f>[14]Dezembro!$G$10</f>
        <v>*</v>
      </c>
      <c r="H18" s="11" t="str">
        <f>[14]Dezembro!$G$11</f>
        <v>*</v>
      </c>
      <c r="I18" s="11" t="str">
        <f>[14]Dezembro!$G$12</f>
        <v>*</v>
      </c>
      <c r="J18" s="11" t="str">
        <f>[14]Dezembro!$G$13</f>
        <v>*</v>
      </c>
      <c r="K18" s="11" t="str">
        <f>[14]Dezembro!$G$14</f>
        <v>*</v>
      </c>
      <c r="L18" s="11" t="str">
        <f>[14]Dezembro!$G$15</f>
        <v>*</v>
      </c>
      <c r="M18" s="11" t="str">
        <f>[14]Dezembro!$G$16</f>
        <v>*</v>
      </c>
      <c r="N18" s="11" t="str">
        <f>[14]Dezembro!$G$17</f>
        <v>*</v>
      </c>
      <c r="O18" s="11" t="str">
        <f>[14]Dezembro!$G$18</f>
        <v>*</v>
      </c>
      <c r="P18" s="11" t="str">
        <f>[14]Dezembro!$G$19</f>
        <v>*</v>
      </c>
      <c r="Q18" s="11" t="str">
        <f>[14]Dezembro!$G$20</f>
        <v>*</v>
      </c>
      <c r="R18" s="11" t="str">
        <f>[14]Dezembro!$G$21</f>
        <v>*</v>
      </c>
      <c r="S18" s="11" t="str">
        <f>[14]Dezembro!$G$22</f>
        <v>*</v>
      </c>
      <c r="T18" s="11" t="str">
        <f>[14]Dezembro!$G$23</f>
        <v>*</v>
      </c>
      <c r="U18" s="11" t="str">
        <f>[14]Dezembro!$G$24</f>
        <v>*</v>
      </c>
      <c r="V18" s="11" t="str">
        <f>[14]Dezembro!$G$25</f>
        <v>*</v>
      </c>
      <c r="W18" s="11" t="str">
        <f>[14]Dezembro!$G$26</f>
        <v>*</v>
      </c>
      <c r="X18" s="11" t="str">
        <f>[14]Dezembro!$G$27</f>
        <v>*</v>
      </c>
      <c r="Y18" s="11" t="str">
        <f>[14]Dezembro!$G$28</f>
        <v>*</v>
      </c>
      <c r="Z18" s="11" t="str">
        <f>[14]Dezembro!$G$29</f>
        <v>*</v>
      </c>
      <c r="AA18" s="11" t="str">
        <f>[14]Dezembro!$G$30</f>
        <v>*</v>
      </c>
      <c r="AB18" s="11" t="str">
        <f>[14]Dezembro!$G$31</f>
        <v>*</v>
      </c>
      <c r="AC18" s="11" t="str">
        <f>[14]Dezembro!$G$32</f>
        <v>*</v>
      </c>
      <c r="AD18" s="11" t="str">
        <f>[14]Dezembro!$G$33</f>
        <v>*</v>
      </c>
      <c r="AE18" s="11" t="str">
        <f>[14]Dezembro!$G$34</f>
        <v>*</v>
      </c>
      <c r="AF18" s="11" t="str">
        <f>[14]Dezembro!$G$35</f>
        <v>*</v>
      </c>
      <c r="AG18" s="14">
        <f t="shared" si="1"/>
        <v>0</v>
      </c>
      <c r="AH18" s="91" t="e">
        <f t="shared" si="2"/>
        <v>#DIV/0!</v>
      </c>
      <c r="AI18" s="12" t="s">
        <v>35</v>
      </c>
      <c r="AJ18" s="12" t="s">
        <v>35</v>
      </c>
    </row>
    <row r="19" spans="1:39" x14ac:dyDescent="0.2">
      <c r="A19" s="57" t="s">
        <v>4</v>
      </c>
      <c r="B19" s="11">
        <f>[15]Dezembro!$G$5</f>
        <v>37</v>
      </c>
      <c r="C19" s="11">
        <f>[15]Dezembro!$G$6</f>
        <v>60</v>
      </c>
      <c r="D19" s="11">
        <f>[15]Dezembro!$G$7</f>
        <v>60</v>
      </c>
      <c r="E19" s="11">
        <f>[15]Dezembro!$G$8</f>
        <v>66</v>
      </c>
      <c r="F19" s="11">
        <f>[15]Dezembro!$G$9</f>
        <v>49</v>
      </c>
      <c r="G19" s="11">
        <f>[15]Dezembro!$G$10</f>
        <v>56</v>
      </c>
      <c r="H19" s="11">
        <f>[15]Dezembro!$G$11</f>
        <v>55</v>
      </c>
      <c r="I19" s="11">
        <f>[15]Dezembro!$G$12</f>
        <v>51</v>
      </c>
      <c r="J19" s="11">
        <f>[15]Dezembro!$G$13</f>
        <v>52</v>
      </c>
      <c r="K19" s="11">
        <f>[15]Dezembro!$G$14</f>
        <v>51</v>
      </c>
      <c r="L19" s="11">
        <f>[15]Dezembro!$G$15</f>
        <v>64</v>
      </c>
      <c r="M19" s="11">
        <f>[15]Dezembro!$G$16</f>
        <v>50</v>
      </c>
      <c r="N19" s="11">
        <f>[15]Dezembro!$G$17</f>
        <v>47</v>
      </c>
      <c r="O19" s="11">
        <f>[15]Dezembro!$G$18</f>
        <v>55</v>
      </c>
      <c r="P19" s="11">
        <f>[15]Dezembro!$G$19</f>
        <v>54</v>
      </c>
      <c r="Q19" s="11">
        <f>[15]Dezembro!$G$20</f>
        <v>54</v>
      </c>
      <c r="R19" s="11">
        <f>[15]Dezembro!$G$21</f>
        <v>49</v>
      </c>
      <c r="S19" s="11">
        <f>[15]Dezembro!$G$22</f>
        <v>63</v>
      </c>
      <c r="T19" s="11">
        <f>[15]Dezembro!$G$23</f>
        <v>55</v>
      </c>
      <c r="U19" s="11">
        <f>[15]Dezembro!$G$24</f>
        <v>50</v>
      </c>
      <c r="V19" s="11">
        <f>[15]Dezembro!$G$25</f>
        <v>36</v>
      </c>
      <c r="W19" s="11">
        <f>[15]Dezembro!$G$26</f>
        <v>37</v>
      </c>
      <c r="X19" s="11">
        <f>[15]Dezembro!$G$27</f>
        <v>31</v>
      </c>
      <c r="Y19" s="11">
        <f>[15]Dezembro!$G$28</f>
        <v>48</v>
      </c>
      <c r="Z19" s="11">
        <f>[15]Dezembro!$G$29</f>
        <v>56</v>
      </c>
      <c r="AA19" s="11">
        <f>[15]Dezembro!$G$30</f>
        <v>55</v>
      </c>
      <c r="AB19" s="11">
        <f>[15]Dezembro!$G$31</f>
        <v>45</v>
      </c>
      <c r="AC19" s="11">
        <f>[15]Dezembro!$G$32</f>
        <v>55</v>
      </c>
      <c r="AD19" s="11">
        <f>[15]Dezembro!$G$33</f>
        <v>73</v>
      </c>
      <c r="AE19" s="11">
        <f>[15]Dezembro!$G$34</f>
        <v>59</v>
      </c>
      <c r="AF19" s="11">
        <f>[15]Dezembro!$G$35</f>
        <v>55</v>
      </c>
      <c r="AG19" s="14">
        <f t="shared" si="1"/>
        <v>31</v>
      </c>
      <c r="AH19" s="91">
        <f t="shared" si="2"/>
        <v>52.516129032258064</v>
      </c>
      <c r="AL19" t="s">
        <v>35</v>
      </c>
    </row>
    <row r="20" spans="1:39" x14ac:dyDescent="0.2">
      <c r="A20" s="57" t="s">
        <v>5</v>
      </c>
      <c r="B20" s="11">
        <f>[16]Dezembro!$G$5</f>
        <v>43</v>
      </c>
      <c r="C20" s="11">
        <f>[16]Dezembro!$G$6</f>
        <v>41</v>
      </c>
      <c r="D20" s="11">
        <f>[16]Dezembro!$G$7</f>
        <v>42</v>
      </c>
      <c r="E20" s="11">
        <f>[16]Dezembro!$G$8</f>
        <v>49</v>
      </c>
      <c r="F20" s="11">
        <f>[16]Dezembro!$G$9</f>
        <v>37</v>
      </c>
      <c r="G20" s="11">
        <f>[16]Dezembro!$G$10</f>
        <v>35</v>
      </c>
      <c r="H20" s="11">
        <f>[16]Dezembro!$G$11</f>
        <v>27</v>
      </c>
      <c r="I20" s="11">
        <f>[16]Dezembro!$G$12</f>
        <v>24</v>
      </c>
      <c r="J20" s="11">
        <f>[16]Dezembro!$G$13</f>
        <v>22</v>
      </c>
      <c r="K20" s="11">
        <f>[16]Dezembro!$G$14</f>
        <v>43</v>
      </c>
      <c r="L20" s="11">
        <f>[16]Dezembro!$G$15</f>
        <v>58</v>
      </c>
      <c r="M20" s="11">
        <f>[16]Dezembro!$G$16</f>
        <v>36</v>
      </c>
      <c r="N20" s="11">
        <f>[16]Dezembro!$G$17</f>
        <v>30</v>
      </c>
      <c r="O20" s="11">
        <f>[16]Dezembro!$G$18</f>
        <v>31</v>
      </c>
      <c r="P20" s="11">
        <f>[16]Dezembro!$G$19</f>
        <v>30</v>
      </c>
      <c r="Q20" s="11">
        <f>[16]Dezembro!$G$20</f>
        <v>44</v>
      </c>
      <c r="R20" s="11">
        <f>[16]Dezembro!$G$21</f>
        <v>41</v>
      </c>
      <c r="S20" s="11">
        <f>[16]Dezembro!$G$22</f>
        <v>56</v>
      </c>
      <c r="T20" s="11">
        <f>[16]Dezembro!$G$23</f>
        <v>47</v>
      </c>
      <c r="U20" s="11">
        <f>[16]Dezembro!$G$24</f>
        <v>36</v>
      </c>
      <c r="V20" s="11">
        <f>[16]Dezembro!$G$25</f>
        <v>28</v>
      </c>
      <c r="W20" s="11">
        <f>[16]Dezembro!$G$26</f>
        <v>23</v>
      </c>
      <c r="X20" s="11">
        <f>[16]Dezembro!$G$27</f>
        <v>30</v>
      </c>
      <c r="Y20" s="11">
        <f>[16]Dezembro!$G$28</f>
        <v>49</v>
      </c>
      <c r="Z20" s="11">
        <f>[16]Dezembro!$G$29</f>
        <v>44</v>
      </c>
      <c r="AA20" s="11">
        <f>[16]Dezembro!$G$30</f>
        <v>43</v>
      </c>
      <c r="AB20" s="11">
        <f>[16]Dezembro!$G$31</f>
        <v>31</v>
      </c>
      <c r="AC20" s="11">
        <f>[16]Dezembro!$G$32</f>
        <v>46</v>
      </c>
      <c r="AD20" s="11">
        <f>[16]Dezembro!$G$33</f>
        <v>33</v>
      </c>
      <c r="AE20" s="11">
        <f>[16]Dezembro!$G$34</f>
        <v>38</v>
      </c>
      <c r="AF20" s="11">
        <f>[16]Dezembro!$G$35</f>
        <v>35</v>
      </c>
      <c r="AG20" s="14">
        <f t="shared" si="1"/>
        <v>22</v>
      </c>
      <c r="AH20" s="91">
        <f t="shared" si="2"/>
        <v>37.806451612903224</v>
      </c>
      <c r="AI20" s="12" t="s">
        <v>35</v>
      </c>
    </row>
    <row r="21" spans="1:39" x14ac:dyDescent="0.2">
      <c r="A21" s="57" t="s">
        <v>33</v>
      </c>
      <c r="B21" s="11">
        <f>[17]Dezembro!$G$5</f>
        <v>39</v>
      </c>
      <c r="C21" s="11">
        <f>[17]Dezembro!$G$6</f>
        <v>44</v>
      </c>
      <c r="D21" s="11">
        <f>[17]Dezembro!$G$7</f>
        <v>54</v>
      </c>
      <c r="E21" s="11">
        <f>[17]Dezembro!$G$8</f>
        <v>60</v>
      </c>
      <c r="F21" s="11">
        <f>[17]Dezembro!$G$9</f>
        <v>44</v>
      </c>
      <c r="G21" s="11">
        <f>[17]Dezembro!$G$10</f>
        <v>54</v>
      </c>
      <c r="H21" s="11">
        <f>[17]Dezembro!$G$11</f>
        <v>48</v>
      </c>
      <c r="I21" s="11">
        <f>[17]Dezembro!$G$12</f>
        <v>49</v>
      </c>
      <c r="J21" s="11">
        <f>[17]Dezembro!$G$13</f>
        <v>47</v>
      </c>
      <c r="K21" s="11">
        <f>[17]Dezembro!$G$14</f>
        <v>57</v>
      </c>
      <c r="L21" s="11">
        <f>[17]Dezembro!$G$15</f>
        <v>62</v>
      </c>
      <c r="M21" s="11">
        <f>[17]Dezembro!$G$16</f>
        <v>51</v>
      </c>
      <c r="N21" s="11">
        <f>[17]Dezembro!$G$17</f>
        <v>45</v>
      </c>
      <c r="O21" s="11">
        <f>[17]Dezembro!$G$18</f>
        <v>55</v>
      </c>
      <c r="P21" s="11">
        <f>[17]Dezembro!$G$19</f>
        <v>59</v>
      </c>
      <c r="Q21" s="11">
        <f>[17]Dezembro!$G$20</f>
        <v>54</v>
      </c>
      <c r="R21" s="11">
        <f>[17]Dezembro!$G$21</f>
        <v>52</v>
      </c>
      <c r="S21" s="11">
        <f>[17]Dezembro!$G$22</f>
        <v>62</v>
      </c>
      <c r="T21" s="11">
        <f>[17]Dezembro!$G$23</f>
        <v>55</v>
      </c>
      <c r="U21" s="11">
        <f>[17]Dezembro!$G$24</f>
        <v>49</v>
      </c>
      <c r="V21" s="11">
        <f>[17]Dezembro!$G$25</f>
        <v>36</v>
      </c>
      <c r="W21" s="11">
        <f>[17]Dezembro!$G$26</f>
        <v>30</v>
      </c>
      <c r="X21" s="11">
        <f>[17]Dezembro!$G$27</f>
        <v>36</v>
      </c>
      <c r="Y21" s="11">
        <f>[17]Dezembro!$G$28</f>
        <v>50</v>
      </c>
      <c r="Z21" s="11">
        <f>[17]Dezembro!$G$29</f>
        <v>54</v>
      </c>
      <c r="AA21" s="11">
        <f>[17]Dezembro!$G$30</f>
        <v>60</v>
      </c>
      <c r="AB21" s="11">
        <f>[17]Dezembro!$G$31</f>
        <v>56</v>
      </c>
      <c r="AC21" s="11">
        <f>[17]Dezembro!$G$32</f>
        <v>60</v>
      </c>
      <c r="AD21" s="11">
        <f>[17]Dezembro!$G$33</f>
        <v>63</v>
      </c>
      <c r="AE21" s="11">
        <f>[17]Dezembro!$G$34</f>
        <v>49</v>
      </c>
      <c r="AF21" s="11">
        <f>[17]Dezembro!$G$35</f>
        <v>55</v>
      </c>
      <c r="AG21" s="14">
        <f t="shared" si="1"/>
        <v>30</v>
      </c>
      <c r="AH21" s="91">
        <f t="shared" si="2"/>
        <v>51.258064516129032</v>
      </c>
      <c r="AJ21" t="s">
        <v>35</v>
      </c>
      <c r="AL21" t="s">
        <v>35</v>
      </c>
    </row>
    <row r="22" spans="1:39" x14ac:dyDescent="0.2">
      <c r="A22" s="57" t="s">
        <v>6</v>
      </c>
      <c r="B22" s="11">
        <f>[18]Dezembro!$G$5</f>
        <v>29</v>
      </c>
      <c r="C22" s="11">
        <f>[18]Dezembro!$G$6</f>
        <v>30</v>
      </c>
      <c r="D22" s="11">
        <f>[18]Dezembro!$G$7</f>
        <v>43</v>
      </c>
      <c r="E22" s="11">
        <f>[18]Dezembro!$G$8</f>
        <v>44</v>
      </c>
      <c r="F22" s="11">
        <f>[18]Dezembro!$G$9</f>
        <v>54</v>
      </c>
      <c r="G22" s="11">
        <f>[18]Dezembro!$G$10</f>
        <v>42</v>
      </c>
      <c r="H22" s="11">
        <f>[18]Dezembro!$G$11</f>
        <v>40</v>
      </c>
      <c r="I22" s="11">
        <f>[18]Dezembro!$G$12</f>
        <v>45</v>
      </c>
      <c r="J22" s="11">
        <f>[18]Dezembro!$G$13</f>
        <v>45</v>
      </c>
      <c r="K22" s="11">
        <f>[18]Dezembro!$G$14</f>
        <v>63</v>
      </c>
      <c r="L22" s="11">
        <f>[18]Dezembro!$G$15</f>
        <v>53</v>
      </c>
      <c r="M22" s="11">
        <f>[18]Dezembro!$G$16</f>
        <v>37</v>
      </c>
      <c r="N22" s="11">
        <f>[18]Dezembro!$G$17</f>
        <v>34</v>
      </c>
      <c r="O22" s="11">
        <f>[18]Dezembro!$G$18</f>
        <v>52</v>
      </c>
      <c r="P22" s="11">
        <f>[18]Dezembro!$G$19</f>
        <v>53</v>
      </c>
      <c r="Q22" s="11">
        <f>[18]Dezembro!$G$20</f>
        <v>50</v>
      </c>
      <c r="R22" s="11">
        <f>[18]Dezembro!$G$21</f>
        <v>44</v>
      </c>
      <c r="S22" s="11">
        <f>[18]Dezembro!$G$22</f>
        <v>54</v>
      </c>
      <c r="T22" s="11">
        <f>[18]Dezembro!$G$23</f>
        <v>51</v>
      </c>
      <c r="U22" s="11">
        <f>[18]Dezembro!$G$24</f>
        <v>45</v>
      </c>
      <c r="V22" s="11">
        <f>[18]Dezembro!$G$25</f>
        <v>31</v>
      </c>
      <c r="W22" s="11">
        <f>[18]Dezembro!$G$26</f>
        <v>27</v>
      </c>
      <c r="X22" s="11">
        <f>[18]Dezembro!$G$27</f>
        <v>38</v>
      </c>
      <c r="Y22" s="11">
        <f>[18]Dezembro!$G$28</f>
        <v>46</v>
      </c>
      <c r="Z22" s="11">
        <f>[18]Dezembro!$G$29</f>
        <v>51</v>
      </c>
      <c r="AA22" s="11">
        <f>[18]Dezembro!$G$30</f>
        <v>44</v>
      </c>
      <c r="AB22" s="11">
        <f>[18]Dezembro!$G$31</f>
        <v>36</v>
      </c>
      <c r="AC22" s="11">
        <f>[18]Dezembro!$G$32</f>
        <v>54</v>
      </c>
      <c r="AD22" s="11">
        <f>[18]Dezembro!$G$33</f>
        <v>49</v>
      </c>
      <c r="AE22" s="11">
        <f>[18]Dezembro!$G$34</f>
        <v>39</v>
      </c>
      <c r="AF22" s="11">
        <f>[18]Dezembro!$G$35</f>
        <v>54</v>
      </c>
      <c r="AG22" s="14">
        <f t="shared" si="1"/>
        <v>27</v>
      </c>
      <c r="AH22" s="91">
        <f t="shared" si="2"/>
        <v>44.41935483870968</v>
      </c>
      <c r="AK22" t="s">
        <v>35</v>
      </c>
      <c r="AL22" t="s">
        <v>35</v>
      </c>
    </row>
    <row r="23" spans="1:39" x14ac:dyDescent="0.2">
      <c r="A23" s="57" t="s">
        <v>7</v>
      </c>
      <c r="B23" s="11">
        <f>[19]Dezembro!$G$5</f>
        <v>32</v>
      </c>
      <c r="C23" s="11">
        <f>[19]Dezembro!$G$6</f>
        <v>37</v>
      </c>
      <c r="D23" s="11">
        <f>[19]Dezembro!$G$7</f>
        <v>52</v>
      </c>
      <c r="E23" s="11">
        <f>[19]Dezembro!$G$8</f>
        <v>53</v>
      </c>
      <c r="F23" s="11">
        <f>[19]Dezembro!$G$9</f>
        <v>53</v>
      </c>
      <c r="G23" s="11">
        <f>[19]Dezembro!$G$10</f>
        <v>54</v>
      </c>
      <c r="H23" s="11">
        <f>[19]Dezembro!$G$11</f>
        <v>45</v>
      </c>
      <c r="I23" s="11">
        <f>[19]Dezembro!$G$12</f>
        <v>42</v>
      </c>
      <c r="J23" s="11">
        <f>[19]Dezembro!$G$13</f>
        <v>46</v>
      </c>
      <c r="K23" s="11">
        <f>[19]Dezembro!$G$14</f>
        <v>57</v>
      </c>
      <c r="L23" s="11">
        <f>[19]Dezembro!$G$15</f>
        <v>64</v>
      </c>
      <c r="M23" s="11">
        <f>[19]Dezembro!$G$16</f>
        <v>50</v>
      </c>
      <c r="N23" s="11">
        <f>[19]Dezembro!$G$17</f>
        <v>56</v>
      </c>
      <c r="O23" s="11">
        <f>[19]Dezembro!$G$18</f>
        <v>42</v>
      </c>
      <c r="P23" s="11">
        <f>[19]Dezembro!$G$19</f>
        <v>45</v>
      </c>
      <c r="Q23" s="11">
        <f>[19]Dezembro!$G$20</f>
        <v>30</v>
      </c>
      <c r="R23" s="11">
        <f>[19]Dezembro!$G$21</f>
        <v>35</v>
      </c>
      <c r="S23" s="11">
        <f>[19]Dezembro!$G$22</f>
        <v>69</v>
      </c>
      <c r="T23" s="11">
        <f>[19]Dezembro!$G$23</f>
        <v>48</v>
      </c>
      <c r="U23" s="11">
        <f>[19]Dezembro!$G$24</f>
        <v>33</v>
      </c>
      <c r="V23" s="11">
        <f>[19]Dezembro!$G$25</f>
        <v>35</v>
      </c>
      <c r="W23" s="11">
        <f>[19]Dezembro!$G$26</f>
        <v>33</v>
      </c>
      <c r="X23" s="11">
        <f>[19]Dezembro!$G$27</f>
        <v>29</v>
      </c>
      <c r="Y23" s="11">
        <f>[19]Dezembro!$G$28</f>
        <v>40</v>
      </c>
      <c r="Z23" s="11">
        <f>[19]Dezembro!$G$29</f>
        <v>65</v>
      </c>
      <c r="AA23" s="11">
        <f>[19]Dezembro!$G$30</f>
        <v>52</v>
      </c>
      <c r="AB23" s="11">
        <f>[19]Dezembro!$G$31</f>
        <v>37</v>
      </c>
      <c r="AC23" s="11">
        <f>[19]Dezembro!$G$32</f>
        <v>47</v>
      </c>
      <c r="AD23" s="11">
        <f>[19]Dezembro!$G$33</f>
        <v>31</v>
      </c>
      <c r="AE23" s="11">
        <f>[19]Dezembro!$G$34</f>
        <v>31</v>
      </c>
      <c r="AF23" s="11">
        <f>[19]Dezembro!$G$35</f>
        <v>42</v>
      </c>
      <c r="AG23" s="14">
        <f t="shared" si="1"/>
        <v>29</v>
      </c>
      <c r="AH23" s="91">
        <f t="shared" si="2"/>
        <v>44.677419354838712</v>
      </c>
      <c r="AJ23" t="s">
        <v>35</v>
      </c>
      <c r="AK23" t="s">
        <v>35</v>
      </c>
    </row>
    <row r="24" spans="1:39" hidden="1" x14ac:dyDescent="0.2">
      <c r="A24" s="57" t="s">
        <v>155</v>
      </c>
      <c r="B24" s="11" t="str">
        <f>[20]Dezembro!$G$5</f>
        <v>*</v>
      </c>
      <c r="C24" s="11" t="str">
        <f>[20]Dezembro!$G$6</f>
        <v>*</v>
      </c>
      <c r="D24" s="11" t="str">
        <f>[20]Dezembro!$G$7</f>
        <v>*</v>
      </c>
      <c r="E24" s="11" t="str">
        <f>[20]Dezembro!$G$8</f>
        <v>*</v>
      </c>
      <c r="F24" s="11" t="str">
        <f>[20]Dezembro!$G$9</f>
        <v>*</v>
      </c>
      <c r="G24" s="11" t="str">
        <f>[20]Dezembro!$G$10</f>
        <v>*</v>
      </c>
      <c r="H24" s="11" t="str">
        <f>[20]Dezembro!$G$11</f>
        <v>*</v>
      </c>
      <c r="I24" s="11" t="str">
        <f>[20]Dezembro!$G$12</f>
        <v>*</v>
      </c>
      <c r="J24" s="11" t="str">
        <f>[20]Dezembro!$G$13</f>
        <v>*</v>
      </c>
      <c r="K24" s="11" t="str">
        <f>[20]Dezembro!$G$14</f>
        <v>*</v>
      </c>
      <c r="L24" s="11" t="str">
        <f>[20]Dezembro!$G$15</f>
        <v>*</v>
      </c>
      <c r="M24" s="11" t="str">
        <f>[20]Dezembro!$G$16</f>
        <v>*</v>
      </c>
      <c r="N24" s="11" t="str">
        <f>[20]Dezembro!$G$17</f>
        <v>*</v>
      </c>
      <c r="O24" s="11" t="str">
        <f>[20]Dezembro!$G$18</f>
        <v>*</v>
      </c>
      <c r="P24" s="11" t="str">
        <f>[20]Dezembro!$G$19</f>
        <v>*</v>
      </c>
      <c r="Q24" s="11" t="str">
        <f>[20]Dezembro!$G$20</f>
        <v>*</v>
      </c>
      <c r="R24" s="11" t="str">
        <f>[20]Dezembro!$G$21</f>
        <v>*</v>
      </c>
      <c r="S24" s="11" t="str">
        <f>[20]Dezembro!$G$22</f>
        <v>*</v>
      </c>
      <c r="T24" s="11" t="str">
        <f>[20]Dezembro!$G$23</f>
        <v>*</v>
      </c>
      <c r="U24" s="11" t="str">
        <f>[20]Dezembro!$G$24</f>
        <v>*</v>
      </c>
      <c r="V24" s="11" t="str">
        <f>[20]Dezembro!$G$25</f>
        <v>*</v>
      </c>
      <c r="W24" s="11" t="str">
        <f>[20]Dezembro!$G$26</f>
        <v>*</v>
      </c>
      <c r="X24" s="11" t="str">
        <f>[20]Dezembro!$G$27</f>
        <v>*</v>
      </c>
      <c r="Y24" s="11" t="str">
        <f>[20]Dezembro!$G$28</f>
        <v>*</v>
      </c>
      <c r="Z24" s="11" t="str">
        <f>[20]Dezembro!$G$29</f>
        <v>*</v>
      </c>
      <c r="AA24" s="11" t="str">
        <f>[20]Dezembro!$G$30</f>
        <v>*</v>
      </c>
      <c r="AB24" s="11" t="str">
        <f>[20]Dezembro!$G$31</f>
        <v>*</v>
      </c>
      <c r="AC24" s="11" t="str">
        <f>[20]Dezembro!$G$32</f>
        <v>*</v>
      </c>
      <c r="AD24" s="11" t="str">
        <f>[20]Dezembro!$G$33</f>
        <v>*</v>
      </c>
      <c r="AE24" s="11" t="str">
        <f>[20]Dezembro!$G$34</f>
        <v>*</v>
      </c>
      <c r="AF24" s="11" t="str">
        <f>[20]Dezembro!$G$35</f>
        <v>*</v>
      </c>
      <c r="AG24" s="14">
        <f t="shared" si="1"/>
        <v>0</v>
      </c>
      <c r="AH24" s="91" t="e">
        <f t="shared" si="2"/>
        <v>#DIV/0!</v>
      </c>
      <c r="AJ24" t="s">
        <v>35</v>
      </c>
    </row>
    <row r="25" spans="1:39" hidden="1" x14ac:dyDescent="0.2">
      <c r="A25" s="57" t="s">
        <v>156</v>
      </c>
      <c r="B25" s="11" t="str">
        <f>[21]Dezembro!$G$5</f>
        <v>*</v>
      </c>
      <c r="C25" s="11" t="str">
        <f>[21]Dezembro!$G$6</f>
        <v>*</v>
      </c>
      <c r="D25" s="11" t="str">
        <f>[21]Dezembro!$G$7</f>
        <v>*</v>
      </c>
      <c r="E25" s="11" t="str">
        <f>[21]Dezembro!$G$8</f>
        <v>*</v>
      </c>
      <c r="F25" s="11" t="str">
        <f>[21]Dezembro!$G$9</f>
        <v>*</v>
      </c>
      <c r="G25" s="11" t="str">
        <f>[21]Dezembro!$G$10</f>
        <v>*</v>
      </c>
      <c r="H25" s="11" t="str">
        <f>[21]Dezembro!$G$11</f>
        <v>*</v>
      </c>
      <c r="I25" s="11" t="str">
        <f>[21]Dezembro!$G$12</f>
        <v>*</v>
      </c>
      <c r="J25" s="11" t="str">
        <f>[21]Dezembro!$G$13</f>
        <v>*</v>
      </c>
      <c r="K25" s="11" t="str">
        <f>[21]Dezembro!$G$14</f>
        <v>*</v>
      </c>
      <c r="L25" s="11" t="str">
        <f>[21]Dezembro!$G$15</f>
        <v>*</v>
      </c>
      <c r="M25" s="11" t="str">
        <f>[21]Dezembro!$G$16</f>
        <v>*</v>
      </c>
      <c r="N25" s="11" t="str">
        <f>[21]Dezembro!$G$17</f>
        <v>*</v>
      </c>
      <c r="O25" s="11" t="str">
        <f>[21]Dezembro!$G$18</f>
        <v>*</v>
      </c>
      <c r="P25" s="11" t="str">
        <f>[21]Dezembro!$G$19</f>
        <v>*</v>
      </c>
      <c r="Q25" s="11" t="str">
        <f>[21]Dezembro!$G$20</f>
        <v>*</v>
      </c>
      <c r="R25" s="11" t="str">
        <f>[21]Dezembro!$G$21</f>
        <v>*</v>
      </c>
      <c r="S25" s="11" t="str">
        <f>[21]Dezembro!$G$22</f>
        <v>*</v>
      </c>
      <c r="T25" s="11" t="str">
        <f>[21]Dezembro!$G$23</f>
        <v>*</v>
      </c>
      <c r="U25" s="11" t="str">
        <f>[21]Dezembro!$G$24</f>
        <v>*</v>
      </c>
      <c r="V25" s="11" t="str">
        <f>[21]Dezembro!$G$25</f>
        <v>*</v>
      </c>
      <c r="W25" s="11" t="str">
        <f>[21]Dezembro!$G$26</f>
        <v>*</v>
      </c>
      <c r="X25" s="11" t="str">
        <f>[21]Dezembro!$G$27</f>
        <v>*</v>
      </c>
      <c r="Y25" s="11" t="str">
        <f>[21]Dezembro!$G$28</f>
        <v>*</v>
      </c>
      <c r="Z25" s="11" t="str">
        <f>[21]Dezembro!$G$29</f>
        <v>*</v>
      </c>
      <c r="AA25" s="11" t="str">
        <f>[21]Dezembro!$G$30</f>
        <v>*</v>
      </c>
      <c r="AB25" s="11" t="str">
        <f>[21]Dezembro!$G$31</f>
        <v>*</v>
      </c>
      <c r="AC25" s="11" t="str">
        <f>[21]Dezembro!$G$32</f>
        <v>*</v>
      </c>
      <c r="AD25" s="11" t="str">
        <f>[21]Dezembro!$G$33</f>
        <v>*</v>
      </c>
      <c r="AE25" s="11" t="str">
        <f>[21]Dezembro!$G$34</f>
        <v>*</v>
      </c>
      <c r="AF25" s="11" t="str">
        <f>[21]Dezembro!$G$35</f>
        <v>*</v>
      </c>
      <c r="AG25" s="14">
        <f t="shared" si="1"/>
        <v>0</v>
      </c>
      <c r="AH25" s="91" t="e">
        <f t="shared" si="2"/>
        <v>#DIV/0!</v>
      </c>
      <c r="AI25" s="12" t="s">
        <v>35</v>
      </c>
      <c r="AJ25" t="s">
        <v>35</v>
      </c>
    </row>
    <row r="26" spans="1:39" x14ac:dyDescent="0.2">
      <c r="A26" s="57" t="s">
        <v>157</v>
      </c>
      <c r="B26" s="11">
        <f>[22]Dezembro!$G$5</f>
        <v>33</v>
      </c>
      <c r="C26" s="11">
        <f>[22]Dezembro!$G$6</f>
        <v>39</v>
      </c>
      <c r="D26" s="11">
        <f>[22]Dezembro!$G$7</f>
        <v>53</v>
      </c>
      <c r="E26" s="11">
        <f>[22]Dezembro!$G$8</f>
        <v>56</v>
      </c>
      <c r="F26" s="11">
        <f>[22]Dezembro!$G$9</f>
        <v>51</v>
      </c>
      <c r="G26" s="11">
        <f>[22]Dezembro!$G$10</f>
        <v>54</v>
      </c>
      <c r="H26" s="11">
        <f>[22]Dezembro!$G$11</f>
        <v>49</v>
      </c>
      <c r="I26" s="11">
        <f>[22]Dezembro!$G$12</f>
        <v>45</v>
      </c>
      <c r="J26" s="11">
        <f>[22]Dezembro!$G$13</f>
        <v>52</v>
      </c>
      <c r="K26" s="11">
        <f>[22]Dezembro!$G$14</f>
        <v>57</v>
      </c>
      <c r="L26" s="11">
        <f>[22]Dezembro!$G$15</f>
        <v>61</v>
      </c>
      <c r="M26" s="11">
        <f>[22]Dezembro!$G$16</f>
        <v>52</v>
      </c>
      <c r="N26" s="11">
        <f>[22]Dezembro!$G$17</f>
        <v>53</v>
      </c>
      <c r="O26" s="11">
        <f>[22]Dezembro!$G$18</f>
        <v>39</v>
      </c>
      <c r="P26" s="11">
        <f>[22]Dezembro!$G$19</f>
        <v>44</v>
      </c>
      <c r="Q26" s="11">
        <f>[22]Dezembro!$G$20</f>
        <v>30</v>
      </c>
      <c r="R26" s="11">
        <f>[22]Dezembro!$G$21</f>
        <v>39</v>
      </c>
      <c r="S26" s="11">
        <f>[22]Dezembro!$G$22</f>
        <v>67</v>
      </c>
      <c r="T26" s="11">
        <f>[22]Dezembro!$G$23</f>
        <v>53</v>
      </c>
      <c r="U26" s="11">
        <f>[22]Dezembro!$G$24</f>
        <v>37</v>
      </c>
      <c r="V26" s="11">
        <f>[22]Dezembro!$G$25</f>
        <v>35</v>
      </c>
      <c r="W26" s="11">
        <f>[22]Dezembro!$G$26</f>
        <v>36</v>
      </c>
      <c r="X26" s="11">
        <f>[22]Dezembro!$G$27</f>
        <v>33</v>
      </c>
      <c r="Y26" s="11">
        <f>[22]Dezembro!$G$28</f>
        <v>40</v>
      </c>
      <c r="Z26" s="11">
        <f>[22]Dezembro!$G$29</f>
        <v>55</v>
      </c>
      <c r="AA26" s="11">
        <f>[22]Dezembro!$G$30</f>
        <v>51</v>
      </c>
      <c r="AB26" s="11">
        <f>[22]Dezembro!$G$31</f>
        <v>40</v>
      </c>
      <c r="AC26" s="11">
        <f>[22]Dezembro!$G$32</f>
        <v>49</v>
      </c>
      <c r="AD26" s="11">
        <f>[22]Dezembro!$G$33</f>
        <v>31</v>
      </c>
      <c r="AE26" s="11">
        <f>[22]Dezembro!$G$34</f>
        <v>27</v>
      </c>
      <c r="AF26" s="11">
        <f>[22]Dezembro!$G$35</f>
        <v>46</v>
      </c>
      <c r="AG26" s="14">
        <f t="shared" si="1"/>
        <v>27</v>
      </c>
      <c r="AH26" s="91">
        <f t="shared" si="2"/>
        <v>45.387096774193552</v>
      </c>
      <c r="AJ26" t="s">
        <v>35</v>
      </c>
      <c r="AM26" t="s">
        <v>35</v>
      </c>
    </row>
    <row r="27" spans="1:39" x14ac:dyDescent="0.2">
      <c r="A27" s="57" t="s">
        <v>8</v>
      </c>
      <c r="B27" s="11">
        <f>[23]Dezembro!$G$5</f>
        <v>33</v>
      </c>
      <c r="C27" s="11">
        <f>[23]Dezembro!$G$6</f>
        <v>44</v>
      </c>
      <c r="D27" s="11">
        <f>[23]Dezembro!$G$7</f>
        <v>59</v>
      </c>
      <c r="E27" s="11">
        <f>[23]Dezembro!$G$8</f>
        <v>56</v>
      </c>
      <c r="F27" s="11">
        <f>[23]Dezembro!$G$9</f>
        <v>64</v>
      </c>
      <c r="G27" s="11">
        <f>[23]Dezembro!$G$10</f>
        <v>49</v>
      </c>
      <c r="H27" s="11">
        <f>[23]Dezembro!$G$11</f>
        <v>48</v>
      </c>
      <c r="I27" s="11">
        <f>[23]Dezembro!$G$12</f>
        <v>46</v>
      </c>
      <c r="J27" s="11">
        <f>[23]Dezembro!$G$13</f>
        <v>56</v>
      </c>
      <c r="K27" s="11">
        <f>[23]Dezembro!$G$14</f>
        <v>59</v>
      </c>
      <c r="L27" s="11">
        <f>[23]Dezembro!$G$15</f>
        <v>73</v>
      </c>
      <c r="M27" s="11">
        <f>[23]Dezembro!$G$16</f>
        <v>53</v>
      </c>
      <c r="N27" s="11">
        <f>[23]Dezembro!$G$17</f>
        <v>51</v>
      </c>
      <c r="O27" s="11">
        <f>[23]Dezembro!$G$18</f>
        <v>44</v>
      </c>
      <c r="P27" s="11">
        <f>[23]Dezembro!$G$19</f>
        <v>44</v>
      </c>
      <c r="Q27" s="11">
        <f>[23]Dezembro!$G$20</f>
        <v>31</v>
      </c>
      <c r="R27" s="11">
        <f>[23]Dezembro!$G$21</f>
        <v>37</v>
      </c>
      <c r="S27" s="11">
        <f>[23]Dezembro!$G$22</f>
        <v>60</v>
      </c>
      <c r="T27" s="11">
        <f>[23]Dezembro!$G$23</f>
        <v>65</v>
      </c>
      <c r="U27" s="11">
        <f>[23]Dezembro!$G$24</f>
        <v>41</v>
      </c>
      <c r="V27" s="11">
        <f>[23]Dezembro!$G$25</f>
        <v>45</v>
      </c>
      <c r="W27" s="11">
        <f>[23]Dezembro!$G$26</f>
        <v>45</v>
      </c>
      <c r="X27" s="11">
        <f>[23]Dezembro!$G$27</f>
        <v>41</v>
      </c>
      <c r="Y27" s="11">
        <f>[23]Dezembro!$G$28</f>
        <v>40</v>
      </c>
      <c r="Z27" s="11">
        <f>[23]Dezembro!$G$29</f>
        <v>58</v>
      </c>
      <c r="AA27" s="11">
        <f>[23]Dezembro!$G$30</f>
        <v>41</v>
      </c>
      <c r="AB27" s="11">
        <f>[23]Dezembro!$G$31</f>
        <v>45</v>
      </c>
      <c r="AC27" s="11">
        <f>[23]Dezembro!$G$32</f>
        <v>51</v>
      </c>
      <c r="AD27" s="11">
        <f>[23]Dezembro!$G$33</f>
        <v>28</v>
      </c>
      <c r="AE27" s="11">
        <f>[23]Dezembro!$G$34</f>
        <v>29</v>
      </c>
      <c r="AF27" s="11">
        <f>[23]Dezembro!$G$35</f>
        <v>40</v>
      </c>
      <c r="AG27" s="14">
        <f t="shared" si="1"/>
        <v>28</v>
      </c>
      <c r="AH27" s="91">
        <f t="shared" si="2"/>
        <v>47.612903225806448</v>
      </c>
      <c r="AJ27" t="s">
        <v>35</v>
      </c>
      <c r="AK27" t="s">
        <v>35</v>
      </c>
      <c r="AL27" t="s">
        <v>35</v>
      </c>
    </row>
    <row r="28" spans="1:39" hidden="1" x14ac:dyDescent="0.2">
      <c r="A28" s="57" t="s">
        <v>9</v>
      </c>
      <c r="B28" s="11" t="str">
        <f>[24]Dezembro!$G$5</f>
        <v>*</v>
      </c>
      <c r="C28" s="11" t="str">
        <f>[24]Dezembro!$G$6</f>
        <v>*</v>
      </c>
      <c r="D28" s="11" t="str">
        <f>[24]Dezembro!$G$7</f>
        <v>*</v>
      </c>
      <c r="E28" s="11" t="str">
        <f>[24]Dezembro!$G$8</f>
        <v>*</v>
      </c>
      <c r="F28" s="11" t="str">
        <f>[24]Dezembro!$G$9</f>
        <v>*</v>
      </c>
      <c r="G28" s="11" t="str">
        <f>[24]Dezembro!$G$10</f>
        <v>*</v>
      </c>
      <c r="H28" s="11" t="str">
        <f>[24]Dezembro!$G$11</f>
        <v>*</v>
      </c>
      <c r="I28" s="11" t="str">
        <f>[24]Dezembro!$G$12</f>
        <v>*</v>
      </c>
      <c r="J28" s="11" t="str">
        <f>[24]Dezembro!$G$13</f>
        <v>*</v>
      </c>
      <c r="K28" s="11" t="str">
        <f>[24]Dezembro!$G$14</f>
        <v>*</v>
      </c>
      <c r="L28" s="11" t="str">
        <f>[24]Dezembro!$G$15</f>
        <v>*</v>
      </c>
      <c r="M28" s="11" t="str">
        <f>[24]Dezembro!$G$16</f>
        <v>*</v>
      </c>
      <c r="N28" s="11" t="str">
        <f>[24]Dezembro!$G$17</f>
        <v>*</v>
      </c>
      <c r="O28" s="11" t="str">
        <f>[24]Dezembro!$G$18</f>
        <v>*</v>
      </c>
      <c r="P28" s="11" t="str">
        <f>[24]Dezembro!$G$19</f>
        <v>*</v>
      </c>
      <c r="Q28" s="11" t="str">
        <f>[24]Dezembro!$G$20</f>
        <v>*</v>
      </c>
      <c r="R28" s="11" t="str">
        <f>[24]Dezembro!$G$21</f>
        <v>*</v>
      </c>
      <c r="S28" s="11" t="str">
        <f>[24]Dezembro!$G$22</f>
        <v>*</v>
      </c>
      <c r="T28" s="11" t="str">
        <f>[24]Dezembro!$G$23</f>
        <v>*</v>
      </c>
      <c r="U28" s="11" t="str">
        <f>[24]Dezembro!$G$24</f>
        <v>*</v>
      </c>
      <c r="V28" s="11" t="str">
        <f>[24]Dezembro!$G$25</f>
        <v>*</v>
      </c>
      <c r="W28" s="11" t="str">
        <f>[24]Dezembro!$G$26</f>
        <v>*</v>
      </c>
      <c r="X28" s="11" t="str">
        <f>[24]Dezembro!$G$27</f>
        <v>*</v>
      </c>
      <c r="Y28" s="11" t="str">
        <f>[24]Dezembro!$G$28</f>
        <v>*</v>
      </c>
      <c r="Z28" s="11" t="str">
        <f>[24]Dezembro!$G$29</f>
        <v>*</v>
      </c>
      <c r="AA28" s="11" t="str">
        <f>[24]Dezembro!$G$30</f>
        <v>*</v>
      </c>
      <c r="AB28" s="11" t="str">
        <f>[24]Dezembro!$G$31</f>
        <v>*</v>
      </c>
      <c r="AC28" s="11" t="str">
        <f>[24]Dezembro!$G$32</f>
        <v>*</v>
      </c>
      <c r="AD28" s="11" t="str">
        <f>[24]Dezembro!$G$33</f>
        <v>*</v>
      </c>
      <c r="AE28" s="11" t="str">
        <f>[24]Dezembro!$G$34</f>
        <v>*</v>
      </c>
      <c r="AF28" s="11" t="str">
        <f>[24]Dezembro!$G$35</f>
        <v>*</v>
      </c>
      <c r="AG28" s="14">
        <f t="shared" si="1"/>
        <v>0</v>
      </c>
      <c r="AH28" s="91" t="e">
        <f t="shared" si="2"/>
        <v>#DIV/0!</v>
      </c>
      <c r="AL28" t="s">
        <v>35</v>
      </c>
    </row>
    <row r="29" spans="1:39" x14ac:dyDescent="0.2">
      <c r="A29" s="57" t="s">
        <v>32</v>
      </c>
      <c r="B29" s="11">
        <f>[25]Dezembro!$G$5</f>
        <v>41</v>
      </c>
      <c r="C29" s="11">
        <f>[25]Dezembro!$G$6</f>
        <v>48</v>
      </c>
      <c r="D29" s="11">
        <f>[25]Dezembro!$G$7</f>
        <v>51</v>
      </c>
      <c r="E29" s="11">
        <f>[25]Dezembro!$G$8</f>
        <v>60</v>
      </c>
      <c r="F29" s="11">
        <f>[25]Dezembro!$G$9</f>
        <v>48</v>
      </c>
      <c r="G29" s="11">
        <f>[25]Dezembro!$G$10</f>
        <v>54</v>
      </c>
      <c r="H29" s="11">
        <f>[25]Dezembro!$G$11</f>
        <v>38</v>
      </c>
      <c r="I29" s="11">
        <f>[25]Dezembro!$G$12</f>
        <v>37</v>
      </c>
      <c r="J29" s="11">
        <f>[25]Dezembro!$G$13</f>
        <v>39</v>
      </c>
      <c r="K29" s="11">
        <f>[25]Dezembro!$G$14</f>
        <v>43</v>
      </c>
      <c r="L29" s="11">
        <f>[25]Dezembro!$G$15</f>
        <v>70</v>
      </c>
      <c r="M29" s="11">
        <f>[25]Dezembro!$G$16</f>
        <v>39</v>
      </c>
      <c r="N29" s="11">
        <f>[25]Dezembro!$G$17</f>
        <v>46</v>
      </c>
      <c r="O29" s="11">
        <f>[25]Dezembro!$G$18</f>
        <v>30</v>
      </c>
      <c r="P29" s="11">
        <f>[25]Dezembro!$G$19</f>
        <v>30</v>
      </c>
      <c r="Q29" s="11">
        <f>[25]Dezembro!$G$20</f>
        <v>27</v>
      </c>
      <c r="R29" s="11">
        <f>[25]Dezembro!$G$21</f>
        <v>34</v>
      </c>
      <c r="S29" s="11">
        <f>[25]Dezembro!$G$22</f>
        <v>72</v>
      </c>
      <c r="T29" s="11">
        <f>[25]Dezembro!$G$23</f>
        <v>52</v>
      </c>
      <c r="U29" s="11">
        <f>[25]Dezembro!$G$24</f>
        <v>34</v>
      </c>
      <c r="V29" s="11">
        <f>[25]Dezembro!$G$25</f>
        <v>32</v>
      </c>
      <c r="W29" s="11">
        <f>[25]Dezembro!$G$26</f>
        <v>30</v>
      </c>
      <c r="X29" s="11">
        <f>[25]Dezembro!$G$27</f>
        <v>26</v>
      </c>
      <c r="Y29" s="11">
        <f>[25]Dezembro!$G$28</f>
        <v>34</v>
      </c>
      <c r="Z29" s="11">
        <f>[25]Dezembro!$G$29</f>
        <v>41</v>
      </c>
      <c r="AA29" s="11">
        <f>[25]Dezembro!$G$30</f>
        <v>34</v>
      </c>
      <c r="AB29" s="11" t="str">
        <f>[25]Dezembro!$G$31</f>
        <v>*</v>
      </c>
      <c r="AC29" s="11" t="str">
        <f>[25]Dezembro!$G$32</f>
        <v>*</v>
      </c>
      <c r="AD29" s="11" t="str">
        <f>[25]Dezembro!$G$33</f>
        <v>*</v>
      </c>
      <c r="AE29" s="11" t="str">
        <f>[25]Dezembro!$G$34</f>
        <v>*</v>
      </c>
      <c r="AF29" s="11" t="str">
        <f>[25]Dezembro!$G$35</f>
        <v>*</v>
      </c>
      <c r="AG29" s="14">
        <f t="shared" si="1"/>
        <v>26</v>
      </c>
      <c r="AH29" s="91">
        <f t="shared" si="2"/>
        <v>41.92307692307692</v>
      </c>
      <c r="AK29" t="s">
        <v>35</v>
      </c>
      <c r="AL29" t="s">
        <v>35</v>
      </c>
    </row>
    <row r="30" spans="1:39" hidden="1" x14ac:dyDescent="0.2">
      <c r="A30" s="57" t="s">
        <v>10</v>
      </c>
      <c r="B30" s="11" t="str">
        <f>[26]Dezembro!$G$5</f>
        <v>*</v>
      </c>
      <c r="C30" s="11" t="str">
        <f>[26]Dezembro!$G$6</f>
        <v>*</v>
      </c>
      <c r="D30" s="11" t="str">
        <f>[26]Dezembro!$G$7</f>
        <v>*</v>
      </c>
      <c r="E30" s="11" t="str">
        <f>[26]Dezembro!$G$8</f>
        <v>*</v>
      </c>
      <c r="F30" s="11" t="str">
        <f>[26]Dezembro!$G$9</f>
        <v>*</v>
      </c>
      <c r="G30" s="11" t="str">
        <f>[26]Dezembro!$G$10</f>
        <v>*</v>
      </c>
      <c r="H30" s="11" t="str">
        <f>[26]Dezembro!$G$11</f>
        <v>*</v>
      </c>
      <c r="I30" s="11" t="str">
        <f>[26]Dezembro!$G$12</f>
        <v>*</v>
      </c>
      <c r="J30" s="11" t="str">
        <f>[26]Dezembro!$G$13</f>
        <v>*</v>
      </c>
      <c r="K30" s="11" t="str">
        <f>[26]Dezembro!$G$14</f>
        <v>*</v>
      </c>
      <c r="L30" s="11" t="str">
        <f>[26]Dezembro!$G$15</f>
        <v>*</v>
      </c>
      <c r="M30" s="11" t="str">
        <f>[26]Dezembro!$G$16</f>
        <v>*</v>
      </c>
      <c r="N30" s="11" t="str">
        <f>[26]Dezembro!$G$17</f>
        <v>*</v>
      </c>
      <c r="O30" s="11" t="str">
        <f>[26]Dezembro!$G$18</f>
        <v>*</v>
      </c>
      <c r="P30" s="11" t="str">
        <f>[26]Dezembro!$G$19</f>
        <v>*</v>
      </c>
      <c r="Q30" s="11" t="str">
        <f>[26]Dezembro!$G$20</f>
        <v>*</v>
      </c>
      <c r="R30" s="11" t="str">
        <f>[26]Dezembro!$G$21</f>
        <v>*</v>
      </c>
      <c r="S30" s="11" t="str">
        <f>[26]Dezembro!$G$22</f>
        <v>*</v>
      </c>
      <c r="T30" s="11" t="str">
        <f>[26]Dezembro!$G$23</f>
        <v>*</v>
      </c>
      <c r="U30" s="11" t="str">
        <f>[26]Dezembro!$G$24</f>
        <v>*</v>
      </c>
      <c r="V30" s="11" t="str">
        <f>[26]Dezembro!$G$25</f>
        <v>*</v>
      </c>
      <c r="W30" s="11" t="str">
        <f>[26]Dezembro!$G$26</f>
        <v>*</v>
      </c>
      <c r="X30" s="11" t="str">
        <f>[26]Dezembro!$G$27</f>
        <v>*</v>
      </c>
      <c r="Y30" s="11" t="str">
        <f>[26]Dezembro!$G$28</f>
        <v>*</v>
      </c>
      <c r="Z30" s="11" t="str">
        <f>[26]Dezembro!$G$29</f>
        <v>*</v>
      </c>
      <c r="AA30" s="11" t="str">
        <f>[26]Dezembro!$G$30</f>
        <v>*</v>
      </c>
      <c r="AB30" s="11" t="str">
        <f>[26]Dezembro!$G$31</f>
        <v>*</v>
      </c>
      <c r="AC30" s="11" t="str">
        <f>[26]Dezembro!$G$32</f>
        <v>*</v>
      </c>
      <c r="AD30" s="11" t="str">
        <f>[26]Dezembro!$G$33</f>
        <v>*</v>
      </c>
      <c r="AE30" s="11" t="str">
        <f>[26]Dezembro!$G$34</f>
        <v>*</v>
      </c>
      <c r="AF30" s="11" t="str">
        <f>[26]Dezembro!$G$35</f>
        <v>*</v>
      </c>
      <c r="AG30" s="14">
        <f t="shared" si="1"/>
        <v>0</v>
      </c>
      <c r="AH30" s="91" t="e">
        <f t="shared" si="2"/>
        <v>#DIV/0!</v>
      </c>
      <c r="AK30" t="s">
        <v>35</v>
      </c>
      <c r="AL30" t="s">
        <v>35</v>
      </c>
    </row>
    <row r="31" spans="1:39" hidden="1" x14ac:dyDescent="0.2">
      <c r="A31" s="57" t="s">
        <v>158</v>
      </c>
      <c r="B31" s="11" t="str">
        <f>[27]Dezembro!$G$5</f>
        <v>*</v>
      </c>
      <c r="C31" s="11" t="str">
        <f>[27]Dezembro!$G$6</f>
        <v>*</v>
      </c>
      <c r="D31" s="11" t="str">
        <f>[27]Dezembro!$G$7</f>
        <v>*</v>
      </c>
      <c r="E31" s="11" t="str">
        <f>[27]Dezembro!$G$8</f>
        <v>*</v>
      </c>
      <c r="F31" s="11" t="str">
        <f>[27]Dezembro!$G$9</f>
        <v>*</v>
      </c>
      <c r="G31" s="11" t="str">
        <f>[27]Dezembro!$G$10</f>
        <v>*</v>
      </c>
      <c r="H31" s="11" t="str">
        <f>[27]Dezembro!$G$11</f>
        <v>*</v>
      </c>
      <c r="I31" s="11" t="str">
        <f>[27]Dezembro!$G$12</f>
        <v>*</v>
      </c>
      <c r="J31" s="11" t="str">
        <f>[27]Dezembro!$G$13</f>
        <v>*</v>
      </c>
      <c r="K31" s="11" t="str">
        <f>[27]Dezembro!$G$14</f>
        <v>*</v>
      </c>
      <c r="L31" s="11" t="str">
        <f>[27]Dezembro!$G$15</f>
        <v>*</v>
      </c>
      <c r="M31" s="11" t="str">
        <f>[27]Dezembro!$G$16</f>
        <v>*</v>
      </c>
      <c r="N31" s="11" t="str">
        <f>[27]Dezembro!$G$17</f>
        <v>*</v>
      </c>
      <c r="O31" s="11" t="str">
        <f>[27]Dezembro!$G$18</f>
        <v>*</v>
      </c>
      <c r="P31" s="11" t="str">
        <f>[27]Dezembro!$G$19</f>
        <v>*</v>
      </c>
      <c r="Q31" s="11" t="str">
        <f>[27]Dezembro!$G$20</f>
        <v>*</v>
      </c>
      <c r="R31" s="11" t="str">
        <f>[27]Dezembro!$G$21</f>
        <v>*</v>
      </c>
      <c r="S31" s="11" t="str">
        <f>[27]Dezembro!$G$22</f>
        <v>*</v>
      </c>
      <c r="T31" s="11" t="str">
        <f>[27]Dezembro!$G$23</f>
        <v>*</v>
      </c>
      <c r="U31" s="11" t="str">
        <f>[27]Dezembro!$G$24</f>
        <v>*</v>
      </c>
      <c r="V31" s="11" t="str">
        <f>[27]Dezembro!$G$25</f>
        <v>*</v>
      </c>
      <c r="W31" s="11" t="str">
        <f>[27]Dezembro!$G$26</f>
        <v>*</v>
      </c>
      <c r="X31" s="11" t="str">
        <f>[27]Dezembro!$G$27</f>
        <v>*</v>
      </c>
      <c r="Y31" s="11" t="str">
        <f>[27]Dezembro!$G$28</f>
        <v>*</v>
      </c>
      <c r="Z31" s="11" t="str">
        <f>[27]Dezembro!$G$29</f>
        <v>*</v>
      </c>
      <c r="AA31" s="11" t="str">
        <f>[27]Dezembro!$G$30</f>
        <v>*</v>
      </c>
      <c r="AB31" s="11" t="str">
        <f>[27]Dezembro!$G$31</f>
        <v>*</v>
      </c>
      <c r="AC31" s="11" t="str">
        <f>[27]Dezembro!$G$32</f>
        <v>*</v>
      </c>
      <c r="AD31" s="11" t="str">
        <f>[27]Dezembro!$G$33</f>
        <v>*</v>
      </c>
      <c r="AE31" s="11" t="str">
        <f>[27]Dezembro!$G$34</f>
        <v>*</v>
      </c>
      <c r="AF31" s="11" t="str">
        <f>[27]Dezembro!$G$35</f>
        <v>*</v>
      </c>
      <c r="AG31" s="14">
        <f t="shared" si="1"/>
        <v>0</v>
      </c>
      <c r="AH31" s="91" t="e">
        <f t="shared" si="2"/>
        <v>#DIV/0!</v>
      </c>
      <c r="AI31" s="12" t="s">
        <v>35</v>
      </c>
      <c r="AJ31" t="s">
        <v>35</v>
      </c>
      <c r="AL31" t="s">
        <v>35</v>
      </c>
    </row>
    <row r="32" spans="1:39" hidden="1" x14ac:dyDescent="0.2">
      <c r="A32" s="57" t="s">
        <v>11</v>
      </c>
      <c r="B32" s="11" t="str">
        <f>[28]Dezembro!$G$5</f>
        <v>*</v>
      </c>
      <c r="C32" s="11" t="str">
        <f>[28]Dezembro!$G$6</f>
        <v>*</v>
      </c>
      <c r="D32" s="11" t="str">
        <f>[28]Dezembro!$G$7</f>
        <v>*</v>
      </c>
      <c r="E32" s="11" t="str">
        <f>[28]Dezembro!$G$8</f>
        <v>*</v>
      </c>
      <c r="F32" s="11" t="str">
        <f>[28]Dezembro!$G$9</f>
        <v>*</v>
      </c>
      <c r="G32" s="11" t="str">
        <f>[28]Dezembro!$G$10</f>
        <v>*</v>
      </c>
      <c r="H32" s="11" t="str">
        <f>[28]Dezembro!$G$11</f>
        <v>*</v>
      </c>
      <c r="I32" s="11" t="str">
        <f>[28]Dezembro!$G$12</f>
        <v>*</v>
      </c>
      <c r="J32" s="11" t="str">
        <f>[28]Dezembro!$G$13</f>
        <v>*</v>
      </c>
      <c r="K32" s="11" t="str">
        <f>[28]Dezembro!$G$14</f>
        <v>*</v>
      </c>
      <c r="L32" s="11" t="str">
        <f>[28]Dezembro!$G$15</f>
        <v>*</v>
      </c>
      <c r="M32" s="11" t="str">
        <f>[28]Dezembro!$G$16</f>
        <v>*</v>
      </c>
      <c r="N32" s="11" t="str">
        <f>[28]Dezembro!$G$17</f>
        <v>*</v>
      </c>
      <c r="O32" s="11" t="str">
        <f>[28]Dezembro!$G$18</f>
        <v>*</v>
      </c>
      <c r="P32" s="11" t="str">
        <f>[28]Dezembro!$G$19</f>
        <v>*</v>
      </c>
      <c r="Q32" s="11" t="str">
        <f>[28]Dezembro!$G$20</f>
        <v>*</v>
      </c>
      <c r="R32" s="11" t="str">
        <f>[28]Dezembro!$G$21</f>
        <v>*</v>
      </c>
      <c r="S32" s="11" t="str">
        <f>[28]Dezembro!$G$22</f>
        <v>*</v>
      </c>
      <c r="T32" s="11" t="str">
        <f>[28]Dezembro!$G$23</f>
        <v>*</v>
      </c>
      <c r="U32" s="11" t="str">
        <f>[28]Dezembro!$G$24</f>
        <v>*</v>
      </c>
      <c r="V32" s="11" t="str">
        <f>[28]Dezembro!$G$25</f>
        <v>*</v>
      </c>
      <c r="W32" s="11" t="str">
        <f>[28]Dezembro!$G$26</f>
        <v>*</v>
      </c>
      <c r="X32" s="11" t="str">
        <f>[28]Dezembro!$G$27</f>
        <v>*</v>
      </c>
      <c r="Y32" s="11" t="str">
        <f>[28]Dezembro!$G$28</f>
        <v>*</v>
      </c>
      <c r="Z32" s="11" t="str">
        <f>[28]Dezembro!$G$29</f>
        <v>*</v>
      </c>
      <c r="AA32" s="11" t="str">
        <f>[28]Dezembro!$G$30</f>
        <v>*</v>
      </c>
      <c r="AB32" s="11" t="str">
        <f>[28]Dezembro!$G$31</f>
        <v>*</v>
      </c>
      <c r="AC32" s="11" t="str">
        <f>[28]Dezembro!$G$32</f>
        <v>*</v>
      </c>
      <c r="AD32" s="11" t="str">
        <f>[28]Dezembro!$G$33</f>
        <v>*</v>
      </c>
      <c r="AE32" s="11" t="str">
        <f>[28]Dezembro!$G$34</f>
        <v>*</v>
      </c>
      <c r="AF32" s="11" t="str">
        <f>[28]Dezembro!$G$35</f>
        <v>*</v>
      </c>
      <c r="AG32" s="14">
        <f t="shared" si="1"/>
        <v>0</v>
      </c>
      <c r="AH32" s="91" t="e">
        <f t="shared" si="2"/>
        <v>#DIV/0!</v>
      </c>
      <c r="AL32" t="s">
        <v>35</v>
      </c>
      <c r="AM32" s="12" t="s">
        <v>35</v>
      </c>
    </row>
    <row r="33" spans="1:39" s="5" customFormat="1" x14ac:dyDescent="0.2">
      <c r="A33" s="57" t="s">
        <v>12</v>
      </c>
      <c r="B33" s="11">
        <f>[29]Dezembro!$G$5</f>
        <v>34</v>
      </c>
      <c r="C33" s="11">
        <f>[29]Dezembro!$G$6</f>
        <v>35</v>
      </c>
      <c r="D33" s="11">
        <f>[29]Dezembro!$G$7</f>
        <v>45</v>
      </c>
      <c r="E33" s="11">
        <f>[29]Dezembro!$G$8</f>
        <v>47</v>
      </c>
      <c r="F33" s="11">
        <f>[29]Dezembro!$G$9</f>
        <v>48</v>
      </c>
      <c r="G33" s="11">
        <f>[29]Dezembro!$G$10</f>
        <v>47</v>
      </c>
      <c r="H33" s="11">
        <f>[29]Dezembro!$G$11</f>
        <v>41</v>
      </c>
      <c r="I33" s="11">
        <f>[29]Dezembro!$G$12</f>
        <v>34</v>
      </c>
      <c r="J33" s="11">
        <f>[29]Dezembro!$G$13</f>
        <v>35</v>
      </c>
      <c r="K33" s="11">
        <f>[29]Dezembro!$G$14</f>
        <v>51</v>
      </c>
      <c r="L33" s="11">
        <f>[29]Dezembro!$G$15</f>
        <v>57</v>
      </c>
      <c r="M33" s="11">
        <f>[29]Dezembro!$G$16</f>
        <v>35</v>
      </c>
      <c r="N33" s="11">
        <f>[29]Dezembro!$G$17</f>
        <v>31</v>
      </c>
      <c r="O33" s="11">
        <f>[29]Dezembro!$G$18</f>
        <v>26</v>
      </c>
      <c r="P33" s="11">
        <f>[29]Dezembro!$G$19</f>
        <v>31</v>
      </c>
      <c r="Q33" s="11">
        <f>[29]Dezembro!$G$20</f>
        <v>29</v>
      </c>
      <c r="R33" s="11">
        <f>[29]Dezembro!$G$21</f>
        <v>38</v>
      </c>
      <c r="S33" s="11">
        <f>[29]Dezembro!$G$22</f>
        <v>64</v>
      </c>
      <c r="T33" s="11">
        <f>[29]Dezembro!$G$23</f>
        <v>45</v>
      </c>
      <c r="U33" s="11">
        <f>[29]Dezembro!$G$24</f>
        <v>39</v>
      </c>
      <c r="V33" s="11">
        <f>[29]Dezembro!$G$25</f>
        <v>28</v>
      </c>
      <c r="W33" s="11">
        <f>[29]Dezembro!$G$26</f>
        <v>29</v>
      </c>
      <c r="X33" s="11">
        <f>[29]Dezembro!$G$27</f>
        <v>28</v>
      </c>
      <c r="Y33" s="11">
        <f>[29]Dezembro!$G$28</f>
        <v>58</v>
      </c>
      <c r="Z33" s="11">
        <f>[29]Dezembro!$G$29</f>
        <v>48</v>
      </c>
      <c r="AA33" s="11">
        <f>[29]Dezembro!$G$30</f>
        <v>36</v>
      </c>
      <c r="AB33" s="11">
        <f>[29]Dezembro!$G$31</f>
        <v>36</v>
      </c>
      <c r="AC33" s="11">
        <f>[29]Dezembro!$G$32</f>
        <v>52</v>
      </c>
      <c r="AD33" s="11">
        <f>[29]Dezembro!$G$33</f>
        <v>36</v>
      </c>
      <c r="AE33" s="11">
        <f>[29]Dezembro!$G$34</f>
        <v>35</v>
      </c>
      <c r="AF33" s="11">
        <f>[29]Dezembro!$G$35</f>
        <v>43</v>
      </c>
      <c r="AG33" s="14">
        <f t="shared" si="1"/>
        <v>26</v>
      </c>
      <c r="AH33" s="91">
        <f t="shared" si="2"/>
        <v>40.032258064516128</v>
      </c>
      <c r="AJ33" s="5" t="s">
        <v>35</v>
      </c>
    </row>
    <row r="34" spans="1:39" x14ac:dyDescent="0.2">
      <c r="A34" s="57" t="s">
        <v>13</v>
      </c>
      <c r="B34" s="11">
        <f>[30]Dezembro!$G$5</f>
        <v>41</v>
      </c>
      <c r="C34" s="11">
        <f>[30]Dezembro!$G$6</f>
        <v>41</v>
      </c>
      <c r="D34" s="11">
        <f>[30]Dezembro!$G$7</f>
        <v>56</v>
      </c>
      <c r="E34" s="11">
        <f>[30]Dezembro!$G$8</f>
        <v>47</v>
      </c>
      <c r="F34" s="11">
        <f>[30]Dezembro!$G$9</f>
        <v>49</v>
      </c>
      <c r="G34" s="11">
        <f>[30]Dezembro!$G$10</f>
        <v>41</v>
      </c>
      <c r="H34" s="11">
        <f>[30]Dezembro!$G$11</f>
        <v>37</v>
      </c>
      <c r="I34" s="11">
        <f>[30]Dezembro!$G$12</f>
        <v>32</v>
      </c>
      <c r="J34" s="11">
        <f>[30]Dezembro!$G$13</f>
        <v>31</v>
      </c>
      <c r="K34" s="11">
        <f>[30]Dezembro!$G$14</f>
        <v>53</v>
      </c>
      <c r="L34" s="11">
        <f>[30]Dezembro!$G$15</f>
        <v>54</v>
      </c>
      <c r="M34" s="11">
        <f>[30]Dezembro!$G$16</f>
        <v>36</v>
      </c>
      <c r="N34" s="11">
        <f>[30]Dezembro!$G$17</f>
        <v>29</v>
      </c>
      <c r="O34" s="11">
        <f>[30]Dezembro!$G$18</f>
        <v>34</v>
      </c>
      <c r="P34" s="11">
        <f>[30]Dezembro!$G$19</f>
        <v>36</v>
      </c>
      <c r="Q34" s="11">
        <f>[30]Dezembro!$G$20</f>
        <v>50</v>
      </c>
      <c r="R34" s="11">
        <f>[30]Dezembro!$G$21</f>
        <v>43</v>
      </c>
      <c r="S34" s="11">
        <f>[30]Dezembro!$G$22</f>
        <v>73</v>
      </c>
      <c r="T34" s="11">
        <f>[30]Dezembro!$G$23</f>
        <v>52</v>
      </c>
      <c r="U34" s="11">
        <f>[30]Dezembro!$G$24</f>
        <v>39</v>
      </c>
      <c r="V34" s="11">
        <f>[30]Dezembro!$G$25</f>
        <v>25</v>
      </c>
      <c r="W34" s="11">
        <f>[30]Dezembro!$G$26</f>
        <v>26</v>
      </c>
      <c r="X34" s="11">
        <f>[30]Dezembro!$G$27</f>
        <v>29</v>
      </c>
      <c r="Y34" s="11">
        <f>[30]Dezembro!$G$28</f>
        <v>57</v>
      </c>
      <c r="Z34" s="11">
        <f>[30]Dezembro!$G$29</f>
        <v>40</v>
      </c>
      <c r="AA34" s="11">
        <f>[30]Dezembro!$G$30</f>
        <v>34</v>
      </c>
      <c r="AB34" s="11">
        <f>[30]Dezembro!$G$31</f>
        <v>41</v>
      </c>
      <c r="AC34" s="11">
        <f>[30]Dezembro!$G$32</f>
        <v>45</v>
      </c>
      <c r="AD34" s="11">
        <f>[30]Dezembro!$G$33</f>
        <v>44</v>
      </c>
      <c r="AE34" s="11">
        <f>[30]Dezembro!$G$34</f>
        <v>47</v>
      </c>
      <c r="AF34" s="11">
        <f>[30]Dezembro!$G$35</f>
        <v>46</v>
      </c>
      <c r="AG34" s="14">
        <f t="shared" si="1"/>
        <v>25</v>
      </c>
      <c r="AH34" s="91">
        <f t="shared" si="2"/>
        <v>42.193548387096776</v>
      </c>
      <c r="AK34" t="s">
        <v>35</v>
      </c>
    </row>
    <row r="35" spans="1:39" x14ac:dyDescent="0.2">
      <c r="A35" s="57" t="s">
        <v>159</v>
      </c>
      <c r="B35" s="11">
        <f>[31]Dezembro!$G$5</f>
        <v>27</v>
      </c>
      <c r="C35" s="11">
        <f>[31]Dezembro!$G$6</f>
        <v>47</v>
      </c>
      <c r="D35" s="11">
        <f>[31]Dezembro!$G$7</f>
        <v>54</v>
      </c>
      <c r="E35" s="11">
        <f>[31]Dezembro!$G$8</f>
        <v>63</v>
      </c>
      <c r="F35" s="11">
        <f>[31]Dezembro!$G$9</f>
        <v>55</v>
      </c>
      <c r="G35" s="11">
        <f>[31]Dezembro!$G$10</f>
        <v>55</v>
      </c>
      <c r="H35" s="11">
        <f>[31]Dezembro!$G$11</f>
        <v>48</v>
      </c>
      <c r="I35" s="11">
        <f>[31]Dezembro!$G$12</f>
        <v>43</v>
      </c>
      <c r="J35" s="11">
        <f>[31]Dezembro!$G$13</f>
        <v>53</v>
      </c>
      <c r="K35" s="11">
        <f>[31]Dezembro!$G$14</f>
        <v>49</v>
      </c>
      <c r="L35" s="11">
        <f>[31]Dezembro!$G$15</f>
        <v>55</v>
      </c>
      <c r="M35" s="11">
        <f>[31]Dezembro!$G$16</f>
        <v>46</v>
      </c>
      <c r="N35" s="11">
        <f>[31]Dezembro!$G$17</f>
        <v>61</v>
      </c>
      <c r="O35" s="11">
        <f>[31]Dezembro!$G$18</f>
        <v>50</v>
      </c>
      <c r="P35" s="11">
        <f>[31]Dezembro!$G$19</f>
        <v>45</v>
      </c>
      <c r="Q35" s="11">
        <f>[31]Dezembro!$G$20</f>
        <v>36</v>
      </c>
      <c r="R35" s="11">
        <f>[31]Dezembro!$G$21</f>
        <v>32</v>
      </c>
      <c r="S35" s="11">
        <f>[31]Dezembro!$G$22</f>
        <v>73</v>
      </c>
      <c r="T35" s="11">
        <f>[31]Dezembro!$G$23</f>
        <v>58</v>
      </c>
      <c r="U35" s="11">
        <f>[31]Dezembro!$G$24</f>
        <v>49</v>
      </c>
      <c r="V35" s="11">
        <f>[31]Dezembro!$G$25</f>
        <v>35</v>
      </c>
      <c r="W35" s="11">
        <f>[31]Dezembro!$G$26</f>
        <v>37</v>
      </c>
      <c r="X35" s="11">
        <f>[31]Dezembro!$G$27</f>
        <v>33</v>
      </c>
      <c r="Y35" s="11">
        <f>[31]Dezembro!$G$28</f>
        <v>34</v>
      </c>
      <c r="Z35" s="11">
        <f>[31]Dezembro!$G$29</f>
        <v>56</v>
      </c>
      <c r="AA35" s="11">
        <f>[31]Dezembro!$G$30</f>
        <v>41</v>
      </c>
      <c r="AB35" s="11">
        <f>[31]Dezembro!$G$31</f>
        <v>39</v>
      </c>
      <c r="AC35" s="11">
        <f>[31]Dezembro!$G$32</f>
        <v>46</v>
      </c>
      <c r="AD35" s="11">
        <f>[31]Dezembro!$G$33</f>
        <v>37</v>
      </c>
      <c r="AE35" s="11">
        <f>[31]Dezembro!$G$34</f>
        <v>40</v>
      </c>
      <c r="AF35" s="11">
        <f>[31]Dezembro!$G$35</f>
        <v>55</v>
      </c>
      <c r="AG35" s="14">
        <f t="shared" si="1"/>
        <v>27</v>
      </c>
      <c r="AH35" s="91">
        <f t="shared" si="2"/>
        <v>46.838709677419352</v>
      </c>
      <c r="AM35" t="s">
        <v>35</v>
      </c>
    </row>
    <row r="36" spans="1:39" hidden="1" x14ac:dyDescent="0.2">
      <c r="A36" s="57" t="s">
        <v>130</v>
      </c>
      <c r="B36" s="11" t="str">
        <f>[32]Dezembro!$G$5</f>
        <v>*</v>
      </c>
      <c r="C36" s="11" t="str">
        <f>[32]Dezembro!$G$6</f>
        <v>*</v>
      </c>
      <c r="D36" s="11" t="str">
        <f>[32]Dezembro!$G$7</f>
        <v>*</v>
      </c>
      <c r="E36" s="11" t="str">
        <f>[32]Dezembro!$G$8</f>
        <v>*</v>
      </c>
      <c r="F36" s="11" t="str">
        <f>[32]Dezembro!$G$9</f>
        <v>*</v>
      </c>
      <c r="G36" s="11" t="str">
        <f>[32]Dezembro!$G$10</f>
        <v>*</v>
      </c>
      <c r="H36" s="11" t="str">
        <f>[32]Dezembro!$G$11</f>
        <v>*</v>
      </c>
      <c r="I36" s="11" t="str">
        <f>[32]Dezembro!$G$12</f>
        <v>*</v>
      </c>
      <c r="J36" s="11" t="str">
        <f>[32]Dezembro!$G$13</f>
        <v>*</v>
      </c>
      <c r="K36" s="11" t="str">
        <f>[32]Dezembro!$G$14</f>
        <v>*</v>
      </c>
      <c r="L36" s="11" t="str">
        <f>[32]Dezembro!$G$15</f>
        <v>*</v>
      </c>
      <c r="M36" s="11" t="str">
        <f>[32]Dezembro!$G$16</f>
        <v>*</v>
      </c>
      <c r="N36" s="11" t="str">
        <f>[32]Dezembro!$G$17</f>
        <v>*</v>
      </c>
      <c r="O36" s="11" t="str">
        <f>[32]Dezembro!$G$18</f>
        <v>*</v>
      </c>
      <c r="P36" s="11" t="str">
        <f>[32]Dezembro!$G$19</f>
        <v>*</v>
      </c>
      <c r="Q36" s="11" t="str">
        <f>[32]Dezembro!$G$20</f>
        <v>*</v>
      </c>
      <c r="R36" s="11" t="str">
        <f>[32]Dezembro!$G$21</f>
        <v>*</v>
      </c>
      <c r="S36" s="11" t="str">
        <f>[32]Dezembro!$G$22</f>
        <v>*</v>
      </c>
      <c r="T36" s="11" t="str">
        <f>[32]Dezembro!$G$23</f>
        <v>*</v>
      </c>
      <c r="U36" s="11" t="str">
        <f>[32]Dezembro!$G$24</f>
        <v>*</v>
      </c>
      <c r="V36" s="11" t="str">
        <f>[32]Dezembro!$G$25</f>
        <v>*</v>
      </c>
      <c r="W36" s="11" t="str">
        <f>[32]Dezembro!$G$26</f>
        <v>*</v>
      </c>
      <c r="X36" s="11" t="str">
        <f>[32]Dezembro!$G$27</f>
        <v>*</v>
      </c>
      <c r="Y36" s="11" t="str">
        <f>[32]Dezembro!$G$28</f>
        <v>*</v>
      </c>
      <c r="Z36" s="11" t="str">
        <f>[32]Dezembro!$G$29</f>
        <v>*</v>
      </c>
      <c r="AA36" s="11" t="str">
        <f>[32]Dezembro!$G$30</f>
        <v>*</v>
      </c>
      <c r="AB36" s="11" t="str">
        <f>[32]Dezembro!$G$31</f>
        <v>*</v>
      </c>
      <c r="AC36" s="11" t="str">
        <f>[32]Dezembro!$G$32</f>
        <v>*</v>
      </c>
      <c r="AD36" s="11" t="str">
        <f>[32]Dezembro!$G$33</f>
        <v>*</v>
      </c>
      <c r="AE36" s="11" t="str">
        <f>[32]Dezembro!$G$34</f>
        <v>*</v>
      </c>
      <c r="AF36" s="11" t="str">
        <f>[32]Dezembro!$G$35</f>
        <v>*</v>
      </c>
      <c r="AG36" s="14">
        <f t="shared" si="1"/>
        <v>0</v>
      </c>
      <c r="AH36" s="91" t="e">
        <f t="shared" si="2"/>
        <v>#DIV/0!</v>
      </c>
      <c r="AM36" t="s">
        <v>35</v>
      </c>
    </row>
    <row r="37" spans="1:39" x14ac:dyDescent="0.2">
      <c r="A37" s="57" t="s">
        <v>14</v>
      </c>
      <c r="B37" s="11">
        <f>[33]Dezembro!$G$5</f>
        <v>46</v>
      </c>
      <c r="C37" s="11">
        <f>[33]Dezembro!$G$6</f>
        <v>30</v>
      </c>
      <c r="D37" s="11">
        <f>[33]Dezembro!$G$7</f>
        <v>52</v>
      </c>
      <c r="E37" s="11">
        <f>[33]Dezembro!$G$8</f>
        <v>68</v>
      </c>
      <c r="F37" s="11">
        <f>[33]Dezembro!$G$9</f>
        <v>38</v>
      </c>
      <c r="G37" s="11">
        <f>[33]Dezembro!$G$10</f>
        <v>53</v>
      </c>
      <c r="H37" s="11">
        <f>[33]Dezembro!$G$11</f>
        <v>56</v>
      </c>
      <c r="I37" s="11">
        <f>[33]Dezembro!$G$12</f>
        <v>42</v>
      </c>
      <c r="J37" s="11">
        <f>[33]Dezembro!$G$13</f>
        <v>41</v>
      </c>
      <c r="K37" s="11">
        <f>[33]Dezembro!$G$14</f>
        <v>39</v>
      </c>
      <c r="L37" s="11">
        <f>[33]Dezembro!$G$15</f>
        <v>49</v>
      </c>
      <c r="M37" s="11">
        <f>[33]Dezembro!$G$16</f>
        <v>44</v>
      </c>
      <c r="N37" s="11">
        <f>[33]Dezembro!$G$17</f>
        <v>54</v>
      </c>
      <c r="O37" s="11">
        <f>[33]Dezembro!$G$18</f>
        <v>49</v>
      </c>
      <c r="P37" s="11">
        <f>[33]Dezembro!$G$19</f>
        <v>49</v>
      </c>
      <c r="Q37" s="11">
        <f>[33]Dezembro!$G$20</f>
        <v>49</v>
      </c>
      <c r="R37" s="11">
        <f>[33]Dezembro!$G$21</f>
        <v>48</v>
      </c>
      <c r="S37" s="11">
        <f>[33]Dezembro!$G$22</f>
        <v>46</v>
      </c>
      <c r="T37" s="11">
        <f>[33]Dezembro!$G$23</f>
        <v>51</v>
      </c>
      <c r="U37" s="11">
        <f>[33]Dezembro!$G$24</f>
        <v>46</v>
      </c>
      <c r="V37" s="11">
        <f>[33]Dezembro!$G$25</f>
        <v>42</v>
      </c>
      <c r="W37" s="11">
        <f>[33]Dezembro!$G$26</f>
        <v>38</v>
      </c>
      <c r="X37" s="11">
        <f>[33]Dezembro!$G$27</f>
        <v>30</v>
      </c>
      <c r="Y37" s="11">
        <f>[33]Dezembro!$G$28</f>
        <v>38</v>
      </c>
      <c r="Z37" s="11">
        <f>[33]Dezembro!$G$29</f>
        <v>46</v>
      </c>
      <c r="AA37" s="11">
        <f>[33]Dezembro!$G$30</f>
        <v>49</v>
      </c>
      <c r="AB37" s="11">
        <f>[33]Dezembro!$G$31</f>
        <v>38</v>
      </c>
      <c r="AC37" s="11">
        <f>[33]Dezembro!$G$32</f>
        <v>44</v>
      </c>
      <c r="AD37" s="11">
        <f>[33]Dezembro!$G$33</f>
        <v>55</v>
      </c>
      <c r="AE37" s="11">
        <f>[33]Dezembro!$G$34</f>
        <v>53</v>
      </c>
      <c r="AF37" s="11">
        <f>[33]Dezembro!$G$35</f>
        <v>56</v>
      </c>
      <c r="AG37" s="14">
        <f t="shared" si="1"/>
        <v>30</v>
      </c>
      <c r="AH37" s="91">
        <f t="shared" si="2"/>
        <v>46.41935483870968</v>
      </c>
    </row>
    <row r="38" spans="1:39" hidden="1" x14ac:dyDescent="0.2">
      <c r="A38" s="57" t="s">
        <v>160</v>
      </c>
      <c r="B38" s="11" t="str">
        <f>[34]Dezembro!$G$5</f>
        <v>*</v>
      </c>
      <c r="C38" s="11" t="str">
        <f>[34]Dezembro!$G$6</f>
        <v>*</v>
      </c>
      <c r="D38" s="11" t="str">
        <f>[34]Dezembro!$G$7</f>
        <v>*</v>
      </c>
      <c r="E38" s="11" t="str">
        <f>[34]Dezembro!$G$8</f>
        <v>*</v>
      </c>
      <c r="F38" s="11" t="str">
        <f>[34]Dezembro!$G$9</f>
        <v>*</v>
      </c>
      <c r="G38" s="11" t="str">
        <f>[34]Dezembro!$G$10</f>
        <v>*</v>
      </c>
      <c r="H38" s="11" t="str">
        <f>[34]Dezembro!$G$11</f>
        <v>*</v>
      </c>
      <c r="I38" s="11" t="str">
        <f>[34]Dezembro!$G$12</f>
        <v>*</v>
      </c>
      <c r="J38" s="11" t="str">
        <f>[34]Dezembro!$G$13</f>
        <v>*</v>
      </c>
      <c r="K38" s="11" t="str">
        <f>[34]Dezembro!$G$14</f>
        <v>*</v>
      </c>
      <c r="L38" s="11" t="str">
        <f>[34]Dezembro!$G$15</f>
        <v>*</v>
      </c>
      <c r="M38" s="11" t="str">
        <f>[34]Dezembro!$G$16</f>
        <v>*</v>
      </c>
      <c r="N38" s="11" t="str">
        <f>[34]Dezembro!$G$17</f>
        <v>*</v>
      </c>
      <c r="O38" s="11" t="str">
        <f>[34]Dezembro!$G$18</f>
        <v>*</v>
      </c>
      <c r="P38" s="11" t="str">
        <f>[34]Dezembro!$G$19</f>
        <v>*</v>
      </c>
      <c r="Q38" s="11" t="str">
        <f>[34]Dezembro!$G$20</f>
        <v>*</v>
      </c>
      <c r="R38" s="11" t="str">
        <f>[34]Dezembro!$G$21</f>
        <v>*</v>
      </c>
      <c r="S38" s="11" t="str">
        <f>[34]Dezembro!$G$22</f>
        <v>*</v>
      </c>
      <c r="T38" s="11" t="str">
        <f>[34]Dezembro!$G$23</f>
        <v>*</v>
      </c>
      <c r="U38" s="11" t="str">
        <f>[34]Dezembro!$G$24</f>
        <v>*</v>
      </c>
      <c r="V38" s="11" t="str">
        <f>[34]Dezembro!$G$25</f>
        <v>*</v>
      </c>
      <c r="W38" s="11" t="str">
        <f>[34]Dezembro!$G$26</f>
        <v>*</v>
      </c>
      <c r="X38" s="11" t="str">
        <f>[34]Dezembro!$G$27</f>
        <v>*</v>
      </c>
      <c r="Y38" s="11" t="str">
        <f>[34]Dezembro!$G$28</f>
        <v>*</v>
      </c>
      <c r="Z38" s="11" t="str">
        <f>[34]Dezembro!$G$29</f>
        <v>*</v>
      </c>
      <c r="AA38" s="11" t="str">
        <f>[34]Dezembro!$G$30</f>
        <v>*</v>
      </c>
      <c r="AB38" s="11" t="str">
        <f>[34]Dezembro!$G$31</f>
        <v>*</v>
      </c>
      <c r="AC38" s="11" t="str">
        <f>[34]Dezembro!$G$32</f>
        <v>*</v>
      </c>
      <c r="AD38" s="11" t="str">
        <f>[34]Dezembro!$G$33</f>
        <v>*</v>
      </c>
      <c r="AE38" s="11" t="str">
        <f>[34]Dezembro!$G$34</f>
        <v>*</v>
      </c>
      <c r="AF38" s="11" t="str">
        <f>[34]Dezembro!$G$35</f>
        <v>*</v>
      </c>
      <c r="AG38" s="14">
        <f t="shared" si="1"/>
        <v>0</v>
      </c>
      <c r="AH38" s="91" t="e">
        <f t="shared" si="2"/>
        <v>#DIV/0!</v>
      </c>
      <c r="AJ38" t="s">
        <v>35</v>
      </c>
      <c r="AK38" t="s">
        <v>35</v>
      </c>
    </row>
    <row r="39" spans="1:39" x14ac:dyDescent="0.2">
      <c r="A39" s="57" t="s">
        <v>15</v>
      </c>
      <c r="B39" s="11">
        <f>[35]Dezembro!$G$5</f>
        <v>35</v>
      </c>
      <c r="C39" s="11">
        <f>[35]Dezembro!$G$6</f>
        <v>54</v>
      </c>
      <c r="D39" s="11">
        <f>[35]Dezembro!$G$7</f>
        <v>52</v>
      </c>
      <c r="E39" s="11">
        <f>[35]Dezembro!$G$8</f>
        <v>53</v>
      </c>
      <c r="F39" s="11">
        <f>[35]Dezembro!$G$9</f>
        <v>54</v>
      </c>
      <c r="G39" s="11">
        <f>[35]Dezembro!$G$10</f>
        <v>43</v>
      </c>
      <c r="H39" s="11">
        <f>[35]Dezembro!$G$11</f>
        <v>42</v>
      </c>
      <c r="I39" s="11">
        <f>[35]Dezembro!$G$12</f>
        <v>43</v>
      </c>
      <c r="J39" s="11">
        <f>[35]Dezembro!$G$13</f>
        <v>40</v>
      </c>
      <c r="K39" s="11">
        <f>[35]Dezembro!$G$14</f>
        <v>56</v>
      </c>
      <c r="L39" s="11">
        <f>[35]Dezembro!$G$15</f>
        <v>62</v>
      </c>
      <c r="M39" s="11">
        <f>[35]Dezembro!$G$16</f>
        <v>50</v>
      </c>
      <c r="N39" s="11">
        <f>[35]Dezembro!$G$17</f>
        <v>54</v>
      </c>
      <c r="O39" s="11">
        <f>[35]Dezembro!$G$18</f>
        <v>37</v>
      </c>
      <c r="P39" s="11">
        <f>[35]Dezembro!$G$19</f>
        <v>53</v>
      </c>
      <c r="Q39" s="11">
        <f>[35]Dezembro!$G$20</f>
        <v>29</v>
      </c>
      <c r="R39" s="11">
        <f>[35]Dezembro!$G$21</f>
        <v>39</v>
      </c>
      <c r="S39" s="11">
        <f>[35]Dezembro!$G$22</f>
        <v>77</v>
      </c>
      <c r="T39" s="11">
        <f>[35]Dezembro!$G$23</f>
        <v>55</v>
      </c>
      <c r="U39" s="11">
        <f>[35]Dezembro!$G$24</f>
        <v>39</v>
      </c>
      <c r="V39" s="11">
        <f>[35]Dezembro!$G$25</f>
        <v>34</v>
      </c>
      <c r="W39" s="11">
        <f>[35]Dezembro!$G$26</f>
        <v>33</v>
      </c>
      <c r="X39" s="11">
        <f>[35]Dezembro!$G$27</f>
        <v>33</v>
      </c>
      <c r="Y39" s="11">
        <f>[35]Dezembro!$G$28</f>
        <v>46</v>
      </c>
      <c r="Z39" s="11">
        <f>[35]Dezembro!$G$29</f>
        <v>59</v>
      </c>
      <c r="AA39" s="11">
        <f>[35]Dezembro!$G$30</f>
        <v>46</v>
      </c>
      <c r="AB39" s="11">
        <f>[35]Dezembro!$G$31</f>
        <v>37</v>
      </c>
      <c r="AC39" s="11">
        <f>[35]Dezembro!$G$32</f>
        <v>48</v>
      </c>
      <c r="AD39" s="11">
        <f>[35]Dezembro!$G$33</f>
        <v>31</v>
      </c>
      <c r="AE39" s="11">
        <f>[35]Dezembro!$G$34</f>
        <v>32</v>
      </c>
      <c r="AF39" s="11">
        <f>[35]Dezembro!$G$35</f>
        <v>42</v>
      </c>
      <c r="AG39" s="14">
        <f t="shared" si="1"/>
        <v>29</v>
      </c>
      <c r="AH39" s="91">
        <f t="shared" si="2"/>
        <v>45.41935483870968</v>
      </c>
      <c r="AI39" s="12" t="s">
        <v>35</v>
      </c>
      <c r="AK39" t="s">
        <v>35</v>
      </c>
      <c r="AL39" t="s">
        <v>35</v>
      </c>
      <c r="AM39" t="s">
        <v>35</v>
      </c>
    </row>
    <row r="40" spans="1:39" hidden="1" x14ac:dyDescent="0.2">
      <c r="A40" s="57" t="s">
        <v>16</v>
      </c>
      <c r="B40" s="11" t="str">
        <f>[36]Dezembro!$G$5</f>
        <v>*</v>
      </c>
      <c r="C40" s="11" t="str">
        <f>[36]Dezembro!$G$6</f>
        <v>*</v>
      </c>
      <c r="D40" s="11" t="str">
        <f>[36]Dezembro!$G$7</f>
        <v>*</v>
      </c>
      <c r="E40" s="11" t="str">
        <f>[36]Dezembro!$G$8</f>
        <v>*</v>
      </c>
      <c r="F40" s="11" t="str">
        <f>[36]Dezembro!$G$9</f>
        <v>*</v>
      </c>
      <c r="G40" s="11" t="str">
        <f>[36]Dezembro!$G$10</f>
        <v>*</v>
      </c>
      <c r="H40" s="11" t="str">
        <f>[36]Dezembro!$G$11</f>
        <v>*</v>
      </c>
      <c r="I40" s="11" t="str">
        <f>[36]Dezembro!$G$12</f>
        <v>*</v>
      </c>
      <c r="J40" s="11" t="str">
        <f>[36]Dezembro!$G$13</f>
        <v>*</v>
      </c>
      <c r="K40" s="11" t="str">
        <f>[36]Dezembro!$G$14</f>
        <v>*</v>
      </c>
      <c r="L40" s="11" t="str">
        <f>[36]Dezembro!$G$15</f>
        <v>*</v>
      </c>
      <c r="M40" s="11" t="str">
        <f>[36]Dezembro!$G$16</f>
        <v>*</v>
      </c>
      <c r="N40" s="11" t="str">
        <f>[36]Dezembro!$G$17</f>
        <v>*</v>
      </c>
      <c r="O40" s="11" t="str">
        <f>[36]Dezembro!$G$18</f>
        <v>*</v>
      </c>
      <c r="P40" s="11" t="str">
        <f>[36]Dezembro!$G$19</f>
        <v>*</v>
      </c>
      <c r="Q40" s="11" t="str">
        <f>[36]Dezembro!$G$20</f>
        <v>*</v>
      </c>
      <c r="R40" s="11" t="str">
        <f>[36]Dezembro!$G$21</f>
        <v>*</v>
      </c>
      <c r="S40" s="11" t="str">
        <f>[36]Dezembro!$G$22</f>
        <v>*</v>
      </c>
      <c r="T40" s="11" t="str">
        <f>[36]Dezembro!$G$23</f>
        <v>*</v>
      </c>
      <c r="U40" s="11" t="str">
        <f>[36]Dezembro!$G$24</f>
        <v>*</v>
      </c>
      <c r="V40" s="11" t="str">
        <f>[36]Dezembro!$G$25</f>
        <v>*</v>
      </c>
      <c r="W40" s="11" t="str">
        <f>[36]Dezembro!$G$26</f>
        <v>*</v>
      </c>
      <c r="X40" s="11" t="str">
        <f>[36]Dezembro!$G$27</f>
        <v>*</v>
      </c>
      <c r="Y40" s="11" t="str">
        <f>[36]Dezembro!$G$28</f>
        <v>*</v>
      </c>
      <c r="Z40" s="11" t="str">
        <f>[36]Dezembro!$G$29</f>
        <v>*</v>
      </c>
      <c r="AA40" s="11" t="str">
        <f>[36]Dezembro!$G$30</f>
        <v>*</v>
      </c>
      <c r="AB40" s="11" t="str">
        <f>[36]Dezembro!$G$31</f>
        <v>*</v>
      </c>
      <c r="AC40" s="11" t="str">
        <f>[36]Dezembro!$G$32</f>
        <v>*</v>
      </c>
      <c r="AD40" s="11" t="str">
        <f>[36]Dezembro!$G$33</f>
        <v>*</v>
      </c>
      <c r="AE40" s="11" t="str">
        <f>[36]Dezembro!$G$34</f>
        <v>*</v>
      </c>
      <c r="AF40" s="11" t="str">
        <f>[36]Dezembro!$G$35</f>
        <v>*</v>
      </c>
      <c r="AG40" s="14">
        <f t="shared" si="1"/>
        <v>0</v>
      </c>
      <c r="AH40" s="91" t="e">
        <f t="shared" si="2"/>
        <v>#DIV/0!</v>
      </c>
      <c r="AL40" t="s">
        <v>35</v>
      </c>
    </row>
    <row r="41" spans="1:39" x14ac:dyDescent="0.2">
      <c r="A41" s="57" t="s">
        <v>161</v>
      </c>
      <c r="B41" s="11">
        <f>[37]Dezembro!$G$5</f>
        <v>37</v>
      </c>
      <c r="C41" s="11">
        <f>[37]Dezembro!$G$6</f>
        <v>41</v>
      </c>
      <c r="D41" s="11">
        <f>[37]Dezembro!$G$7</f>
        <v>47</v>
      </c>
      <c r="E41" s="11">
        <f>[37]Dezembro!$G$8</f>
        <v>60</v>
      </c>
      <c r="F41" s="11">
        <f>[37]Dezembro!$G$9</f>
        <v>54</v>
      </c>
      <c r="G41" s="11">
        <f>[37]Dezembro!$G$10</f>
        <v>46</v>
      </c>
      <c r="H41" s="11">
        <f>[37]Dezembro!$G$11</f>
        <v>48</v>
      </c>
      <c r="I41" s="11">
        <f>[37]Dezembro!$G$12</f>
        <v>48</v>
      </c>
      <c r="J41" s="11">
        <f>[37]Dezembro!$G$13</f>
        <v>53</v>
      </c>
      <c r="K41" s="11">
        <f>[37]Dezembro!$G$14</f>
        <v>52</v>
      </c>
      <c r="L41" s="11">
        <f>[37]Dezembro!$G$15</f>
        <v>48</v>
      </c>
      <c r="M41" s="11">
        <f>[37]Dezembro!$G$16</f>
        <v>42</v>
      </c>
      <c r="N41" s="11">
        <f>[37]Dezembro!$G$17</f>
        <v>42</v>
      </c>
      <c r="O41" s="11">
        <f>[37]Dezembro!$G$18</f>
        <v>45</v>
      </c>
      <c r="P41" s="11">
        <f>[37]Dezembro!$E$19</f>
        <v>75.541666666666671</v>
      </c>
      <c r="Q41" s="11">
        <f>[37]Dezembro!$G$20</f>
        <v>42</v>
      </c>
      <c r="R41" s="11">
        <f>[37]Dezembro!$G$21</f>
        <v>35</v>
      </c>
      <c r="S41" s="11">
        <f>[37]Dezembro!$G$22</f>
        <v>56</v>
      </c>
      <c r="T41" s="11">
        <f>[37]Dezembro!$G$23</f>
        <v>56</v>
      </c>
      <c r="U41" s="11">
        <f>[37]Dezembro!$G$24</f>
        <v>39</v>
      </c>
      <c r="V41" s="11">
        <f>[37]Dezembro!$G$25</f>
        <v>32</v>
      </c>
      <c r="W41" s="11">
        <f>[37]Dezembro!$G$26</f>
        <v>33</v>
      </c>
      <c r="X41" s="11">
        <f>[37]Dezembro!$G$27</f>
        <v>29</v>
      </c>
      <c r="Y41" s="11">
        <f>[37]Dezembro!$G$28</f>
        <v>39</v>
      </c>
      <c r="Z41" s="11">
        <f>[37]Dezembro!$G$29</f>
        <v>49</v>
      </c>
      <c r="AA41" s="11">
        <f>[37]Dezembro!$G$30</f>
        <v>44</v>
      </c>
      <c r="AB41" s="11">
        <f>[37]Dezembro!$G$31</f>
        <v>37</v>
      </c>
      <c r="AC41" s="11">
        <f>[37]Dezembro!$G$32</f>
        <v>61</v>
      </c>
      <c r="AD41" s="11">
        <f>[37]Dezembro!$G$33</f>
        <v>43</v>
      </c>
      <c r="AE41" s="11">
        <f>[37]Dezembro!$G$34</f>
        <v>41</v>
      </c>
      <c r="AF41" s="11">
        <f>[37]Dezembro!$G$35</f>
        <v>50</v>
      </c>
      <c r="AG41" s="14">
        <f t="shared" si="1"/>
        <v>29</v>
      </c>
      <c r="AH41" s="91">
        <f t="shared" si="2"/>
        <v>45.952956989247305</v>
      </c>
      <c r="AJ41" t="s">
        <v>35</v>
      </c>
      <c r="AL41" t="s">
        <v>35</v>
      </c>
    </row>
    <row r="42" spans="1:39" x14ac:dyDescent="0.2">
      <c r="A42" s="57" t="s">
        <v>17</v>
      </c>
      <c r="B42" s="11">
        <f>[38]Dezembro!$G$5</f>
        <v>32</v>
      </c>
      <c r="C42" s="11">
        <f>[38]Dezembro!$G$6</f>
        <v>42</v>
      </c>
      <c r="D42" s="11">
        <f>[38]Dezembro!$G$7</f>
        <v>53</v>
      </c>
      <c r="E42" s="11">
        <f>[38]Dezembro!$G$8</f>
        <v>65</v>
      </c>
      <c r="F42" s="11">
        <f>[38]Dezembro!$G$9</f>
        <v>56</v>
      </c>
      <c r="G42" s="11">
        <f>[38]Dezembro!$G$10</f>
        <v>49</v>
      </c>
      <c r="H42" s="11">
        <f>[38]Dezembro!$G$11</f>
        <v>46</v>
      </c>
      <c r="I42" s="11">
        <f>[38]Dezembro!$G$12</f>
        <v>45</v>
      </c>
      <c r="J42" s="11">
        <f>[38]Dezembro!$G$13</f>
        <v>51</v>
      </c>
      <c r="K42" s="11">
        <f>[38]Dezembro!$G$14</f>
        <v>52</v>
      </c>
      <c r="L42" s="11">
        <f>[38]Dezembro!$G$15</f>
        <v>61</v>
      </c>
      <c r="M42" s="11">
        <f>[38]Dezembro!$G$16</f>
        <v>54</v>
      </c>
      <c r="N42" s="11">
        <f>[38]Dezembro!$G$17</f>
        <v>65</v>
      </c>
      <c r="O42" s="11">
        <f>[38]Dezembro!$G$18</f>
        <v>48</v>
      </c>
      <c r="P42" s="11">
        <f>[38]Dezembro!$G$19</f>
        <v>49</v>
      </c>
      <c r="Q42" s="11">
        <f>[38]Dezembro!$G$20</f>
        <v>33</v>
      </c>
      <c r="R42" s="11">
        <f>[38]Dezembro!$G$21</f>
        <v>39</v>
      </c>
      <c r="S42" s="11">
        <f>[38]Dezembro!$G$22</f>
        <v>80</v>
      </c>
      <c r="T42" s="11">
        <f>[38]Dezembro!$G$23</f>
        <v>57</v>
      </c>
      <c r="U42" s="11">
        <f>[38]Dezembro!$G$24</f>
        <v>48</v>
      </c>
      <c r="V42" s="11">
        <f>[38]Dezembro!$G$25</f>
        <v>41</v>
      </c>
      <c r="W42" s="11">
        <f>[38]Dezembro!$G$26</f>
        <v>37</v>
      </c>
      <c r="X42" s="11">
        <f>[38]Dezembro!$G$27</f>
        <v>33</v>
      </c>
      <c r="Y42" s="11">
        <f>[38]Dezembro!$G$28</f>
        <v>40</v>
      </c>
      <c r="Z42" s="11">
        <f>[38]Dezembro!$G$29</f>
        <v>60</v>
      </c>
      <c r="AA42" s="11">
        <f>[38]Dezembro!$G$30</f>
        <v>45</v>
      </c>
      <c r="AB42" s="11">
        <f>[38]Dezembro!$G$31</f>
        <v>35</v>
      </c>
      <c r="AC42" s="11">
        <f>[38]Dezembro!$G$32</f>
        <v>49</v>
      </c>
      <c r="AD42" s="11">
        <f>[38]Dezembro!$G$33</f>
        <v>29</v>
      </c>
      <c r="AE42" s="11">
        <f>[38]Dezembro!$G$34</f>
        <v>34</v>
      </c>
      <c r="AF42" s="11">
        <f>[38]Dezembro!$G$35</f>
        <v>48</v>
      </c>
      <c r="AG42" s="14">
        <f t="shared" si="1"/>
        <v>29</v>
      </c>
      <c r="AH42" s="91">
        <f t="shared" si="2"/>
        <v>47.612903225806448</v>
      </c>
    </row>
    <row r="43" spans="1:39" x14ac:dyDescent="0.2">
      <c r="A43" s="57" t="s">
        <v>143</v>
      </c>
      <c r="B43" s="11">
        <f>[39]Dezembro!$G$5</f>
        <v>35</v>
      </c>
      <c r="C43" s="11">
        <f>[39]Dezembro!$G$6</f>
        <v>50</v>
      </c>
      <c r="D43" s="11">
        <f>[39]Dezembro!$G$7</f>
        <v>52</v>
      </c>
      <c r="E43" s="11">
        <f>[39]Dezembro!$G$8</f>
        <v>91</v>
      </c>
      <c r="F43" s="11">
        <f>[39]Dezembro!$G$9</f>
        <v>50</v>
      </c>
      <c r="G43" s="11">
        <f>[39]Dezembro!$G$10</f>
        <v>61</v>
      </c>
      <c r="H43" s="11">
        <f>[39]Dezembro!$G$11</f>
        <v>59</v>
      </c>
      <c r="I43" s="11">
        <f>[39]Dezembro!$G$12</f>
        <v>53</v>
      </c>
      <c r="J43" s="11">
        <f>[39]Dezembro!$G$13</f>
        <v>51</v>
      </c>
      <c r="K43" s="11">
        <f>[39]Dezembro!$G$14</f>
        <v>47</v>
      </c>
      <c r="L43" s="11">
        <f>[39]Dezembro!$G$15</f>
        <v>54</v>
      </c>
      <c r="M43" s="11">
        <f>[39]Dezembro!$G$16</f>
        <v>48</v>
      </c>
      <c r="N43" s="11">
        <f>[39]Dezembro!$G$17</f>
        <v>64</v>
      </c>
      <c r="O43" s="11">
        <f>[39]Dezembro!$G$18</f>
        <v>58</v>
      </c>
      <c r="P43" s="11">
        <f>[39]Dezembro!$G$19</f>
        <v>45</v>
      </c>
      <c r="Q43" s="11">
        <f>[39]Dezembro!$G$20</f>
        <v>38</v>
      </c>
      <c r="R43" s="11">
        <f>[39]Dezembro!$G$21</f>
        <v>35</v>
      </c>
      <c r="S43" s="11">
        <f>[39]Dezembro!$G$22</f>
        <v>49</v>
      </c>
      <c r="T43" s="11">
        <f>[39]Dezembro!$G$23</f>
        <v>61</v>
      </c>
      <c r="U43" s="11">
        <f>[39]Dezembro!$G$24</f>
        <v>49</v>
      </c>
      <c r="V43" s="11">
        <f>[39]Dezembro!$G$25</f>
        <v>46</v>
      </c>
      <c r="W43" s="11">
        <f>[39]Dezembro!$G$26</f>
        <v>41</v>
      </c>
      <c r="X43" s="11">
        <f>[39]Dezembro!$G$27</f>
        <v>31</v>
      </c>
      <c r="Y43" s="11">
        <f>[39]Dezembro!$G$28</f>
        <v>40</v>
      </c>
      <c r="Z43" s="11">
        <f>[39]Dezembro!$G$29</f>
        <v>58</v>
      </c>
      <c r="AA43" s="11">
        <f>[39]Dezembro!$G$30</f>
        <v>49</v>
      </c>
      <c r="AB43" s="11">
        <f>[39]Dezembro!$G$31</f>
        <v>46</v>
      </c>
      <c r="AC43" s="11">
        <f>[39]Dezembro!$G$32</f>
        <v>50</v>
      </c>
      <c r="AD43" s="11">
        <f>[39]Dezembro!$G$33</f>
        <v>41</v>
      </c>
      <c r="AE43" s="11">
        <f>[39]Dezembro!$G$34</f>
        <v>43</v>
      </c>
      <c r="AF43" s="11">
        <f>[39]Dezembro!$G$35</f>
        <v>45</v>
      </c>
      <c r="AG43" s="14">
        <f t="shared" si="1"/>
        <v>31</v>
      </c>
      <c r="AH43" s="91">
        <f t="shared" si="2"/>
        <v>49.677419354838712</v>
      </c>
      <c r="AJ43" t="s">
        <v>35</v>
      </c>
      <c r="AL43" t="s">
        <v>35</v>
      </c>
      <c r="AM43" t="s">
        <v>35</v>
      </c>
    </row>
    <row r="44" spans="1:39" x14ac:dyDescent="0.2">
      <c r="A44" s="57" t="s">
        <v>18</v>
      </c>
      <c r="B44" s="11">
        <f>[40]Dezembro!$G$5</f>
        <v>39</v>
      </c>
      <c r="C44" s="11">
        <f>[40]Dezembro!$G$6</f>
        <v>34</v>
      </c>
      <c r="D44" s="11">
        <f>[40]Dezembro!$G$7</f>
        <v>54</v>
      </c>
      <c r="E44" s="11">
        <f>[40]Dezembro!$G$8</f>
        <v>69</v>
      </c>
      <c r="F44" s="11">
        <f>[40]Dezembro!$G$9</f>
        <v>65</v>
      </c>
      <c r="G44" s="11">
        <f>[40]Dezembro!$G$10</f>
        <v>52</v>
      </c>
      <c r="H44" s="11">
        <f>[40]Dezembro!$G$11</f>
        <v>56</v>
      </c>
      <c r="I44" s="11">
        <f>[40]Dezembro!$G$12</f>
        <v>54</v>
      </c>
      <c r="J44" s="11">
        <f>[40]Dezembro!$G$13</f>
        <v>51</v>
      </c>
      <c r="K44" s="11">
        <f>[40]Dezembro!$G$14</f>
        <v>73</v>
      </c>
      <c r="L44" s="11">
        <f>[40]Dezembro!$G$15</f>
        <v>65</v>
      </c>
      <c r="M44" s="11">
        <f>[40]Dezembro!$G$16</f>
        <v>58</v>
      </c>
      <c r="N44" s="11">
        <f>[40]Dezembro!$G$17</f>
        <v>56</v>
      </c>
      <c r="O44" s="11">
        <f>[40]Dezembro!$G$18</f>
        <v>55</v>
      </c>
      <c r="P44" s="11">
        <f>[40]Dezembro!$G$19</f>
        <v>57</v>
      </c>
      <c r="Q44" s="11">
        <f>[40]Dezembro!$G$20</f>
        <v>60</v>
      </c>
      <c r="R44" s="11">
        <f>[40]Dezembro!$G$21</f>
        <v>53</v>
      </c>
      <c r="S44" s="11">
        <f>[40]Dezembro!$G$22</f>
        <v>67</v>
      </c>
      <c r="T44" s="11">
        <f>[40]Dezembro!$G$23</f>
        <v>64</v>
      </c>
      <c r="U44" s="11">
        <f>[40]Dezembro!$G$24</f>
        <v>55</v>
      </c>
      <c r="V44" s="11">
        <f>[40]Dezembro!$G$25</f>
        <v>39</v>
      </c>
      <c r="W44" s="11">
        <f>[40]Dezembro!$G$26</f>
        <v>38</v>
      </c>
      <c r="X44" s="11">
        <f>[40]Dezembro!$G$27</f>
        <v>34</v>
      </c>
      <c r="Y44" s="11">
        <f>[40]Dezembro!$G$28</f>
        <v>50</v>
      </c>
      <c r="Z44" s="11">
        <f>[40]Dezembro!$G$29</f>
        <v>52</v>
      </c>
      <c r="AA44" s="11">
        <f>[40]Dezembro!$G$30</f>
        <v>50</v>
      </c>
      <c r="AB44" s="11">
        <f>[40]Dezembro!$G$31</f>
        <v>50</v>
      </c>
      <c r="AC44" s="11">
        <f>[40]Dezembro!$G$32</f>
        <v>54</v>
      </c>
      <c r="AD44" s="11">
        <f>[40]Dezembro!$G$33</f>
        <v>53</v>
      </c>
      <c r="AE44" s="11">
        <f>[40]Dezembro!$G$34</f>
        <v>52</v>
      </c>
      <c r="AF44" s="11">
        <f>[40]Dezembro!$G$35</f>
        <v>56</v>
      </c>
      <c r="AG44" s="14">
        <f t="shared" si="1"/>
        <v>34</v>
      </c>
      <c r="AH44" s="91">
        <f t="shared" si="2"/>
        <v>53.70967741935484</v>
      </c>
    </row>
    <row r="45" spans="1:39" hidden="1" x14ac:dyDescent="0.2">
      <c r="A45" s="128" t="s">
        <v>148</v>
      </c>
      <c r="B45" s="11" t="str">
        <f>[41]Dezembro!$G$5</f>
        <v>*</v>
      </c>
      <c r="C45" s="11" t="str">
        <f>[41]Dezembro!$G$6</f>
        <v>*</v>
      </c>
      <c r="D45" s="11" t="str">
        <f>[41]Dezembro!$G$7</f>
        <v>*</v>
      </c>
      <c r="E45" s="11" t="str">
        <f>[41]Dezembro!$G$8</f>
        <v>*</v>
      </c>
      <c r="F45" s="11" t="str">
        <f>[41]Dezembro!$G$9</f>
        <v>*</v>
      </c>
      <c r="G45" s="11" t="str">
        <f>[41]Dezembro!$G$10</f>
        <v>*</v>
      </c>
      <c r="H45" s="11" t="str">
        <f>[41]Dezembro!$G$11</f>
        <v>*</v>
      </c>
      <c r="I45" s="11" t="str">
        <f>[41]Dezembro!$G$12</f>
        <v>*</v>
      </c>
      <c r="J45" s="11" t="str">
        <f>[41]Dezembro!$G$13</f>
        <v>*</v>
      </c>
      <c r="K45" s="11" t="str">
        <f>[41]Dezembro!$G$14</f>
        <v>*</v>
      </c>
      <c r="L45" s="11" t="str">
        <f>[41]Dezembro!$G$15</f>
        <v>*</v>
      </c>
      <c r="M45" s="11" t="str">
        <f>[41]Dezembro!$G$16</f>
        <v>*</v>
      </c>
      <c r="N45" s="11" t="str">
        <f>[41]Dezembro!$G$17</f>
        <v>*</v>
      </c>
      <c r="O45" s="11" t="str">
        <f>[41]Dezembro!$G$18</f>
        <v>*</v>
      </c>
      <c r="P45" s="11" t="str">
        <f>[41]Dezembro!$G$19</f>
        <v>*</v>
      </c>
      <c r="Q45" s="11" t="str">
        <f>[41]Dezembro!$G$20</f>
        <v>*</v>
      </c>
      <c r="R45" s="11" t="str">
        <f>[41]Dezembro!$G$21</f>
        <v>*</v>
      </c>
      <c r="S45" s="11" t="str">
        <f>[41]Dezembro!$G$22</f>
        <v>*</v>
      </c>
      <c r="T45" s="11" t="str">
        <f>[41]Dezembro!$G$23</f>
        <v>*</v>
      </c>
      <c r="U45" s="11" t="str">
        <f>[41]Dezembro!$G$24</f>
        <v>*</v>
      </c>
      <c r="V45" s="11" t="str">
        <f>[41]Dezembro!$G$25</f>
        <v>*</v>
      </c>
      <c r="W45" s="11" t="str">
        <f>[41]Dezembro!$G$26</f>
        <v>*</v>
      </c>
      <c r="X45" s="11" t="str">
        <f>[41]Dezembro!$G$27</f>
        <v>*</v>
      </c>
      <c r="Y45" s="11" t="str">
        <f>[41]Dezembro!$G$28</f>
        <v>*</v>
      </c>
      <c r="Z45" s="11" t="str">
        <f>[41]Dezembro!$G$29</f>
        <v>*</v>
      </c>
      <c r="AA45" s="11" t="str">
        <f>[41]Dezembro!$G$30</f>
        <v>*</v>
      </c>
      <c r="AB45" s="11" t="str">
        <f>[41]Dezembro!$G$31</f>
        <v>*</v>
      </c>
      <c r="AC45" s="11" t="str">
        <f>[41]Dezembro!$G$32</f>
        <v>*</v>
      </c>
      <c r="AD45" s="11" t="str">
        <f>[41]Dezembro!$G$33</f>
        <v>*</v>
      </c>
      <c r="AE45" s="11" t="str">
        <f>[41]Dezembro!$G$34</f>
        <v>*</v>
      </c>
      <c r="AF45" s="11" t="str">
        <f>[41]Dezembro!$G$35</f>
        <v>*</v>
      </c>
      <c r="AG45" s="14">
        <f t="shared" si="1"/>
        <v>0</v>
      </c>
      <c r="AH45" s="91" t="e">
        <f t="shared" si="2"/>
        <v>#DIV/0!</v>
      </c>
      <c r="AJ45" s="12" t="s">
        <v>35</v>
      </c>
      <c r="AL45" t="s">
        <v>35</v>
      </c>
    </row>
    <row r="46" spans="1:39" x14ac:dyDescent="0.2">
      <c r="A46" s="57" t="s">
        <v>19</v>
      </c>
      <c r="B46" s="11">
        <f>[42]Dezembro!$G$5</f>
        <v>39</v>
      </c>
      <c r="C46" s="11">
        <f>[42]Dezembro!$G$6</f>
        <v>49</v>
      </c>
      <c r="D46" s="11">
        <f>[42]Dezembro!$G$7</f>
        <v>47</v>
      </c>
      <c r="E46" s="11">
        <f>[42]Dezembro!$G$8</f>
        <v>51</v>
      </c>
      <c r="F46" s="11">
        <f>[42]Dezembro!$G$9</f>
        <v>41</v>
      </c>
      <c r="G46" s="11">
        <f>[42]Dezembro!$G$10</f>
        <v>42</v>
      </c>
      <c r="H46" s="11">
        <f>[42]Dezembro!$G$11</f>
        <v>48</v>
      </c>
      <c r="I46" s="11">
        <f>[42]Dezembro!$G$12</f>
        <v>48</v>
      </c>
      <c r="J46" s="11">
        <f>[42]Dezembro!$G$13</f>
        <v>52</v>
      </c>
      <c r="K46" s="11">
        <f>[42]Dezembro!$G$14</f>
        <v>50</v>
      </c>
      <c r="L46" s="11">
        <f>[42]Dezembro!$G$15</f>
        <v>53</v>
      </c>
      <c r="M46" s="11">
        <f>[42]Dezembro!$G$16</f>
        <v>44</v>
      </c>
      <c r="N46" s="11">
        <f>[42]Dezembro!$G$17</f>
        <v>49</v>
      </c>
      <c r="O46" s="11">
        <f>[42]Dezembro!$G$18</f>
        <v>30</v>
      </c>
      <c r="P46" s="11">
        <f>[42]Dezembro!$G$19</f>
        <v>39</v>
      </c>
      <c r="Q46" s="11">
        <f>[42]Dezembro!$G$20</f>
        <v>32</v>
      </c>
      <c r="R46" s="11">
        <f>[42]Dezembro!$G$21</f>
        <v>34</v>
      </c>
      <c r="S46" s="11">
        <f>[42]Dezembro!$G$22</f>
        <v>69</v>
      </c>
      <c r="T46" s="11">
        <f>[42]Dezembro!$G$23</f>
        <v>56</v>
      </c>
      <c r="U46" s="11">
        <f>[42]Dezembro!$G$24</f>
        <v>36</v>
      </c>
      <c r="V46" s="11">
        <f>[42]Dezembro!$G$25</f>
        <v>41</v>
      </c>
      <c r="W46" s="11">
        <f>[42]Dezembro!$G$26</f>
        <v>40</v>
      </c>
      <c r="X46" s="11">
        <f>[42]Dezembro!$G$27</f>
        <v>33</v>
      </c>
      <c r="Y46" s="11">
        <f>[42]Dezembro!$G$28</f>
        <v>44</v>
      </c>
      <c r="Z46" s="11">
        <f>[42]Dezembro!$G$29</f>
        <v>55</v>
      </c>
      <c r="AA46" s="11">
        <f>[42]Dezembro!$G$30</f>
        <v>36</v>
      </c>
      <c r="AB46" s="11">
        <f>[42]Dezembro!$G$31</f>
        <v>38</v>
      </c>
      <c r="AC46" s="11">
        <f>[42]Dezembro!$G$32</f>
        <v>51</v>
      </c>
      <c r="AD46" s="11">
        <f>[42]Dezembro!$G$33</f>
        <v>27</v>
      </c>
      <c r="AE46" s="11">
        <f>[42]Dezembro!$G$34</f>
        <v>26</v>
      </c>
      <c r="AF46" s="11">
        <f>[42]Dezembro!$G$35</f>
        <v>33</v>
      </c>
      <c r="AG46" s="14">
        <f t="shared" si="1"/>
        <v>26</v>
      </c>
      <c r="AH46" s="91">
        <f t="shared" si="2"/>
        <v>43</v>
      </c>
      <c r="AI46" s="12" t="s">
        <v>35</v>
      </c>
      <c r="AJ46" t="s">
        <v>35</v>
      </c>
      <c r="AK46" t="s">
        <v>35</v>
      </c>
      <c r="AL46" t="s">
        <v>35</v>
      </c>
    </row>
    <row r="47" spans="1:39" x14ac:dyDescent="0.2">
      <c r="A47" s="57" t="s">
        <v>23</v>
      </c>
      <c r="B47" s="11">
        <f>[43]Dezembro!$G$5</f>
        <v>38</v>
      </c>
      <c r="C47" s="11">
        <f>[43]Dezembro!$G$6</f>
        <v>51</v>
      </c>
      <c r="D47" s="11">
        <f>[43]Dezembro!$G$7</f>
        <v>52</v>
      </c>
      <c r="E47" s="11">
        <f>[43]Dezembro!$G$8</f>
        <v>53</v>
      </c>
      <c r="F47" s="11">
        <f>[43]Dezembro!$G$9</f>
        <v>62</v>
      </c>
      <c r="G47" s="11">
        <f>[43]Dezembro!$G$10</f>
        <v>54</v>
      </c>
      <c r="H47" s="11">
        <f>[43]Dezembro!$G$11</f>
        <v>39</v>
      </c>
      <c r="I47" s="11">
        <f>[43]Dezembro!$G$12</f>
        <v>39</v>
      </c>
      <c r="J47" s="11">
        <f>[43]Dezembro!$G$13</f>
        <v>41</v>
      </c>
      <c r="K47" s="11">
        <f>[43]Dezembro!$G$14</f>
        <v>52</v>
      </c>
      <c r="L47" s="11">
        <f>[43]Dezembro!$G$15</f>
        <v>55</v>
      </c>
      <c r="M47" s="11">
        <f>[43]Dezembro!$G$16</f>
        <v>48</v>
      </c>
      <c r="N47" s="11">
        <f>[43]Dezembro!$G$17</f>
        <v>47</v>
      </c>
      <c r="O47" s="11">
        <f>[43]Dezembro!$G$18</f>
        <v>37</v>
      </c>
      <c r="P47" s="11">
        <f>[43]Dezembro!$G$19</f>
        <v>34</v>
      </c>
      <c r="Q47" s="11">
        <f>[43]Dezembro!$G$20</f>
        <v>29</v>
      </c>
      <c r="R47" s="11">
        <f>[43]Dezembro!$G$21</f>
        <v>33</v>
      </c>
      <c r="S47" s="11">
        <f>[43]Dezembro!$G$22</f>
        <v>79</v>
      </c>
      <c r="T47" s="11">
        <f>[43]Dezembro!$G$23</f>
        <v>75</v>
      </c>
      <c r="U47" s="11">
        <f>[43]Dezembro!$G$24</f>
        <v>46</v>
      </c>
      <c r="V47" s="11">
        <f>[43]Dezembro!$G$25</f>
        <v>34</v>
      </c>
      <c r="W47" s="11">
        <f>[43]Dezembro!$G$26</f>
        <v>32</v>
      </c>
      <c r="X47" s="11">
        <f>[43]Dezembro!$G$27</f>
        <v>31</v>
      </c>
      <c r="Y47" s="11">
        <f>[43]Dezembro!$G$28</f>
        <v>40</v>
      </c>
      <c r="Z47" s="11">
        <f>[43]Dezembro!$G$29</f>
        <v>58</v>
      </c>
      <c r="AA47" s="11">
        <f>[43]Dezembro!$G$30</f>
        <v>44</v>
      </c>
      <c r="AB47" s="11">
        <f>[43]Dezembro!$G$31</f>
        <v>41</v>
      </c>
      <c r="AC47" s="11">
        <f>[43]Dezembro!$G$32</f>
        <v>52</v>
      </c>
      <c r="AD47" s="11">
        <f>[43]Dezembro!$G$33</f>
        <v>32</v>
      </c>
      <c r="AE47" s="11">
        <f>[43]Dezembro!$G$34</f>
        <v>30</v>
      </c>
      <c r="AF47" s="11">
        <f>[43]Dezembro!$G$35</f>
        <v>40</v>
      </c>
      <c r="AG47" s="14">
        <f t="shared" si="1"/>
        <v>29</v>
      </c>
      <c r="AH47" s="91">
        <f t="shared" si="2"/>
        <v>45.096774193548384</v>
      </c>
      <c r="AL47" t="s">
        <v>35</v>
      </c>
    </row>
    <row r="48" spans="1:39" x14ac:dyDescent="0.2">
      <c r="A48" s="57" t="s">
        <v>34</v>
      </c>
      <c r="B48" s="11">
        <f>[44]Dezembro!$G$5</f>
        <v>33</v>
      </c>
      <c r="C48" s="11">
        <f>[44]Dezembro!$G$6</f>
        <v>44</v>
      </c>
      <c r="D48" s="11">
        <f>[44]Dezembro!$G$7</f>
        <v>51</v>
      </c>
      <c r="E48" s="11">
        <f>[44]Dezembro!$G$8</f>
        <v>46</v>
      </c>
      <c r="F48" s="11">
        <f>[44]Dezembro!$G$9</f>
        <v>48</v>
      </c>
      <c r="G48" s="11">
        <f>[44]Dezembro!$G$10</f>
        <v>42</v>
      </c>
      <c r="H48" s="11">
        <f>[44]Dezembro!$G$11</f>
        <v>49</v>
      </c>
      <c r="I48" s="11">
        <f>[44]Dezembro!$G$12</f>
        <v>39</v>
      </c>
      <c r="J48" s="11">
        <f>[44]Dezembro!$G$13</f>
        <v>43</v>
      </c>
      <c r="K48" s="11">
        <f>[44]Dezembro!$G$14</f>
        <v>68</v>
      </c>
      <c r="L48" s="11">
        <f>[44]Dezembro!$G$15</f>
        <v>54</v>
      </c>
      <c r="M48" s="11">
        <f>[44]Dezembro!$G$16</f>
        <v>40</v>
      </c>
      <c r="N48" s="11">
        <f>[44]Dezembro!$G$17</f>
        <v>41</v>
      </c>
      <c r="O48" s="11">
        <f>[44]Dezembro!$G$18</f>
        <v>60</v>
      </c>
      <c r="P48" s="11">
        <f>[44]Dezembro!$G$19</f>
        <v>56</v>
      </c>
      <c r="Q48" s="11">
        <f>[44]Dezembro!$G$20</f>
        <v>64</v>
      </c>
      <c r="R48" s="11">
        <f>[44]Dezembro!$G$21</f>
        <v>42</v>
      </c>
      <c r="S48" s="11">
        <f>[44]Dezembro!$G$22</f>
        <v>52</v>
      </c>
      <c r="T48" s="11">
        <f>[44]Dezembro!$G$23</f>
        <v>56</v>
      </c>
      <c r="U48" s="11">
        <f>[44]Dezembro!$G$24</f>
        <v>48</v>
      </c>
      <c r="V48" s="11">
        <f>[44]Dezembro!$G$25</f>
        <v>48</v>
      </c>
      <c r="W48" s="11">
        <f>[44]Dezembro!$G$26</f>
        <v>47</v>
      </c>
      <c r="X48" s="11">
        <f>[44]Dezembro!$G$27</f>
        <v>45</v>
      </c>
      <c r="Y48" s="11">
        <f>[44]Dezembro!$G$28</f>
        <v>48</v>
      </c>
      <c r="Z48" s="11">
        <f>[44]Dezembro!$G$29</f>
        <v>55</v>
      </c>
      <c r="AA48" s="11">
        <f>[44]Dezembro!$G$30</f>
        <v>57</v>
      </c>
      <c r="AB48" s="11">
        <f>[44]Dezembro!$G$31</f>
        <v>51</v>
      </c>
      <c r="AC48" s="11">
        <f>[44]Dezembro!$G$32</f>
        <v>54</v>
      </c>
      <c r="AD48" s="11">
        <f>[44]Dezembro!$G$33</f>
        <v>66</v>
      </c>
      <c r="AE48" s="11">
        <f>[44]Dezembro!$G$34</f>
        <v>52</v>
      </c>
      <c r="AF48" s="11">
        <f>[44]Dezembro!$G$35</f>
        <v>56</v>
      </c>
      <c r="AG48" s="14">
        <f t="shared" si="1"/>
        <v>33</v>
      </c>
      <c r="AH48" s="91">
        <f t="shared" si="2"/>
        <v>50.161290322580648</v>
      </c>
      <c r="AI48" s="12" t="s">
        <v>35</v>
      </c>
      <c r="AJ48" t="s">
        <v>35</v>
      </c>
      <c r="AK48" t="s">
        <v>35</v>
      </c>
    </row>
    <row r="49" spans="1:40" x14ac:dyDescent="0.2">
      <c r="A49" s="57" t="s">
        <v>20</v>
      </c>
      <c r="B49" s="11">
        <f>[45]Dezembro!$G$5</f>
        <v>28</v>
      </c>
      <c r="C49" s="11">
        <f>[45]Dezembro!$G$6</f>
        <v>38</v>
      </c>
      <c r="D49" s="11">
        <f>[45]Dezembro!$G$7</f>
        <v>43</v>
      </c>
      <c r="E49" s="11">
        <f>[45]Dezembro!$G$8</f>
        <v>73</v>
      </c>
      <c r="F49" s="11">
        <f>[45]Dezembro!$G$9</f>
        <v>52</v>
      </c>
      <c r="G49" s="11">
        <f>[45]Dezembro!$G$10</f>
        <v>49</v>
      </c>
      <c r="H49" s="11">
        <f>[45]Dezembro!$G$11</f>
        <v>51</v>
      </c>
      <c r="I49" s="11">
        <f>[45]Dezembro!$G$12</f>
        <v>43</v>
      </c>
      <c r="J49" s="11">
        <f>[45]Dezembro!$G$13</f>
        <v>33</v>
      </c>
      <c r="K49" s="11">
        <f>[45]Dezembro!$G$14</f>
        <v>34</v>
      </c>
      <c r="L49" s="11">
        <f>[45]Dezembro!$G$15</f>
        <v>37</v>
      </c>
      <c r="M49" s="11">
        <f>[45]Dezembro!$G$16</f>
        <v>69</v>
      </c>
      <c r="N49" s="11">
        <f>[45]Dezembro!$G$17</f>
        <v>65</v>
      </c>
      <c r="O49" s="11">
        <f>[45]Dezembro!$G$18</f>
        <v>42</v>
      </c>
      <c r="P49" s="11">
        <f>[45]Dezembro!$G$19</f>
        <v>31</v>
      </c>
      <c r="Q49" s="11">
        <f>[45]Dezembro!$G$20</f>
        <v>35</v>
      </c>
      <c r="R49" s="11">
        <f>[45]Dezembro!$G$21</f>
        <v>31</v>
      </c>
      <c r="S49" s="11">
        <f>[45]Dezembro!$G$22</f>
        <v>41</v>
      </c>
      <c r="T49" s="11">
        <f>[45]Dezembro!$G$23</f>
        <v>50</v>
      </c>
      <c r="U49" s="11">
        <f>[45]Dezembro!$G$24</f>
        <v>42</v>
      </c>
      <c r="V49" s="11">
        <f>[45]Dezembro!$G$25</f>
        <v>37</v>
      </c>
      <c r="W49" s="11">
        <f>[45]Dezembro!$G$26</f>
        <v>32</v>
      </c>
      <c r="X49" s="11">
        <f>[45]Dezembro!$G$27</f>
        <v>27</v>
      </c>
      <c r="Y49" s="11">
        <f>[45]Dezembro!$G$28</f>
        <v>25</v>
      </c>
      <c r="Z49" s="11">
        <f>[45]Dezembro!$G$29</f>
        <v>42</v>
      </c>
      <c r="AA49" s="11">
        <f>[45]Dezembro!$G$30</f>
        <v>42</v>
      </c>
      <c r="AB49" s="11">
        <f>[45]Dezembro!$G$31</f>
        <v>39</v>
      </c>
      <c r="AC49" s="11">
        <f>[45]Dezembro!$G$32</f>
        <v>45</v>
      </c>
      <c r="AD49" s="11">
        <f>[45]Dezembro!$G$33</f>
        <v>46</v>
      </c>
      <c r="AE49" s="11">
        <f>[45]Dezembro!$G$34</f>
        <v>35</v>
      </c>
      <c r="AF49" s="11">
        <f>[45]Dezembro!$G$35</f>
        <v>46</v>
      </c>
      <c r="AG49" s="14">
        <f t="shared" si="1"/>
        <v>25</v>
      </c>
      <c r="AH49" s="91">
        <f t="shared" si="2"/>
        <v>42.032258064516128</v>
      </c>
      <c r="AJ49" t="s">
        <v>35</v>
      </c>
    </row>
    <row r="50" spans="1:40" s="5" customFormat="1" ht="17.100000000000001" customHeight="1" x14ac:dyDescent="0.2">
      <c r="A50" s="106" t="s">
        <v>214</v>
      </c>
      <c r="B50" s="13">
        <f t="shared" ref="B50:AE50" si="3">MIN(B5:B49)</f>
        <v>27</v>
      </c>
      <c r="C50" s="13">
        <f t="shared" si="3"/>
        <v>29</v>
      </c>
      <c r="D50" s="13">
        <f t="shared" si="3"/>
        <v>36</v>
      </c>
      <c r="E50" s="13">
        <f t="shared" si="3"/>
        <v>44</v>
      </c>
      <c r="F50" s="13">
        <f t="shared" si="3"/>
        <v>35</v>
      </c>
      <c r="G50" s="13">
        <f t="shared" si="3"/>
        <v>35</v>
      </c>
      <c r="H50" s="13">
        <f t="shared" si="3"/>
        <v>27</v>
      </c>
      <c r="I50" s="13">
        <f t="shared" si="3"/>
        <v>24</v>
      </c>
      <c r="J50" s="13">
        <f t="shared" si="3"/>
        <v>22</v>
      </c>
      <c r="K50" s="13">
        <f t="shared" si="3"/>
        <v>34</v>
      </c>
      <c r="L50" s="13">
        <f t="shared" si="3"/>
        <v>37</v>
      </c>
      <c r="M50" s="13">
        <f t="shared" si="3"/>
        <v>35</v>
      </c>
      <c r="N50" s="13">
        <f t="shared" si="3"/>
        <v>29</v>
      </c>
      <c r="O50" s="13">
        <f t="shared" si="3"/>
        <v>26</v>
      </c>
      <c r="P50" s="13">
        <f t="shared" si="3"/>
        <v>30</v>
      </c>
      <c r="Q50" s="13">
        <f t="shared" si="3"/>
        <v>27</v>
      </c>
      <c r="R50" s="13">
        <f t="shared" si="3"/>
        <v>28</v>
      </c>
      <c r="S50" s="13">
        <f t="shared" si="3"/>
        <v>41</v>
      </c>
      <c r="T50" s="13">
        <f t="shared" si="3"/>
        <v>45</v>
      </c>
      <c r="U50" s="13">
        <f t="shared" si="3"/>
        <v>33</v>
      </c>
      <c r="V50" s="13">
        <f t="shared" si="3"/>
        <v>25</v>
      </c>
      <c r="W50" s="13">
        <f t="shared" si="3"/>
        <v>23</v>
      </c>
      <c r="X50" s="13">
        <f t="shared" si="3"/>
        <v>24</v>
      </c>
      <c r="Y50" s="13">
        <f t="shared" si="3"/>
        <v>25</v>
      </c>
      <c r="Z50" s="13">
        <f t="shared" si="3"/>
        <v>35</v>
      </c>
      <c r="AA50" s="13">
        <f t="shared" si="3"/>
        <v>34</v>
      </c>
      <c r="AB50" s="13">
        <f t="shared" si="3"/>
        <v>31</v>
      </c>
      <c r="AC50" s="13">
        <f t="shared" si="3"/>
        <v>32</v>
      </c>
      <c r="AD50" s="13">
        <f t="shared" si="3"/>
        <v>22</v>
      </c>
      <c r="AE50" s="13">
        <f t="shared" si="3"/>
        <v>24</v>
      </c>
      <c r="AF50" s="13">
        <f t="shared" ref="AF50" si="4">MIN(AF5:AF49)</f>
        <v>25</v>
      </c>
      <c r="AG50" s="14">
        <v>22</v>
      </c>
      <c r="AH50" s="131"/>
      <c r="AL50" s="5" t="s">
        <v>35</v>
      </c>
    </row>
    <row r="51" spans="1:40" x14ac:dyDescent="0.2">
      <c r="A51" s="145" t="s">
        <v>241</v>
      </c>
      <c r="B51" s="145"/>
      <c r="C51" s="145"/>
      <c r="D51" s="145"/>
      <c r="E51" s="145"/>
      <c r="F51" s="145"/>
      <c r="G51" s="47"/>
      <c r="H51" s="140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60" t="s">
        <v>35</v>
      </c>
      <c r="AF51" s="60"/>
      <c r="AG51" s="51"/>
      <c r="AH51" s="53"/>
    </row>
    <row r="52" spans="1:40" x14ac:dyDescent="0.2">
      <c r="A52" s="141" t="s">
        <v>240</v>
      </c>
      <c r="B52" s="141"/>
      <c r="C52" s="141"/>
      <c r="D52" s="141"/>
      <c r="E52" s="141"/>
      <c r="F52" s="141"/>
      <c r="G52" s="141"/>
      <c r="H52" s="141"/>
      <c r="I52" s="4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148"/>
      <c r="U52" s="148"/>
      <c r="V52" s="148"/>
      <c r="W52" s="148"/>
      <c r="X52" s="148"/>
      <c r="Y52" s="88"/>
      <c r="Z52" s="88"/>
      <c r="AA52" s="88"/>
      <c r="AB52" s="88"/>
      <c r="AC52" s="88"/>
      <c r="AD52" s="88"/>
      <c r="AE52" s="88"/>
      <c r="AF52" s="109"/>
      <c r="AG52" s="51"/>
      <c r="AH52" s="50"/>
      <c r="AJ52" s="12" t="s">
        <v>35</v>
      </c>
      <c r="AL52" t="s">
        <v>35</v>
      </c>
    </row>
    <row r="53" spans="1:40" x14ac:dyDescent="0.2">
      <c r="A53" s="49"/>
      <c r="B53" s="140"/>
      <c r="C53" s="140"/>
      <c r="D53" s="140"/>
      <c r="E53" s="140"/>
      <c r="F53" s="140"/>
      <c r="G53" s="140"/>
      <c r="H53" s="140"/>
      <c r="I53" s="88"/>
      <c r="J53" s="89"/>
      <c r="K53" s="89"/>
      <c r="L53" s="89"/>
      <c r="M53" s="89"/>
      <c r="N53" s="89"/>
      <c r="O53" s="89"/>
      <c r="P53" s="89"/>
      <c r="Q53" s="88"/>
      <c r="R53" s="88"/>
      <c r="S53" s="88"/>
      <c r="T53" s="143"/>
      <c r="U53" s="143"/>
      <c r="V53" s="143"/>
      <c r="W53" s="143"/>
      <c r="X53" s="143"/>
      <c r="Y53" s="88"/>
      <c r="Z53" s="88"/>
      <c r="AA53" s="88"/>
      <c r="AB53" s="88"/>
      <c r="AC53" s="88"/>
      <c r="AD53" s="54"/>
      <c r="AE53" s="54"/>
      <c r="AF53" s="54"/>
      <c r="AG53" s="51"/>
      <c r="AH53" s="50"/>
      <c r="AM53" s="12" t="s">
        <v>35</v>
      </c>
    </row>
    <row r="54" spans="1:40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4"/>
      <c r="AE54" s="54"/>
      <c r="AF54" s="54"/>
      <c r="AG54" s="51"/>
      <c r="AH54" s="92"/>
    </row>
    <row r="55" spans="1:40" x14ac:dyDescent="0.2">
      <c r="A55" s="49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4"/>
      <c r="AF55" s="54"/>
      <c r="AG55" s="51"/>
      <c r="AH55" s="53"/>
      <c r="AL55" t="s">
        <v>35</v>
      </c>
    </row>
    <row r="56" spans="1:40" x14ac:dyDescent="0.2">
      <c r="A56" s="49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5"/>
      <c r="AF56" s="55"/>
      <c r="AG56" s="51"/>
      <c r="AH56" s="53"/>
    </row>
    <row r="57" spans="1:40" ht="13.5" thickBot="1" x14ac:dyDescent="0.25">
      <c r="A57" s="61"/>
      <c r="B57" s="62"/>
      <c r="C57" s="62"/>
      <c r="D57" s="62"/>
      <c r="E57" s="62"/>
      <c r="F57" s="62"/>
      <c r="G57" s="62" t="s">
        <v>35</v>
      </c>
      <c r="H57" s="62"/>
      <c r="I57" s="62"/>
      <c r="J57" s="62"/>
      <c r="K57" s="62"/>
      <c r="L57" s="62" t="s">
        <v>35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3"/>
    </row>
    <row r="58" spans="1:40" x14ac:dyDescent="0.2">
      <c r="AG58" s="7"/>
    </row>
    <row r="61" spans="1:40" x14ac:dyDescent="0.2">
      <c r="AN61" s="12" t="s">
        <v>35</v>
      </c>
    </row>
    <row r="63" spans="1:40" x14ac:dyDescent="0.2">
      <c r="P63" s="2" t="s">
        <v>35</v>
      </c>
      <c r="AE63" s="2" t="s">
        <v>35</v>
      </c>
      <c r="AI63" t="s">
        <v>35</v>
      </c>
    </row>
    <row r="64" spans="1:40" x14ac:dyDescent="0.2">
      <c r="T64" s="2" t="s">
        <v>35</v>
      </c>
      <c r="Z64" s="2" t="s">
        <v>35</v>
      </c>
    </row>
    <row r="65" spans="7:40" x14ac:dyDescent="0.2">
      <c r="AN65" t="s">
        <v>35</v>
      </c>
    </row>
    <row r="66" spans="7:40" x14ac:dyDescent="0.2">
      <c r="N66" s="2" t="s">
        <v>35</v>
      </c>
    </row>
    <row r="67" spans="7:40" x14ac:dyDescent="0.2">
      <c r="G67" s="2" t="s">
        <v>35</v>
      </c>
    </row>
    <row r="69" spans="7:40" x14ac:dyDescent="0.2">
      <c r="J69" s="2" t="s">
        <v>35</v>
      </c>
    </row>
  </sheetData>
  <mergeCells count="37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A51:F51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6A873C6-6AD2-46A5-9864-422C336732A1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AH50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51" sqref="A51:F5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6" width="5.42578125" style="3" bestFit="1" customWidth="1"/>
    <col min="7" max="7" width="7.28515625" style="3" customWidth="1"/>
    <col min="8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58" t="s">
        <v>223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52"/>
    </row>
    <row r="2" spans="1:34" s="4" customFormat="1" ht="20.100000000000001" customHeight="1" x14ac:dyDescent="0.2">
      <c r="A2" s="157" t="s">
        <v>21</v>
      </c>
      <c r="B2" s="151" t="s">
        <v>216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3"/>
    </row>
    <row r="3" spans="1:34" s="5" customFormat="1" ht="20.100000000000001" customHeight="1" x14ac:dyDescent="0.2">
      <c r="A3" s="157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1">
        <v>30</v>
      </c>
      <c r="AF3" s="149">
        <v>31</v>
      </c>
      <c r="AG3" s="45" t="s">
        <v>27</v>
      </c>
      <c r="AH3" s="103" t="s">
        <v>26</v>
      </c>
    </row>
    <row r="4" spans="1:34" s="5" customFormat="1" ht="20.100000000000001" customHeight="1" x14ac:dyDescent="0.2">
      <c r="A4" s="157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50"/>
      <c r="AG4" s="45" t="s">
        <v>25</v>
      </c>
      <c r="AH4" s="59" t="s">
        <v>25</v>
      </c>
    </row>
    <row r="5" spans="1:34" s="5" customFormat="1" x14ac:dyDescent="0.2">
      <c r="A5" s="57" t="s">
        <v>30</v>
      </c>
      <c r="B5" s="118">
        <f>[1]Dezembro!$H$5</f>
        <v>12.6</v>
      </c>
      <c r="C5" s="118">
        <f>[1]Dezembro!$H$6</f>
        <v>16.559999999999999</v>
      </c>
      <c r="D5" s="118">
        <f>[1]Dezembro!$H$7</f>
        <v>12.24</v>
      </c>
      <c r="E5" s="118">
        <f>[1]Dezembro!$H$8</f>
        <v>6.84</v>
      </c>
      <c r="F5" s="118">
        <f>[1]Dezembro!$H$9</f>
        <v>11.520000000000001</v>
      </c>
      <c r="G5" s="118">
        <f>[1]Dezembro!$H$10</f>
        <v>23.040000000000003</v>
      </c>
      <c r="H5" s="118">
        <f>[1]Dezembro!$H$11</f>
        <v>9.3600000000000012</v>
      </c>
      <c r="I5" s="118">
        <f>[1]Dezembro!$H$12</f>
        <v>9.3600000000000012</v>
      </c>
      <c r="J5" s="118">
        <f>[1]Dezembro!$H$13</f>
        <v>10.08</v>
      </c>
      <c r="K5" s="118">
        <f>[1]Dezembro!$H$14</f>
        <v>16.920000000000002</v>
      </c>
      <c r="L5" s="118">
        <f>[1]Dezembro!$H$15</f>
        <v>26.28</v>
      </c>
      <c r="M5" s="118">
        <f>[1]Dezembro!$H$16</f>
        <v>15.840000000000002</v>
      </c>
      <c r="N5" s="118">
        <f>[1]Dezembro!$H$17</f>
        <v>13.68</v>
      </c>
      <c r="O5" s="118">
        <f>[1]Dezembro!$H$18</f>
        <v>11.520000000000001</v>
      </c>
      <c r="P5" s="118">
        <f>[1]Dezembro!$H$19</f>
        <v>9.7200000000000006</v>
      </c>
      <c r="Q5" s="118">
        <f>[1]Dezembro!$H$20</f>
        <v>9.7200000000000006</v>
      </c>
      <c r="R5" s="118">
        <f>[1]Dezembro!$H$21</f>
        <v>8.2799999999999994</v>
      </c>
      <c r="S5" s="118">
        <f>[1]Dezembro!$H$22</f>
        <v>13.68</v>
      </c>
      <c r="T5" s="118">
        <f>[1]Dezembro!$H$23</f>
        <v>8.64</v>
      </c>
      <c r="U5" s="118">
        <f>[1]Dezembro!$H$24</f>
        <v>9.3600000000000012</v>
      </c>
      <c r="V5" s="118">
        <f>[1]Dezembro!$H$25</f>
        <v>11.16</v>
      </c>
      <c r="W5" s="118">
        <f>[1]Dezembro!$H$26</f>
        <v>11.520000000000001</v>
      </c>
      <c r="X5" s="118">
        <f>[1]Dezembro!$H$27</f>
        <v>9</v>
      </c>
      <c r="Y5" s="118">
        <f>[1]Dezembro!$H$28</f>
        <v>10.08</v>
      </c>
      <c r="Z5" s="118">
        <f>[1]Dezembro!$H$29</f>
        <v>12.96</v>
      </c>
      <c r="AA5" s="118">
        <f>[1]Dezembro!$H$30</f>
        <v>10.44</v>
      </c>
      <c r="AB5" s="118">
        <f>[1]Dezembro!$H$31</f>
        <v>8.64</v>
      </c>
      <c r="AC5" s="118">
        <f>[1]Dezembro!$H$32</f>
        <v>12.6</v>
      </c>
      <c r="AD5" s="118">
        <f>[1]Dezembro!$H$33</f>
        <v>17.28</v>
      </c>
      <c r="AE5" s="118">
        <f>[1]Dezembro!$H$34</f>
        <v>17.64</v>
      </c>
      <c r="AF5" s="118">
        <f>[1]Dezembro!$H$35</f>
        <v>15.48</v>
      </c>
      <c r="AG5" s="133">
        <f t="shared" ref="AG5" si="1">MAX(B5:AF5)</f>
        <v>26.28</v>
      </c>
      <c r="AH5" s="134">
        <f t="shared" ref="AH5" si="2">AVERAGE(B5:AF5)</f>
        <v>12.646451612903224</v>
      </c>
    </row>
    <row r="6" spans="1:34" x14ac:dyDescent="0.2">
      <c r="A6" s="57" t="s">
        <v>0</v>
      </c>
      <c r="B6" s="11">
        <f>[2]Dezembro!$H$5</f>
        <v>10.08</v>
      </c>
      <c r="C6" s="11">
        <f>[2]Dezembro!$H$6</f>
        <v>15.840000000000002</v>
      </c>
      <c r="D6" s="11">
        <f>[2]Dezembro!$H$7</f>
        <v>15.48</v>
      </c>
      <c r="E6" s="11">
        <f>[2]Dezembro!$H$8</f>
        <v>9.3600000000000012</v>
      </c>
      <c r="F6" s="11">
        <f>[2]Dezembro!$H$9</f>
        <v>11.520000000000001</v>
      </c>
      <c r="G6" s="11">
        <f>[2]Dezembro!$H$10</f>
        <v>9</v>
      </c>
      <c r="H6" s="11">
        <f>[2]Dezembro!$H$11</f>
        <v>7.9200000000000008</v>
      </c>
      <c r="I6" s="11">
        <f>[2]Dezembro!$H$12</f>
        <v>8.64</v>
      </c>
      <c r="J6" s="11">
        <f>[2]Dezembro!$H$13</f>
        <v>11.16</v>
      </c>
      <c r="K6" s="11">
        <f>[2]Dezembro!$H$14</f>
        <v>10.8</v>
      </c>
      <c r="L6" s="11">
        <f>[2]Dezembro!$H$15</f>
        <v>8.64</v>
      </c>
      <c r="M6" s="11">
        <f>[2]Dezembro!$H$16</f>
        <v>13.32</v>
      </c>
      <c r="N6" s="11">
        <f>[2]Dezembro!$H$17</f>
        <v>11.16</v>
      </c>
      <c r="O6" s="11">
        <f>[2]Dezembro!$H$18</f>
        <v>11.879999999999999</v>
      </c>
      <c r="P6" s="11">
        <f>[2]Dezembro!$H$19</f>
        <v>16.920000000000002</v>
      </c>
      <c r="Q6" s="11">
        <f>[2]Dezembro!$H$20</f>
        <v>4.6800000000000006</v>
      </c>
      <c r="R6" s="11">
        <f>[2]Dezembro!$H$21</f>
        <v>9.7200000000000006</v>
      </c>
      <c r="S6" s="11">
        <f>[2]Dezembro!$H$22</f>
        <v>15.48</v>
      </c>
      <c r="T6" s="11">
        <f>[2]Dezembro!$H$23</f>
        <v>0</v>
      </c>
      <c r="U6" s="11">
        <f>[2]Dezembro!$H$24</f>
        <v>5.04</v>
      </c>
      <c r="V6" s="11">
        <f>[2]Dezembro!$H$25</f>
        <v>17.28</v>
      </c>
      <c r="W6" s="11">
        <f>[2]Dezembro!$H$26</f>
        <v>18.36</v>
      </c>
      <c r="X6" s="11">
        <f>[2]Dezembro!$H$27</f>
        <v>14.76</v>
      </c>
      <c r="Y6" s="11">
        <f>[2]Dezembro!$H$28</f>
        <v>15.840000000000002</v>
      </c>
      <c r="Z6" s="11">
        <f>[2]Dezembro!$H$29</f>
        <v>14.76</v>
      </c>
      <c r="AA6" s="11">
        <f>[2]Dezembro!$H$30</f>
        <v>8.64</v>
      </c>
      <c r="AB6" s="11">
        <f>[2]Dezembro!$H$31</f>
        <v>9</v>
      </c>
      <c r="AC6" s="11">
        <f>[2]Dezembro!$H$32</f>
        <v>11.16</v>
      </c>
      <c r="AD6" s="11">
        <f>[2]Dezembro!$H$33</f>
        <v>7.9200000000000008</v>
      </c>
      <c r="AE6" s="11">
        <f>[2]Dezembro!$H$34</f>
        <v>10.44</v>
      </c>
      <c r="AF6" s="11">
        <f>[2]Dezembro!$H$35</f>
        <v>13.68</v>
      </c>
      <c r="AG6" s="133">
        <f t="shared" ref="AG6:AG49" si="3">MAX(B6:AF6)</f>
        <v>18.36</v>
      </c>
      <c r="AH6" s="134">
        <f t="shared" ref="AH6:AH49" si="4">AVERAGE(B6:AF6)</f>
        <v>11.241290322580644</v>
      </c>
    </row>
    <row r="7" spans="1:34" x14ac:dyDescent="0.2">
      <c r="A7" s="57" t="s">
        <v>90</v>
      </c>
      <c r="B7" s="11">
        <f>[3]Dezembro!$H$5</f>
        <v>19.440000000000001</v>
      </c>
      <c r="C7" s="11">
        <f>[3]Dezembro!$H$6</f>
        <v>24.48</v>
      </c>
      <c r="D7" s="11">
        <f>[3]Dezembro!$H$7</f>
        <v>19.440000000000001</v>
      </c>
      <c r="E7" s="11">
        <f>[3]Dezembro!$H$8</f>
        <v>16.559999999999999</v>
      </c>
      <c r="F7" s="11">
        <f>[3]Dezembro!$H$9</f>
        <v>11.520000000000001</v>
      </c>
      <c r="G7" s="11">
        <f>[3]Dezembro!$H$10</f>
        <v>15.840000000000002</v>
      </c>
      <c r="H7" s="11">
        <f>[3]Dezembro!$H$11</f>
        <v>11.16</v>
      </c>
      <c r="I7" s="11">
        <f>[3]Dezembro!$H$12</f>
        <v>16.920000000000002</v>
      </c>
      <c r="J7" s="11">
        <f>[3]Dezembro!$H$13</f>
        <v>18.36</v>
      </c>
      <c r="K7" s="11">
        <f>[3]Dezembro!$H$14</f>
        <v>16.2</v>
      </c>
      <c r="L7" s="11">
        <f>[3]Dezembro!$H$15</f>
        <v>20.52</v>
      </c>
      <c r="M7" s="11">
        <f>[3]Dezembro!$H$16</f>
        <v>24.840000000000003</v>
      </c>
      <c r="N7" s="11">
        <f>[3]Dezembro!$H$17</f>
        <v>20.52</v>
      </c>
      <c r="O7" s="11">
        <f>[3]Dezembro!$H$18</f>
        <v>15.120000000000001</v>
      </c>
      <c r="P7" s="11">
        <f>[3]Dezembro!$H$19</f>
        <v>18.720000000000002</v>
      </c>
      <c r="Q7" s="11">
        <f>[3]Dezembro!$H$20</f>
        <v>11.879999999999999</v>
      </c>
      <c r="R7" s="11">
        <f>[3]Dezembro!$H$21</f>
        <v>13.68</v>
      </c>
      <c r="S7" s="11">
        <f>[3]Dezembro!$H$22</f>
        <v>23.040000000000003</v>
      </c>
      <c r="T7" s="11">
        <f>[3]Dezembro!$H$23</f>
        <v>12.24</v>
      </c>
      <c r="U7" s="11">
        <f>[3]Dezembro!$H$24</f>
        <v>10.8</v>
      </c>
      <c r="V7" s="11">
        <f>[3]Dezembro!$H$25</f>
        <v>15.48</v>
      </c>
      <c r="W7" s="11">
        <f>[3]Dezembro!$H$26</f>
        <v>23.759999999999998</v>
      </c>
      <c r="X7" s="11">
        <f>[3]Dezembro!$H$27</f>
        <v>18.36</v>
      </c>
      <c r="Y7" s="11">
        <f>[3]Dezembro!$H$28</f>
        <v>18.36</v>
      </c>
      <c r="Z7" s="11">
        <f>[3]Dezembro!$H$29</f>
        <v>17.28</v>
      </c>
      <c r="AA7" s="11">
        <f>[3]Dezembro!$H$30</f>
        <v>11.16</v>
      </c>
      <c r="AB7" s="11">
        <f>[3]Dezembro!$H$31</f>
        <v>10.8</v>
      </c>
      <c r="AC7" s="11">
        <f>[3]Dezembro!$H$32</f>
        <v>22.68</v>
      </c>
      <c r="AD7" s="11">
        <f>[3]Dezembro!$H$33</f>
        <v>11.16</v>
      </c>
      <c r="AE7" s="11">
        <f>[3]Dezembro!$H$34</f>
        <v>15.840000000000002</v>
      </c>
      <c r="AF7" s="11">
        <f>[3]Dezembro!$H$35</f>
        <v>14.76</v>
      </c>
      <c r="AG7" s="133">
        <f t="shared" si="3"/>
        <v>24.840000000000003</v>
      </c>
      <c r="AH7" s="134">
        <f t="shared" si="4"/>
        <v>16.80387096774194</v>
      </c>
    </row>
    <row r="8" spans="1:34" x14ac:dyDescent="0.2">
      <c r="A8" s="57" t="s">
        <v>1</v>
      </c>
      <c r="B8" s="11">
        <f>[4]Dezembro!$H$5</f>
        <v>16.559999999999999</v>
      </c>
      <c r="C8" s="11">
        <f>[4]Dezembro!$H$6</f>
        <v>24.12</v>
      </c>
      <c r="D8" s="11">
        <f>[4]Dezembro!$H$7</f>
        <v>18.36</v>
      </c>
      <c r="E8" s="11">
        <f>[4]Dezembro!$H$8</f>
        <v>10.08</v>
      </c>
      <c r="F8" s="11">
        <f>[4]Dezembro!$H$9</f>
        <v>28.8</v>
      </c>
      <c r="G8" s="11">
        <f>[4]Dezembro!$H$10</f>
        <v>17.28</v>
      </c>
      <c r="H8" s="11">
        <f>[4]Dezembro!$H$11</f>
        <v>15.120000000000001</v>
      </c>
      <c r="I8" s="11">
        <f>[4]Dezembro!$H$12</f>
        <v>11.879999999999999</v>
      </c>
      <c r="J8" s="11">
        <f>[4]Dezembro!$H$13</f>
        <v>15.48</v>
      </c>
      <c r="K8" s="11">
        <f>[4]Dezembro!$H$14</f>
        <v>22.68</v>
      </c>
      <c r="L8" s="11">
        <f>[4]Dezembro!$H$15</f>
        <v>15.840000000000002</v>
      </c>
      <c r="M8" s="11">
        <f>[4]Dezembro!$H$16</f>
        <v>17.64</v>
      </c>
      <c r="N8" s="11">
        <f>[4]Dezembro!$H$17</f>
        <v>10.08</v>
      </c>
      <c r="O8" s="11">
        <f>[4]Dezembro!$H$18</f>
        <v>7.9200000000000008</v>
      </c>
      <c r="P8" s="11">
        <f>[4]Dezembro!$H$19</f>
        <v>11.520000000000001</v>
      </c>
      <c r="Q8" s="11">
        <f>[4]Dezembro!$H$20</f>
        <v>14.4</v>
      </c>
      <c r="R8" s="11">
        <f>[4]Dezembro!$H$21</f>
        <v>19.079999999999998</v>
      </c>
      <c r="S8" s="11">
        <f>[4]Dezembro!$H$22</f>
        <v>12.96</v>
      </c>
      <c r="T8" s="11">
        <f>[4]Dezembro!$H$23</f>
        <v>12.96</v>
      </c>
      <c r="U8" s="11">
        <f>[4]Dezembro!$H$24</f>
        <v>8.64</v>
      </c>
      <c r="V8" s="11">
        <f>[4]Dezembro!$H$25</f>
        <v>12.96</v>
      </c>
      <c r="W8" s="11">
        <f>[4]Dezembro!$H$26</f>
        <v>12.24</v>
      </c>
      <c r="X8" s="11">
        <f>[4]Dezembro!$H$27</f>
        <v>13.32</v>
      </c>
      <c r="Y8" s="11">
        <f>[4]Dezembro!$H$28</f>
        <v>23.040000000000003</v>
      </c>
      <c r="Z8" s="11">
        <f>[4]Dezembro!$H$29</f>
        <v>15.120000000000001</v>
      </c>
      <c r="AA8" s="11">
        <f>[4]Dezembro!$H$30</f>
        <v>9.7200000000000006</v>
      </c>
      <c r="AB8" s="11">
        <f>[4]Dezembro!$H$31</f>
        <v>8.64</v>
      </c>
      <c r="AC8" s="11">
        <f>[4]Dezembro!$H$32</f>
        <v>19.079999999999998</v>
      </c>
      <c r="AD8" s="11">
        <f>[4]Dezembro!$H$33</f>
        <v>10.44</v>
      </c>
      <c r="AE8" s="11">
        <f>[4]Dezembro!$H$34</f>
        <v>11.879999999999999</v>
      </c>
      <c r="AF8" s="11">
        <f>[4]Dezembro!$H$35</f>
        <v>17.28</v>
      </c>
      <c r="AG8" s="133">
        <f t="shared" si="3"/>
        <v>28.8</v>
      </c>
      <c r="AH8" s="134">
        <f t="shared" si="4"/>
        <v>15.003870967741932</v>
      </c>
    </row>
    <row r="9" spans="1:34" hidden="1" x14ac:dyDescent="0.2">
      <c r="A9" s="129" t="s">
        <v>153</v>
      </c>
      <c r="B9" s="11" t="str">
        <f>[5]Dezembro!$H$5</f>
        <v>*</v>
      </c>
      <c r="C9" s="11" t="str">
        <f>[5]Dezembro!$H$6</f>
        <v>*</v>
      </c>
      <c r="D9" s="11" t="str">
        <f>[5]Dezembro!$H$7</f>
        <v>*</v>
      </c>
      <c r="E9" s="11" t="str">
        <f>[5]Dezembro!$H$8</f>
        <v>*</v>
      </c>
      <c r="F9" s="11" t="str">
        <f>[5]Dezembro!$H$9</f>
        <v>*</v>
      </c>
      <c r="G9" s="11" t="str">
        <f>[5]Dezembro!$H$10</f>
        <v>*</v>
      </c>
      <c r="H9" s="11" t="str">
        <f>[5]Dezembro!$H$11</f>
        <v>*</v>
      </c>
      <c r="I9" s="11" t="str">
        <f>[5]Dezembro!$H$12</f>
        <v>*</v>
      </c>
      <c r="J9" s="11" t="str">
        <f>[5]Dezembro!$H$13</f>
        <v>*</v>
      </c>
      <c r="K9" s="11" t="str">
        <f>[5]Dezembro!$H$14</f>
        <v>*</v>
      </c>
      <c r="L9" s="11" t="str">
        <f>[5]Dezembro!$H$15</f>
        <v>*</v>
      </c>
      <c r="M9" s="11" t="str">
        <f>[5]Dezembro!$H$16</f>
        <v>*</v>
      </c>
      <c r="N9" s="11" t="str">
        <f>[5]Dezembro!$H$17</f>
        <v>*</v>
      </c>
      <c r="O9" s="11" t="str">
        <f>[5]Dezembro!$H$18</f>
        <v>*</v>
      </c>
      <c r="P9" s="11" t="str">
        <f>[5]Dezembro!$H$19</f>
        <v>*</v>
      </c>
      <c r="Q9" s="11" t="str">
        <f>[5]Dezembro!$H$20</f>
        <v>*</v>
      </c>
      <c r="R9" s="11" t="str">
        <f>[5]Dezembro!$H$21</f>
        <v>*</v>
      </c>
      <c r="S9" s="11" t="str">
        <f>[5]Dezembro!$H$22</f>
        <v>*</v>
      </c>
      <c r="T9" s="11" t="str">
        <f>[5]Dezembro!$H$23</f>
        <v>*</v>
      </c>
      <c r="U9" s="11" t="str">
        <f>[5]Dezembro!$H$24</f>
        <v>*</v>
      </c>
      <c r="V9" s="11" t="str">
        <f>[5]Dezembro!$H$25</f>
        <v>*</v>
      </c>
      <c r="W9" s="11" t="str">
        <f>[5]Dezembro!$H$26</f>
        <v>*</v>
      </c>
      <c r="X9" s="11" t="str">
        <f>[5]Dezembro!$H$27</f>
        <v>*</v>
      </c>
      <c r="Y9" s="11" t="str">
        <f>[5]Dezembro!$H$28</f>
        <v>*</v>
      </c>
      <c r="Z9" s="11" t="str">
        <f>[5]Dezembro!$H$29</f>
        <v>*</v>
      </c>
      <c r="AA9" s="11" t="str">
        <f>[5]Dezembro!$H$30</f>
        <v>*</v>
      </c>
      <c r="AB9" s="11" t="str">
        <f>[5]Dezembro!$H$31</f>
        <v>*</v>
      </c>
      <c r="AC9" s="11" t="str">
        <f>[5]Dezembro!$H$32</f>
        <v>*</v>
      </c>
      <c r="AD9" s="11" t="str">
        <f>[5]Dezembro!$H$33</f>
        <v>*</v>
      </c>
      <c r="AE9" s="11" t="str">
        <f>[5]Dezembro!$H$34</f>
        <v>*</v>
      </c>
      <c r="AF9" s="11" t="str">
        <f>[5]Dezembro!$H$35</f>
        <v>*</v>
      </c>
      <c r="AG9" s="133">
        <f t="shared" si="3"/>
        <v>0</v>
      </c>
      <c r="AH9" s="134" t="e">
        <f t="shared" si="4"/>
        <v>#DIV/0!</v>
      </c>
    </row>
    <row r="10" spans="1:34" x14ac:dyDescent="0.2">
      <c r="A10" s="57" t="s">
        <v>97</v>
      </c>
      <c r="B10" s="11">
        <f>[6]Dezembro!$H$5</f>
        <v>17.64</v>
      </c>
      <c r="C10" s="11">
        <f>[6]Dezembro!$H$6</f>
        <v>14.04</v>
      </c>
      <c r="D10" s="11">
        <f>[6]Dezembro!$H$7</f>
        <v>19.079999999999998</v>
      </c>
      <c r="E10" s="11">
        <f>[6]Dezembro!$H$8</f>
        <v>16.920000000000002</v>
      </c>
      <c r="F10" s="11">
        <f>[6]Dezembro!$H$9</f>
        <v>16.920000000000002</v>
      </c>
      <c r="G10" s="11">
        <f>[6]Dezembro!$H$10</f>
        <v>25.56</v>
      </c>
      <c r="H10" s="11">
        <f>[6]Dezembro!$H$11</f>
        <v>16.559999999999999</v>
      </c>
      <c r="I10" s="11">
        <f>[6]Dezembro!$H$12</f>
        <v>21.96</v>
      </c>
      <c r="J10" s="11">
        <f>[6]Dezembro!$H$13</f>
        <v>15.840000000000002</v>
      </c>
      <c r="K10" s="11">
        <f>[6]Dezembro!$H$14</f>
        <v>20.88</v>
      </c>
      <c r="L10" s="11">
        <f>[6]Dezembro!$H$15</f>
        <v>19.8</v>
      </c>
      <c r="M10" s="11">
        <f>[6]Dezembro!$H$16</f>
        <v>23.040000000000003</v>
      </c>
      <c r="N10" s="11">
        <f>[6]Dezembro!$H$17</f>
        <v>24.12</v>
      </c>
      <c r="O10" s="11">
        <f>[6]Dezembro!$H$18</f>
        <v>12.96</v>
      </c>
      <c r="P10" s="11">
        <f>[6]Dezembro!$H$19</f>
        <v>16.559999999999999</v>
      </c>
      <c r="Q10" s="11">
        <f>[6]Dezembro!$H$20</f>
        <v>16.920000000000002</v>
      </c>
      <c r="R10" s="11">
        <f>[6]Dezembro!$H$21</f>
        <v>12.24</v>
      </c>
      <c r="S10" s="11">
        <f>[6]Dezembro!$H$22</f>
        <v>19.079999999999998</v>
      </c>
      <c r="T10" s="11">
        <f>[6]Dezembro!$H$23</f>
        <v>19.8</v>
      </c>
      <c r="U10" s="11">
        <f>[6]Dezembro!$H$24</f>
        <v>15.48</v>
      </c>
      <c r="V10" s="11">
        <f>[6]Dezembro!$H$25</f>
        <v>22.68</v>
      </c>
      <c r="W10" s="11">
        <f>[6]Dezembro!$H$26</f>
        <v>21.240000000000002</v>
      </c>
      <c r="X10" s="11">
        <f>[6]Dezembro!$H$27</f>
        <v>19.8</v>
      </c>
      <c r="Y10" s="11">
        <f>[6]Dezembro!$H$28</f>
        <v>16.920000000000002</v>
      </c>
      <c r="Z10" s="11">
        <f>[6]Dezembro!$H$29</f>
        <v>21.6</v>
      </c>
      <c r="AA10" s="11">
        <f>[6]Dezembro!$H$30</f>
        <v>17.28</v>
      </c>
      <c r="AB10" s="11">
        <f>[6]Dezembro!$H$31</f>
        <v>15.120000000000001</v>
      </c>
      <c r="AC10" s="11">
        <f>[6]Dezembro!$H$32</f>
        <v>18.720000000000002</v>
      </c>
      <c r="AD10" s="11">
        <f>[6]Dezembro!$H$33</f>
        <v>18.36</v>
      </c>
      <c r="AE10" s="11">
        <f>[6]Dezembro!$H$34</f>
        <v>12.6</v>
      </c>
      <c r="AF10" s="11">
        <f>[6]Dezembro!$H$35</f>
        <v>23.759999999999998</v>
      </c>
      <c r="AG10" s="133">
        <f t="shared" si="3"/>
        <v>25.56</v>
      </c>
      <c r="AH10" s="134">
        <f t="shared" si="4"/>
        <v>18.499354838709682</v>
      </c>
    </row>
    <row r="11" spans="1:34" x14ac:dyDescent="0.2">
      <c r="A11" s="57" t="s">
        <v>52</v>
      </c>
      <c r="B11" s="11">
        <f>[7]Dezembro!$H$5</f>
        <v>13.32</v>
      </c>
      <c r="C11" s="11">
        <f>[7]Dezembro!$H$6</f>
        <v>29.52</v>
      </c>
      <c r="D11" s="11">
        <f>[7]Dezembro!$H$7</f>
        <v>16.2</v>
      </c>
      <c r="E11" s="11">
        <f>[7]Dezembro!$H$8</f>
        <v>16.2</v>
      </c>
      <c r="F11" s="11">
        <f>[7]Dezembro!$H$9</f>
        <v>14.04</v>
      </c>
      <c r="G11" s="11">
        <f>[7]Dezembro!$H$10</f>
        <v>14.4</v>
      </c>
      <c r="H11" s="11">
        <f>[7]Dezembro!$H$11</f>
        <v>12.96</v>
      </c>
      <c r="I11" s="11">
        <f>[7]Dezembro!$H$12</f>
        <v>10.44</v>
      </c>
      <c r="J11" s="11">
        <f>[7]Dezembro!$H$13</f>
        <v>16.920000000000002</v>
      </c>
      <c r="K11" s="11">
        <f>[7]Dezembro!$H$14</f>
        <v>17.64</v>
      </c>
      <c r="L11" s="11">
        <f>[7]Dezembro!$H$15</f>
        <v>16.920000000000002</v>
      </c>
      <c r="M11" s="11">
        <f>[7]Dezembro!$H$16</f>
        <v>20.52</v>
      </c>
      <c r="N11" s="11">
        <f>[7]Dezembro!$H$17</f>
        <v>24.12</v>
      </c>
      <c r="O11" s="11">
        <f>[7]Dezembro!$H$18</f>
        <v>21.6</v>
      </c>
      <c r="P11" s="11">
        <f>[7]Dezembro!$H$19</f>
        <v>21.6</v>
      </c>
      <c r="Q11" s="11">
        <f>[7]Dezembro!$H$20</f>
        <v>12.24</v>
      </c>
      <c r="R11" s="11">
        <f>[7]Dezembro!$H$21</f>
        <v>20.16</v>
      </c>
      <c r="S11" s="11">
        <f>[7]Dezembro!$H$22</f>
        <v>21.96</v>
      </c>
      <c r="T11" s="11">
        <f>[7]Dezembro!$H$23</f>
        <v>19.8</v>
      </c>
      <c r="U11" s="11">
        <f>[7]Dezembro!$H$24</f>
        <v>17.64</v>
      </c>
      <c r="V11" s="11">
        <f>[7]Dezembro!$H$25</f>
        <v>20.52</v>
      </c>
      <c r="W11" s="11">
        <f>[7]Dezembro!$H$26</f>
        <v>21.240000000000002</v>
      </c>
      <c r="X11" s="11">
        <f>[7]Dezembro!$H$27</f>
        <v>21.6</v>
      </c>
      <c r="Y11" s="11">
        <f>[7]Dezembro!$H$28</f>
        <v>22.68</v>
      </c>
      <c r="Z11" s="11">
        <f>[7]Dezembro!$H$29</f>
        <v>20.52</v>
      </c>
      <c r="AA11" s="11">
        <f>[7]Dezembro!$H$30</f>
        <v>13.68</v>
      </c>
      <c r="AB11" s="11">
        <f>[7]Dezembro!$H$31</f>
        <v>14.4</v>
      </c>
      <c r="AC11" s="11">
        <f>[7]Dezembro!$H$32</f>
        <v>19.079999999999998</v>
      </c>
      <c r="AD11" s="11">
        <f>[7]Dezembro!$H$33</f>
        <v>19.440000000000001</v>
      </c>
      <c r="AE11" s="11">
        <f>[7]Dezembro!$H$34</f>
        <v>22.68</v>
      </c>
      <c r="AF11" s="11">
        <f>[7]Dezembro!$H$35</f>
        <v>20.16</v>
      </c>
      <c r="AG11" s="133">
        <f t="shared" si="3"/>
        <v>29.52</v>
      </c>
      <c r="AH11" s="134">
        <f t="shared" si="4"/>
        <v>18.522580645161288</v>
      </c>
    </row>
    <row r="12" spans="1:34" hidden="1" x14ac:dyDescent="0.2">
      <c r="A12" s="57" t="s">
        <v>31</v>
      </c>
      <c r="B12" s="11" t="str">
        <f>[8]Dezembro!$H$5</f>
        <v>*</v>
      </c>
      <c r="C12" s="11" t="str">
        <f>[8]Dezembro!$H$6</f>
        <v>*</v>
      </c>
      <c r="D12" s="11" t="str">
        <f>[8]Dezembro!$H$7</f>
        <v>*</v>
      </c>
      <c r="E12" s="11" t="str">
        <f>[8]Dezembro!$H$8</f>
        <v>*</v>
      </c>
      <c r="F12" s="11" t="str">
        <f>[8]Dezembro!$H$9</f>
        <v>*</v>
      </c>
      <c r="G12" s="11" t="str">
        <f>[8]Dezembro!$H$10</f>
        <v>*</v>
      </c>
      <c r="H12" s="11" t="str">
        <f>[8]Dezembro!$H$11</f>
        <v>*</v>
      </c>
      <c r="I12" s="11" t="str">
        <f>[8]Dezembro!$H$12</f>
        <v>*</v>
      </c>
      <c r="J12" s="11" t="str">
        <f>[8]Dezembro!$H$13</f>
        <v>*</v>
      </c>
      <c r="K12" s="11" t="str">
        <f>[8]Dezembro!$H$14</f>
        <v>*</v>
      </c>
      <c r="L12" s="11" t="str">
        <f>[8]Dezembro!$H$15</f>
        <v>*</v>
      </c>
      <c r="M12" s="11" t="str">
        <f>[8]Dezembro!$H$16</f>
        <v>*</v>
      </c>
      <c r="N12" s="11" t="str">
        <f>[8]Dezembro!$H$17</f>
        <v>*</v>
      </c>
      <c r="O12" s="11" t="str">
        <f>[8]Dezembro!$H$18</f>
        <v>*</v>
      </c>
      <c r="P12" s="11" t="str">
        <f>[8]Dezembro!$H$19</f>
        <v>*</v>
      </c>
      <c r="Q12" s="11" t="str">
        <f>[8]Dezembro!$H$20</f>
        <v>*</v>
      </c>
      <c r="R12" s="11" t="str">
        <f>[8]Dezembro!$H$21</f>
        <v>*</v>
      </c>
      <c r="S12" s="11" t="str">
        <f>[8]Dezembro!$H$22</f>
        <v>*</v>
      </c>
      <c r="T12" s="11" t="str">
        <f>[8]Dezembro!$H$23</f>
        <v>*</v>
      </c>
      <c r="U12" s="11" t="str">
        <f>[8]Dezembro!$H$24</f>
        <v>*</v>
      </c>
      <c r="V12" s="11" t="str">
        <f>[8]Dezembro!$H$25</f>
        <v>*</v>
      </c>
      <c r="W12" s="11" t="str">
        <f>[8]Dezembro!$H$26</f>
        <v>*</v>
      </c>
      <c r="X12" s="11" t="str">
        <f>[8]Dezembro!$H$27</f>
        <v>*</v>
      </c>
      <c r="Y12" s="11" t="str">
        <f>[8]Dezembro!$H$28</f>
        <v>*</v>
      </c>
      <c r="Z12" s="11" t="str">
        <f>[8]Dezembro!$H$29</f>
        <v>*</v>
      </c>
      <c r="AA12" s="11" t="str">
        <f>[8]Dezembro!$H$30</f>
        <v>*</v>
      </c>
      <c r="AB12" s="11" t="str">
        <f>[8]Dezembro!$H$31</f>
        <v>*</v>
      </c>
      <c r="AC12" s="11" t="str">
        <f>[8]Dezembro!$H$32</f>
        <v>*</v>
      </c>
      <c r="AD12" s="11" t="str">
        <f>[8]Dezembro!$H$33</f>
        <v>*</v>
      </c>
      <c r="AE12" s="11" t="str">
        <f>[8]Dezembro!$H$34</f>
        <v>*</v>
      </c>
      <c r="AF12" s="11" t="str">
        <f>[8]Dezembro!$H$35</f>
        <v>*</v>
      </c>
      <c r="AG12" s="133">
        <f t="shared" si="3"/>
        <v>0</v>
      </c>
      <c r="AH12" s="134" t="e">
        <f t="shared" si="4"/>
        <v>#DIV/0!</v>
      </c>
    </row>
    <row r="13" spans="1:34" hidden="1" x14ac:dyDescent="0.2">
      <c r="A13" s="57" t="s">
        <v>100</v>
      </c>
      <c r="B13" s="11" t="str">
        <f>[9]Dezembro!$H$5</f>
        <v>*</v>
      </c>
      <c r="C13" s="11" t="str">
        <f>[9]Dezembro!$H$6</f>
        <v>*</v>
      </c>
      <c r="D13" s="11" t="str">
        <f>[9]Dezembro!$H$7</f>
        <v>*</v>
      </c>
      <c r="E13" s="11" t="str">
        <f>[9]Dezembro!$H$8</f>
        <v>*</v>
      </c>
      <c r="F13" s="11" t="str">
        <f>[9]Dezembro!$H$9</f>
        <v>*</v>
      </c>
      <c r="G13" s="11" t="str">
        <f>[9]Dezembro!$H$10</f>
        <v>*</v>
      </c>
      <c r="H13" s="11" t="str">
        <f>[9]Dezembro!$H$11</f>
        <v>*</v>
      </c>
      <c r="I13" s="11" t="str">
        <f>[9]Dezembro!$H$12</f>
        <v>*</v>
      </c>
      <c r="J13" s="11" t="str">
        <f>[9]Dezembro!$H$13</f>
        <v>*</v>
      </c>
      <c r="K13" s="11" t="str">
        <f>[9]Dezembro!$H$14</f>
        <v>*</v>
      </c>
      <c r="L13" s="11" t="str">
        <f>[9]Dezembro!$H$15</f>
        <v>*</v>
      </c>
      <c r="M13" s="11" t="str">
        <f>[9]Dezembro!$H$16</f>
        <v>*</v>
      </c>
      <c r="N13" s="11" t="str">
        <f>[9]Dezembro!$H$17</f>
        <v>*</v>
      </c>
      <c r="O13" s="11" t="str">
        <f>[9]Dezembro!$H$18</f>
        <v>*</v>
      </c>
      <c r="P13" s="11" t="str">
        <f>[9]Dezembro!$H$19</f>
        <v>*</v>
      </c>
      <c r="Q13" s="11" t="str">
        <f>[9]Dezembro!$H$20</f>
        <v>*</v>
      </c>
      <c r="R13" s="11" t="str">
        <f>[9]Dezembro!$H$21</f>
        <v>*</v>
      </c>
      <c r="S13" s="11" t="str">
        <f>[9]Dezembro!$H$22</f>
        <v>*</v>
      </c>
      <c r="T13" s="11" t="str">
        <f>[9]Dezembro!$H$23</f>
        <v>*</v>
      </c>
      <c r="U13" s="11" t="str">
        <f>[9]Dezembro!$H$24</f>
        <v>*</v>
      </c>
      <c r="V13" s="11" t="str">
        <f>[9]Dezembro!$H$25</f>
        <v>*</v>
      </c>
      <c r="W13" s="11" t="str">
        <f>[9]Dezembro!$H$26</f>
        <v>*</v>
      </c>
      <c r="X13" s="11" t="str">
        <f>[9]Dezembro!$H$27</f>
        <v>*</v>
      </c>
      <c r="Y13" s="11" t="str">
        <f>[9]Dezembro!$H$28</f>
        <v>*</v>
      </c>
      <c r="Z13" s="11" t="str">
        <f>[9]Dezembro!$H$29</f>
        <v>*</v>
      </c>
      <c r="AA13" s="11" t="str">
        <f>[9]Dezembro!$H$30</f>
        <v>*</v>
      </c>
      <c r="AB13" s="11" t="str">
        <f>[9]Dezembro!$H$31</f>
        <v>*</v>
      </c>
      <c r="AC13" s="11" t="str">
        <f>[9]Dezembro!$H$32</f>
        <v>*</v>
      </c>
      <c r="AD13" s="11" t="str">
        <f>[9]Dezembro!$H$33</f>
        <v>*</v>
      </c>
      <c r="AE13" s="11" t="str">
        <f>[9]Dezembro!$H$34</f>
        <v>*</v>
      </c>
      <c r="AF13" s="11" t="str">
        <f>[9]Dezembro!$H$35</f>
        <v>*</v>
      </c>
      <c r="AG13" s="133">
        <f t="shared" si="3"/>
        <v>0</v>
      </c>
      <c r="AH13" s="134" t="e">
        <f t="shared" si="4"/>
        <v>#DIV/0!</v>
      </c>
    </row>
    <row r="14" spans="1:34" hidden="1" x14ac:dyDescent="0.2">
      <c r="A14" s="57" t="s">
        <v>104</v>
      </c>
      <c r="B14" s="11" t="str">
        <f>[10]Dezembro!$H$5</f>
        <v>*</v>
      </c>
      <c r="C14" s="11" t="str">
        <f>[10]Dezembro!$H$6</f>
        <v>*</v>
      </c>
      <c r="D14" s="11" t="str">
        <f>[10]Dezembro!$H$7</f>
        <v>*</v>
      </c>
      <c r="E14" s="11" t="str">
        <f>[10]Dezembro!$H$8</f>
        <v>*</v>
      </c>
      <c r="F14" s="11" t="str">
        <f>[10]Dezembro!$H$9</f>
        <v>*</v>
      </c>
      <c r="G14" s="11" t="str">
        <f>[10]Dezembro!$H$10</f>
        <v>*</v>
      </c>
      <c r="H14" s="11" t="str">
        <f>[10]Dezembro!$H$11</f>
        <v>*</v>
      </c>
      <c r="I14" s="11" t="str">
        <f>[10]Dezembro!$H$12</f>
        <v>*</v>
      </c>
      <c r="J14" s="11" t="str">
        <f>[10]Dezembro!$H$13</f>
        <v>*</v>
      </c>
      <c r="K14" s="11" t="str">
        <f>[10]Dezembro!$H$14</f>
        <v>*</v>
      </c>
      <c r="L14" s="11" t="str">
        <f>[10]Dezembro!$H$15</f>
        <v>*</v>
      </c>
      <c r="M14" s="11" t="str">
        <f>[10]Dezembro!$H$16</f>
        <v>*</v>
      </c>
      <c r="N14" s="11" t="str">
        <f>[10]Dezembro!$H$17</f>
        <v>*</v>
      </c>
      <c r="O14" s="11" t="str">
        <f>[10]Dezembro!$H$18</f>
        <v>*</v>
      </c>
      <c r="P14" s="11" t="str">
        <f>[10]Dezembro!$H$19</f>
        <v>*</v>
      </c>
      <c r="Q14" s="11" t="str">
        <f>[10]Dezembro!$H$20</f>
        <v>*</v>
      </c>
      <c r="R14" s="11" t="str">
        <f>[10]Dezembro!$H$21</f>
        <v>*</v>
      </c>
      <c r="S14" s="11" t="str">
        <f>[10]Dezembro!$H$22</f>
        <v>*</v>
      </c>
      <c r="T14" s="11" t="str">
        <f>[10]Dezembro!$H$23</f>
        <v>*</v>
      </c>
      <c r="U14" s="11" t="str">
        <f>[10]Dezembro!$H$24</f>
        <v>*</v>
      </c>
      <c r="V14" s="11" t="str">
        <f>[10]Dezembro!$H$25</f>
        <v>*</v>
      </c>
      <c r="W14" s="11" t="str">
        <f>[10]Dezembro!$H$26</f>
        <v>*</v>
      </c>
      <c r="X14" s="11" t="str">
        <f>[10]Dezembro!$H$27</f>
        <v>*</v>
      </c>
      <c r="Y14" s="11" t="str">
        <f>[10]Dezembro!$H$28</f>
        <v>*</v>
      </c>
      <c r="Z14" s="11" t="str">
        <f>[10]Dezembro!$H$29</f>
        <v>*</v>
      </c>
      <c r="AA14" s="11" t="str">
        <f>[10]Dezembro!$H$30</f>
        <v>*</v>
      </c>
      <c r="AB14" s="11" t="str">
        <f>[10]Dezembro!$H$31</f>
        <v>*</v>
      </c>
      <c r="AC14" s="11" t="str">
        <f>[10]Dezembro!$H$32</f>
        <v>*</v>
      </c>
      <c r="AD14" s="11" t="str">
        <f>[10]Dezembro!$H$33</f>
        <v>*</v>
      </c>
      <c r="AE14" s="11" t="str">
        <f>[10]Dezembro!$H$34</f>
        <v>*</v>
      </c>
      <c r="AF14" s="11" t="str">
        <f>[10]Dezembro!$H$35</f>
        <v>*</v>
      </c>
      <c r="AG14" s="133">
        <f t="shared" si="3"/>
        <v>0</v>
      </c>
      <c r="AH14" s="134" t="e">
        <f t="shared" si="4"/>
        <v>#DIV/0!</v>
      </c>
    </row>
    <row r="15" spans="1:34" x14ac:dyDescent="0.2">
      <c r="A15" s="57" t="s">
        <v>107</v>
      </c>
      <c r="B15" s="11">
        <f>[11]Dezembro!$H$5</f>
        <v>20.88</v>
      </c>
      <c r="C15" s="11">
        <f>[11]Dezembro!$H$6</f>
        <v>19.440000000000001</v>
      </c>
      <c r="D15" s="11">
        <f>[11]Dezembro!$H$7</f>
        <v>15.840000000000002</v>
      </c>
      <c r="E15" s="11">
        <f>[11]Dezembro!$H$8</f>
        <v>9</v>
      </c>
      <c r="F15" s="11">
        <f>[11]Dezembro!$H$9</f>
        <v>10.44</v>
      </c>
      <c r="G15" s="11">
        <f>[11]Dezembro!$H$10</f>
        <v>15.840000000000002</v>
      </c>
      <c r="H15" s="11">
        <f>[11]Dezembro!$H$11</f>
        <v>16.920000000000002</v>
      </c>
      <c r="I15" s="11">
        <f>[11]Dezembro!$H$12</f>
        <v>16.2</v>
      </c>
      <c r="J15" s="11">
        <f>[11]Dezembro!$H$13</f>
        <v>16.2</v>
      </c>
      <c r="K15" s="11">
        <f>[11]Dezembro!$H$14</f>
        <v>26.28</v>
      </c>
      <c r="L15" s="11">
        <f>[11]Dezembro!$H$15</f>
        <v>16.2</v>
      </c>
      <c r="M15" s="11">
        <f>[11]Dezembro!$H$16</f>
        <v>21.6</v>
      </c>
      <c r="N15" s="11">
        <f>[11]Dezembro!$H$17</f>
        <v>21.6</v>
      </c>
      <c r="O15" s="11">
        <f>[11]Dezembro!$H$18</f>
        <v>11.879999999999999</v>
      </c>
      <c r="P15" s="11">
        <f>[11]Dezembro!$H$19</f>
        <v>20.16</v>
      </c>
      <c r="Q15" s="11">
        <f>[11]Dezembro!$H$20</f>
        <v>10.44</v>
      </c>
      <c r="R15" s="11">
        <f>[11]Dezembro!$H$21</f>
        <v>32.04</v>
      </c>
      <c r="S15" s="11">
        <f>[11]Dezembro!$H$22</f>
        <v>17.64</v>
      </c>
      <c r="T15" s="11">
        <f>[11]Dezembro!$H$23</f>
        <v>11.879999999999999</v>
      </c>
      <c r="U15" s="11">
        <f>[11]Dezembro!$H$24</f>
        <v>13.32</v>
      </c>
      <c r="V15" s="11">
        <f>[11]Dezembro!$H$25</f>
        <v>17.28</v>
      </c>
      <c r="W15" s="11">
        <f>[11]Dezembro!$H$26</f>
        <v>21.240000000000002</v>
      </c>
      <c r="X15" s="11">
        <f>[11]Dezembro!$H$27</f>
        <v>20.88</v>
      </c>
      <c r="Y15" s="11">
        <f>[11]Dezembro!$H$28</f>
        <v>18.36</v>
      </c>
      <c r="Z15" s="11">
        <f>[11]Dezembro!$H$29</f>
        <v>17.64</v>
      </c>
      <c r="AA15" s="11">
        <f>[11]Dezembro!$H$30</f>
        <v>11.879999999999999</v>
      </c>
      <c r="AB15" s="11">
        <f>[11]Dezembro!$H$31</f>
        <v>9</v>
      </c>
      <c r="AC15" s="11">
        <f>[11]Dezembro!$H$32</f>
        <v>23.040000000000003</v>
      </c>
      <c r="AD15" s="11">
        <f>[11]Dezembro!$H$33</f>
        <v>15.120000000000001</v>
      </c>
      <c r="AE15" s="11">
        <f>[11]Dezembro!$H$34</f>
        <v>8.64</v>
      </c>
      <c r="AF15" s="11">
        <f>[11]Dezembro!$H$35</f>
        <v>12.96</v>
      </c>
      <c r="AG15" s="133">
        <f t="shared" si="3"/>
        <v>32.04</v>
      </c>
      <c r="AH15" s="134">
        <f t="shared" si="4"/>
        <v>16.769032258064513</v>
      </c>
    </row>
    <row r="16" spans="1:34" x14ac:dyDescent="0.2">
      <c r="A16" s="57" t="s">
        <v>154</v>
      </c>
      <c r="B16" s="11">
        <f>[12]Dezembro!$H$5</f>
        <v>17.28</v>
      </c>
      <c r="C16" s="11">
        <f>[12]Dezembro!$H$6</f>
        <v>20.88</v>
      </c>
      <c r="D16" s="11">
        <f>[12]Dezembro!$H$7</f>
        <v>28.44</v>
      </c>
      <c r="E16" s="11">
        <f>[12]Dezembro!$H$8</f>
        <v>18.36</v>
      </c>
      <c r="F16" s="11">
        <f>[12]Dezembro!$H$9</f>
        <v>21.96</v>
      </c>
      <c r="G16" s="11">
        <f>[12]Dezembro!$H$10</f>
        <v>19.440000000000001</v>
      </c>
      <c r="H16" s="11">
        <f>[12]Dezembro!$H$11</f>
        <v>15.840000000000002</v>
      </c>
      <c r="I16" s="11">
        <f>[12]Dezembro!$H$12</f>
        <v>15.120000000000001</v>
      </c>
      <c r="J16" s="11">
        <f>[12]Dezembro!$H$13</f>
        <v>14.04</v>
      </c>
      <c r="K16" s="11">
        <f>[12]Dezembro!$H$14</f>
        <v>19.8</v>
      </c>
      <c r="L16" s="11">
        <f>[12]Dezembro!$H$15</f>
        <v>14.4</v>
      </c>
      <c r="M16" s="11">
        <f>[12]Dezembro!$H$16</f>
        <v>17.64</v>
      </c>
      <c r="N16" s="11">
        <f>[12]Dezembro!$H$17</f>
        <v>23.040000000000003</v>
      </c>
      <c r="O16" s="11">
        <f>[12]Dezembro!$H$18</f>
        <v>20.88</v>
      </c>
      <c r="P16" s="11">
        <f>[12]Dezembro!$H$19</f>
        <v>12.96</v>
      </c>
      <c r="Q16" s="11">
        <f>[12]Dezembro!$H$20</f>
        <v>11.520000000000001</v>
      </c>
      <c r="R16" s="11">
        <f>[12]Dezembro!$H$21</f>
        <v>12.24</v>
      </c>
      <c r="S16" s="11">
        <f>[12]Dezembro!$H$22</f>
        <v>22.32</v>
      </c>
      <c r="T16" s="11">
        <f>[12]Dezembro!$H$23</f>
        <v>13.32</v>
      </c>
      <c r="U16" s="11">
        <f>[12]Dezembro!$H$24</f>
        <v>12.96</v>
      </c>
      <c r="V16" s="11">
        <f>[12]Dezembro!$H$25</f>
        <v>14.04</v>
      </c>
      <c r="W16" s="11">
        <f>[12]Dezembro!$H$26</f>
        <v>13.68</v>
      </c>
      <c r="X16" s="11">
        <f>[12]Dezembro!$H$27</f>
        <v>14.04</v>
      </c>
      <c r="Y16" s="11">
        <f>[12]Dezembro!$H$28</f>
        <v>18.36</v>
      </c>
      <c r="Z16" s="11">
        <f>[12]Dezembro!$H$29</f>
        <v>24.840000000000003</v>
      </c>
      <c r="AA16" s="11">
        <f>[12]Dezembro!$H$30</f>
        <v>12.24</v>
      </c>
      <c r="AB16" s="11">
        <f>[12]Dezembro!$H$31</f>
        <v>16.559999999999999</v>
      </c>
      <c r="AC16" s="11">
        <f>[12]Dezembro!$H$32</f>
        <v>22.68</v>
      </c>
      <c r="AD16" s="11">
        <f>[12]Dezembro!$H$33</f>
        <v>13.32</v>
      </c>
      <c r="AE16" s="11">
        <f>[12]Dezembro!$H$34</f>
        <v>15.840000000000002</v>
      </c>
      <c r="AF16" s="11">
        <f>[12]Dezembro!$H$35</f>
        <v>16.920000000000002</v>
      </c>
      <c r="AG16" s="133">
        <f t="shared" si="3"/>
        <v>28.44</v>
      </c>
      <c r="AH16" s="134">
        <f t="shared" si="4"/>
        <v>17.256774193548384</v>
      </c>
    </row>
    <row r="17" spans="1:38" x14ac:dyDescent="0.2">
      <c r="A17" s="57" t="s">
        <v>2</v>
      </c>
      <c r="B17" s="11">
        <f>[13]Dezembro!$H$5</f>
        <v>19.079999999999998</v>
      </c>
      <c r="C17" s="11">
        <f>[13]Dezembro!$H$6</f>
        <v>15.840000000000002</v>
      </c>
      <c r="D17" s="11">
        <f>[13]Dezembro!$H$7</f>
        <v>15.48</v>
      </c>
      <c r="E17" s="11">
        <f>[13]Dezembro!$H$8</f>
        <v>13.32</v>
      </c>
      <c r="F17" s="11">
        <f>[13]Dezembro!$H$9</f>
        <v>16.559999999999999</v>
      </c>
      <c r="G17" s="11">
        <f>[13]Dezembro!$H$10</f>
        <v>17.28</v>
      </c>
      <c r="H17" s="11">
        <f>[13]Dezembro!$H$11</f>
        <v>14.4</v>
      </c>
      <c r="I17" s="11">
        <f>[13]Dezembro!$H$12</f>
        <v>12.96</v>
      </c>
      <c r="J17" s="11">
        <f>[13]Dezembro!$H$13</f>
        <v>26.64</v>
      </c>
      <c r="K17" s="11">
        <f>[13]Dezembro!$H$14</f>
        <v>23.040000000000003</v>
      </c>
      <c r="L17" s="11">
        <f>[13]Dezembro!$H$15</f>
        <v>19.440000000000001</v>
      </c>
      <c r="M17" s="11">
        <f>[13]Dezembro!$H$16</f>
        <v>19.8</v>
      </c>
      <c r="N17" s="11">
        <f>[13]Dezembro!$H$17</f>
        <v>16.2</v>
      </c>
      <c r="O17" s="11">
        <f>[13]Dezembro!$H$18</f>
        <v>16.2</v>
      </c>
      <c r="P17" s="11">
        <f>[13]Dezembro!$H$19</f>
        <v>25.56</v>
      </c>
      <c r="Q17" s="11">
        <f>[13]Dezembro!$H$20</f>
        <v>13.68</v>
      </c>
      <c r="R17" s="11">
        <f>[13]Dezembro!$H$21</f>
        <v>11.879999999999999</v>
      </c>
      <c r="S17" s="11">
        <f>[13]Dezembro!$H$22</f>
        <v>17.28</v>
      </c>
      <c r="T17" s="11">
        <f>[13]Dezembro!$H$23</f>
        <v>18</v>
      </c>
      <c r="U17" s="11">
        <f>[13]Dezembro!$H$24</f>
        <v>15.48</v>
      </c>
      <c r="V17" s="11">
        <f>[13]Dezembro!$H$25</f>
        <v>16.2</v>
      </c>
      <c r="W17" s="11">
        <f>[13]Dezembro!$H$26</f>
        <v>21.96</v>
      </c>
      <c r="X17" s="11">
        <f>[13]Dezembro!$H$27</f>
        <v>21.96</v>
      </c>
      <c r="Y17" s="11">
        <f>[13]Dezembro!$H$28</f>
        <v>19.079999999999998</v>
      </c>
      <c r="Z17" s="11">
        <f>[13]Dezembro!$H$29</f>
        <v>19.440000000000001</v>
      </c>
      <c r="AA17" s="11">
        <f>[13]Dezembro!$H$30</f>
        <v>14.76</v>
      </c>
      <c r="AB17" s="11">
        <f>[13]Dezembro!$H$31</f>
        <v>9</v>
      </c>
      <c r="AC17" s="11">
        <f>[13]Dezembro!$H$32</f>
        <v>14.76</v>
      </c>
      <c r="AD17" s="11">
        <f>[13]Dezembro!$H$33</f>
        <v>14.4</v>
      </c>
      <c r="AE17" s="11">
        <f>[13]Dezembro!$H$34</f>
        <v>12.24</v>
      </c>
      <c r="AF17" s="11">
        <f>[13]Dezembro!$H$35</f>
        <v>14.76</v>
      </c>
      <c r="AG17" s="133">
        <f t="shared" si="3"/>
        <v>26.64</v>
      </c>
      <c r="AH17" s="134">
        <f t="shared" si="4"/>
        <v>16.989677419354837</v>
      </c>
      <c r="AJ17" s="12" t="s">
        <v>35</v>
      </c>
    </row>
    <row r="18" spans="1:38" hidden="1" x14ac:dyDescent="0.2">
      <c r="A18" s="57" t="s">
        <v>3</v>
      </c>
      <c r="B18" s="11" t="str">
        <f>[14]Dezembro!$H$5</f>
        <v>*</v>
      </c>
      <c r="C18" s="11" t="str">
        <f>[14]Dezembro!$H$6</f>
        <v>*</v>
      </c>
      <c r="D18" s="11" t="str">
        <f>[14]Dezembro!$H$7</f>
        <v>*</v>
      </c>
      <c r="E18" s="11" t="str">
        <f>[14]Dezembro!$H$8</f>
        <v>*</v>
      </c>
      <c r="F18" s="11" t="str">
        <f>[14]Dezembro!$H$9</f>
        <v>*</v>
      </c>
      <c r="G18" s="11" t="str">
        <f>[14]Dezembro!$H$10</f>
        <v>*</v>
      </c>
      <c r="H18" s="11" t="str">
        <f>[14]Dezembro!$H$11</f>
        <v>*</v>
      </c>
      <c r="I18" s="11" t="str">
        <f>[14]Dezembro!$H$12</f>
        <v>*</v>
      </c>
      <c r="J18" s="11" t="str">
        <f>[14]Dezembro!$H$13</f>
        <v>*</v>
      </c>
      <c r="K18" s="11" t="str">
        <f>[14]Dezembro!$H$14</f>
        <v>*</v>
      </c>
      <c r="L18" s="11" t="str">
        <f>[14]Dezembro!$H$15</f>
        <v>*</v>
      </c>
      <c r="M18" s="11" t="str">
        <f>[14]Dezembro!$H$16</f>
        <v>*</v>
      </c>
      <c r="N18" s="11" t="str">
        <f>[14]Dezembro!$H$17</f>
        <v>*</v>
      </c>
      <c r="O18" s="11" t="str">
        <f>[14]Dezembro!$H$18</f>
        <v>*</v>
      </c>
      <c r="P18" s="11" t="str">
        <f>[14]Dezembro!$H$19</f>
        <v>*</v>
      </c>
      <c r="Q18" s="11" t="str">
        <f>[14]Dezembro!$H$20</f>
        <v>*</v>
      </c>
      <c r="R18" s="11" t="str">
        <f>[14]Dezembro!$H$21</f>
        <v>*</v>
      </c>
      <c r="S18" s="11" t="str">
        <f>[14]Dezembro!$H$22</f>
        <v>*</v>
      </c>
      <c r="T18" s="11" t="str">
        <f>[14]Dezembro!$H$23</f>
        <v>*</v>
      </c>
      <c r="U18" s="11" t="str">
        <f>[14]Dezembro!$H$24</f>
        <v>*</v>
      </c>
      <c r="V18" s="11" t="str">
        <f>[14]Dezembro!$H$25</f>
        <v>*</v>
      </c>
      <c r="W18" s="11" t="str">
        <f>[14]Dezembro!$H$26</f>
        <v>*</v>
      </c>
      <c r="X18" s="11" t="str">
        <f>[14]Dezembro!$H$27</f>
        <v>*</v>
      </c>
      <c r="Y18" s="11" t="str">
        <f>[14]Dezembro!$H$28</f>
        <v>*</v>
      </c>
      <c r="Z18" s="11" t="str">
        <f>[14]Dezembro!$H$29</f>
        <v>*</v>
      </c>
      <c r="AA18" s="11" t="str">
        <f>[14]Dezembro!$H$30</f>
        <v>*</v>
      </c>
      <c r="AB18" s="11" t="str">
        <f>[14]Dezembro!$H$31</f>
        <v>*</v>
      </c>
      <c r="AC18" s="11" t="str">
        <f>[14]Dezembro!$H$32</f>
        <v>*</v>
      </c>
      <c r="AD18" s="11" t="str">
        <f>[14]Dezembro!$H$33</f>
        <v>*</v>
      </c>
      <c r="AE18" s="11" t="str">
        <f>[14]Dezembro!$H$34</f>
        <v>*</v>
      </c>
      <c r="AF18" s="11" t="str">
        <f>[14]Dezembro!$H$35</f>
        <v>*</v>
      </c>
      <c r="AG18" s="133">
        <f t="shared" si="3"/>
        <v>0</v>
      </c>
      <c r="AH18" s="134" t="e">
        <f t="shared" si="4"/>
        <v>#DIV/0!</v>
      </c>
      <c r="AI18" s="12" t="s">
        <v>35</v>
      </c>
      <c r="AJ18" s="12" t="s">
        <v>35</v>
      </c>
    </row>
    <row r="19" spans="1:38" x14ac:dyDescent="0.2">
      <c r="A19" s="57" t="s">
        <v>4</v>
      </c>
      <c r="B19" s="11">
        <f>[15]Dezembro!$H$5</f>
        <v>17.28</v>
      </c>
      <c r="C19" s="11">
        <f>[15]Dezembro!$H$6</f>
        <v>11.879999999999999</v>
      </c>
      <c r="D19" s="11">
        <f>[15]Dezembro!$H$7</f>
        <v>14.4</v>
      </c>
      <c r="E19" s="11">
        <f>[15]Dezembro!$H$8</f>
        <v>14.76</v>
      </c>
      <c r="F19" s="11">
        <f>[15]Dezembro!$H$9</f>
        <v>20.88</v>
      </c>
      <c r="G19" s="11">
        <f>[15]Dezembro!$H$10</f>
        <v>18</v>
      </c>
      <c r="H19" s="11">
        <f>[15]Dezembro!$H$11</f>
        <v>15.840000000000002</v>
      </c>
      <c r="I19" s="11">
        <f>[15]Dezembro!$H$12</f>
        <v>7.5600000000000005</v>
      </c>
      <c r="J19" s="11">
        <f>[15]Dezembro!$H$13</f>
        <v>14.76</v>
      </c>
      <c r="K19" s="11">
        <f>[15]Dezembro!$H$14</f>
        <v>18.720000000000002</v>
      </c>
      <c r="L19" s="11">
        <f>[15]Dezembro!$H$15</f>
        <v>15.120000000000001</v>
      </c>
      <c r="M19" s="11">
        <f>[15]Dezembro!$H$16</f>
        <v>19.8</v>
      </c>
      <c r="N19" s="11">
        <f>[15]Dezembro!$H$17</f>
        <v>20.52</v>
      </c>
      <c r="O19" s="11">
        <f>[15]Dezembro!$H$18</f>
        <v>15.840000000000002</v>
      </c>
      <c r="P19" s="11">
        <f>[15]Dezembro!$H$19</f>
        <v>12.96</v>
      </c>
      <c r="Q19" s="11">
        <f>[15]Dezembro!$H$20</f>
        <v>18.720000000000002</v>
      </c>
      <c r="R19" s="11">
        <f>[15]Dezembro!$H$21</f>
        <v>11.520000000000001</v>
      </c>
      <c r="S19" s="11">
        <f>[15]Dezembro!$H$22</f>
        <v>18</v>
      </c>
      <c r="T19" s="11">
        <f>[15]Dezembro!$H$23</f>
        <v>18.720000000000002</v>
      </c>
      <c r="U19" s="11">
        <f>[15]Dezembro!$H$24</f>
        <v>8.2799999999999994</v>
      </c>
      <c r="V19" s="11">
        <f>[15]Dezembro!$H$25</f>
        <v>9.7200000000000006</v>
      </c>
      <c r="W19" s="11">
        <f>[15]Dezembro!$H$26</f>
        <v>14.4</v>
      </c>
      <c r="X19" s="11">
        <f>[15]Dezembro!$H$27</f>
        <v>13.32</v>
      </c>
      <c r="Y19" s="11">
        <f>[15]Dezembro!$H$28</f>
        <v>15.48</v>
      </c>
      <c r="Z19" s="11">
        <f>[15]Dezembro!$H$29</f>
        <v>18</v>
      </c>
      <c r="AA19" s="11">
        <f>[15]Dezembro!$H$30</f>
        <v>13.68</v>
      </c>
      <c r="AB19" s="11">
        <f>[15]Dezembro!$H$31</f>
        <v>17.28</v>
      </c>
      <c r="AC19" s="11">
        <f>[15]Dezembro!$H$32</f>
        <v>21.240000000000002</v>
      </c>
      <c r="AD19" s="11">
        <f>[15]Dezembro!$H$33</f>
        <v>13.32</v>
      </c>
      <c r="AE19" s="11">
        <f>[15]Dezembro!$H$34</f>
        <v>14.4</v>
      </c>
      <c r="AF19" s="11">
        <f>[15]Dezembro!$H$35</f>
        <v>19.440000000000001</v>
      </c>
      <c r="AG19" s="133">
        <f t="shared" si="3"/>
        <v>21.240000000000002</v>
      </c>
      <c r="AH19" s="134">
        <f t="shared" si="4"/>
        <v>15.607741935483872</v>
      </c>
      <c r="AJ19" t="s">
        <v>35</v>
      </c>
    </row>
    <row r="20" spans="1:38" x14ac:dyDescent="0.2">
      <c r="A20" s="57" t="s">
        <v>5</v>
      </c>
      <c r="B20" s="11">
        <f>[16]Dezembro!$H$5</f>
        <v>12.6</v>
      </c>
      <c r="C20" s="11">
        <f>[16]Dezembro!$H$6</f>
        <v>14.76</v>
      </c>
      <c r="D20" s="11">
        <f>[16]Dezembro!$H$7</f>
        <v>21.240000000000002</v>
      </c>
      <c r="E20" s="11">
        <f>[16]Dezembro!$H$8</f>
        <v>14.76</v>
      </c>
      <c r="F20" s="11">
        <f>[16]Dezembro!$H$9</f>
        <v>16.920000000000002</v>
      </c>
      <c r="G20" s="11">
        <f>[16]Dezembro!$H$10</f>
        <v>12.96</v>
      </c>
      <c r="H20" s="11">
        <f>[16]Dezembro!$H$11</f>
        <v>17.64</v>
      </c>
      <c r="I20" s="11">
        <f>[16]Dezembro!$H$12</f>
        <v>13.32</v>
      </c>
      <c r="J20" s="11">
        <f>[16]Dezembro!$H$13</f>
        <v>12.96</v>
      </c>
      <c r="K20" s="11">
        <f>[16]Dezembro!$H$14</f>
        <v>21.96</v>
      </c>
      <c r="L20" s="11">
        <f>[16]Dezembro!$H$15</f>
        <v>11.520000000000001</v>
      </c>
      <c r="M20" s="11">
        <f>[16]Dezembro!$H$16</f>
        <v>20.52</v>
      </c>
      <c r="N20" s="11">
        <f>[16]Dezembro!$H$17</f>
        <v>17.64</v>
      </c>
      <c r="O20" s="11">
        <f>[16]Dezembro!$H$18</f>
        <v>11.520000000000001</v>
      </c>
      <c r="P20" s="11">
        <f>[16]Dezembro!$H$19</f>
        <v>18.36</v>
      </c>
      <c r="Q20" s="11">
        <f>[16]Dezembro!$H$20</f>
        <v>18.36</v>
      </c>
      <c r="R20" s="11">
        <f>[16]Dezembro!$H$21</f>
        <v>11.520000000000001</v>
      </c>
      <c r="S20" s="11">
        <f>[16]Dezembro!$H$22</f>
        <v>18.720000000000002</v>
      </c>
      <c r="T20" s="11">
        <f>[16]Dezembro!$H$23</f>
        <v>10.08</v>
      </c>
      <c r="U20" s="11">
        <f>[16]Dezembro!$H$24</f>
        <v>10.08</v>
      </c>
      <c r="V20" s="11">
        <f>[16]Dezembro!$H$25</f>
        <v>10.8</v>
      </c>
      <c r="W20" s="11">
        <f>[16]Dezembro!$H$26</f>
        <v>15.48</v>
      </c>
      <c r="X20" s="11">
        <f>[16]Dezembro!$H$27</f>
        <v>13.68</v>
      </c>
      <c r="Y20" s="11">
        <f>[16]Dezembro!$H$28</f>
        <v>22.68</v>
      </c>
      <c r="Z20" s="11">
        <f>[16]Dezembro!$H$29</f>
        <v>9.3600000000000012</v>
      </c>
      <c r="AA20" s="11">
        <f>[16]Dezembro!$H$30</f>
        <v>15.48</v>
      </c>
      <c r="AB20" s="11">
        <f>[16]Dezembro!$H$31</f>
        <v>10.44</v>
      </c>
      <c r="AC20" s="11">
        <f>[16]Dezembro!$H$32</f>
        <v>14.76</v>
      </c>
      <c r="AD20" s="11">
        <f>[16]Dezembro!$H$33</f>
        <v>10.44</v>
      </c>
      <c r="AE20" s="11">
        <f>[16]Dezembro!$H$34</f>
        <v>14.4</v>
      </c>
      <c r="AF20" s="11">
        <f>[16]Dezembro!$H$35</f>
        <v>11.520000000000001</v>
      </c>
      <c r="AG20" s="133">
        <f t="shared" si="3"/>
        <v>22.68</v>
      </c>
      <c r="AH20" s="134">
        <f t="shared" si="4"/>
        <v>14.725161290322584</v>
      </c>
      <c r="AI20" s="12" t="s">
        <v>35</v>
      </c>
      <c r="AK20" t="s">
        <v>35</v>
      </c>
    </row>
    <row r="21" spans="1:38" x14ac:dyDescent="0.2">
      <c r="A21" s="57" t="s">
        <v>33</v>
      </c>
      <c r="B21" s="11">
        <f>[17]Dezembro!$H$5</f>
        <v>26.28</v>
      </c>
      <c r="C21" s="11">
        <f>[17]Dezembro!$H$6</f>
        <v>21.240000000000002</v>
      </c>
      <c r="D21" s="11">
        <f>[17]Dezembro!$H$7</f>
        <v>19.8</v>
      </c>
      <c r="E21" s="11">
        <f>[17]Dezembro!$H$8</f>
        <v>24.840000000000003</v>
      </c>
      <c r="F21" s="11">
        <f>[17]Dezembro!$H$9</f>
        <v>21.240000000000002</v>
      </c>
      <c r="G21" s="11">
        <f>[17]Dezembro!$H$10</f>
        <v>18</v>
      </c>
      <c r="H21" s="11">
        <f>[17]Dezembro!$H$11</f>
        <v>16.920000000000002</v>
      </c>
      <c r="I21" s="11">
        <f>[17]Dezembro!$H$12</f>
        <v>20.52</v>
      </c>
      <c r="J21" s="11">
        <f>[17]Dezembro!$H$13</f>
        <v>17.28</v>
      </c>
      <c r="K21" s="11">
        <f>[17]Dezembro!$H$14</f>
        <v>30.6</v>
      </c>
      <c r="L21" s="11">
        <f>[17]Dezembro!$H$15</f>
        <v>23.759999999999998</v>
      </c>
      <c r="M21" s="11">
        <f>[17]Dezembro!$H$16</f>
        <v>24.840000000000003</v>
      </c>
      <c r="N21" s="11">
        <f>[17]Dezembro!$H$17</f>
        <v>24.48</v>
      </c>
      <c r="O21" s="11">
        <f>[17]Dezembro!$H$18</f>
        <v>16.559999999999999</v>
      </c>
      <c r="P21" s="11">
        <f>[17]Dezembro!$H$19</f>
        <v>16.920000000000002</v>
      </c>
      <c r="Q21" s="11">
        <f>[17]Dezembro!$H$20</f>
        <v>15.48</v>
      </c>
      <c r="R21" s="11">
        <f>[17]Dezembro!$H$21</f>
        <v>23.400000000000002</v>
      </c>
      <c r="S21" s="11">
        <f>[17]Dezembro!$H$22</f>
        <v>20.52</v>
      </c>
      <c r="T21" s="11">
        <f>[17]Dezembro!$H$23</f>
        <v>20.52</v>
      </c>
      <c r="U21" s="11">
        <f>[17]Dezembro!$H$24</f>
        <v>18.36</v>
      </c>
      <c r="V21" s="11">
        <f>[17]Dezembro!$H$25</f>
        <v>18.36</v>
      </c>
      <c r="W21" s="11">
        <f>[17]Dezembro!$H$26</f>
        <v>17.28</v>
      </c>
      <c r="X21" s="11">
        <f>[17]Dezembro!$H$27</f>
        <v>21.240000000000002</v>
      </c>
      <c r="Y21" s="11">
        <f>[17]Dezembro!$H$28</f>
        <v>16.559999999999999</v>
      </c>
      <c r="Z21" s="11">
        <f>[17]Dezembro!$H$29</f>
        <v>15.48</v>
      </c>
      <c r="AA21" s="11">
        <f>[17]Dezembro!$H$30</f>
        <v>17.64</v>
      </c>
      <c r="AB21" s="11">
        <f>[17]Dezembro!$H$31</f>
        <v>15.48</v>
      </c>
      <c r="AC21" s="11">
        <f>[17]Dezembro!$H$32</f>
        <v>22.32</v>
      </c>
      <c r="AD21" s="11">
        <f>[17]Dezembro!$H$33</f>
        <v>18.720000000000002</v>
      </c>
      <c r="AE21" s="11">
        <f>[17]Dezembro!$H$34</f>
        <v>15.120000000000001</v>
      </c>
      <c r="AF21" s="11">
        <f>[17]Dezembro!$H$35</f>
        <v>19.079999999999998</v>
      </c>
      <c r="AG21" s="133">
        <f t="shared" si="3"/>
        <v>30.6</v>
      </c>
      <c r="AH21" s="134">
        <f t="shared" si="4"/>
        <v>19.962580645161299</v>
      </c>
    </row>
    <row r="22" spans="1:38" x14ac:dyDescent="0.2">
      <c r="A22" s="57" t="s">
        <v>6</v>
      </c>
      <c r="B22" s="11">
        <f>[18]Dezembro!$H$5</f>
        <v>12.24</v>
      </c>
      <c r="C22" s="11">
        <f>[18]Dezembro!$H$6</f>
        <v>12.24</v>
      </c>
      <c r="D22" s="11">
        <f>[18]Dezembro!$H$7</f>
        <v>9.3600000000000012</v>
      </c>
      <c r="E22" s="11">
        <f>[18]Dezembro!$H$8</f>
        <v>19.079999999999998</v>
      </c>
      <c r="F22" s="11">
        <f>[18]Dezembro!$H$9</f>
        <v>10.44</v>
      </c>
      <c r="G22" s="11">
        <f>[18]Dezembro!$H$10</f>
        <v>9.3600000000000012</v>
      </c>
      <c r="H22" s="11">
        <f>[18]Dezembro!$H$11</f>
        <v>13.32</v>
      </c>
      <c r="I22" s="11">
        <f>[18]Dezembro!$H$12</f>
        <v>9.7200000000000006</v>
      </c>
      <c r="J22" s="11">
        <f>[18]Dezembro!$H$13</f>
        <v>10.8</v>
      </c>
      <c r="K22" s="11">
        <f>[18]Dezembro!$H$14</f>
        <v>18.36</v>
      </c>
      <c r="L22" s="11">
        <f>[18]Dezembro!$H$15</f>
        <v>16.920000000000002</v>
      </c>
      <c r="M22" s="11">
        <f>[18]Dezembro!$H$16</f>
        <v>18.36</v>
      </c>
      <c r="N22" s="11">
        <f>[18]Dezembro!$H$17</f>
        <v>17.64</v>
      </c>
      <c r="O22" s="11">
        <f>[18]Dezembro!$H$18</f>
        <v>9.3600000000000012</v>
      </c>
      <c r="P22" s="11">
        <f>[18]Dezembro!$H$19</f>
        <v>8.2799999999999994</v>
      </c>
      <c r="Q22" s="11">
        <f>[18]Dezembro!$H$20</f>
        <v>11.16</v>
      </c>
      <c r="R22" s="11">
        <f>[18]Dezembro!$H$21</f>
        <v>11.520000000000001</v>
      </c>
      <c r="S22" s="11">
        <f>[18]Dezembro!$H$22</f>
        <v>10.8</v>
      </c>
      <c r="T22" s="11">
        <f>[18]Dezembro!$H$23</f>
        <v>10.44</v>
      </c>
      <c r="U22" s="11">
        <f>[18]Dezembro!$H$24</f>
        <v>10.8</v>
      </c>
      <c r="V22" s="11">
        <f>[18]Dezembro!$H$25</f>
        <v>10.8</v>
      </c>
      <c r="W22" s="11">
        <f>[18]Dezembro!$H$26</f>
        <v>9</v>
      </c>
      <c r="X22" s="11">
        <f>[18]Dezembro!$H$27</f>
        <v>12.6</v>
      </c>
      <c r="Y22" s="11">
        <f>[18]Dezembro!$H$28</f>
        <v>12.6</v>
      </c>
      <c r="Z22" s="11">
        <f>[18]Dezembro!$H$29</f>
        <v>10.8</v>
      </c>
      <c r="AA22" s="11">
        <f>[18]Dezembro!$H$30</f>
        <v>12.6</v>
      </c>
      <c r="AB22" s="11">
        <f>[18]Dezembro!$H$31</f>
        <v>9</v>
      </c>
      <c r="AC22" s="11">
        <f>[18]Dezembro!$H$32</f>
        <v>13.32</v>
      </c>
      <c r="AD22" s="11">
        <f>[18]Dezembro!$H$33</f>
        <v>11.879999999999999</v>
      </c>
      <c r="AE22" s="11">
        <f>[18]Dezembro!$H$34</f>
        <v>14.04</v>
      </c>
      <c r="AF22" s="11">
        <f>[18]Dezembro!$H$35</f>
        <v>6.84</v>
      </c>
      <c r="AG22" s="133">
        <f t="shared" si="3"/>
        <v>19.079999999999998</v>
      </c>
      <c r="AH22" s="134">
        <f t="shared" si="4"/>
        <v>12.054193548387099</v>
      </c>
    </row>
    <row r="23" spans="1:38" x14ac:dyDescent="0.2">
      <c r="A23" s="57" t="s">
        <v>7</v>
      </c>
      <c r="B23" s="11">
        <f>[19]Dezembro!$H$5</f>
        <v>22.32</v>
      </c>
      <c r="C23" s="11">
        <f>[19]Dezembro!$H$6</f>
        <v>12.24</v>
      </c>
      <c r="D23" s="11">
        <f>[19]Dezembro!$H$7</f>
        <v>13.32</v>
      </c>
      <c r="E23" s="11">
        <f>[19]Dezembro!$H$8</f>
        <v>7.9200000000000008</v>
      </c>
      <c r="F23" s="11">
        <f>[19]Dezembro!$H$9</f>
        <v>11.879999999999999</v>
      </c>
      <c r="G23" s="11">
        <f>[19]Dezembro!$H$10</f>
        <v>19.440000000000001</v>
      </c>
      <c r="H23" s="11">
        <f>[19]Dezembro!$H$11</f>
        <v>15.48</v>
      </c>
      <c r="I23" s="11">
        <f>[19]Dezembro!$H$12</f>
        <v>12.96</v>
      </c>
      <c r="J23" s="11">
        <f>[19]Dezembro!$H$13</f>
        <v>16.2</v>
      </c>
      <c r="K23" s="11">
        <f>[19]Dezembro!$H$14</f>
        <v>14.76</v>
      </c>
      <c r="L23" s="11">
        <f>[19]Dezembro!$H$15</f>
        <v>17.64</v>
      </c>
      <c r="M23" s="11">
        <f>[19]Dezembro!$H$16</f>
        <v>22.68</v>
      </c>
      <c r="N23" s="11">
        <f>[19]Dezembro!$H$17</f>
        <v>26.64</v>
      </c>
      <c r="O23" s="11">
        <f>[19]Dezembro!$H$18</f>
        <v>10.44</v>
      </c>
      <c r="P23" s="11">
        <f>[19]Dezembro!$H$19</f>
        <v>15.840000000000002</v>
      </c>
      <c r="Q23" s="11">
        <f>[19]Dezembro!$H$20</f>
        <v>10.08</v>
      </c>
      <c r="R23" s="11">
        <f>[19]Dezembro!$H$21</f>
        <v>11.16</v>
      </c>
      <c r="S23" s="11">
        <f>[19]Dezembro!$H$22</f>
        <v>13.68</v>
      </c>
      <c r="T23" s="11">
        <f>[19]Dezembro!$H$23</f>
        <v>12.24</v>
      </c>
      <c r="U23" s="11">
        <f>[19]Dezembro!$H$24</f>
        <v>13.68</v>
      </c>
      <c r="V23" s="11">
        <f>[19]Dezembro!$H$25</f>
        <v>14.04</v>
      </c>
      <c r="W23" s="11">
        <f>[19]Dezembro!$H$26</f>
        <v>16.920000000000002</v>
      </c>
      <c r="X23" s="11">
        <f>[19]Dezembro!$H$27</f>
        <v>15.840000000000002</v>
      </c>
      <c r="Y23" s="11">
        <f>[19]Dezembro!$H$28</f>
        <v>16.2</v>
      </c>
      <c r="Z23" s="11">
        <f>[19]Dezembro!$H$29</f>
        <v>12.96</v>
      </c>
      <c r="AA23" s="11">
        <f>[19]Dezembro!$H$30</f>
        <v>10.08</v>
      </c>
      <c r="AB23" s="11">
        <f>[19]Dezembro!$H$31</f>
        <v>12.24</v>
      </c>
      <c r="AC23" s="11">
        <f>[19]Dezembro!$H$32</f>
        <v>14.04</v>
      </c>
      <c r="AD23" s="11">
        <f>[19]Dezembro!$H$33</f>
        <v>14.04</v>
      </c>
      <c r="AE23" s="11">
        <f>[19]Dezembro!$H$34</f>
        <v>13.32</v>
      </c>
      <c r="AF23" s="11">
        <f>[19]Dezembro!$H$35</f>
        <v>14.4</v>
      </c>
      <c r="AG23" s="133">
        <f t="shared" si="3"/>
        <v>26.64</v>
      </c>
      <c r="AH23" s="134">
        <f t="shared" si="4"/>
        <v>14.667096774193549</v>
      </c>
    </row>
    <row r="24" spans="1:38" hidden="1" x14ac:dyDescent="0.2">
      <c r="A24" s="57" t="s">
        <v>155</v>
      </c>
      <c r="B24" s="11" t="str">
        <f>[20]Dezembro!$H$5</f>
        <v>*</v>
      </c>
      <c r="C24" s="11" t="str">
        <f>[20]Dezembro!$H$6</f>
        <v>*</v>
      </c>
      <c r="D24" s="11" t="str">
        <f>[20]Dezembro!$H$7</f>
        <v>*</v>
      </c>
      <c r="E24" s="11" t="str">
        <f>[20]Dezembro!$H$8</f>
        <v>*</v>
      </c>
      <c r="F24" s="11" t="str">
        <f>[20]Dezembro!$H$9</f>
        <v>*</v>
      </c>
      <c r="G24" s="11" t="str">
        <f>[20]Dezembro!$H$10</f>
        <v>*</v>
      </c>
      <c r="H24" s="11" t="str">
        <f>[20]Dezembro!$H$11</f>
        <v>*</v>
      </c>
      <c r="I24" s="11" t="str">
        <f>[20]Dezembro!$H$12</f>
        <v>*</v>
      </c>
      <c r="J24" s="11" t="str">
        <f>[20]Dezembro!$H$13</f>
        <v>*</v>
      </c>
      <c r="K24" s="11" t="str">
        <f>[20]Dezembro!$H$14</f>
        <v>*</v>
      </c>
      <c r="L24" s="11" t="str">
        <f>[20]Dezembro!$H$15</f>
        <v>*</v>
      </c>
      <c r="M24" s="11" t="str">
        <f>[20]Dezembro!$H$16</f>
        <v>*</v>
      </c>
      <c r="N24" s="11" t="str">
        <f>[20]Dezembro!$H$17</f>
        <v>*</v>
      </c>
      <c r="O24" s="11" t="str">
        <f>[20]Dezembro!$H$18</f>
        <v>*</v>
      </c>
      <c r="P24" s="11" t="str">
        <f>[20]Dezembro!$H$19</f>
        <v>*</v>
      </c>
      <c r="Q24" s="11" t="str">
        <f>[20]Dezembro!$H$20</f>
        <v>*</v>
      </c>
      <c r="R24" s="11" t="str">
        <f>[20]Dezembro!$H$21</f>
        <v>*</v>
      </c>
      <c r="S24" s="11" t="str">
        <f>[20]Dezembro!$H$22</f>
        <v>*</v>
      </c>
      <c r="T24" s="11" t="str">
        <f>[20]Dezembro!$H$23</f>
        <v>*</v>
      </c>
      <c r="U24" s="11" t="str">
        <f>[20]Dezembro!$H$24</f>
        <v>*</v>
      </c>
      <c r="V24" s="11" t="str">
        <f>[20]Dezembro!$H$25</f>
        <v>*</v>
      </c>
      <c r="W24" s="11" t="str">
        <f>[20]Dezembro!$H$25</f>
        <v>*</v>
      </c>
      <c r="X24" s="11" t="str">
        <f>[20]Dezembro!$H$27</f>
        <v>*</v>
      </c>
      <c r="Y24" s="11" t="str">
        <f>[20]Dezembro!$H$28</f>
        <v>*</v>
      </c>
      <c r="Z24" s="11" t="str">
        <f>[20]Dezembro!$H$29</f>
        <v>*</v>
      </c>
      <c r="AA24" s="11" t="str">
        <f>[20]Dezembro!$H$30</f>
        <v>*</v>
      </c>
      <c r="AB24" s="11" t="str">
        <f>[20]Dezembro!$H$31</f>
        <v>*</v>
      </c>
      <c r="AC24" s="11" t="str">
        <f>[20]Dezembro!$H$32</f>
        <v>*</v>
      </c>
      <c r="AD24" s="11" t="str">
        <f>[20]Dezembro!$H$33</f>
        <v>*</v>
      </c>
      <c r="AE24" s="11" t="str">
        <f>[20]Dezembro!$H$34</f>
        <v>*</v>
      </c>
      <c r="AF24" s="11" t="str">
        <f>[20]Dezembro!$H$35</f>
        <v>*</v>
      </c>
      <c r="AG24" s="133">
        <f t="shared" si="3"/>
        <v>0</v>
      </c>
      <c r="AH24" s="134" t="e">
        <f t="shared" si="4"/>
        <v>#DIV/0!</v>
      </c>
      <c r="AK24" t="s">
        <v>35</v>
      </c>
      <c r="AL24" t="s">
        <v>35</v>
      </c>
    </row>
    <row r="25" spans="1:38" hidden="1" x14ac:dyDescent="0.2">
      <c r="A25" s="57" t="s">
        <v>156</v>
      </c>
      <c r="B25" s="11" t="str">
        <f>[21]Dezembro!$H$5</f>
        <v>*</v>
      </c>
      <c r="C25" s="11" t="str">
        <f>[21]Dezembro!$H$6</f>
        <v>*</v>
      </c>
      <c r="D25" s="11" t="str">
        <f>[21]Dezembro!$H$7</f>
        <v>*</v>
      </c>
      <c r="E25" s="11" t="str">
        <f>[21]Dezembro!$H$8</f>
        <v>*</v>
      </c>
      <c r="F25" s="11" t="str">
        <f>[21]Dezembro!$H$9</f>
        <v>*</v>
      </c>
      <c r="G25" s="11" t="str">
        <f>[21]Dezembro!$H$10</f>
        <v>*</v>
      </c>
      <c r="H25" s="11" t="str">
        <f>[21]Dezembro!$H$11</f>
        <v>*</v>
      </c>
      <c r="I25" s="11" t="str">
        <f>[21]Dezembro!$H$12</f>
        <v>*</v>
      </c>
      <c r="J25" s="11" t="str">
        <f>[21]Dezembro!$H$13</f>
        <v>*</v>
      </c>
      <c r="K25" s="11" t="str">
        <f>[21]Dezembro!$H$14</f>
        <v>*</v>
      </c>
      <c r="L25" s="11" t="str">
        <f>[21]Dezembro!$H$15</f>
        <v>*</v>
      </c>
      <c r="M25" s="11" t="str">
        <f>[21]Dezembro!$H$16</f>
        <v>*</v>
      </c>
      <c r="N25" s="11" t="str">
        <f>[21]Dezembro!$H$17</f>
        <v>*</v>
      </c>
      <c r="O25" s="11" t="str">
        <f>[21]Dezembro!$H$18</f>
        <v>*</v>
      </c>
      <c r="P25" s="11" t="str">
        <f>[21]Dezembro!$H$19</f>
        <v>*</v>
      </c>
      <c r="Q25" s="11" t="str">
        <f>[21]Dezembro!$H$20</f>
        <v>*</v>
      </c>
      <c r="R25" s="11" t="str">
        <f>[21]Dezembro!$H$21</f>
        <v>*</v>
      </c>
      <c r="S25" s="11" t="str">
        <f>[21]Dezembro!$H$22</f>
        <v>*</v>
      </c>
      <c r="T25" s="11" t="str">
        <f>[21]Dezembro!$H$23</f>
        <v>*</v>
      </c>
      <c r="U25" s="11" t="str">
        <f>[21]Dezembro!$H$24</f>
        <v>*</v>
      </c>
      <c r="V25" s="11" t="str">
        <f>[21]Dezembro!$H$25</f>
        <v>*</v>
      </c>
      <c r="W25" s="11" t="str">
        <f>[21]Dezembro!$H$26</f>
        <v>*</v>
      </c>
      <c r="X25" s="11" t="str">
        <f>[21]Dezembro!$H$27</f>
        <v>*</v>
      </c>
      <c r="Y25" s="11" t="str">
        <f>[21]Dezembro!$H$28</f>
        <v>*</v>
      </c>
      <c r="Z25" s="11" t="str">
        <f>[21]Dezembro!$H$29</f>
        <v>*</v>
      </c>
      <c r="AA25" s="11" t="str">
        <f>[21]Dezembro!$H$30</f>
        <v>*</v>
      </c>
      <c r="AB25" s="11" t="str">
        <f>[21]Dezembro!$H$31</f>
        <v>*</v>
      </c>
      <c r="AC25" s="11" t="str">
        <f>[21]Dezembro!$H$32</f>
        <v>*</v>
      </c>
      <c r="AD25" s="11" t="str">
        <f>[21]Dezembro!$H$33</f>
        <v>*</v>
      </c>
      <c r="AE25" s="11" t="str">
        <f>[21]Dezembro!$H$34</f>
        <v>*</v>
      </c>
      <c r="AF25" s="11" t="str">
        <f>[21]Dezembro!$H$35</f>
        <v>*</v>
      </c>
      <c r="AG25" s="133">
        <f t="shared" si="3"/>
        <v>0</v>
      </c>
      <c r="AH25" s="134" t="e">
        <f t="shared" si="4"/>
        <v>#DIV/0!</v>
      </c>
      <c r="AI25" s="12" t="s">
        <v>35</v>
      </c>
    </row>
    <row r="26" spans="1:38" x14ac:dyDescent="0.2">
      <c r="A26" s="57" t="s">
        <v>157</v>
      </c>
      <c r="B26" s="11">
        <f>[22]Dezembro!$H$5</f>
        <v>23.759999999999998</v>
      </c>
      <c r="C26" s="11">
        <f>[22]Dezembro!$H$6</f>
        <v>21.6</v>
      </c>
      <c r="D26" s="11">
        <f>[22]Dezembro!$H$7</f>
        <v>16.559999999999999</v>
      </c>
      <c r="E26" s="11">
        <f>[22]Dezembro!$H$8</f>
        <v>8.64</v>
      </c>
      <c r="F26" s="11">
        <f>[22]Dezembro!$H$9</f>
        <v>12.6</v>
      </c>
      <c r="G26" s="11">
        <f>[22]Dezembro!$H$10</f>
        <v>18</v>
      </c>
      <c r="H26" s="11">
        <f>[22]Dezembro!$H$11</f>
        <v>17.28</v>
      </c>
      <c r="I26" s="11">
        <f>[22]Dezembro!$H$12</f>
        <v>15.48</v>
      </c>
      <c r="J26" s="11">
        <f>[22]Dezembro!$H$13</f>
        <v>20.16</v>
      </c>
      <c r="K26" s="11">
        <f>[22]Dezembro!$H$14</f>
        <v>15.48</v>
      </c>
      <c r="L26" s="11">
        <f>[22]Dezembro!$H$15</f>
        <v>14.76</v>
      </c>
      <c r="M26" s="11">
        <f>[22]Dezembro!$H$16</f>
        <v>26.28</v>
      </c>
      <c r="N26" s="11">
        <f>[22]Dezembro!$H$17</f>
        <v>23.040000000000003</v>
      </c>
      <c r="O26" s="11">
        <f>[22]Dezembro!$H$18</f>
        <v>13.68</v>
      </c>
      <c r="P26" s="11">
        <f>[22]Dezembro!$H$19</f>
        <v>13.32</v>
      </c>
      <c r="Q26" s="11">
        <f>[22]Dezembro!$H$20</f>
        <v>14.76</v>
      </c>
      <c r="R26" s="11">
        <f>[22]Dezembro!$H$21</f>
        <v>10.8</v>
      </c>
      <c r="S26" s="11">
        <f>[22]Dezembro!$H$22</f>
        <v>13.32</v>
      </c>
      <c r="T26" s="11">
        <f>[22]Dezembro!$H$23</f>
        <v>11.16</v>
      </c>
      <c r="U26" s="11">
        <f>[22]Dezembro!$H$24</f>
        <v>12.24</v>
      </c>
      <c r="V26" s="11">
        <f>[22]Dezembro!$H$25</f>
        <v>14.4</v>
      </c>
      <c r="W26" s="11">
        <f>[22]Dezembro!$H$26</f>
        <v>18.720000000000002</v>
      </c>
      <c r="X26" s="11">
        <f>[22]Dezembro!$H$27</f>
        <v>12.24</v>
      </c>
      <c r="Y26" s="11">
        <f>[22]Dezembro!$H$28</f>
        <v>14.76</v>
      </c>
      <c r="Z26" s="11">
        <f>[22]Dezembro!$H$29</f>
        <v>17.28</v>
      </c>
      <c r="AA26" s="11">
        <f>[22]Dezembro!$H$30</f>
        <v>10.08</v>
      </c>
      <c r="AB26" s="11">
        <f>[22]Dezembro!$H$31</f>
        <v>10.8</v>
      </c>
      <c r="AC26" s="11">
        <f>[22]Dezembro!$H$32</f>
        <v>12.6</v>
      </c>
      <c r="AD26" s="11">
        <f>[22]Dezembro!$H$33</f>
        <v>11.879999999999999</v>
      </c>
      <c r="AE26" s="11">
        <f>[22]Dezembro!$H$34</f>
        <v>11.879999999999999</v>
      </c>
      <c r="AF26" s="11">
        <f>[22]Dezembro!$H$35</f>
        <v>10.8</v>
      </c>
      <c r="AG26" s="133">
        <f t="shared" si="3"/>
        <v>26.28</v>
      </c>
      <c r="AH26" s="134">
        <f t="shared" si="4"/>
        <v>15.108387096774196</v>
      </c>
      <c r="AI26" t="s">
        <v>35</v>
      </c>
      <c r="AJ26" t="s">
        <v>35</v>
      </c>
      <c r="AK26" t="s">
        <v>35</v>
      </c>
      <c r="AL26" t="s">
        <v>35</v>
      </c>
    </row>
    <row r="27" spans="1:38" x14ac:dyDescent="0.2">
      <c r="A27" s="57" t="s">
        <v>8</v>
      </c>
      <c r="B27" s="11">
        <f>[23]Dezembro!$H$5</f>
        <v>11.520000000000001</v>
      </c>
      <c r="C27" s="11">
        <f>[23]Dezembro!$H$6</f>
        <v>13.68</v>
      </c>
      <c r="D27" s="11">
        <f>[23]Dezembro!$H$7</f>
        <v>11.879999999999999</v>
      </c>
      <c r="E27" s="11">
        <f>[23]Dezembro!$H$8</f>
        <v>25.92</v>
      </c>
      <c r="F27" s="11">
        <f>[23]Dezembro!$H$9</f>
        <v>14.4</v>
      </c>
      <c r="G27" s="11">
        <f>[23]Dezembro!$H$10</f>
        <v>16.2</v>
      </c>
      <c r="H27" s="11">
        <f>[23]Dezembro!$H$11</f>
        <v>10.8</v>
      </c>
      <c r="I27" s="11">
        <f>[23]Dezembro!$H$12</f>
        <v>10.44</v>
      </c>
      <c r="J27" s="11">
        <f>[23]Dezembro!$H$13</f>
        <v>16.920000000000002</v>
      </c>
      <c r="K27" s="11">
        <f>[23]Dezembro!$H$14</f>
        <v>10.44</v>
      </c>
      <c r="L27" s="11">
        <f>[23]Dezembro!$H$15</f>
        <v>23.400000000000002</v>
      </c>
      <c r="M27" s="11">
        <f>[23]Dezembro!$H$16</f>
        <v>17.28</v>
      </c>
      <c r="N27" s="11">
        <f>[23]Dezembro!$H$17</f>
        <v>14.04</v>
      </c>
      <c r="O27" s="11">
        <f>[23]Dezembro!$H$18</f>
        <v>12.24</v>
      </c>
      <c r="P27" s="11">
        <f>[23]Dezembro!$H$19</f>
        <v>14.4</v>
      </c>
      <c r="Q27" s="11">
        <f>[23]Dezembro!$H$20</f>
        <v>12.24</v>
      </c>
      <c r="R27" s="11">
        <f>[23]Dezembro!$H$21</f>
        <v>15.48</v>
      </c>
      <c r="S27" s="11">
        <f>[23]Dezembro!$H$22</f>
        <v>18</v>
      </c>
      <c r="T27" s="11">
        <f>[23]Dezembro!$H$23</f>
        <v>12.24</v>
      </c>
      <c r="U27" s="11">
        <f>[23]Dezembro!$H$24</f>
        <v>15.120000000000001</v>
      </c>
      <c r="V27" s="11">
        <f>[23]Dezembro!$H$25</f>
        <v>14.04</v>
      </c>
      <c r="W27" s="11">
        <f>[23]Dezembro!$H$26</f>
        <v>19.440000000000001</v>
      </c>
      <c r="X27" s="11">
        <f>[23]Dezembro!$H$27</f>
        <v>18.720000000000002</v>
      </c>
      <c r="Y27" s="11">
        <f>[23]Dezembro!$H$28</f>
        <v>16.2</v>
      </c>
      <c r="Z27" s="11">
        <f>[23]Dezembro!$H$29</f>
        <v>12.96</v>
      </c>
      <c r="AA27" s="11">
        <f>[23]Dezembro!$H$30</f>
        <v>6.48</v>
      </c>
      <c r="AB27" s="11">
        <f>[23]Dezembro!$H$31</f>
        <v>9.7200000000000006</v>
      </c>
      <c r="AC27" s="11">
        <f>[23]Dezembro!$H$32</f>
        <v>10.44</v>
      </c>
      <c r="AD27" s="11">
        <f>[23]Dezembro!$H$33</f>
        <v>18</v>
      </c>
      <c r="AE27" s="11">
        <f>[23]Dezembro!$H$34</f>
        <v>10.8</v>
      </c>
      <c r="AF27" s="11">
        <f>[23]Dezembro!$H$35</f>
        <v>10.8</v>
      </c>
      <c r="AG27" s="133">
        <f t="shared" si="3"/>
        <v>25.92</v>
      </c>
      <c r="AH27" s="134">
        <f t="shared" si="4"/>
        <v>14.330322580645163</v>
      </c>
      <c r="AK27" t="s">
        <v>35</v>
      </c>
    </row>
    <row r="28" spans="1:38" hidden="1" x14ac:dyDescent="0.2">
      <c r="A28" s="57" t="s">
        <v>9</v>
      </c>
      <c r="B28" s="11" t="str">
        <f>[24]Dezembro!$H$5</f>
        <v>*</v>
      </c>
      <c r="C28" s="11" t="str">
        <f>[24]Dezembro!$H$6</f>
        <v>*</v>
      </c>
      <c r="D28" s="11" t="str">
        <f>[24]Dezembro!$H$7</f>
        <v>*</v>
      </c>
      <c r="E28" s="11" t="str">
        <f>[24]Dezembro!$H$8</f>
        <v>*</v>
      </c>
      <c r="F28" s="11" t="str">
        <f>[24]Dezembro!$H$9</f>
        <v>*</v>
      </c>
      <c r="G28" s="11" t="str">
        <f>[24]Dezembro!$H$10</f>
        <v>*</v>
      </c>
      <c r="H28" s="11" t="str">
        <f>[24]Dezembro!$H$11</f>
        <v>*</v>
      </c>
      <c r="I28" s="11" t="str">
        <f>[24]Dezembro!$H$12</f>
        <v>*</v>
      </c>
      <c r="J28" s="11" t="str">
        <f>[24]Dezembro!$H$13</f>
        <v>*</v>
      </c>
      <c r="K28" s="11" t="str">
        <f>[24]Dezembro!$H$14</f>
        <v>*</v>
      </c>
      <c r="L28" s="11" t="str">
        <f>[24]Dezembro!$H$15</f>
        <v>*</v>
      </c>
      <c r="M28" s="11" t="str">
        <f>[24]Dezembro!$H$16</f>
        <v>*</v>
      </c>
      <c r="N28" s="11" t="str">
        <f>[24]Dezembro!$H$17</f>
        <v>*</v>
      </c>
      <c r="O28" s="11" t="str">
        <f>[24]Dezembro!$H$18</f>
        <v>*</v>
      </c>
      <c r="P28" s="11" t="str">
        <f>[24]Dezembro!$H$19</f>
        <v>*</v>
      </c>
      <c r="Q28" s="11" t="str">
        <f>[24]Dezembro!$H$20</f>
        <v>*</v>
      </c>
      <c r="R28" s="11" t="str">
        <f>[24]Dezembro!$H$21</f>
        <v>*</v>
      </c>
      <c r="S28" s="11" t="str">
        <f>[24]Dezembro!$H$22</f>
        <v>*</v>
      </c>
      <c r="T28" s="11" t="str">
        <f>[24]Dezembro!$H$23</f>
        <v>*</v>
      </c>
      <c r="U28" s="11" t="str">
        <f>[24]Dezembro!$H$24</f>
        <v>*</v>
      </c>
      <c r="V28" s="11" t="str">
        <f>[24]Dezembro!$H$25</f>
        <v>*</v>
      </c>
      <c r="W28" s="11" t="str">
        <f>[24]Dezembro!$H$26</f>
        <v>*</v>
      </c>
      <c r="X28" s="11" t="str">
        <f>[24]Dezembro!$H$27</f>
        <v>*</v>
      </c>
      <c r="Y28" s="11" t="str">
        <f>[24]Dezembro!$H$28</f>
        <v>*</v>
      </c>
      <c r="Z28" s="11" t="str">
        <f>[24]Dezembro!$H$29</f>
        <v>*</v>
      </c>
      <c r="AA28" s="11" t="str">
        <f>[24]Dezembro!$H$30</f>
        <v>*</v>
      </c>
      <c r="AB28" s="11" t="str">
        <f>[24]Dezembro!$H$31</f>
        <v>*</v>
      </c>
      <c r="AC28" s="11" t="str">
        <f>[24]Dezembro!$H$32</f>
        <v>*</v>
      </c>
      <c r="AD28" s="11" t="str">
        <f>[24]Dezembro!$H$33</f>
        <v>*</v>
      </c>
      <c r="AE28" s="11" t="str">
        <f>[24]Dezembro!$H$34</f>
        <v>*</v>
      </c>
      <c r="AF28" s="11" t="str">
        <f>[24]Dezembro!$H$35</f>
        <v>*</v>
      </c>
      <c r="AG28" s="133">
        <f t="shared" si="3"/>
        <v>0</v>
      </c>
      <c r="AH28" s="134" t="e">
        <f t="shared" si="4"/>
        <v>#DIV/0!</v>
      </c>
      <c r="AK28" t="s">
        <v>35</v>
      </c>
    </row>
    <row r="29" spans="1:38" x14ac:dyDescent="0.2">
      <c r="A29" s="57" t="s">
        <v>32</v>
      </c>
      <c r="B29" s="11">
        <f>[25]Dezembro!$H$5</f>
        <v>14.4</v>
      </c>
      <c r="C29" s="11">
        <f>[25]Dezembro!$H$6</f>
        <v>16.2</v>
      </c>
      <c r="D29" s="11">
        <f>[25]Dezembro!$H$7</f>
        <v>26.28</v>
      </c>
      <c r="E29" s="11">
        <f>[25]Dezembro!$H$8</f>
        <v>9</v>
      </c>
      <c r="F29" s="11">
        <f>[25]Dezembro!$H$9</f>
        <v>11.16</v>
      </c>
      <c r="G29" s="11">
        <f>[25]Dezembro!$H$10</f>
        <v>11.16</v>
      </c>
      <c r="H29" s="11">
        <f>[25]Dezembro!$H$11</f>
        <v>14.4</v>
      </c>
      <c r="I29" s="11">
        <f>[25]Dezembro!$H$12</f>
        <v>10.44</v>
      </c>
      <c r="J29" s="11">
        <f>[25]Dezembro!$H$13</f>
        <v>12.6</v>
      </c>
      <c r="K29" s="11">
        <f>[25]Dezembro!$H$14</f>
        <v>14.76</v>
      </c>
      <c r="L29" s="11">
        <f>[25]Dezembro!$H$15</f>
        <v>12.96</v>
      </c>
      <c r="M29" s="11">
        <f>[25]Dezembro!$H$16</f>
        <v>15.840000000000002</v>
      </c>
      <c r="N29" s="11">
        <f>[25]Dezembro!$H$17</f>
        <v>17.28</v>
      </c>
      <c r="O29" s="11">
        <f>[25]Dezembro!$H$18</f>
        <v>7.5600000000000005</v>
      </c>
      <c r="P29" s="11">
        <f>[25]Dezembro!$H$19</f>
        <v>10.44</v>
      </c>
      <c r="Q29" s="11">
        <f>[25]Dezembro!$H$20</f>
        <v>9</v>
      </c>
      <c r="R29" s="11">
        <f>[25]Dezembro!$H$21</f>
        <v>12.6</v>
      </c>
      <c r="S29" s="11">
        <f>[25]Dezembro!$H$22</f>
        <v>7.2</v>
      </c>
      <c r="T29" s="11">
        <f>[25]Dezembro!$H$23</f>
        <v>5.7600000000000007</v>
      </c>
      <c r="U29" s="11">
        <f>[25]Dezembro!$H$24</f>
        <v>6.84</v>
      </c>
      <c r="V29" s="11">
        <f>[25]Dezembro!$H$25</f>
        <v>7.5600000000000005</v>
      </c>
      <c r="W29" s="11">
        <f>[25]Dezembro!$H$26</f>
        <v>10.08</v>
      </c>
      <c r="X29" s="11">
        <f>[25]Dezembro!$H$27</f>
        <v>13.32</v>
      </c>
      <c r="Y29" s="11">
        <f>[25]Dezembro!$H$28</f>
        <v>15.120000000000001</v>
      </c>
      <c r="Z29" s="11">
        <f>[25]Dezembro!$H$29</f>
        <v>10.8</v>
      </c>
      <c r="AA29" s="11">
        <f>[25]Dezembro!$H$30</f>
        <v>7.9200000000000008</v>
      </c>
      <c r="AB29" s="11" t="str">
        <f>[25]Dezembro!$H$31</f>
        <v>*</v>
      </c>
      <c r="AC29" s="11" t="str">
        <f>[25]Dezembro!$H$32</f>
        <v>*</v>
      </c>
      <c r="AD29" s="11" t="str">
        <f>[25]Dezembro!$H$33</f>
        <v>*</v>
      </c>
      <c r="AE29" s="11" t="str">
        <f>[25]Dezembro!$H$34</f>
        <v>*</v>
      </c>
      <c r="AF29" s="11" t="str">
        <f>[25]Dezembro!$H$35</f>
        <v>*</v>
      </c>
      <c r="AG29" s="133">
        <f t="shared" si="3"/>
        <v>26.28</v>
      </c>
      <c r="AH29" s="134">
        <f t="shared" si="4"/>
        <v>11.94923076923077</v>
      </c>
      <c r="AJ29" t="s">
        <v>35</v>
      </c>
    </row>
    <row r="30" spans="1:38" hidden="1" x14ac:dyDescent="0.2">
      <c r="A30" s="57" t="s">
        <v>10</v>
      </c>
      <c r="B30" s="11" t="str">
        <f>[26]Dezembro!$H$5</f>
        <v>*</v>
      </c>
      <c r="C30" s="11" t="str">
        <f>[26]Dezembro!$H$6</f>
        <v>*</v>
      </c>
      <c r="D30" s="11" t="str">
        <f>[26]Dezembro!$H$7</f>
        <v>*</v>
      </c>
      <c r="E30" s="11" t="str">
        <f>[26]Dezembro!$H$8</f>
        <v>*</v>
      </c>
      <c r="F30" s="11" t="str">
        <f>[26]Dezembro!$H$9</f>
        <v>*</v>
      </c>
      <c r="G30" s="11" t="str">
        <f>[26]Dezembro!$H$10</f>
        <v>*</v>
      </c>
      <c r="H30" s="11" t="str">
        <f>[26]Dezembro!$H$11</f>
        <v>*</v>
      </c>
      <c r="I30" s="11" t="str">
        <f>[26]Dezembro!$H$12</f>
        <v>*</v>
      </c>
      <c r="J30" s="11" t="str">
        <f>[26]Dezembro!$H$13</f>
        <v>*</v>
      </c>
      <c r="K30" s="11" t="str">
        <f>[26]Dezembro!$H$14</f>
        <v>*</v>
      </c>
      <c r="L30" s="11" t="str">
        <f>[26]Dezembro!$H$15</f>
        <v>*</v>
      </c>
      <c r="M30" s="11" t="str">
        <f>[26]Dezembro!$H$16</f>
        <v>*</v>
      </c>
      <c r="N30" s="11" t="str">
        <f>[26]Dezembro!$H$17</f>
        <v>*</v>
      </c>
      <c r="O30" s="11" t="str">
        <f>[26]Dezembro!$H$18</f>
        <v>*</v>
      </c>
      <c r="P30" s="11" t="str">
        <f>[26]Dezembro!$H$19</f>
        <v>*</v>
      </c>
      <c r="Q30" s="11" t="str">
        <f>[26]Dezembro!$H$20</f>
        <v>*</v>
      </c>
      <c r="R30" s="11" t="str">
        <f>[26]Dezembro!$H$21</f>
        <v>*</v>
      </c>
      <c r="S30" s="11" t="str">
        <f>[26]Dezembro!$H$22</f>
        <v>*</v>
      </c>
      <c r="T30" s="11" t="str">
        <f>[26]Dezembro!$H$23</f>
        <v>*</v>
      </c>
      <c r="U30" s="11" t="str">
        <f>[26]Dezembro!$H$24</f>
        <v>*</v>
      </c>
      <c r="V30" s="11" t="str">
        <f>[26]Dezembro!$H$25</f>
        <v>*</v>
      </c>
      <c r="W30" s="11" t="str">
        <f>[26]Dezembro!$H$26</f>
        <v>*</v>
      </c>
      <c r="X30" s="11" t="str">
        <f>[26]Dezembro!$H$27</f>
        <v>*</v>
      </c>
      <c r="Y30" s="11" t="str">
        <f>[26]Dezembro!$H$28</f>
        <v>*</v>
      </c>
      <c r="Z30" s="11" t="str">
        <f>[26]Dezembro!$H$29</f>
        <v>*</v>
      </c>
      <c r="AA30" s="11" t="str">
        <f>[26]Dezembro!$H$30</f>
        <v>*</v>
      </c>
      <c r="AB30" s="11" t="str">
        <f>[26]Dezembro!$H$31</f>
        <v>*</v>
      </c>
      <c r="AC30" s="11" t="str">
        <f>[26]Dezembro!$H$32</f>
        <v>*</v>
      </c>
      <c r="AD30" s="11" t="str">
        <f>[26]Dezembro!$H$33</f>
        <v>*</v>
      </c>
      <c r="AE30" s="11" t="str">
        <f>[26]Dezembro!$H$34</f>
        <v>*</v>
      </c>
      <c r="AF30" s="11" t="str">
        <f>[26]Dezembro!$H$35</f>
        <v>*</v>
      </c>
      <c r="AG30" s="133">
        <f t="shared" si="3"/>
        <v>0</v>
      </c>
      <c r="AH30" s="134" t="e">
        <f t="shared" si="4"/>
        <v>#DIV/0!</v>
      </c>
      <c r="AL30" t="s">
        <v>35</v>
      </c>
    </row>
    <row r="31" spans="1:38" hidden="1" x14ac:dyDescent="0.2">
      <c r="A31" s="57" t="s">
        <v>158</v>
      </c>
      <c r="B31" s="11" t="str">
        <f>[27]Dezembro!$H$5</f>
        <v>*</v>
      </c>
      <c r="C31" s="11" t="str">
        <f>[27]Dezembro!$H$6</f>
        <v>*</v>
      </c>
      <c r="D31" s="11" t="str">
        <f>[27]Dezembro!$H$7</f>
        <v>*</v>
      </c>
      <c r="E31" s="11" t="str">
        <f>[27]Dezembro!$H$8</f>
        <v>*</v>
      </c>
      <c r="F31" s="11" t="str">
        <f>[27]Dezembro!$H$9</f>
        <v>*</v>
      </c>
      <c r="G31" s="11" t="str">
        <f>[27]Dezembro!$H$10</f>
        <v>*</v>
      </c>
      <c r="H31" s="11" t="str">
        <f>[27]Dezembro!$H$11</f>
        <v>*</v>
      </c>
      <c r="I31" s="11" t="str">
        <f>[27]Dezembro!$H$12</f>
        <v>*</v>
      </c>
      <c r="J31" s="11" t="str">
        <f>[27]Dezembro!$H$13</f>
        <v>*</v>
      </c>
      <c r="K31" s="11" t="str">
        <f>[27]Dezembro!$H$14</f>
        <v>*</v>
      </c>
      <c r="L31" s="11" t="str">
        <f>[27]Dezembro!$H$15</f>
        <v>*</v>
      </c>
      <c r="M31" s="11" t="str">
        <f>[27]Dezembro!$H$16</f>
        <v>*</v>
      </c>
      <c r="N31" s="11" t="str">
        <f>[27]Dezembro!$H$17</f>
        <v>*</v>
      </c>
      <c r="O31" s="11" t="str">
        <f>[27]Dezembro!$H$18</f>
        <v>*</v>
      </c>
      <c r="P31" s="11" t="str">
        <f>[27]Dezembro!$H$19</f>
        <v>*</v>
      </c>
      <c r="Q31" s="11" t="str">
        <f>[27]Dezembro!$H$20</f>
        <v>*</v>
      </c>
      <c r="R31" s="11" t="str">
        <f>[27]Dezembro!$H$21</f>
        <v>*</v>
      </c>
      <c r="S31" s="11" t="str">
        <f>[27]Dezembro!$H$22</f>
        <v>*</v>
      </c>
      <c r="T31" s="11" t="str">
        <f>[27]Dezembro!$H$23</f>
        <v>*</v>
      </c>
      <c r="U31" s="11" t="str">
        <f>[27]Dezembro!$H$24</f>
        <v>*</v>
      </c>
      <c r="V31" s="11" t="str">
        <f>[27]Dezembro!$H$25</f>
        <v>*</v>
      </c>
      <c r="W31" s="11" t="str">
        <f>[27]Dezembro!$H$26</f>
        <v>*</v>
      </c>
      <c r="X31" s="11" t="str">
        <f>[27]Dezembro!$H$27</f>
        <v>*</v>
      </c>
      <c r="Y31" s="11" t="str">
        <f>[27]Dezembro!$H$28</f>
        <v>*</v>
      </c>
      <c r="Z31" s="11" t="str">
        <f>[27]Dezembro!$H$29</f>
        <v>*</v>
      </c>
      <c r="AA31" s="11" t="str">
        <f>[27]Dezembro!$H$30</f>
        <v>*</v>
      </c>
      <c r="AB31" s="11" t="str">
        <f>[27]Dezembro!$H$31</f>
        <v>*</v>
      </c>
      <c r="AC31" s="11" t="str">
        <f>[27]Dezembro!$H$32</f>
        <v>*</v>
      </c>
      <c r="AD31" s="11" t="str">
        <f>[27]Dezembro!$H$33</f>
        <v>*</v>
      </c>
      <c r="AE31" s="11" t="str">
        <f>[27]Dezembro!$H$34</f>
        <v>*</v>
      </c>
      <c r="AF31" s="11" t="str">
        <f>[27]Dezembro!$H$35</f>
        <v>*</v>
      </c>
      <c r="AG31" s="133">
        <f t="shared" si="3"/>
        <v>0</v>
      </c>
      <c r="AH31" s="134" t="e">
        <f t="shared" si="4"/>
        <v>#DIV/0!</v>
      </c>
      <c r="AI31" s="12" t="s">
        <v>35</v>
      </c>
      <c r="AK31" t="s">
        <v>35</v>
      </c>
    </row>
    <row r="32" spans="1:38" hidden="1" x14ac:dyDescent="0.2">
      <c r="A32" s="57" t="s">
        <v>11</v>
      </c>
      <c r="B32" s="11" t="str">
        <f>[28]Dezembro!$H$5</f>
        <v>*</v>
      </c>
      <c r="C32" s="11" t="str">
        <f>[28]Dezembro!$H$6</f>
        <v>*</v>
      </c>
      <c r="D32" s="11" t="str">
        <f>[28]Dezembro!$H$7</f>
        <v>*</v>
      </c>
      <c r="E32" s="11" t="str">
        <f>[28]Dezembro!$H$8</f>
        <v>*</v>
      </c>
      <c r="F32" s="11" t="str">
        <f>[28]Dezembro!$H$9</f>
        <v>*</v>
      </c>
      <c r="G32" s="11" t="str">
        <f>[28]Dezembro!$H$10</f>
        <v>*</v>
      </c>
      <c r="H32" s="11" t="str">
        <f>[28]Dezembro!$H$11</f>
        <v>*</v>
      </c>
      <c r="I32" s="11" t="str">
        <f>[28]Dezembro!$H$12</f>
        <v>*</v>
      </c>
      <c r="J32" s="11" t="str">
        <f>[28]Dezembro!$H$13</f>
        <v>*</v>
      </c>
      <c r="K32" s="11" t="str">
        <f>[28]Dezembro!$H$14</f>
        <v>*</v>
      </c>
      <c r="L32" s="11" t="str">
        <f>[28]Dezembro!$H$15</f>
        <v>*</v>
      </c>
      <c r="M32" s="11" t="str">
        <f>[28]Dezembro!$H$16</f>
        <v>*</v>
      </c>
      <c r="N32" s="11" t="str">
        <f>[28]Dezembro!$H$17</f>
        <v>*</v>
      </c>
      <c r="O32" s="11" t="str">
        <f>[28]Dezembro!$H$18</f>
        <v>*</v>
      </c>
      <c r="P32" s="11" t="str">
        <f>[28]Dezembro!$H$19</f>
        <v>*</v>
      </c>
      <c r="Q32" s="11" t="str">
        <f>[28]Dezembro!$H$20</f>
        <v>*</v>
      </c>
      <c r="R32" s="11" t="str">
        <f>[28]Dezembro!$H$21</f>
        <v>*</v>
      </c>
      <c r="S32" s="11" t="str">
        <f>[28]Dezembro!$H$22</f>
        <v>*</v>
      </c>
      <c r="T32" s="11" t="str">
        <f>[28]Dezembro!$H$23</f>
        <v>*</v>
      </c>
      <c r="U32" s="11" t="str">
        <f>[28]Dezembro!$H$24</f>
        <v>*</v>
      </c>
      <c r="V32" s="11" t="str">
        <f>[28]Dezembro!$H$25</f>
        <v>*</v>
      </c>
      <c r="W32" s="11" t="str">
        <f>[28]Dezembro!$H$26</f>
        <v>*</v>
      </c>
      <c r="X32" s="11" t="str">
        <f>[28]Dezembro!$H$27</f>
        <v>*</v>
      </c>
      <c r="Y32" s="11" t="str">
        <f>[28]Dezembro!$H$28</f>
        <v>*</v>
      </c>
      <c r="Z32" s="11" t="str">
        <f>[28]Dezembro!$H$29</f>
        <v>*</v>
      </c>
      <c r="AA32" s="11" t="str">
        <f>[28]Dezembro!$H$30</f>
        <v>*</v>
      </c>
      <c r="AB32" s="11" t="str">
        <f>[28]Dezembro!$H$31</f>
        <v>*</v>
      </c>
      <c r="AC32" s="11" t="str">
        <f>[28]Dezembro!$H$32</f>
        <v>*</v>
      </c>
      <c r="AD32" s="11" t="str">
        <f>[28]Dezembro!$H$33</f>
        <v>*</v>
      </c>
      <c r="AE32" s="11" t="str">
        <f>[28]Dezembro!$H$34</f>
        <v>*</v>
      </c>
      <c r="AF32" s="11" t="str">
        <f>[28]Dezembro!$H$35</f>
        <v>*</v>
      </c>
      <c r="AG32" s="133">
        <f t="shared" si="3"/>
        <v>0</v>
      </c>
      <c r="AH32" s="134" t="e">
        <f t="shared" si="4"/>
        <v>#DIV/0!</v>
      </c>
      <c r="AK32" t="s">
        <v>35</v>
      </c>
      <c r="AL32" t="s">
        <v>35</v>
      </c>
    </row>
    <row r="33" spans="1:38" s="5" customFormat="1" x14ac:dyDescent="0.2">
      <c r="A33" s="57" t="s">
        <v>12</v>
      </c>
      <c r="B33" s="11">
        <f>[29]Dezembro!$H$5</f>
        <v>11.520000000000001</v>
      </c>
      <c r="C33" s="11">
        <f>[29]Dezembro!$H$6</f>
        <v>14.4</v>
      </c>
      <c r="D33" s="11">
        <f>[29]Dezembro!$H$7</f>
        <v>14.04</v>
      </c>
      <c r="E33" s="11">
        <f>[29]Dezembro!$H$8</f>
        <v>6.48</v>
      </c>
      <c r="F33" s="11">
        <f>[29]Dezembro!$H$9</f>
        <v>10.8</v>
      </c>
      <c r="G33" s="11">
        <f>[29]Dezembro!$H$10</f>
        <v>9.7200000000000006</v>
      </c>
      <c r="H33" s="11">
        <f>[29]Dezembro!$H$11</f>
        <v>12.24</v>
      </c>
      <c r="I33" s="11">
        <f>[29]Dezembro!$H$12</f>
        <v>9</v>
      </c>
      <c r="J33" s="11">
        <f>[29]Dezembro!$H$13</f>
        <v>9.7200000000000006</v>
      </c>
      <c r="K33" s="11">
        <f>[29]Dezembro!$H$14</f>
        <v>19.8</v>
      </c>
      <c r="L33" s="11">
        <f>[29]Dezembro!$H$15</f>
        <v>7.9200000000000008</v>
      </c>
      <c r="M33" s="11">
        <f>[29]Dezembro!$H$16</f>
        <v>11.879999999999999</v>
      </c>
      <c r="N33" s="11">
        <f>[29]Dezembro!$H$17</f>
        <v>12.6</v>
      </c>
      <c r="O33" s="11">
        <f>[29]Dezembro!$H$18</f>
        <v>7.5600000000000005</v>
      </c>
      <c r="P33" s="11">
        <f>[29]Dezembro!$H$19</f>
        <v>15.120000000000001</v>
      </c>
      <c r="Q33" s="11">
        <f>[29]Dezembro!$H$20</f>
        <v>7.5600000000000005</v>
      </c>
      <c r="R33" s="11">
        <f>[29]Dezembro!$H$21</f>
        <v>8.2799999999999994</v>
      </c>
      <c r="S33" s="11">
        <f>[29]Dezembro!$H$22</f>
        <v>9</v>
      </c>
      <c r="T33" s="11">
        <f>[29]Dezembro!$H$23</f>
        <v>5.7600000000000007</v>
      </c>
      <c r="U33" s="11">
        <f>[29]Dezembro!$H$24</f>
        <v>5.4</v>
      </c>
      <c r="V33" s="11">
        <f>[29]Dezembro!$H$25</f>
        <v>5.4</v>
      </c>
      <c r="W33" s="11">
        <f>[29]Dezembro!$H$26</f>
        <v>5.7600000000000007</v>
      </c>
      <c r="X33" s="11">
        <f>[29]Dezembro!$H$27</f>
        <v>10.8</v>
      </c>
      <c r="Y33" s="11">
        <f>[29]Dezembro!$H$28</f>
        <v>9</v>
      </c>
      <c r="Z33" s="11">
        <f>[29]Dezembro!$H$29</f>
        <v>6.48</v>
      </c>
      <c r="AA33" s="11">
        <f>[29]Dezembro!$H$30</f>
        <v>5.7600000000000007</v>
      </c>
      <c r="AB33" s="11">
        <f>[29]Dezembro!$H$31</f>
        <v>8.2799999999999994</v>
      </c>
      <c r="AC33" s="11">
        <f>[29]Dezembro!$H$32</f>
        <v>10.08</v>
      </c>
      <c r="AD33" s="11">
        <f>[29]Dezembro!$H$33</f>
        <v>6.84</v>
      </c>
      <c r="AE33" s="11">
        <f>[29]Dezembro!$H$34</f>
        <v>7.2</v>
      </c>
      <c r="AF33" s="11">
        <f>[29]Dezembro!$H$35</f>
        <v>6.48</v>
      </c>
      <c r="AG33" s="133">
        <f t="shared" si="3"/>
        <v>19.8</v>
      </c>
      <c r="AH33" s="134">
        <f t="shared" si="4"/>
        <v>9.3832258064516108</v>
      </c>
      <c r="AK33" s="5" t="s">
        <v>35</v>
      </c>
      <c r="AL33" s="5" t="s">
        <v>35</v>
      </c>
    </row>
    <row r="34" spans="1:38" x14ac:dyDescent="0.2">
      <c r="A34" s="57" t="s">
        <v>13</v>
      </c>
      <c r="B34" s="11">
        <f>[30]Dezembro!$H$5</f>
        <v>15.120000000000001</v>
      </c>
      <c r="C34" s="11">
        <f>[30]Dezembro!$H$6</f>
        <v>24.12</v>
      </c>
      <c r="D34" s="11">
        <f>[30]Dezembro!$H$7</f>
        <v>37.080000000000005</v>
      </c>
      <c r="E34" s="11">
        <f>[30]Dezembro!$H$8</f>
        <v>16.920000000000002</v>
      </c>
      <c r="F34" s="11">
        <f>[30]Dezembro!$H$9</f>
        <v>18.720000000000002</v>
      </c>
      <c r="G34" s="11">
        <f>[30]Dezembro!$H$10</f>
        <v>19.8</v>
      </c>
      <c r="H34" s="11">
        <f>[30]Dezembro!$H$11</f>
        <v>21.240000000000002</v>
      </c>
      <c r="I34" s="11">
        <f>[30]Dezembro!$H$12</f>
        <v>16.2</v>
      </c>
      <c r="J34" s="11">
        <f>[30]Dezembro!$H$13</f>
        <v>17.28</v>
      </c>
      <c r="K34" s="11">
        <f>[30]Dezembro!$H$14</f>
        <v>30.96</v>
      </c>
      <c r="L34" s="11">
        <f>[30]Dezembro!$H$15</f>
        <v>20.16</v>
      </c>
      <c r="M34" s="11">
        <f>[30]Dezembro!$H$16</f>
        <v>23.759999999999998</v>
      </c>
      <c r="N34" s="11">
        <f>[30]Dezembro!$H$17</f>
        <v>19.8</v>
      </c>
      <c r="O34" s="11">
        <f>[30]Dezembro!$H$18</f>
        <v>15.840000000000002</v>
      </c>
      <c r="P34" s="11">
        <f>[30]Dezembro!$H$19</f>
        <v>13.68</v>
      </c>
      <c r="Q34" s="11">
        <f>[30]Dezembro!$H$20</f>
        <v>15.840000000000002</v>
      </c>
      <c r="R34" s="11">
        <f>[30]Dezembro!$H$21</f>
        <v>12.96</v>
      </c>
      <c r="S34" s="11">
        <f>[30]Dezembro!$H$22</f>
        <v>19.440000000000001</v>
      </c>
      <c r="T34" s="11">
        <f>[30]Dezembro!$H$23</f>
        <v>12.24</v>
      </c>
      <c r="U34" s="11">
        <f>[30]Dezembro!$H$24</f>
        <v>16.559999999999999</v>
      </c>
      <c r="V34" s="11">
        <f>[30]Dezembro!$H$25</f>
        <v>15.840000000000002</v>
      </c>
      <c r="W34" s="11">
        <f>[30]Dezembro!$H$26</f>
        <v>19.8</v>
      </c>
      <c r="X34" s="11">
        <f>[30]Dezembro!$H$27</f>
        <v>15.48</v>
      </c>
      <c r="Y34" s="11">
        <f>[30]Dezembro!$H$28</f>
        <v>25.56</v>
      </c>
      <c r="Z34" s="11">
        <f>[30]Dezembro!$H$29</f>
        <v>11.520000000000001</v>
      </c>
      <c r="AA34" s="11">
        <f>[30]Dezembro!$H$30</f>
        <v>10.44</v>
      </c>
      <c r="AB34" s="11">
        <f>[30]Dezembro!$H$31</f>
        <v>16.920000000000002</v>
      </c>
      <c r="AC34" s="11">
        <f>[30]Dezembro!$H$32</f>
        <v>22.68</v>
      </c>
      <c r="AD34" s="11">
        <f>[30]Dezembro!$H$33</f>
        <v>20.52</v>
      </c>
      <c r="AE34" s="11">
        <f>[30]Dezembro!$H$34</f>
        <v>10.8</v>
      </c>
      <c r="AF34" s="11">
        <f>[30]Dezembro!$H$35</f>
        <v>18</v>
      </c>
      <c r="AG34" s="133">
        <f t="shared" si="3"/>
        <v>37.080000000000005</v>
      </c>
      <c r="AH34" s="134">
        <f t="shared" si="4"/>
        <v>18.557419354838704</v>
      </c>
      <c r="AK34" t="s">
        <v>35</v>
      </c>
    </row>
    <row r="35" spans="1:38" x14ac:dyDescent="0.2">
      <c r="A35" s="57" t="s">
        <v>159</v>
      </c>
      <c r="B35" s="11">
        <f>[31]Dezembro!$H$5</f>
        <v>10.08</v>
      </c>
      <c r="C35" s="11">
        <f>[31]Dezembro!$H$6</f>
        <v>13.68</v>
      </c>
      <c r="D35" s="11">
        <f>[31]Dezembro!$H$7</f>
        <v>25.56</v>
      </c>
      <c r="E35" s="11">
        <f>[31]Dezembro!$H$8</f>
        <v>11.879999999999999</v>
      </c>
      <c r="F35" s="11">
        <f>[31]Dezembro!$H$9</f>
        <v>13.32</v>
      </c>
      <c r="G35" s="11">
        <f>[31]Dezembro!$H$10</f>
        <v>18</v>
      </c>
      <c r="H35" s="11">
        <f>[31]Dezembro!$H$11</f>
        <v>11.520000000000001</v>
      </c>
      <c r="I35" s="11">
        <f>[31]Dezembro!$H$12</f>
        <v>13.32</v>
      </c>
      <c r="J35" s="11">
        <f>[31]Dezembro!$H$13</f>
        <v>16.559999999999999</v>
      </c>
      <c r="K35" s="11">
        <f>[31]Dezembro!$H$14</f>
        <v>25.56</v>
      </c>
      <c r="L35" s="11">
        <f>[31]Dezembro!$H$15</f>
        <v>15.48</v>
      </c>
      <c r="M35" s="11">
        <f>[31]Dezembro!$H$16</f>
        <v>13.32</v>
      </c>
      <c r="N35" s="11">
        <f>[31]Dezembro!$H$17</f>
        <v>18.36</v>
      </c>
      <c r="O35" s="11">
        <f>[31]Dezembro!$H$18</f>
        <v>11.16</v>
      </c>
      <c r="P35" s="11">
        <f>[31]Dezembro!$H$19</f>
        <v>16.920000000000002</v>
      </c>
      <c r="Q35" s="11">
        <f>[31]Dezembro!$H$20</f>
        <v>11.16</v>
      </c>
      <c r="R35" s="11">
        <f>[31]Dezembro!$H$21</f>
        <v>9.7200000000000006</v>
      </c>
      <c r="S35" s="11">
        <f>[31]Dezembro!$H$22</f>
        <v>11.520000000000001</v>
      </c>
      <c r="T35" s="11">
        <f>[31]Dezembro!$H$23</f>
        <v>10.8</v>
      </c>
      <c r="U35" s="11">
        <f>[31]Dezembro!$H$24</f>
        <v>11.879999999999999</v>
      </c>
      <c r="V35" s="11">
        <f>[31]Dezembro!$H$25</f>
        <v>16.559999999999999</v>
      </c>
      <c r="W35" s="11">
        <f>[31]Dezembro!$H$26</f>
        <v>19.079999999999998</v>
      </c>
      <c r="X35" s="11">
        <f>[31]Dezembro!$H$27</f>
        <v>16.559999999999999</v>
      </c>
      <c r="Y35" s="11">
        <f>[31]Dezembro!$H$28</f>
        <v>17.28</v>
      </c>
      <c r="Z35" s="11">
        <f>[31]Dezembro!$H$29</f>
        <v>11.879999999999999</v>
      </c>
      <c r="AA35" s="11">
        <f>[31]Dezembro!$H$30</f>
        <v>8.64</v>
      </c>
      <c r="AB35" s="11">
        <f>[31]Dezembro!$H$31</f>
        <v>6.48</v>
      </c>
      <c r="AC35" s="11">
        <f>[31]Dezembro!$H$32</f>
        <v>20.88</v>
      </c>
      <c r="AD35" s="11">
        <f>[31]Dezembro!$H$33</f>
        <v>10.08</v>
      </c>
      <c r="AE35" s="11">
        <f>[31]Dezembro!$H$34</f>
        <v>11.520000000000001</v>
      </c>
      <c r="AF35" s="11">
        <f>[31]Dezembro!$H$35</f>
        <v>8.64</v>
      </c>
      <c r="AG35" s="133">
        <f t="shared" si="3"/>
        <v>25.56</v>
      </c>
      <c r="AH35" s="134">
        <f t="shared" si="4"/>
        <v>14.109677419354837</v>
      </c>
      <c r="AK35" t="s">
        <v>35</v>
      </c>
    </row>
    <row r="36" spans="1:38" hidden="1" x14ac:dyDescent="0.2">
      <c r="A36" s="57" t="s">
        <v>130</v>
      </c>
      <c r="B36" s="11" t="str">
        <f>[32]Dezembro!$H$5</f>
        <v>*</v>
      </c>
      <c r="C36" s="11" t="str">
        <f>[32]Dezembro!$H$6</f>
        <v>*</v>
      </c>
      <c r="D36" s="11" t="str">
        <f>[32]Dezembro!$H$7</f>
        <v>*</v>
      </c>
      <c r="E36" s="11" t="str">
        <f>[32]Dezembro!$H$8</f>
        <v>*</v>
      </c>
      <c r="F36" s="11" t="str">
        <f>[32]Dezembro!$H$9</f>
        <v>*</v>
      </c>
      <c r="G36" s="11" t="str">
        <f>[32]Dezembro!$H$10</f>
        <v>*</v>
      </c>
      <c r="H36" s="11" t="str">
        <f>[32]Dezembro!$H$11</f>
        <v>*</v>
      </c>
      <c r="I36" s="11" t="str">
        <f>[32]Dezembro!$H$12</f>
        <v>*</v>
      </c>
      <c r="J36" s="11" t="str">
        <f>[32]Dezembro!$H$13</f>
        <v>*</v>
      </c>
      <c r="K36" s="11" t="str">
        <f>[32]Dezembro!$H$14</f>
        <v>*</v>
      </c>
      <c r="L36" s="11" t="str">
        <f>[32]Dezembro!$H$15</f>
        <v>*</v>
      </c>
      <c r="M36" s="11" t="str">
        <f>[32]Dezembro!$H$16</f>
        <v>*</v>
      </c>
      <c r="N36" s="11" t="str">
        <f>[32]Dezembro!$H$17</f>
        <v>*</v>
      </c>
      <c r="O36" s="11" t="str">
        <f>[32]Dezembro!$H$18</f>
        <v>*</v>
      </c>
      <c r="P36" s="11" t="str">
        <f>[32]Dezembro!$H$19</f>
        <v>*</v>
      </c>
      <c r="Q36" s="11" t="str">
        <f>[32]Dezembro!$H$20</f>
        <v>*</v>
      </c>
      <c r="R36" s="11" t="str">
        <f>[32]Dezembro!$H$21</f>
        <v>*</v>
      </c>
      <c r="S36" s="11" t="str">
        <f>[32]Dezembro!$H$22</f>
        <v>*</v>
      </c>
      <c r="T36" s="11" t="str">
        <f>[32]Dezembro!$H$23</f>
        <v>*</v>
      </c>
      <c r="U36" s="11" t="str">
        <f>[32]Dezembro!$H$24</f>
        <v>*</v>
      </c>
      <c r="V36" s="11" t="str">
        <f>[32]Dezembro!$H$25</f>
        <v>*</v>
      </c>
      <c r="W36" s="11" t="str">
        <f>[32]Dezembro!$H$26</f>
        <v>*</v>
      </c>
      <c r="X36" s="11" t="str">
        <f>[32]Dezembro!$H$27</f>
        <v>*</v>
      </c>
      <c r="Y36" s="11" t="str">
        <f>[32]Dezembro!$H$28</f>
        <v>*</v>
      </c>
      <c r="Z36" s="11" t="str">
        <f>[32]Dezembro!$H$29</f>
        <v>*</v>
      </c>
      <c r="AA36" s="11" t="str">
        <f>[32]Dezembro!$H$30</f>
        <v>*</v>
      </c>
      <c r="AB36" s="11" t="str">
        <f>[32]Dezembro!$H$31</f>
        <v>*</v>
      </c>
      <c r="AC36" s="11" t="str">
        <f>[32]Dezembro!$H$32</f>
        <v>*</v>
      </c>
      <c r="AD36" s="11" t="str">
        <f>[32]Dezembro!$H$33</f>
        <v>*</v>
      </c>
      <c r="AE36" s="11" t="str">
        <f>[32]Dezembro!$H$34</f>
        <v>*</v>
      </c>
      <c r="AF36" s="11" t="str">
        <f>[32]Dezembro!$H$35</f>
        <v>*</v>
      </c>
      <c r="AG36" s="133">
        <f t="shared" si="3"/>
        <v>0</v>
      </c>
      <c r="AH36" s="134" t="e">
        <f t="shared" si="4"/>
        <v>#DIV/0!</v>
      </c>
      <c r="AK36" t="s">
        <v>35</v>
      </c>
    </row>
    <row r="37" spans="1:38" x14ac:dyDescent="0.2">
      <c r="A37" s="57" t="s">
        <v>14</v>
      </c>
      <c r="B37" s="11">
        <f>[33]Dezembro!$H$5</f>
        <v>0</v>
      </c>
      <c r="C37" s="11">
        <f>[33]Dezembro!$H$6</f>
        <v>20.52</v>
      </c>
      <c r="D37" s="11">
        <f>[33]Dezembro!$H$7</f>
        <v>2.8800000000000003</v>
      </c>
      <c r="E37" s="11">
        <f>[33]Dezembro!$H$8</f>
        <v>0</v>
      </c>
      <c r="F37" s="11">
        <f>[33]Dezembro!$H$9</f>
        <v>11.879999999999999</v>
      </c>
      <c r="G37" s="11">
        <f>[33]Dezembro!$H$10</f>
        <v>1.4400000000000002</v>
      </c>
      <c r="H37" s="11">
        <f>[33]Dezembro!$H$11</f>
        <v>0</v>
      </c>
      <c r="I37" s="11">
        <f>[33]Dezembro!$H$12</f>
        <v>0</v>
      </c>
      <c r="J37" s="11">
        <f>[33]Dezembro!$H$13</f>
        <v>1.4400000000000002</v>
      </c>
      <c r="K37" s="11">
        <f>[33]Dezembro!$H$14</f>
        <v>1.8</v>
      </c>
      <c r="L37" s="11">
        <f>[33]Dezembro!$H$15</f>
        <v>11.16</v>
      </c>
      <c r="M37" s="11">
        <f>[33]Dezembro!$H$16</f>
        <v>1.4400000000000002</v>
      </c>
      <c r="N37" s="11">
        <f>[33]Dezembro!$H$17</f>
        <v>23.040000000000003</v>
      </c>
      <c r="O37" s="11">
        <f>[33]Dezembro!$H$18</f>
        <v>0</v>
      </c>
      <c r="P37" s="11">
        <f>[33]Dezembro!$H$19</f>
        <v>2.16</v>
      </c>
      <c r="Q37" s="11">
        <f>[33]Dezembro!$H$20</f>
        <v>0.36000000000000004</v>
      </c>
      <c r="R37" s="11">
        <f>[33]Dezembro!$H$21</f>
        <v>0.36000000000000004</v>
      </c>
      <c r="S37" s="11">
        <f>[33]Dezembro!$H$22</f>
        <v>0.36000000000000004</v>
      </c>
      <c r="T37" s="11">
        <f>[33]Dezembro!$H$23</f>
        <v>0</v>
      </c>
      <c r="U37" s="11">
        <f>[33]Dezembro!$H$24</f>
        <v>3.6</v>
      </c>
      <c r="V37" s="11">
        <f>[33]Dezembro!$H$25</f>
        <v>1.08</v>
      </c>
      <c r="W37" s="11">
        <f>[33]Dezembro!$H$26</f>
        <v>0.36000000000000004</v>
      </c>
      <c r="X37" s="11">
        <f>[33]Dezembro!$H$27</f>
        <v>0</v>
      </c>
      <c r="Y37" s="11">
        <f>[33]Dezembro!$H$28</f>
        <v>0.36000000000000004</v>
      </c>
      <c r="Z37" s="11">
        <f>[33]Dezembro!$H$29</f>
        <v>0</v>
      </c>
      <c r="AA37" s="11">
        <f>[33]Dezembro!$H$30</f>
        <v>0</v>
      </c>
      <c r="AB37" s="11">
        <f>[33]Dezembro!$H$31</f>
        <v>4.6800000000000006</v>
      </c>
      <c r="AC37" s="11">
        <f>[33]Dezembro!$H$32</f>
        <v>15.48</v>
      </c>
      <c r="AD37" s="11">
        <f>[33]Dezembro!$H$33</f>
        <v>3.9600000000000004</v>
      </c>
      <c r="AE37" s="11">
        <f>[33]Dezembro!$H$34</f>
        <v>0.36000000000000004</v>
      </c>
      <c r="AF37" s="11">
        <f>[33]Dezembro!$H$35</f>
        <v>0.72000000000000008</v>
      </c>
      <c r="AG37" s="133">
        <f t="shared" si="3"/>
        <v>23.040000000000003</v>
      </c>
      <c r="AH37" s="134">
        <f t="shared" si="4"/>
        <v>3.5303225806451608</v>
      </c>
      <c r="AK37" t="s">
        <v>35</v>
      </c>
    </row>
    <row r="38" spans="1:38" hidden="1" x14ac:dyDescent="0.2">
      <c r="A38" s="57" t="s">
        <v>160</v>
      </c>
      <c r="B38" s="11" t="str">
        <f>[34]Dezembro!$H$5</f>
        <v>*</v>
      </c>
      <c r="C38" s="11" t="str">
        <f>[34]Dezembro!$H$6</f>
        <v>*</v>
      </c>
      <c r="D38" s="11" t="str">
        <f>[34]Dezembro!$H$7</f>
        <v>*</v>
      </c>
      <c r="E38" s="11" t="str">
        <f>[34]Dezembro!$H$8</f>
        <v>*</v>
      </c>
      <c r="F38" s="11" t="str">
        <f>[34]Dezembro!$H$9</f>
        <v>*</v>
      </c>
      <c r="G38" s="11" t="str">
        <f>[34]Dezembro!$H$10</f>
        <v>*</v>
      </c>
      <c r="H38" s="11" t="str">
        <f>[34]Dezembro!$H$11</f>
        <v>*</v>
      </c>
      <c r="I38" s="11" t="str">
        <f>[34]Dezembro!$H$12</f>
        <v>*</v>
      </c>
      <c r="J38" s="11" t="str">
        <f>[34]Dezembro!$H$13</f>
        <v>*</v>
      </c>
      <c r="K38" s="11" t="str">
        <f>[34]Dezembro!$H$14</f>
        <v>*</v>
      </c>
      <c r="L38" s="11" t="str">
        <f>[34]Dezembro!$H$15</f>
        <v>*</v>
      </c>
      <c r="M38" s="11" t="str">
        <f>[34]Dezembro!$H$16</f>
        <v>*</v>
      </c>
      <c r="N38" s="11" t="str">
        <f>[34]Dezembro!$H$17</f>
        <v>*</v>
      </c>
      <c r="O38" s="11" t="str">
        <f>[34]Dezembro!$H$18</f>
        <v>*</v>
      </c>
      <c r="P38" s="11" t="str">
        <f>[34]Dezembro!$H$19</f>
        <v>*</v>
      </c>
      <c r="Q38" s="11" t="str">
        <f>[34]Dezembro!$H$20</f>
        <v>*</v>
      </c>
      <c r="R38" s="11" t="str">
        <f>[34]Dezembro!$H$21</f>
        <v>*</v>
      </c>
      <c r="S38" s="11" t="str">
        <f>[34]Dezembro!$H$22</f>
        <v>*</v>
      </c>
      <c r="T38" s="11" t="str">
        <f>[34]Dezembro!$H$23</f>
        <v>*</v>
      </c>
      <c r="U38" s="11" t="str">
        <f>[34]Dezembro!$H$24</f>
        <v>*</v>
      </c>
      <c r="V38" s="11" t="str">
        <f>[34]Dezembro!$H$25</f>
        <v>*</v>
      </c>
      <c r="W38" s="11" t="str">
        <f>[34]Dezembro!$H$26</f>
        <v>*</v>
      </c>
      <c r="X38" s="11" t="str">
        <f>[34]Dezembro!$H$27</f>
        <v>*</v>
      </c>
      <c r="Y38" s="11" t="str">
        <f>[34]Dezembro!$H$28</f>
        <v>*</v>
      </c>
      <c r="Z38" s="11" t="str">
        <f>[34]Dezembro!$H$29</f>
        <v>*</v>
      </c>
      <c r="AA38" s="11" t="str">
        <f>[34]Dezembro!$H$30</f>
        <v>*</v>
      </c>
      <c r="AB38" s="11" t="str">
        <f>[34]Dezembro!$H$31</f>
        <v>*</v>
      </c>
      <c r="AC38" s="11" t="str">
        <f>[34]Dezembro!$H$32</f>
        <v>*</v>
      </c>
      <c r="AD38" s="11" t="str">
        <f>[34]Dezembro!$H$33</f>
        <v>*</v>
      </c>
      <c r="AE38" s="11" t="str">
        <f>[34]Dezembro!$H$34</f>
        <v>*</v>
      </c>
      <c r="AF38" s="11" t="str">
        <f>[34]Dezembro!$H$35</f>
        <v>*</v>
      </c>
      <c r="AG38" s="133">
        <f t="shared" si="3"/>
        <v>0</v>
      </c>
      <c r="AH38" s="134" t="e">
        <f t="shared" si="4"/>
        <v>#DIV/0!</v>
      </c>
    </row>
    <row r="39" spans="1:38" x14ac:dyDescent="0.2">
      <c r="A39" s="57" t="s">
        <v>15</v>
      </c>
      <c r="B39" s="11">
        <f>[35]Dezembro!$H$5</f>
        <v>14.4</v>
      </c>
      <c r="C39" s="11">
        <f>[35]Dezembro!$H$6</f>
        <v>12.96</v>
      </c>
      <c r="D39" s="11">
        <f>[35]Dezembro!$H$7</f>
        <v>15.120000000000001</v>
      </c>
      <c r="E39" s="11">
        <f>[35]Dezembro!$H$8</f>
        <v>11.16</v>
      </c>
      <c r="F39" s="11">
        <f>[35]Dezembro!$H$9</f>
        <v>7.5600000000000005</v>
      </c>
      <c r="G39" s="11">
        <f>[35]Dezembro!$H$10</f>
        <v>12.6</v>
      </c>
      <c r="H39" s="11">
        <f>[35]Dezembro!$H$11</f>
        <v>13.32</v>
      </c>
      <c r="I39" s="11">
        <f>[35]Dezembro!$H$12</f>
        <v>15.48</v>
      </c>
      <c r="J39" s="11">
        <f>[35]Dezembro!$H$13</f>
        <v>20.88</v>
      </c>
      <c r="K39" s="11">
        <f>[35]Dezembro!$H$14</f>
        <v>17.28</v>
      </c>
      <c r="L39" s="11">
        <f>[35]Dezembro!$H$15</f>
        <v>12.24</v>
      </c>
      <c r="M39" s="11">
        <f>[35]Dezembro!$H$16</f>
        <v>16.559999999999999</v>
      </c>
      <c r="N39" s="11">
        <f>[35]Dezembro!$H$17</f>
        <v>19.440000000000001</v>
      </c>
      <c r="O39" s="11">
        <f>[35]Dezembro!$H$18</f>
        <v>12.6</v>
      </c>
      <c r="P39" s="11">
        <f>[35]Dezembro!$H$19</f>
        <v>20.16</v>
      </c>
      <c r="Q39" s="11">
        <f>[35]Dezembro!$H$20</f>
        <v>13.68</v>
      </c>
      <c r="R39" s="11">
        <f>[35]Dezembro!$H$21</f>
        <v>13.32</v>
      </c>
      <c r="S39" s="11">
        <f>[35]Dezembro!$H$22</f>
        <v>15.120000000000001</v>
      </c>
      <c r="T39" s="11">
        <f>[35]Dezembro!$H$23</f>
        <v>13.32</v>
      </c>
      <c r="U39" s="11">
        <f>[35]Dezembro!$H$24</f>
        <v>13.68</v>
      </c>
      <c r="V39" s="11">
        <f>[35]Dezembro!$H$25</f>
        <v>11.879999999999999</v>
      </c>
      <c r="W39" s="11">
        <f>[35]Dezembro!$H$26</f>
        <v>19.8</v>
      </c>
      <c r="X39" s="11">
        <f>[35]Dezembro!$H$27</f>
        <v>20.88</v>
      </c>
      <c r="Y39" s="11">
        <f>[35]Dezembro!$H$28</f>
        <v>20.52</v>
      </c>
      <c r="Z39" s="11">
        <f>[35]Dezembro!$H$29</f>
        <v>12.6</v>
      </c>
      <c r="AA39" s="11">
        <f>[35]Dezembro!$H$30</f>
        <v>8.64</v>
      </c>
      <c r="AB39" s="11">
        <f>[35]Dezembro!$H$31</f>
        <v>12.6</v>
      </c>
      <c r="AC39" s="11">
        <f>[35]Dezembro!$H$32</f>
        <v>23.040000000000003</v>
      </c>
      <c r="AD39" s="11">
        <f>[35]Dezembro!$H$33</f>
        <v>12.6</v>
      </c>
      <c r="AE39" s="11">
        <f>[35]Dezembro!$H$34</f>
        <v>12.96</v>
      </c>
      <c r="AF39" s="11">
        <f>[35]Dezembro!$H$35</f>
        <v>11.520000000000001</v>
      </c>
      <c r="AG39" s="133">
        <f t="shared" si="3"/>
        <v>23.040000000000003</v>
      </c>
      <c r="AH39" s="134">
        <f t="shared" si="4"/>
        <v>14.771612903225806</v>
      </c>
      <c r="AI39" s="12" t="s">
        <v>35</v>
      </c>
      <c r="AK39" t="s">
        <v>35</v>
      </c>
    </row>
    <row r="40" spans="1:38" hidden="1" x14ac:dyDescent="0.2">
      <c r="A40" s="57" t="s">
        <v>16</v>
      </c>
      <c r="B40" s="11" t="str">
        <f>[36]Dezembro!$H$5</f>
        <v>*</v>
      </c>
      <c r="C40" s="11" t="str">
        <f>[36]Dezembro!$H$6</f>
        <v>*</v>
      </c>
      <c r="D40" s="11" t="str">
        <f>[36]Dezembro!$H$7</f>
        <v>*</v>
      </c>
      <c r="E40" s="11" t="str">
        <f>[36]Dezembro!$H$8</f>
        <v>*</v>
      </c>
      <c r="F40" s="11" t="str">
        <f>[36]Dezembro!$H$9</f>
        <v>*</v>
      </c>
      <c r="G40" s="11" t="str">
        <f>[36]Dezembro!$H$10</f>
        <v>*</v>
      </c>
      <c r="H40" s="11" t="str">
        <f>[36]Dezembro!$H$11</f>
        <v>*</v>
      </c>
      <c r="I40" s="11" t="str">
        <f>[36]Dezembro!$H$12</f>
        <v>*</v>
      </c>
      <c r="J40" s="11" t="str">
        <f>[36]Dezembro!$H$13</f>
        <v>*</v>
      </c>
      <c r="K40" s="11" t="str">
        <f>[36]Dezembro!$H$14</f>
        <v>*</v>
      </c>
      <c r="L40" s="11" t="str">
        <f>[36]Dezembro!$H$15</f>
        <v>*</v>
      </c>
      <c r="M40" s="11" t="str">
        <f>[36]Dezembro!$H$16</f>
        <v>*</v>
      </c>
      <c r="N40" s="11" t="str">
        <f>[36]Dezembro!$H$17</f>
        <v>*</v>
      </c>
      <c r="O40" s="11" t="str">
        <f>[36]Dezembro!$H$18</f>
        <v>*</v>
      </c>
      <c r="P40" s="11" t="str">
        <f>[36]Dezembro!$H$19</f>
        <v>*</v>
      </c>
      <c r="Q40" s="11" t="str">
        <f>[36]Dezembro!$H$20</f>
        <v>*</v>
      </c>
      <c r="R40" s="11" t="str">
        <f>[36]Dezembro!$H$21</f>
        <v>*</v>
      </c>
      <c r="S40" s="11" t="str">
        <f>[36]Dezembro!$H$22</f>
        <v>*</v>
      </c>
      <c r="T40" s="11" t="str">
        <f>[36]Dezembro!$H$23</f>
        <v>*</v>
      </c>
      <c r="U40" s="11" t="str">
        <f>[36]Dezembro!$H$24</f>
        <v>*</v>
      </c>
      <c r="V40" s="11" t="str">
        <f>[36]Dezembro!$H$25</f>
        <v>*</v>
      </c>
      <c r="W40" s="11" t="str">
        <f>[36]Dezembro!$H$26</f>
        <v>*</v>
      </c>
      <c r="X40" s="11" t="str">
        <f>[36]Dezembro!$H$27</f>
        <v>*</v>
      </c>
      <c r="Y40" s="11" t="str">
        <f>[36]Dezembro!$H$28</f>
        <v>*</v>
      </c>
      <c r="Z40" s="11" t="str">
        <f>[36]Dezembro!$H$29</f>
        <v>*</v>
      </c>
      <c r="AA40" s="11" t="str">
        <f>[36]Dezembro!$H$30</f>
        <v>*</v>
      </c>
      <c r="AB40" s="11" t="str">
        <f>[36]Dezembro!$H$31</f>
        <v>*</v>
      </c>
      <c r="AC40" s="11" t="str">
        <f>[36]Dezembro!$H$32</f>
        <v>*</v>
      </c>
      <c r="AD40" s="11" t="str">
        <f>[36]Dezembro!$H$33</f>
        <v>*</v>
      </c>
      <c r="AE40" s="11" t="str">
        <f>[36]Dezembro!$H$34</f>
        <v>*</v>
      </c>
      <c r="AF40" s="11" t="str">
        <f>[36]Dezembro!$H$35</f>
        <v>*</v>
      </c>
      <c r="AG40" s="133">
        <f t="shared" si="3"/>
        <v>0</v>
      </c>
      <c r="AH40" s="134" t="e">
        <f t="shared" si="4"/>
        <v>#DIV/0!</v>
      </c>
      <c r="AK40" t="s">
        <v>35</v>
      </c>
    </row>
    <row r="41" spans="1:38" x14ac:dyDescent="0.2">
      <c r="A41" s="57" t="s">
        <v>161</v>
      </c>
      <c r="B41" s="11">
        <f>[37]Dezembro!$H$5</f>
        <v>12.96</v>
      </c>
      <c r="C41" s="11">
        <f>[37]Dezembro!$H$6</f>
        <v>15.48</v>
      </c>
      <c r="D41" s="11">
        <f>[37]Dezembro!$H$7</f>
        <v>16.559999999999999</v>
      </c>
      <c r="E41" s="11">
        <f>[37]Dezembro!$H$8</f>
        <v>10.8</v>
      </c>
      <c r="F41" s="11">
        <f>[37]Dezembro!$H$9</f>
        <v>16.559999999999999</v>
      </c>
      <c r="G41" s="11">
        <f>[37]Dezembro!$H$10</f>
        <v>18</v>
      </c>
      <c r="H41" s="11">
        <f>[37]Dezembro!$H$11</f>
        <v>18.36</v>
      </c>
      <c r="I41" s="11">
        <f>[37]Dezembro!$H$12</f>
        <v>16.2</v>
      </c>
      <c r="J41" s="11">
        <f>[37]Dezembro!$H$13</f>
        <v>10.8</v>
      </c>
      <c r="K41" s="11">
        <f>[37]Dezembro!$H$14</f>
        <v>17.28</v>
      </c>
      <c r="L41" s="11">
        <f>[37]Dezembro!$H$15</f>
        <v>21.6</v>
      </c>
      <c r="M41" s="11">
        <f>[37]Dezembro!$H$16</f>
        <v>25.2</v>
      </c>
      <c r="N41" s="11">
        <f>[37]Dezembro!$H$17</f>
        <v>24.12</v>
      </c>
      <c r="O41" s="11">
        <f>[37]Dezembro!$H$18</f>
        <v>15.120000000000001</v>
      </c>
      <c r="P41" s="11">
        <f>[37]Dezembro!$H$19</f>
        <v>10.8</v>
      </c>
      <c r="Q41" s="11">
        <f>[37]Dezembro!$H$20</f>
        <v>12.96</v>
      </c>
      <c r="R41" s="11">
        <f>[37]Dezembro!$H$21</f>
        <v>12.96</v>
      </c>
      <c r="S41" s="11">
        <f>[37]Dezembro!$H$22</f>
        <v>17.64</v>
      </c>
      <c r="T41" s="11">
        <f>[37]Dezembro!$H$23</f>
        <v>11.879999999999999</v>
      </c>
      <c r="U41" s="11">
        <f>[37]Dezembro!$H$24</f>
        <v>18</v>
      </c>
      <c r="V41" s="11">
        <f>[37]Dezembro!$H$25</f>
        <v>18.36</v>
      </c>
      <c r="W41" s="11">
        <f>[37]Dezembro!$H$26</f>
        <v>15.120000000000001</v>
      </c>
      <c r="X41" s="11">
        <f>[37]Dezembro!$H$27</f>
        <v>14.04</v>
      </c>
      <c r="Y41" s="11">
        <f>[37]Dezembro!$H$28</f>
        <v>31.680000000000003</v>
      </c>
      <c r="Z41" s="11">
        <f>[37]Dezembro!$H$29</f>
        <v>15.48</v>
      </c>
      <c r="AA41" s="11">
        <f>[37]Dezembro!$H$30</f>
        <v>14.4</v>
      </c>
      <c r="AB41" s="11">
        <f>[37]Dezembro!$H$31</f>
        <v>10.08</v>
      </c>
      <c r="AC41" s="11">
        <f>[37]Dezembro!$H$32</f>
        <v>14.4</v>
      </c>
      <c r="AD41" s="11">
        <f>[37]Dezembro!$H$33</f>
        <v>11.520000000000001</v>
      </c>
      <c r="AE41" s="11">
        <f>[37]Dezembro!$H$34</f>
        <v>9.7200000000000006</v>
      </c>
      <c r="AF41" s="11">
        <f>[37]Dezembro!$H$35</f>
        <v>14.4</v>
      </c>
      <c r="AG41" s="133">
        <f t="shared" si="3"/>
        <v>31.680000000000003</v>
      </c>
      <c r="AH41" s="134">
        <f t="shared" si="4"/>
        <v>15.886451612903224</v>
      </c>
      <c r="AK41" t="s">
        <v>35</v>
      </c>
    </row>
    <row r="42" spans="1:38" x14ac:dyDescent="0.2">
      <c r="A42" s="57" t="s">
        <v>17</v>
      </c>
      <c r="B42" s="11">
        <f>[38]Dezembro!$H$5</f>
        <v>23.040000000000003</v>
      </c>
      <c r="C42" s="11">
        <f>[38]Dezembro!$H$6</f>
        <v>11.16</v>
      </c>
      <c r="D42" s="11">
        <f>[38]Dezembro!$H$7</f>
        <v>13.68</v>
      </c>
      <c r="E42" s="11">
        <f>[38]Dezembro!$H$8</f>
        <v>12.24</v>
      </c>
      <c r="F42" s="11">
        <f>[38]Dezembro!$H$9</f>
        <v>12.6</v>
      </c>
      <c r="G42" s="11">
        <f>[38]Dezembro!$H$10</f>
        <v>16.920000000000002</v>
      </c>
      <c r="H42" s="11">
        <f>[38]Dezembro!$H$11</f>
        <v>18</v>
      </c>
      <c r="I42" s="11">
        <f>[38]Dezembro!$H$12</f>
        <v>14.4</v>
      </c>
      <c r="J42" s="11">
        <f>[38]Dezembro!$H$13</f>
        <v>20.88</v>
      </c>
      <c r="K42" s="11">
        <f>[38]Dezembro!$H$14</f>
        <v>24.840000000000003</v>
      </c>
      <c r="L42" s="11">
        <f>[38]Dezembro!$H$15</f>
        <v>16.2</v>
      </c>
      <c r="M42" s="11">
        <f>[38]Dezembro!$H$16</f>
        <v>27</v>
      </c>
      <c r="N42" s="11">
        <f>[38]Dezembro!$H$17</f>
        <v>20.16</v>
      </c>
      <c r="O42" s="11">
        <f>[38]Dezembro!$H$18</f>
        <v>6.84</v>
      </c>
      <c r="P42" s="11">
        <f>[38]Dezembro!$H$19</f>
        <v>12.96</v>
      </c>
      <c r="Q42" s="11">
        <f>[38]Dezembro!$H$20</f>
        <v>10.08</v>
      </c>
      <c r="R42" s="11">
        <f>[38]Dezembro!$H$21</f>
        <v>10.8</v>
      </c>
      <c r="S42" s="11">
        <f>[38]Dezembro!$H$22</f>
        <v>6.84</v>
      </c>
      <c r="T42" s="11">
        <f>[38]Dezembro!$H$23</f>
        <v>8.64</v>
      </c>
      <c r="U42" s="11">
        <f>[38]Dezembro!$H$24</f>
        <v>5.4</v>
      </c>
      <c r="V42" s="11">
        <f>[38]Dezembro!$H$25</f>
        <v>7.2</v>
      </c>
      <c r="W42" s="11">
        <f>[38]Dezembro!$H$26</f>
        <v>11.520000000000001</v>
      </c>
      <c r="X42" s="11">
        <f>[38]Dezembro!$H$27</f>
        <v>9</v>
      </c>
      <c r="Y42" s="11">
        <f>[38]Dezembro!$H$28</f>
        <v>19.8</v>
      </c>
      <c r="Z42" s="11">
        <f>[38]Dezembro!$H$29</f>
        <v>9</v>
      </c>
      <c r="AA42" s="11">
        <f>[38]Dezembro!$H$30</f>
        <v>6.12</v>
      </c>
      <c r="AB42" s="11">
        <f>[38]Dezembro!$H$31</f>
        <v>5.7600000000000007</v>
      </c>
      <c r="AC42" s="11">
        <f>[38]Dezembro!$H$32</f>
        <v>15.840000000000002</v>
      </c>
      <c r="AD42" s="11">
        <f>[38]Dezembro!$H$33</f>
        <v>9</v>
      </c>
      <c r="AE42" s="11">
        <f>[38]Dezembro!$H$34</f>
        <v>4.6800000000000006</v>
      </c>
      <c r="AF42" s="11">
        <f>[38]Dezembro!$H$35</f>
        <v>14.04</v>
      </c>
      <c r="AG42" s="133">
        <f t="shared" si="3"/>
        <v>27</v>
      </c>
      <c r="AH42" s="134">
        <f t="shared" si="4"/>
        <v>13.05290322580645</v>
      </c>
      <c r="AK42" t="s">
        <v>35</v>
      </c>
      <c r="AL42" t="s">
        <v>35</v>
      </c>
    </row>
    <row r="43" spans="1:38" x14ac:dyDescent="0.2">
      <c r="A43" s="57" t="s">
        <v>143</v>
      </c>
      <c r="B43" s="11">
        <f>[39]Dezembro!$H$5</f>
        <v>14.76</v>
      </c>
      <c r="C43" s="11">
        <f>[39]Dezembro!$H$6</f>
        <v>35.64</v>
      </c>
      <c r="D43" s="11">
        <f>[39]Dezembro!$H$7</f>
        <v>27.720000000000002</v>
      </c>
      <c r="E43" s="11">
        <f>[39]Dezembro!$H$8</f>
        <v>16.2</v>
      </c>
      <c r="F43" s="11">
        <f>[39]Dezembro!$H$9</f>
        <v>18.720000000000002</v>
      </c>
      <c r="G43" s="11">
        <f>[39]Dezembro!$H$10</f>
        <v>19.8</v>
      </c>
      <c r="H43" s="11">
        <f>[39]Dezembro!$H$11</f>
        <v>16.2</v>
      </c>
      <c r="I43" s="11">
        <f>[39]Dezembro!$H$12</f>
        <v>15.48</v>
      </c>
      <c r="J43" s="11">
        <f>[39]Dezembro!$H$13</f>
        <v>18.36</v>
      </c>
      <c r="K43" s="11">
        <f>[39]Dezembro!$H$14</f>
        <v>21.96</v>
      </c>
      <c r="L43" s="11">
        <f>[39]Dezembro!$H$15</f>
        <v>24.840000000000003</v>
      </c>
      <c r="M43" s="11">
        <f>[39]Dezembro!$H$16</f>
        <v>26.28</v>
      </c>
      <c r="N43" s="11">
        <f>[39]Dezembro!$H$17</f>
        <v>15.120000000000001</v>
      </c>
      <c r="O43" s="11">
        <f>[39]Dezembro!$H$18</f>
        <v>23.759999999999998</v>
      </c>
      <c r="P43" s="11">
        <f>[39]Dezembro!$H$19</f>
        <v>26.28</v>
      </c>
      <c r="Q43" s="11">
        <f>[39]Dezembro!$H$20</f>
        <v>11.879999999999999</v>
      </c>
      <c r="R43" s="11">
        <f>[39]Dezembro!$H$21</f>
        <v>16.559999999999999</v>
      </c>
      <c r="S43" s="11">
        <f>[39]Dezembro!$H$22</f>
        <v>22.68</v>
      </c>
      <c r="T43" s="11">
        <f>[39]Dezembro!$H$23</f>
        <v>18.36</v>
      </c>
      <c r="U43" s="11">
        <f>[39]Dezembro!$H$24</f>
        <v>16.2</v>
      </c>
      <c r="V43" s="11">
        <f>[39]Dezembro!$H$25</f>
        <v>22.32</v>
      </c>
      <c r="W43" s="11">
        <f>[39]Dezembro!$H$26</f>
        <v>28.44</v>
      </c>
      <c r="X43" s="11">
        <f>[39]Dezembro!$H$27</f>
        <v>21.6</v>
      </c>
      <c r="Y43" s="11">
        <f>[39]Dezembro!$H$28</f>
        <v>26.28</v>
      </c>
      <c r="Z43" s="11">
        <f>[39]Dezembro!$H$29</f>
        <v>18.720000000000002</v>
      </c>
      <c r="AA43" s="11">
        <f>[39]Dezembro!$H$30</f>
        <v>14.76</v>
      </c>
      <c r="AB43" s="11">
        <f>[39]Dezembro!$H$31</f>
        <v>14.4</v>
      </c>
      <c r="AC43" s="11">
        <f>[39]Dezembro!$H$32</f>
        <v>16.2</v>
      </c>
      <c r="AD43" s="11">
        <f>[39]Dezembro!$H$33</f>
        <v>12.6</v>
      </c>
      <c r="AE43" s="11">
        <f>[39]Dezembro!$H$34</f>
        <v>17.28</v>
      </c>
      <c r="AF43" s="11">
        <f>[39]Dezembro!$H$35</f>
        <v>20.88</v>
      </c>
      <c r="AG43" s="133">
        <f t="shared" si="3"/>
        <v>35.64</v>
      </c>
      <c r="AH43" s="134">
        <f t="shared" si="4"/>
        <v>20.009032258064519</v>
      </c>
      <c r="AL43" t="s">
        <v>35</v>
      </c>
    </row>
    <row r="44" spans="1:38" x14ac:dyDescent="0.2">
      <c r="A44" s="57" t="s">
        <v>18</v>
      </c>
      <c r="B44" s="11">
        <f>[40]Dezembro!$H$5</f>
        <v>16.2</v>
      </c>
      <c r="C44" s="11">
        <f>[40]Dezembro!$H$6</f>
        <v>12.24</v>
      </c>
      <c r="D44" s="11">
        <f>[40]Dezembro!$H$7</f>
        <v>28.08</v>
      </c>
      <c r="E44" s="11">
        <f>[40]Dezembro!$H$8</f>
        <v>14.4</v>
      </c>
      <c r="F44" s="11">
        <f>[40]Dezembro!$H$9</f>
        <v>20.88</v>
      </c>
      <c r="G44" s="11">
        <f>[40]Dezembro!$H$10</f>
        <v>20.52</v>
      </c>
      <c r="H44" s="11">
        <f>[40]Dezembro!$H$11</f>
        <v>20.52</v>
      </c>
      <c r="I44" s="11">
        <f>[40]Dezembro!$H$12</f>
        <v>13.32</v>
      </c>
      <c r="J44" s="11">
        <f>[40]Dezembro!$H$13</f>
        <v>18.720000000000002</v>
      </c>
      <c r="K44" s="11">
        <f>[40]Dezembro!$H$14</f>
        <v>20.88</v>
      </c>
      <c r="L44" s="11">
        <f>[40]Dezembro!$H$15</f>
        <v>20.52</v>
      </c>
      <c r="M44" s="11">
        <f>[40]Dezembro!$H$16</f>
        <v>22.32</v>
      </c>
      <c r="N44" s="11">
        <f>[40]Dezembro!$H$17</f>
        <v>23.040000000000003</v>
      </c>
      <c r="O44" s="11">
        <f>[40]Dezembro!$H$18</f>
        <v>10.08</v>
      </c>
      <c r="P44" s="11">
        <f>[40]Dezembro!$H$19</f>
        <v>10.8</v>
      </c>
      <c r="Q44" s="11">
        <f>[40]Dezembro!$H$20</f>
        <v>13.68</v>
      </c>
      <c r="R44" s="11">
        <f>[40]Dezembro!$H$21</f>
        <v>11.879999999999999</v>
      </c>
      <c r="S44" s="11">
        <f>[40]Dezembro!$H$22</f>
        <v>22.68</v>
      </c>
      <c r="T44" s="11">
        <f>[40]Dezembro!$H$23</f>
        <v>15.48</v>
      </c>
      <c r="U44" s="11">
        <f>[40]Dezembro!$H$24</f>
        <v>12.96</v>
      </c>
      <c r="V44" s="11">
        <f>[40]Dezembro!$H$25</f>
        <v>11.879999999999999</v>
      </c>
      <c r="W44" s="11">
        <f>[40]Dezembro!$H$26</f>
        <v>12.6</v>
      </c>
      <c r="X44" s="11">
        <f>[40]Dezembro!$H$27</f>
        <v>15.840000000000002</v>
      </c>
      <c r="Y44" s="11">
        <f>[40]Dezembro!$H$28</f>
        <v>12.96</v>
      </c>
      <c r="Z44" s="11">
        <f>[40]Dezembro!$H$29</f>
        <v>9.3600000000000012</v>
      </c>
      <c r="AA44" s="11">
        <f>[40]Dezembro!$H$30</f>
        <v>12.96</v>
      </c>
      <c r="AB44" s="11">
        <f>[40]Dezembro!$H$31</f>
        <v>15.120000000000001</v>
      </c>
      <c r="AC44" s="11">
        <f>[40]Dezembro!$H$32</f>
        <v>19.079999999999998</v>
      </c>
      <c r="AD44" s="11">
        <f>[40]Dezembro!$H$33</f>
        <v>11.16</v>
      </c>
      <c r="AE44" s="11">
        <f>[40]Dezembro!$H$34</f>
        <v>10.08</v>
      </c>
      <c r="AF44" s="11">
        <f>[40]Dezembro!$H$35</f>
        <v>15.48</v>
      </c>
      <c r="AG44" s="133">
        <f t="shared" si="3"/>
        <v>28.08</v>
      </c>
      <c r="AH44" s="134">
        <f t="shared" si="4"/>
        <v>15.990967741935483</v>
      </c>
      <c r="AJ44" t="s">
        <v>35</v>
      </c>
      <c r="AK44" t="s">
        <v>35</v>
      </c>
      <c r="AL44" t="s">
        <v>35</v>
      </c>
    </row>
    <row r="45" spans="1:38" hidden="1" x14ac:dyDescent="0.2">
      <c r="A45" s="128" t="s">
        <v>148</v>
      </c>
      <c r="B45" s="11" t="str">
        <f>[41]Dezembro!$H$5</f>
        <v>*</v>
      </c>
      <c r="C45" s="11" t="str">
        <f>[41]Dezembro!$H$6</f>
        <v>*</v>
      </c>
      <c r="D45" s="11" t="str">
        <f>[41]Dezembro!$H$7</f>
        <v>*</v>
      </c>
      <c r="E45" s="11" t="str">
        <f>[41]Dezembro!$H$8</f>
        <v>*</v>
      </c>
      <c r="F45" s="11" t="str">
        <f>[41]Dezembro!$H$9</f>
        <v>*</v>
      </c>
      <c r="G45" s="11" t="str">
        <f>[41]Dezembro!$H$10</f>
        <v>*</v>
      </c>
      <c r="H45" s="11" t="str">
        <f>[41]Dezembro!$H$11</f>
        <v>*</v>
      </c>
      <c r="I45" s="11" t="str">
        <f>[41]Dezembro!$H$12</f>
        <v>*</v>
      </c>
      <c r="J45" s="11" t="str">
        <f>[41]Dezembro!$H$13</f>
        <v>*</v>
      </c>
      <c r="K45" s="11" t="str">
        <f>[41]Dezembro!$H$14</f>
        <v>*</v>
      </c>
      <c r="L45" s="11" t="str">
        <f>[41]Dezembro!$H$15</f>
        <v>*</v>
      </c>
      <c r="M45" s="11" t="str">
        <f>[41]Dezembro!$H$16</f>
        <v>*</v>
      </c>
      <c r="N45" s="11" t="str">
        <f>[41]Dezembro!$H$17</f>
        <v>*</v>
      </c>
      <c r="O45" s="11" t="str">
        <f>[41]Dezembro!$H$18</f>
        <v>*</v>
      </c>
      <c r="P45" s="11" t="str">
        <f>[41]Dezembro!$H$19</f>
        <v>*</v>
      </c>
      <c r="Q45" s="11" t="str">
        <f>[41]Dezembro!$H$20</f>
        <v>*</v>
      </c>
      <c r="R45" s="11" t="str">
        <f>[41]Dezembro!$H$21</f>
        <v>*</v>
      </c>
      <c r="S45" s="11" t="str">
        <f>[41]Dezembro!$H$22</f>
        <v>*</v>
      </c>
      <c r="T45" s="11" t="str">
        <f>[41]Dezembro!$H$23</f>
        <v>*</v>
      </c>
      <c r="U45" s="11" t="str">
        <f>[41]Dezembro!$H$24</f>
        <v>*</v>
      </c>
      <c r="V45" s="11" t="str">
        <f>[41]Dezembro!$H$25</f>
        <v>*</v>
      </c>
      <c r="W45" s="11" t="str">
        <f>[41]Dezembro!$H$26</f>
        <v>*</v>
      </c>
      <c r="X45" s="11" t="str">
        <f>[41]Dezembro!$H$27</f>
        <v>*</v>
      </c>
      <c r="Y45" s="11" t="str">
        <f>[41]Dezembro!$H$28</f>
        <v>*</v>
      </c>
      <c r="Z45" s="11" t="str">
        <f>[41]Dezembro!$H$29</f>
        <v>*</v>
      </c>
      <c r="AA45" s="11" t="str">
        <f>[41]Dezembro!$H$30</f>
        <v>*</v>
      </c>
      <c r="AB45" s="11" t="str">
        <f>[41]Dezembro!$H$31</f>
        <v>*</v>
      </c>
      <c r="AC45" s="11" t="str">
        <f>[41]Dezembro!$H$32</f>
        <v>*</v>
      </c>
      <c r="AD45" s="11" t="str">
        <f>[41]Dezembro!$H$33</f>
        <v>*</v>
      </c>
      <c r="AE45" s="11" t="str">
        <f>[41]Dezembro!$H$34</f>
        <v>*</v>
      </c>
      <c r="AF45" s="11" t="str">
        <f>[41]Dezembro!$H$35</f>
        <v>*</v>
      </c>
      <c r="AG45" s="133">
        <f t="shared" si="3"/>
        <v>0</v>
      </c>
      <c r="AH45" s="134" t="e">
        <f t="shared" si="4"/>
        <v>#DIV/0!</v>
      </c>
      <c r="AL45" s="12" t="s">
        <v>35</v>
      </c>
    </row>
    <row r="46" spans="1:38" x14ac:dyDescent="0.2">
      <c r="A46" s="57" t="s">
        <v>19</v>
      </c>
      <c r="B46" s="11">
        <f>[42]Dezembro!$H$5</f>
        <v>1.4400000000000002</v>
      </c>
      <c r="C46" s="11">
        <f>[42]Dezembro!$H$6</f>
        <v>15.840000000000002</v>
      </c>
      <c r="D46" s="11">
        <f>[42]Dezembro!$H$7</f>
        <v>0.36000000000000004</v>
      </c>
      <c r="E46" s="11">
        <f>[42]Dezembro!$H$8</f>
        <v>0.72000000000000008</v>
      </c>
      <c r="F46" s="11">
        <f>[42]Dezembro!$H$9</f>
        <v>7.5600000000000005</v>
      </c>
      <c r="G46" s="11">
        <f>[42]Dezembro!$H$10</f>
        <v>5.7600000000000007</v>
      </c>
      <c r="H46" s="11">
        <f>[42]Dezembro!$H$11</f>
        <v>0.36000000000000004</v>
      </c>
      <c r="I46" s="11">
        <f>[42]Dezembro!$H$12</f>
        <v>1.08</v>
      </c>
      <c r="J46" s="11">
        <f>[42]Dezembro!$H$13</f>
        <v>12.6</v>
      </c>
      <c r="K46" s="11">
        <f>[42]Dezembro!$H$14</f>
        <v>8.64</v>
      </c>
      <c r="L46" s="11">
        <f>[42]Dezembro!$H$15</f>
        <v>6.48</v>
      </c>
      <c r="M46" s="11">
        <f>[42]Dezembro!$H$16</f>
        <v>9</v>
      </c>
      <c r="N46" s="11">
        <f>[42]Dezembro!$H$17</f>
        <v>2.16</v>
      </c>
      <c r="O46" s="11">
        <f>[42]Dezembro!$H$18</f>
        <v>4.6800000000000006</v>
      </c>
      <c r="P46" s="11">
        <f>[42]Dezembro!$H$19</f>
        <v>5.4</v>
      </c>
      <c r="Q46" s="11">
        <f>[42]Dezembro!$H$20</f>
        <v>0.36000000000000004</v>
      </c>
      <c r="R46" s="11">
        <f>[42]Dezembro!$H$21</f>
        <v>5.04</v>
      </c>
      <c r="S46" s="11">
        <f>[42]Dezembro!$H$22</f>
        <v>11.16</v>
      </c>
      <c r="T46" s="11">
        <f>[42]Dezembro!$H$23</f>
        <v>0.72000000000000008</v>
      </c>
      <c r="U46" s="11">
        <f>[42]Dezembro!$H$24</f>
        <v>2.52</v>
      </c>
      <c r="V46" s="11">
        <f>[42]Dezembro!$H$25</f>
        <v>3.6</v>
      </c>
      <c r="W46" s="11">
        <f>[42]Dezembro!$H$26</f>
        <v>14.04</v>
      </c>
      <c r="X46" s="11">
        <f>[42]Dezembro!$H$27</f>
        <v>12.24</v>
      </c>
      <c r="Y46" s="11">
        <f>[42]Dezembro!$H$28</f>
        <v>10.08</v>
      </c>
      <c r="Z46" s="11">
        <f>[42]Dezembro!$H$29</f>
        <v>3.9600000000000004</v>
      </c>
      <c r="AA46" s="11">
        <f>[42]Dezembro!$H$30</f>
        <v>1.4400000000000002</v>
      </c>
      <c r="AB46" s="11">
        <f>[42]Dezembro!$H$31</f>
        <v>7.2</v>
      </c>
      <c r="AC46" s="11">
        <f>[42]Dezembro!$H$32</f>
        <v>2.16</v>
      </c>
      <c r="AD46" s="11">
        <f>[42]Dezembro!$H$33</f>
        <v>8.2799999999999994</v>
      </c>
      <c r="AE46" s="11">
        <f>[42]Dezembro!$H$34</f>
        <v>1.08</v>
      </c>
      <c r="AF46" s="11">
        <f>[42]Dezembro!$H$35</f>
        <v>2.8800000000000003</v>
      </c>
      <c r="AG46" s="133">
        <f t="shared" si="3"/>
        <v>15.840000000000002</v>
      </c>
      <c r="AH46" s="134">
        <f t="shared" si="4"/>
        <v>5.4464516129032265</v>
      </c>
      <c r="AI46" s="12" t="s">
        <v>35</v>
      </c>
    </row>
    <row r="47" spans="1:38" x14ac:dyDescent="0.2">
      <c r="A47" s="57" t="s">
        <v>23</v>
      </c>
      <c r="B47" s="11">
        <f>[43]Dezembro!$H$5</f>
        <v>13.68</v>
      </c>
      <c r="C47" s="11">
        <f>[43]Dezembro!$H$6</f>
        <v>12.96</v>
      </c>
      <c r="D47" s="11">
        <f>[43]Dezembro!$H$7</f>
        <v>15.120000000000001</v>
      </c>
      <c r="E47" s="11">
        <f>[43]Dezembro!$H$8</f>
        <v>16.2</v>
      </c>
      <c r="F47" s="11">
        <f>[43]Dezembro!$H$9</f>
        <v>11.16</v>
      </c>
      <c r="G47" s="11">
        <f>[43]Dezembro!$H$10</f>
        <v>13.32</v>
      </c>
      <c r="H47" s="11">
        <f>[43]Dezembro!$H$11</f>
        <v>12.24</v>
      </c>
      <c r="I47" s="11">
        <f>[43]Dezembro!$H$12</f>
        <v>12.6</v>
      </c>
      <c r="J47" s="11">
        <f>[43]Dezembro!$H$13</f>
        <v>11.879999999999999</v>
      </c>
      <c r="K47" s="11">
        <f>[43]Dezembro!$H$14</f>
        <v>16.2</v>
      </c>
      <c r="L47" s="11">
        <f>[43]Dezembro!$H$15</f>
        <v>14.76</v>
      </c>
      <c r="M47" s="11">
        <f>[43]Dezembro!$H$16</f>
        <v>16.2</v>
      </c>
      <c r="N47" s="11">
        <f>[43]Dezembro!$H$17</f>
        <v>11.879999999999999</v>
      </c>
      <c r="O47" s="11">
        <f>[43]Dezembro!$H$18</f>
        <v>14.04</v>
      </c>
      <c r="P47" s="11">
        <f>[43]Dezembro!$H$19</f>
        <v>12.96</v>
      </c>
      <c r="Q47" s="11">
        <f>[43]Dezembro!$H$20</f>
        <v>12.96</v>
      </c>
      <c r="R47" s="11">
        <f>[43]Dezembro!$H$21</f>
        <v>9.3600000000000012</v>
      </c>
      <c r="S47" s="11">
        <f>[43]Dezembro!$H$22</f>
        <v>10.44</v>
      </c>
      <c r="T47" s="11">
        <f>[43]Dezembro!$H$23</f>
        <v>13.32</v>
      </c>
      <c r="U47" s="11">
        <f>[43]Dezembro!$H$24</f>
        <v>11.520000000000001</v>
      </c>
      <c r="V47" s="11">
        <f>[43]Dezembro!$H$25</f>
        <v>11.520000000000001</v>
      </c>
      <c r="W47" s="11">
        <f>[43]Dezembro!$H$26</f>
        <v>11.879999999999999</v>
      </c>
      <c r="X47" s="11">
        <f>[43]Dezembro!$H$27</f>
        <v>14.4</v>
      </c>
      <c r="Y47" s="11">
        <f>[43]Dezembro!$H$28</f>
        <v>17.64</v>
      </c>
      <c r="Z47" s="11">
        <f>[43]Dezembro!$H$29</f>
        <v>15.48</v>
      </c>
      <c r="AA47" s="11">
        <f>[43]Dezembro!$H$30</f>
        <v>10.44</v>
      </c>
      <c r="AB47" s="11">
        <f>[43]Dezembro!$H$31</f>
        <v>7.9200000000000008</v>
      </c>
      <c r="AC47" s="11">
        <f>[43]Dezembro!$H$32</f>
        <v>12.6</v>
      </c>
      <c r="AD47" s="11">
        <f>[43]Dezembro!$H$33</f>
        <v>12.96</v>
      </c>
      <c r="AE47" s="11">
        <f>[43]Dezembro!$H$34</f>
        <v>10.08</v>
      </c>
      <c r="AF47" s="11">
        <f>[43]Dezembro!$H$35</f>
        <v>11.16</v>
      </c>
      <c r="AG47" s="133">
        <f t="shared" si="3"/>
        <v>17.64</v>
      </c>
      <c r="AH47" s="134">
        <f t="shared" si="4"/>
        <v>12.867096774193547</v>
      </c>
    </row>
    <row r="48" spans="1:38" x14ac:dyDescent="0.2">
      <c r="A48" s="57" t="s">
        <v>34</v>
      </c>
      <c r="B48" s="11">
        <f>[44]Dezembro!$H$5</f>
        <v>18.36</v>
      </c>
      <c r="C48" s="11">
        <f>[44]Dezembro!$H$6</f>
        <v>21.240000000000002</v>
      </c>
      <c r="D48" s="11">
        <f>[44]Dezembro!$H$7</f>
        <v>23.400000000000002</v>
      </c>
      <c r="E48" s="11">
        <f>[44]Dezembro!$H$8</f>
        <v>24.840000000000003</v>
      </c>
      <c r="F48" s="11">
        <f>[44]Dezembro!$H$9</f>
        <v>28.08</v>
      </c>
      <c r="G48" s="11">
        <f>[44]Dezembro!$H$10</f>
        <v>25.56</v>
      </c>
      <c r="H48" s="11">
        <f>[44]Dezembro!$H$11</f>
        <v>17.64</v>
      </c>
      <c r="I48" s="11">
        <f>[44]Dezembro!$H$12</f>
        <v>14.4</v>
      </c>
      <c r="J48" s="11">
        <f>[44]Dezembro!$H$13</f>
        <v>20.52</v>
      </c>
      <c r="K48" s="11">
        <f>[44]Dezembro!$H$14</f>
        <v>23.400000000000002</v>
      </c>
      <c r="L48" s="11">
        <f>[44]Dezembro!$H$15</f>
        <v>23.400000000000002</v>
      </c>
      <c r="M48" s="11">
        <f>[44]Dezembro!$H$16</f>
        <v>20.16</v>
      </c>
      <c r="N48" s="11">
        <f>[44]Dezembro!$H$17</f>
        <v>25.56</v>
      </c>
      <c r="O48" s="11">
        <f>[44]Dezembro!$H$18</f>
        <v>16.559999999999999</v>
      </c>
      <c r="P48" s="11">
        <f>[44]Dezembro!$H$19</f>
        <v>15.48</v>
      </c>
      <c r="Q48" s="11">
        <f>[44]Dezembro!$H$20</f>
        <v>30.6</v>
      </c>
      <c r="R48" s="11">
        <f>[44]Dezembro!$H$21</f>
        <v>13.32</v>
      </c>
      <c r="S48" s="11">
        <f>[44]Dezembro!$H$22</f>
        <v>23.759999999999998</v>
      </c>
      <c r="T48" s="11">
        <f>[44]Dezembro!$H$23</f>
        <v>22.68</v>
      </c>
      <c r="U48" s="11">
        <f>[44]Dezembro!$H$24</f>
        <v>14.04</v>
      </c>
      <c r="V48" s="11">
        <f>[44]Dezembro!$H$25</f>
        <v>12.24</v>
      </c>
      <c r="W48" s="11">
        <f>[44]Dezembro!$H$26</f>
        <v>16.920000000000002</v>
      </c>
      <c r="X48" s="11">
        <f>[44]Dezembro!$H$27</f>
        <v>13.68</v>
      </c>
      <c r="Y48" s="11">
        <f>[44]Dezembro!$H$28</f>
        <v>20.16</v>
      </c>
      <c r="Z48" s="11">
        <f>[44]Dezembro!$H$29</f>
        <v>20.88</v>
      </c>
      <c r="AA48" s="11">
        <f>[44]Dezembro!$H$30</f>
        <v>21.240000000000002</v>
      </c>
      <c r="AB48" s="11">
        <f>[44]Dezembro!$H$31</f>
        <v>16.559999999999999</v>
      </c>
      <c r="AC48" s="11">
        <f>[44]Dezembro!$H$32</f>
        <v>32.4</v>
      </c>
      <c r="AD48" s="11">
        <f>[44]Dezembro!$H$33</f>
        <v>16.559999999999999</v>
      </c>
      <c r="AE48" s="11">
        <f>[44]Dezembro!$H$34</f>
        <v>16.2</v>
      </c>
      <c r="AF48" s="11">
        <f>[44]Dezembro!$H$35</f>
        <v>19.8</v>
      </c>
      <c r="AG48" s="133">
        <f t="shared" si="3"/>
        <v>32.4</v>
      </c>
      <c r="AH48" s="134">
        <f t="shared" si="4"/>
        <v>20.310967741935482</v>
      </c>
      <c r="AI48" s="12" t="s">
        <v>35</v>
      </c>
    </row>
    <row r="49" spans="1:38" x14ac:dyDescent="0.2">
      <c r="A49" s="57" t="s">
        <v>20</v>
      </c>
      <c r="B49" s="11">
        <f>[45]Dezembro!$H$5</f>
        <v>12.6</v>
      </c>
      <c r="C49" s="11">
        <f>[45]Dezembro!$H$6</f>
        <v>10.08</v>
      </c>
      <c r="D49" s="11">
        <f>[45]Dezembro!$H$7</f>
        <v>11.520000000000001</v>
      </c>
      <c r="E49" s="11">
        <f>[45]Dezembro!$H$8</f>
        <v>10.08</v>
      </c>
      <c r="F49" s="11">
        <f>[45]Dezembro!$H$9</f>
        <v>8.64</v>
      </c>
      <c r="G49" s="11">
        <f>[45]Dezembro!$H$10</f>
        <v>16.920000000000002</v>
      </c>
      <c r="H49" s="11">
        <f>[45]Dezembro!$H$11</f>
        <v>11.520000000000001</v>
      </c>
      <c r="I49" s="11">
        <f>[45]Dezembro!$H$12</f>
        <v>6.84</v>
      </c>
      <c r="J49" s="11">
        <f>[45]Dezembro!$H$13</f>
        <v>8.2799999999999994</v>
      </c>
      <c r="K49" s="11">
        <f>[45]Dezembro!$H$14</f>
        <v>9.7200000000000006</v>
      </c>
      <c r="L49" s="11">
        <f>[45]Dezembro!$H$15</f>
        <v>18</v>
      </c>
      <c r="M49" s="11">
        <f>[45]Dezembro!$H$16</f>
        <v>6.84</v>
      </c>
      <c r="N49" s="11">
        <f>[45]Dezembro!$H$17</f>
        <v>12.24</v>
      </c>
      <c r="O49" s="11">
        <f>[45]Dezembro!$H$18</f>
        <v>6.84</v>
      </c>
      <c r="P49" s="11">
        <f>[45]Dezembro!$H$19</f>
        <v>6.48</v>
      </c>
      <c r="Q49" s="11">
        <f>[45]Dezembro!$H$20</f>
        <v>6.48</v>
      </c>
      <c r="R49" s="11">
        <f>[45]Dezembro!$H$21</f>
        <v>6.48</v>
      </c>
      <c r="S49" s="11">
        <f>[45]Dezembro!$H$22</f>
        <v>13.32</v>
      </c>
      <c r="T49" s="11">
        <f>[45]Dezembro!$H$23</f>
        <v>8.64</v>
      </c>
      <c r="U49" s="11">
        <f>[45]Dezembro!$H$24</f>
        <v>9.3600000000000012</v>
      </c>
      <c r="V49" s="11">
        <f>[45]Dezembro!$H$25</f>
        <v>9</v>
      </c>
      <c r="W49" s="11">
        <f>[45]Dezembro!$H$26</f>
        <v>9.3600000000000012</v>
      </c>
      <c r="X49" s="11">
        <f>[45]Dezembro!$H$27</f>
        <v>6.84</v>
      </c>
      <c r="Y49" s="11">
        <f>[45]Dezembro!$H$28</f>
        <v>8.64</v>
      </c>
      <c r="Z49" s="11">
        <f>[45]Dezembro!$H$29</f>
        <v>17.64</v>
      </c>
      <c r="AA49" s="11">
        <f>[45]Dezembro!$H$30</f>
        <v>6.84</v>
      </c>
      <c r="AB49" s="11">
        <f>[45]Dezembro!$H$31</f>
        <v>6.84</v>
      </c>
      <c r="AC49" s="11">
        <f>[45]Dezembro!$H$32</f>
        <v>12.24</v>
      </c>
      <c r="AD49" s="11">
        <f>[45]Dezembro!$H$33</f>
        <v>10.08</v>
      </c>
      <c r="AE49" s="11">
        <f>[45]Dezembro!$H$34</f>
        <v>10.44</v>
      </c>
      <c r="AF49" s="11">
        <f>[45]Dezembro!$H$35</f>
        <v>11.520000000000001</v>
      </c>
      <c r="AG49" s="133">
        <f t="shared" si="3"/>
        <v>18</v>
      </c>
      <c r="AH49" s="134">
        <f t="shared" si="4"/>
        <v>10.010322580645159</v>
      </c>
    </row>
    <row r="50" spans="1:38" s="5" customFormat="1" ht="17.100000000000001" customHeight="1" x14ac:dyDescent="0.2">
      <c r="A50" s="58" t="s">
        <v>24</v>
      </c>
      <c r="B50" s="13">
        <f t="shared" ref="B50:AE50" si="5">MAX(B5:B49)</f>
        <v>26.28</v>
      </c>
      <c r="C50" s="13">
        <f t="shared" si="5"/>
        <v>35.64</v>
      </c>
      <c r="D50" s="13">
        <f t="shared" si="5"/>
        <v>37.080000000000005</v>
      </c>
      <c r="E50" s="13">
        <f t="shared" si="5"/>
        <v>25.92</v>
      </c>
      <c r="F50" s="13">
        <f t="shared" si="5"/>
        <v>28.8</v>
      </c>
      <c r="G50" s="13">
        <f t="shared" si="5"/>
        <v>25.56</v>
      </c>
      <c r="H50" s="13">
        <f t="shared" si="5"/>
        <v>21.240000000000002</v>
      </c>
      <c r="I50" s="13">
        <f t="shared" si="5"/>
        <v>21.96</v>
      </c>
      <c r="J50" s="13">
        <f t="shared" si="5"/>
        <v>26.64</v>
      </c>
      <c r="K50" s="13">
        <f t="shared" si="5"/>
        <v>30.96</v>
      </c>
      <c r="L50" s="13">
        <f t="shared" si="5"/>
        <v>26.28</v>
      </c>
      <c r="M50" s="13">
        <f t="shared" si="5"/>
        <v>27</v>
      </c>
      <c r="N50" s="13">
        <f t="shared" si="5"/>
        <v>26.64</v>
      </c>
      <c r="O50" s="13">
        <f t="shared" si="5"/>
        <v>23.759999999999998</v>
      </c>
      <c r="P50" s="13">
        <f t="shared" si="5"/>
        <v>26.28</v>
      </c>
      <c r="Q50" s="13">
        <f t="shared" si="5"/>
        <v>30.6</v>
      </c>
      <c r="R50" s="13">
        <f t="shared" si="5"/>
        <v>32.04</v>
      </c>
      <c r="S50" s="13">
        <f t="shared" si="5"/>
        <v>23.759999999999998</v>
      </c>
      <c r="T50" s="13">
        <f t="shared" si="5"/>
        <v>22.68</v>
      </c>
      <c r="U50" s="13">
        <f t="shared" si="5"/>
        <v>18.36</v>
      </c>
      <c r="V50" s="13">
        <f t="shared" si="5"/>
        <v>22.68</v>
      </c>
      <c r="W50" s="13">
        <f t="shared" si="5"/>
        <v>28.44</v>
      </c>
      <c r="X50" s="13">
        <f t="shared" si="5"/>
        <v>21.96</v>
      </c>
      <c r="Y50" s="13">
        <f t="shared" si="5"/>
        <v>31.680000000000003</v>
      </c>
      <c r="Z50" s="13">
        <f t="shared" si="5"/>
        <v>24.840000000000003</v>
      </c>
      <c r="AA50" s="13">
        <f t="shared" si="5"/>
        <v>21.240000000000002</v>
      </c>
      <c r="AB50" s="13">
        <f t="shared" si="5"/>
        <v>17.28</v>
      </c>
      <c r="AC50" s="13">
        <f t="shared" si="5"/>
        <v>32.4</v>
      </c>
      <c r="AD50" s="13">
        <f t="shared" si="5"/>
        <v>20.52</v>
      </c>
      <c r="AE50" s="13">
        <f t="shared" si="5"/>
        <v>22.68</v>
      </c>
      <c r="AF50" s="13">
        <f t="shared" ref="AF50" si="6">MAX(AF5:AF49)</f>
        <v>23.759999999999998</v>
      </c>
      <c r="AG50" s="14">
        <f>MAX(AG5:AG49)</f>
        <v>37.080000000000005</v>
      </c>
      <c r="AH50" s="131"/>
      <c r="AK50" s="5" t="s">
        <v>35</v>
      </c>
      <c r="AL50" s="5" t="s">
        <v>35</v>
      </c>
    </row>
    <row r="51" spans="1:38" x14ac:dyDescent="0.2">
      <c r="A51" s="145" t="s">
        <v>241</v>
      </c>
      <c r="B51" s="145"/>
      <c r="C51" s="145"/>
      <c r="D51" s="145"/>
      <c r="E51" s="145"/>
      <c r="F51" s="145"/>
      <c r="G51" s="47"/>
      <c r="H51" s="140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60" t="s">
        <v>35</v>
      </c>
      <c r="AF51" s="60"/>
      <c r="AG51" s="51"/>
      <c r="AH51" s="53"/>
      <c r="AK51" t="s">
        <v>35</v>
      </c>
    </row>
    <row r="52" spans="1:38" x14ac:dyDescent="0.2">
      <c r="A52" s="141" t="s">
        <v>240</v>
      </c>
      <c r="B52" s="141"/>
      <c r="C52" s="141"/>
      <c r="D52" s="141"/>
      <c r="E52" s="141"/>
      <c r="F52" s="141"/>
      <c r="G52" s="141"/>
      <c r="H52" s="141"/>
      <c r="I52" s="4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148"/>
      <c r="U52" s="148"/>
      <c r="V52" s="148"/>
      <c r="W52" s="148"/>
      <c r="X52" s="148"/>
      <c r="Y52" s="88"/>
      <c r="Z52" s="88"/>
      <c r="AA52" s="88"/>
      <c r="AB52" s="88"/>
      <c r="AC52" s="88"/>
      <c r="AD52" s="88"/>
      <c r="AE52" s="88"/>
      <c r="AF52" s="109"/>
      <c r="AG52" s="51"/>
      <c r="AH52" s="50"/>
      <c r="AJ52" t="s">
        <v>35</v>
      </c>
      <c r="AK52" t="s">
        <v>35</v>
      </c>
      <c r="AL52" t="s">
        <v>35</v>
      </c>
    </row>
    <row r="53" spans="1:38" x14ac:dyDescent="0.2">
      <c r="A53" s="49"/>
      <c r="B53" s="140"/>
      <c r="C53" s="140"/>
      <c r="D53" s="140"/>
      <c r="E53" s="140"/>
      <c r="F53" s="140"/>
      <c r="G53" s="140"/>
      <c r="H53" s="140"/>
      <c r="I53" s="88"/>
      <c r="J53" s="89"/>
      <c r="K53" s="89"/>
      <c r="L53" s="89"/>
      <c r="M53" s="89"/>
      <c r="N53" s="89"/>
      <c r="O53" s="89"/>
      <c r="P53" s="89"/>
      <c r="Q53" s="88"/>
      <c r="R53" s="88"/>
      <c r="S53" s="88"/>
      <c r="T53" s="143"/>
      <c r="U53" s="143"/>
      <c r="V53" s="143"/>
      <c r="W53" s="143"/>
      <c r="X53" s="143"/>
      <c r="Y53" s="88"/>
      <c r="Z53" s="88"/>
      <c r="AA53" s="88"/>
      <c r="AB53" s="88"/>
      <c r="AC53" s="88"/>
      <c r="AD53" s="54"/>
      <c r="AE53" s="54"/>
      <c r="AF53" s="54"/>
      <c r="AG53" s="51"/>
      <c r="AH53" s="50"/>
    </row>
    <row r="54" spans="1:38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4"/>
      <c r="AE54" s="54"/>
      <c r="AF54" s="54"/>
      <c r="AG54" s="51"/>
      <c r="AH54" s="92"/>
      <c r="AL54" t="s">
        <v>35</v>
      </c>
    </row>
    <row r="55" spans="1:38" x14ac:dyDescent="0.2">
      <c r="A55" s="49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4"/>
      <c r="AF55" s="54"/>
      <c r="AG55" s="51"/>
      <c r="AH55" s="53"/>
    </row>
    <row r="56" spans="1:38" x14ac:dyDescent="0.2">
      <c r="A56" s="49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5"/>
      <c r="AF56" s="55"/>
      <c r="AG56" s="51"/>
      <c r="AH56" s="53"/>
      <c r="AK56" t="s">
        <v>35</v>
      </c>
    </row>
    <row r="57" spans="1:38" ht="13.5" thickBot="1" x14ac:dyDescent="0.25">
      <c r="A57" s="61"/>
      <c r="B57" s="62"/>
      <c r="C57" s="62"/>
      <c r="D57" s="62"/>
      <c r="E57" s="62"/>
      <c r="F57" s="62"/>
      <c r="G57" s="62" t="s">
        <v>35</v>
      </c>
      <c r="H57" s="62"/>
      <c r="I57" s="62"/>
      <c r="J57" s="62"/>
      <c r="K57" s="62"/>
      <c r="L57" s="62" t="s">
        <v>35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3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35</v>
      </c>
    </row>
    <row r="60" spans="1:38" x14ac:dyDescent="0.2">
      <c r="AA60" s="3" t="s">
        <v>35</v>
      </c>
      <c r="AH60" t="s">
        <v>35</v>
      </c>
      <c r="AK60" t="s">
        <v>35</v>
      </c>
      <c r="AL60" s="12" t="s">
        <v>35</v>
      </c>
    </row>
    <row r="61" spans="1:38" x14ac:dyDescent="0.2">
      <c r="U61" s="3" t="s">
        <v>35</v>
      </c>
    </row>
    <row r="62" spans="1:38" x14ac:dyDescent="0.2">
      <c r="J62" s="3" t="s">
        <v>35</v>
      </c>
      <c r="N62" s="3" t="s">
        <v>35</v>
      </c>
      <c r="S62" s="3" t="s">
        <v>35</v>
      </c>
      <c r="V62" s="3" t="s">
        <v>35</v>
      </c>
    </row>
    <row r="63" spans="1:38" x14ac:dyDescent="0.2">
      <c r="G63" s="3" t="s">
        <v>35</v>
      </c>
      <c r="H63" s="3" t="s">
        <v>215</v>
      </c>
      <c r="P63" s="3" t="s">
        <v>35</v>
      </c>
      <c r="S63" s="3" t="s">
        <v>35</v>
      </c>
      <c r="U63" s="3" t="s">
        <v>35</v>
      </c>
      <c r="V63" s="3" t="s">
        <v>35</v>
      </c>
      <c r="AC63" s="3" t="s">
        <v>35</v>
      </c>
    </row>
    <row r="64" spans="1:38" x14ac:dyDescent="0.2">
      <c r="T64" s="3" t="s">
        <v>35</v>
      </c>
      <c r="W64" s="3" t="s">
        <v>35</v>
      </c>
      <c r="AA64" s="3" t="s">
        <v>35</v>
      </c>
      <c r="AE64" s="3" t="s">
        <v>35</v>
      </c>
      <c r="AK64" t="s">
        <v>35</v>
      </c>
    </row>
    <row r="65" spans="7:31" x14ac:dyDescent="0.2">
      <c r="W65" s="3" t="s">
        <v>35</v>
      </c>
      <c r="Z65" s="3" t="s">
        <v>35</v>
      </c>
    </row>
    <row r="66" spans="7:31" x14ac:dyDescent="0.2">
      <c r="P66" s="3" t="s">
        <v>35</v>
      </c>
      <c r="Q66" s="3" t="s">
        <v>35</v>
      </c>
      <c r="AA66" s="3" t="s">
        <v>35</v>
      </c>
      <c r="AE66" s="3" t="s">
        <v>35</v>
      </c>
    </row>
    <row r="68" spans="7:31" x14ac:dyDescent="0.2">
      <c r="K68" s="3" t="s">
        <v>35</v>
      </c>
      <c r="M68" s="3" t="s">
        <v>35</v>
      </c>
    </row>
    <row r="69" spans="7:31" x14ac:dyDescent="0.2">
      <c r="G69" s="3" t="s">
        <v>35</v>
      </c>
    </row>
    <row r="70" spans="7:31" x14ac:dyDescent="0.2">
      <c r="M70" s="3" t="s">
        <v>35</v>
      </c>
    </row>
    <row r="72" spans="7:31" x14ac:dyDescent="0.2">
      <c r="R72" s="3" t="s">
        <v>35</v>
      </c>
    </row>
  </sheetData>
  <mergeCells count="37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AE3:AE4"/>
    <mergeCell ref="X3:X4"/>
    <mergeCell ref="AB3:AB4"/>
    <mergeCell ref="AC3:AC4"/>
    <mergeCell ref="AD3:AD4"/>
    <mergeCell ref="Y3:Y4"/>
    <mergeCell ref="Z3:Z4"/>
    <mergeCell ref="AA3:AA4"/>
    <mergeCell ref="A51:F51"/>
    <mergeCell ref="T52:X52"/>
    <mergeCell ref="T53:X53"/>
    <mergeCell ref="W3:W4"/>
    <mergeCell ref="P3:P4"/>
    <mergeCell ref="M3:M4"/>
    <mergeCell ref="V3:V4"/>
    <mergeCell ref="U3:U4"/>
    <mergeCell ref="Q3:Q4"/>
    <mergeCell ref="R3:R4"/>
    <mergeCell ref="S3:S4"/>
    <mergeCell ref="T3:T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D5E4714-7446-40A6-951E-D972623B9FB7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AH50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AG30" sqref="AG30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4" t="s">
        <v>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8" s="4" customFormat="1" ht="16.5" customHeight="1" x14ac:dyDescent="0.2">
      <c r="A2" s="180" t="s">
        <v>21</v>
      </c>
      <c r="B2" s="151" t="s">
        <v>216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84"/>
    </row>
    <row r="3" spans="1:38" s="5" customFormat="1" ht="12" customHeight="1" x14ac:dyDescent="0.2">
      <c r="A3" s="181"/>
      <c r="B3" s="182">
        <v>1</v>
      </c>
      <c r="C3" s="176">
        <f>SUM(B3+1)</f>
        <v>2</v>
      </c>
      <c r="D3" s="176">
        <f t="shared" ref="D3:AD3" si="0">SUM(C3+1)</f>
        <v>3</v>
      </c>
      <c r="E3" s="176">
        <f t="shared" si="0"/>
        <v>4</v>
      </c>
      <c r="F3" s="176">
        <f t="shared" si="0"/>
        <v>5</v>
      </c>
      <c r="G3" s="176">
        <f t="shared" si="0"/>
        <v>6</v>
      </c>
      <c r="H3" s="176">
        <f t="shared" si="0"/>
        <v>7</v>
      </c>
      <c r="I3" s="176">
        <f t="shared" si="0"/>
        <v>8</v>
      </c>
      <c r="J3" s="176">
        <f t="shared" si="0"/>
        <v>9</v>
      </c>
      <c r="K3" s="176">
        <f t="shared" si="0"/>
        <v>10</v>
      </c>
      <c r="L3" s="176">
        <f t="shared" si="0"/>
        <v>11</v>
      </c>
      <c r="M3" s="176">
        <f t="shared" si="0"/>
        <v>12</v>
      </c>
      <c r="N3" s="176">
        <f t="shared" si="0"/>
        <v>13</v>
      </c>
      <c r="O3" s="176">
        <f t="shared" si="0"/>
        <v>14</v>
      </c>
      <c r="P3" s="176">
        <f t="shared" si="0"/>
        <v>15</v>
      </c>
      <c r="Q3" s="176">
        <f t="shared" si="0"/>
        <v>16</v>
      </c>
      <c r="R3" s="176">
        <f t="shared" si="0"/>
        <v>17</v>
      </c>
      <c r="S3" s="176">
        <f t="shared" si="0"/>
        <v>18</v>
      </c>
      <c r="T3" s="176">
        <f t="shared" si="0"/>
        <v>19</v>
      </c>
      <c r="U3" s="176">
        <f t="shared" si="0"/>
        <v>20</v>
      </c>
      <c r="V3" s="176">
        <f t="shared" si="0"/>
        <v>21</v>
      </c>
      <c r="W3" s="176">
        <f t="shared" si="0"/>
        <v>22</v>
      </c>
      <c r="X3" s="176">
        <f t="shared" si="0"/>
        <v>23</v>
      </c>
      <c r="Y3" s="176">
        <f t="shared" si="0"/>
        <v>24</v>
      </c>
      <c r="Z3" s="176">
        <f t="shared" si="0"/>
        <v>25</v>
      </c>
      <c r="AA3" s="176">
        <f t="shared" si="0"/>
        <v>26</v>
      </c>
      <c r="AB3" s="176">
        <f t="shared" si="0"/>
        <v>27</v>
      </c>
      <c r="AC3" s="176">
        <f t="shared" si="0"/>
        <v>28</v>
      </c>
      <c r="AD3" s="176">
        <f t="shared" si="0"/>
        <v>29</v>
      </c>
      <c r="AE3" s="185">
        <v>30</v>
      </c>
      <c r="AF3" s="187">
        <v>31</v>
      </c>
      <c r="AG3" s="113" t="s">
        <v>208</v>
      </c>
    </row>
    <row r="4" spans="1:38" s="5" customFormat="1" ht="13.5" customHeight="1" x14ac:dyDescent="0.2">
      <c r="A4" s="181"/>
      <c r="B4" s="183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86"/>
      <c r="AF4" s="150"/>
      <c r="AG4" s="114" t="s">
        <v>25</v>
      </c>
    </row>
    <row r="5" spans="1:38" s="5" customFormat="1" x14ac:dyDescent="0.2">
      <c r="A5" s="95" t="s">
        <v>30</v>
      </c>
      <c r="B5" s="122" t="str">
        <f>[1]Dezembro!$I$5</f>
        <v>*</v>
      </c>
      <c r="C5" s="122" t="str">
        <f>[1]Dezembro!$I$6</f>
        <v>*</v>
      </c>
      <c r="D5" s="122" t="str">
        <f>[1]Dezembro!$I$7</f>
        <v>*</v>
      </c>
      <c r="E5" s="122" t="str">
        <f>[1]Dezembro!$I$8</f>
        <v>*</v>
      </c>
      <c r="F5" s="122" t="str">
        <f>[1]Dezembro!$I$9</f>
        <v>*</v>
      </c>
      <c r="G5" s="122" t="str">
        <f>[1]Dezembro!$I$10</f>
        <v>*</v>
      </c>
      <c r="H5" s="122" t="str">
        <f>[1]Dezembro!$I$11</f>
        <v>*</v>
      </c>
      <c r="I5" s="122" t="str">
        <f>[1]Dezembro!$I$12</f>
        <v>*</v>
      </c>
      <c r="J5" s="122" t="str">
        <f>[1]Dezembro!$I$13</f>
        <v>*</v>
      </c>
      <c r="K5" s="122" t="str">
        <f>[1]Dezembro!$I$14</f>
        <v>*</v>
      </c>
      <c r="L5" s="122" t="str">
        <f>[1]Dezembro!$I$15</f>
        <v>*</v>
      </c>
      <c r="M5" s="122" t="str">
        <f>[1]Dezembro!$I$16</f>
        <v>*</v>
      </c>
      <c r="N5" s="122" t="str">
        <f>[1]Dezembro!$I$17</f>
        <v>*</v>
      </c>
      <c r="O5" s="122" t="str">
        <f>[1]Dezembro!$I$18</f>
        <v>*</v>
      </c>
      <c r="P5" s="122" t="str">
        <f>[1]Dezembro!$I$19</f>
        <v>*</v>
      </c>
      <c r="Q5" s="122" t="str">
        <f>[1]Dezembro!$I$20</f>
        <v>*</v>
      </c>
      <c r="R5" s="122" t="str">
        <f>[1]Dezembro!$I$21</f>
        <v>*</v>
      </c>
      <c r="S5" s="122" t="str">
        <f>[1]Dezembro!$I$22</f>
        <v>*</v>
      </c>
      <c r="T5" s="122" t="str">
        <f>[1]Dezembro!$I$23</f>
        <v>*</v>
      </c>
      <c r="U5" s="122" t="str">
        <f>[1]Dezembro!$I$24</f>
        <v>*</v>
      </c>
      <c r="V5" s="122" t="str">
        <f>[1]Dezembro!$I$25</f>
        <v>*</v>
      </c>
      <c r="W5" s="122" t="str">
        <f>[1]Dezembro!$I$26</f>
        <v>*</v>
      </c>
      <c r="X5" s="122" t="str">
        <f>[1]Dezembro!$I$27</f>
        <v>*</v>
      </c>
      <c r="Y5" s="122" t="str">
        <f>[1]Dezembro!$I$28</f>
        <v>*</v>
      </c>
      <c r="Z5" s="122" t="str">
        <f>[1]Dezembro!$I$29</f>
        <v>*</v>
      </c>
      <c r="AA5" s="122" t="str">
        <f>[1]Dezembro!$I$30</f>
        <v>*</v>
      </c>
      <c r="AB5" s="122" t="str">
        <f>[1]Dezembro!$I$31</f>
        <v>*</v>
      </c>
      <c r="AC5" s="122" t="str">
        <f>[1]Dezembro!$I$32</f>
        <v>*</v>
      </c>
      <c r="AD5" s="122" t="str">
        <f>[1]Dezembro!$I$33</f>
        <v>*</v>
      </c>
      <c r="AE5" s="122" t="str">
        <f>[1]Dezembro!$I$34</f>
        <v>*</v>
      </c>
      <c r="AF5" s="122" t="str">
        <f>[1]Dezembro!$I$35</f>
        <v>*</v>
      </c>
      <c r="AG5" s="123" t="str">
        <f>[1]Dezembro!$I$36</f>
        <v>*</v>
      </c>
    </row>
    <row r="6" spans="1:38" x14ac:dyDescent="0.2">
      <c r="A6" s="95" t="s">
        <v>0</v>
      </c>
      <c r="B6" s="11" t="str">
        <f>[2]Dezembro!$I$5</f>
        <v>*</v>
      </c>
      <c r="C6" s="11" t="str">
        <f>[2]Dezembro!$I$6</f>
        <v>*</v>
      </c>
      <c r="D6" s="11" t="str">
        <f>[2]Dezembro!$I$7</f>
        <v>*</v>
      </c>
      <c r="E6" s="11" t="str">
        <f>[2]Dezembro!$I$8</f>
        <v>*</v>
      </c>
      <c r="F6" s="11" t="str">
        <f>[2]Dezembro!$I$9</f>
        <v>*</v>
      </c>
      <c r="G6" s="11" t="str">
        <f>[2]Dezembro!$I$10</f>
        <v>*</v>
      </c>
      <c r="H6" s="11" t="str">
        <f>[2]Dezembro!$I$11</f>
        <v>*</v>
      </c>
      <c r="I6" s="11" t="str">
        <f>[2]Dezembro!$I$12</f>
        <v>*</v>
      </c>
      <c r="J6" s="11" t="str">
        <f>[2]Dezembro!$I$13</f>
        <v>*</v>
      </c>
      <c r="K6" s="11" t="str">
        <f>[2]Dezembro!$I$14</f>
        <v>*</v>
      </c>
      <c r="L6" s="11" t="str">
        <f>[2]Dezembro!$I$15</f>
        <v>*</v>
      </c>
      <c r="M6" s="11" t="str">
        <f>[2]Dezembro!$I$16</f>
        <v>*</v>
      </c>
      <c r="N6" s="11" t="str">
        <f>[2]Dezembro!$I$17</f>
        <v>*</v>
      </c>
      <c r="O6" s="11" t="str">
        <f>[2]Dezembro!$I$18</f>
        <v>*</v>
      </c>
      <c r="P6" s="11" t="str">
        <f>[2]Dezembro!$I$19</f>
        <v>*</v>
      </c>
      <c r="Q6" s="11" t="str">
        <f>[2]Dezembro!$I$20</f>
        <v>*</v>
      </c>
      <c r="R6" s="11" t="str">
        <f>[2]Dezembro!$I$21</f>
        <v>*</v>
      </c>
      <c r="S6" s="11" t="str">
        <f>[2]Dezembro!$I$22</f>
        <v>*</v>
      </c>
      <c r="T6" s="120" t="str">
        <f>[2]Dezembro!$I$23</f>
        <v>*</v>
      </c>
      <c r="U6" s="120" t="str">
        <f>[2]Dezembro!$I$24</f>
        <v>*</v>
      </c>
      <c r="V6" s="120" t="str">
        <f>[2]Dezembro!$I$25</f>
        <v>*</v>
      </c>
      <c r="W6" s="120" t="str">
        <f>[2]Dezembro!$I$26</f>
        <v>*</v>
      </c>
      <c r="X6" s="120" t="str">
        <f>[2]Dezembro!$I$27</f>
        <v>*</v>
      </c>
      <c r="Y6" s="120" t="str">
        <f>[2]Dezembro!$I$28</f>
        <v>*</v>
      </c>
      <c r="Z6" s="120" t="str">
        <f>[2]Dezembro!$I$29</f>
        <v>*</v>
      </c>
      <c r="AA6" s="120" t="str">
        <f>[2]Dezembro!$I$30</f>
        <v>*</v>
      </c>
      <c r="AB6" s="120" t="str">
        <f>[2]Dezembro!$I$31</f>
        <v>*</v>
      </c>
      <c r="AC6" s="120" t="str">
        <f>[2]Dezembro!$I$32</f>
        <v>*</v>
      </c>
      <c r="AD6" s="120" t="str">
        <f>[2]Dezembro!$I$33</f>
        <v>*</v>
      </c>
      <c r="AE6" s="120" t="str">
        <f>[2]Dezembro!$I$34</f>
        <v>*</v>
      </c>
      <c r="AF6" s="120" t="str">
        <f>[2]Dezembro!$I$35</f>
        <v>*</v>
      </c>
      <c r="AG6" s="123" t="str">
        <f>[1]Dezembro!$I$36</f>
        <v>*</v>
      </c>
    </row>
    <row r="7" spans="1:38" x14ac:dyDescent="0.2">
      <c r="A7" s="95" t="s">
        <v>90</v>
      </c>
      <c r="B7" s="120" t="str">
        <f>[3]Dezembro!$I$5</f>
        <v>*</v>
      </c>
      <c r="C7" s="120" t="str">
        <f>[3]Dezembro!$I$6</f>
        <v>*</v>
      </c>
      <c r="D7" s="120" t="str">
        <f>[3]Dezembro!$I$7</f>
        <v>*</v>
      </c>
      <c r="E7" s="120" t="str">
        <f>[3]Dezembro!$I$8</f>
        <v>*</v>
      </c>
      <c r="F7" s="120" t="str">
        <f>[3]Dezembro!$I$9</f>
        <v>*</v>
      </c>
      <c r="G7" s="120" t="str">
        <f>[3]Dezembro!$I$10</f>
        <v>*</v>
      </c>
      <c r="H7" s="120" t="str">
        <f>[3]Dezembro!$I$11</f>
        <v>*</v>
      </c>
      <c r="I7" s="120" t="str">
        <f>[3]Dezembro!$I$12</f>
        <v>*</v>
      </c>
      <c r="J7" s="120" t="str">
        <f>[3]Dezembro!$I$13</f>
        <v>*</v>
      </c>
      <c r="K7" s="120" t="str">
        <f>[3]Dezembro!$I$14</f>
        <v>*</v>
      </c>
      <c r="L7" s="120" t="str">
        <f>[3]Dezembro!$I$15</f>
        <v>*</v>
      </c>
      <c r="M7" s="120" t="str">
        <f>[3]Dezembro!$I$16</f>
        <v>*</v>
      </c>
      <c r="N7" s="120" t="str">
        <f>[3]Dezembro!$I$17</f>
        <v>*</v>
      </c>
      <c r="O7" s="120" t="str">
        <f>[3]Dezembro!$I$18</f>
        <v>*</v>
      </c>
      <c r="P7" s="120" t="str">
        <f>[3]Dezembro!$I$19</f>
        <v>*</v>
      </c>
      <c r="Q7" s="120" t="str">
        <f>[3]Dezembro!$I$20</f>
        <v>*</v>
      </c>
      <c r="R7" s="120" t="str">
        <f>[3]Dezembro!$I$21</f>
        <v>*</v>
      </c>
      <c r="S7" s="120" t="str">
        <f>[3]Dezembro!$I$22</f>
        <v>*</v>
      </c>
      <c r="T7" s="120" t="str">
        <f>[3]Dezembro!$I$23</f>
        <v>*</v>
      </c>
      <c r="U7" s="120" t="str">
        <f>[3]Dezembro!$I$24</f>
        <v>*</v>
      </c>
      <c r="V7" s="120" t="str">
        <f>[3]Dezembro!$I$25</f>
        <v>*</v>
      </c>
      <c r="W7" s="120" t="str">
        <f>[3]Dezembro!$I$26</f>
        <v>*</v>
      </c>
      <c r="X7" s="120" t="str">
        <f>[3]Dezembro!$I$27</f>
        <v>*</v>
      </c>
      <c r="Y7" s="120" t="str">
        <f>[3]Dezembro!$I$28</f>
        <v>*</v>
      </c>
      <c r="Z7" s="120" t="str">
        <f>[3]Dezembro!$I$29</f>
        <v>*</v>
      </c>
      <c r="AA7" s="120" t="str">
        <f>[3]Dezembro!$I$30</f>
        <v>*</v>
      </c>
      <c r="AB7" s="120" t="str">
        <f>[3]Dezembro!$I$31</f>
        <v>*</v>
      </c>
      <c r="AC7" s="120" t="str">
        <f>[3]Dezembro!$I$32</f>
        <v>*</v>
      </c>
      <c r="AD7" s="120" t="str">
        <f>[3]Dezembro!$I$33</f>
        <v>*</v>
      </c>
      <c r="AE7" s="120" t="str">
        <f>[3]Dezembro!$I$34</f>
        <v>*</v>
      </c>
      <c r="AF7" s="120" t="str">
        <f>[3]Dezembro!$I$35</f>
        <v>*</v>
      </c>
      <c r="AG7" s="123" t="str">
        <f>[1]Dezembro!$I$36</f>
        <v>*</v>
      </c>
    </row>
    <row r="8" spans="1:38" x14ac:dyDescent="0.2">
      <c r="A8" s="95" t="s">
        <v>1</v>
      </c>
      <c r="B8" s="11" t="str">
        <f>[4]Dezembro!$I$5</f>
        <v>*</v>
      </c>
      <c r="C8" s="11" t="str">
        <f>[4]Dezembro!$I$6</f>
        <v>*</v>
      </c>
      <c r="D8" s="11" t="str">
        <f>[4]Dezembro!$I$7</f>
        <v>*</v>
      </c>
      <c r="E8" s="11" t="str">
        <f>[4]Dezembro!$I$8</f>
        <v>*</v>
      </c>
      <c r="F8" s="11" t="str">
        <f>[4]Dezembro!$I$9</f>
        <v>*</v>
      </c>
      <c r="G8" s="11" t="str">
        <f>[4]Dezembro!$I$10</f>
        <v>*</v>
      </c>
      <c r="H8" s="11" t="str">
        <f>[4]Dezembro!$I$11</f>
        <v>*</v>
      </c>
      <c r="I8" s="11" t="str">
        <f>[4]Dezembro!$I$12</f>
        <v>*</v>
      </c>
      <c r="J8" s="11" t="str">
        <f>[4]Dezembro!$I$13</f>
        <v>*</v>
      </c>
      <c r="K8" s="11" t="str">
        <f>[4]Dezembro!$I$14</f>
        <v>*</v>
      </c>
      <c r="L8" s="11" t="str">
        <f>[4]Dezembro!$I$15</f>
        <v>*</v>
      </c>
      <c r="M8" s="11" t="str">
        <f>[4]Dezembro!$I$16</f>
        <v>*</v>
      </c>
      <c r="N8" s="11" t="str">
        <f>[4]Dezembro!$I$17</f>
        <v>*</v>
      </c>
      <c r="O8" s="11" t="str">
        <f>[4]Dezembro!$I$18</f>
        <v>*</v>
      </c>
      <c r="P8" s="11" t="str">
        <f>[4]Dezembro!$I$19</f>
        <v>*</v>
      </c>
      <c r="Q8" s="11" t="str">
        <f>[4]Dezembro!$I$20</f>
        <v>*</v>
      </c>
      <c r="R8" s="11" t="str">
        <f>[4]Dezembro!$I$21</f>
        <v>*</v>
      </c>
      <c r="S8" s="11" t="str">
        <f>[4]Dezembro!$I$22</f>
        <v>*</v>
      </c>
      <c r="T8" s="120" t="str">
        <f>[4]Dezembro!$I$23</f>
        <v>*</v>
      </c>
      <c r="U8" s="120" t="str">
        <f>[4]Dezembro!$I$24</f>
        <v>*</v>
      </c>
      <c r="V8" s="120" t="str">
        <f>[4]Dezembro!$I$25</f>
        <v>*</v>
      </c>
      <c r="W8" s="120" t="str">
        <f>[4]Dezembro!$I$26</f>
        <v>*</v>
      </c>
      <c r="X8" s="120" t="str">
        <f>[4]Dezembro!$I$27</f>
        <v>*</v>
      </c>
      <c r="Y8" s="120" t="str">
        <f>[4]Dezembro!$I$28</f>
        <v>*</v>
      </c>
      <c r="Z8" s="120" t="str">
        <f>[4]Dezembro!$I$29</f>
        <v>*</v>
      </c>
      <c r="AA8" s="120" t="str">
        <f>[4]Dezembro!$I$30</f>
        <v>*</v>
      </c>
      <c r="AB8" s="120" t="str">
        <f>[4]Dezembro!$I$31</f>
        <v>*</v>
      </c>
      <c r="AC8" s="120" t="str">
        <f>[4]Dezembro!$I$32</f>
        <v>*</v>
      </c>
      <c r="AD8" s="120" t="str">
        <f>[4]Dezembro!$I$33</f>
        <v>*</v>
      </c>
      <c r="AE8" s="120" t="str">
        <f>[4]Dezembro!$I$34</f>
        <v>*</v>
      </c>
      <c r="AF8" s="120" t="str">
        <f>[4]Dezembro!$I$35</f>
        <v>*</v>
      </c>
      <c r="AG8" s="123" t="str">
        <f>[1]Dezembro!$I$36</f>
        <v>*</v>
      </c>
    </row>
    <row r="9" spans="1:38" x14ac:dyDescent="0.2">
      <c r="A9" s="95" t="s">
        <v>153</v>
      </c>
      <c r="B9" s="11" t="str">
        <f>[5]Dezembro!$I$5</f>
        <v>*</v>
      </c>
      <c r="C9" s="11" t="str">
        <f>[5]Dezembro!$I$6</f>
        <v>*</v>
      </c>
      <c r="D9" s="11" t="str">
        <f>[5]Dezembro!$I$7</f>
        <v>*</v>
      </c>
      <c r="E9" s="11" t="str">
        <f>[5]Dezembro!$I$8</f>
        <v>*</v>
      </c>
      <c r="F9" s="11" t="str">
        <f>[5]Dezembro!$I$9</f>
        <v>*</v>
      </c>
      <c r="G9" s="11" t="str">
        <f>[5]Dezembro!$I$10</f>
        <v>*</v>
      </c>
      <c r="H9" s="11" t="str">
        <f>[5]Dezembro!$I$11</f>
        <v>*</v>
      </c>
      <c r="I9" s="11" t="str">
        <f>[5]Dezembro!$I$12</f>
        <v>*</v>
      </c>
      <c r="J9" s="11" t="str">
        <f>[5]Dezembro!$I$13</f>
        <v>*</v>
      </c>
      <c r="K9" s="11" t="str">
        <f>[5]Dezembro!$I$14</f>
        <v>*</v>
      </c>
      <c r="L9" s="11" t="str">
        <f>[5]Dezembro!$I$15</f>
        <v>*</v>
      </c>
      <c r="M9" s="11" t="str">
        <f>[5]Dezembro!$I$16</f>
        <v>*</v>
      </c>
      <c r="N9" s="11" t="str">
        <f>[5]Dezembro!$I$17</f>
        <v>*</v>
      </c>
      <c r="O9" s="11" t="str">
        <f>[5]Dezembro!$I$18</f>
        <v>*</v>
      </c>
      <c r="P9" s="11" t="str">
        <f>[5]Dezembro!$I$19</f>
        <v>*</v>
      </c>
      <c r="Q9" s="11" t="str">
        <f>[5]Dezembro!$I$20</f>
        <v>*</v>
      </c>
      <c r="R9" s="11" t="str">
        <f>[5]Dezembro!$I$21</f>
        <v>*</v>
      </c>
      <c r="S9" s="11" t="str">
        <f>[5]Dezembro!$I$22</f>
        <v>*</v>
      </c>
      <c r="T9" s="120" t="str">
        <f>[5]Dezembro!$I$23</f>
        <v>*</v>
      </c>
      <c r="U9" s="120" t="str">
        <f>[5]Dezembro!$I$24</f>
        <v>*</v>
      </c>
      <c r="V9" s="120" t="str">
        <f>[5]Dezembro!$I$25</f>
        <v>*</v>
      </c>
      <c r="W9" s="120" t="str">
        <f>[5]Dezembro!$I$26</f>
        <v>*</v>
      </c>
      <c r="X9" s="120" t="str">
        <f>[5]Dezembro!$I$27</f>
        <v>*</v>
      </c>
      <c r="Y9" s="120" t="str">
        <f>[5]Dezembro!$I$28</f>
        <v>*</v>
      </c>
      <c r="Z9" s="120" t="str">
        <f>[5]Dezembro!$I$29</f>
        <v>*</v>
      </c>
      <c r="AA9" s="120" t="str">
        <f>[5]Dezembro!$I$30</f>
        <v>*</v>
      </c>
      <c r="AB9" s="120" t="str">
        <f>[5]Dezembro!$I$31</f>
        <v>*</v>
      </c>
      <c r="AC9" s="120" t="str">
        <f>[5]Dezembro!$I$32</f>
        <v>*</v>
      </c>
      <c r="AD9" s="120" t="str">
        <f>[5]Dezembro!$I$33</f>
        <v>*</v>
      </c>
      <c r="AE9" s="120" t="str">
        <f>[5]Dezembro!$I$34</f>
        <v>*</v>
      </c>
      <c r="AF9" s="120" t="str">
        <f>[5]Dezembro!$I$35</f>
        <v>*</v>
      </c>
      <c r="AG9" s="123" t="str">
        <f>[1]Dezembro!$I$36</f>
        <v>*</v>
      </c>
    </row>
    <row r="10" spans="1:38" x14ac:dyDescent="0.2">
      <c r="A10" s="95" t="s">
        <v>97</v>
      </c>
      <c r="B10" s="11" t="str">
        <f>[6]Dezembro!$I$5</f>
        <v>*</v>
      </c>
      <c r="C10" s="11" t="str">
        <f>[6]Dezembro!$I$6</f>
        <v>*</v>
      </c>
      <c r="D10" s="11" t="str">
        <f>[6]Dezembro!$I$7</f>
        <v>*</v>
      </c>
      <c r="E10" s="11" t="str">
        <f>[6]Dezembro!$I$8</f>
        <v>*</v>
      </c>
      <c r="F10" s="11" t="str">
        <f>[6]Dezembro!$I$9</f>
        <v>*</v>
      </c>
      <c r="G10" s="11" t="str">
        <f>[6]Dezembro!$I$10</f>
        <v>*</v>
      </c>
      <c r="H10" s="11" t="str">
        <f>[6]Dezembro!$I$11</f>
        <v>*</v>
      </c>
      <c r="I10" s="11" t="str">
        <f>[6]Dezembro!$I$12</f>
        <v>*</v>
      </c>
      <c r="J10" s="11" t="str">
        <f>[6]Dezembro!$I$13</f>
        <v>*</v>
      </c>
      <c r="K10" s="11" t="str">
        <f>[6]Dezembro!$I$14</f>
        <v>*</v>
      </c>
      <c r="L10" s="11" t="str">
        <f>[6]Dezembro!$I$15</f>
        <v>*</v>
      </c>
      <c r="M10" s="11" t="str">
        <f>[6]Dezembro!$I$16</f>
        <v>*</v>
      </c>
      <c r="N10" s="11" t="str">
        <f>[6]Dezembro!$I$17</f>
        <v>*</v>
      </c>
      <c r="O10" s="11" t="str">
        <f>[6]Dezembro!$I$18</f>
        <v>*</v>
      </c>
      <c r="P10" s="11" t="str">
        <f>[6]Dezembro!$I$19</f>
        <v>*</v>
      </c>
      <c r="Q10" s="11" t="str">
        <f>[6]Dezembro!$I$20</f>
        <v>*</v>
      </c>
      <c r="R10" s="11" t="str">
        <f>[6]Dezembro!$I$21</f>
        <v>*</v>
      </c>
      <c r="S10" s="11" t="str">
        <f>[6]Dezembro!$I$22</f>
        <v>*</v>
      </c>
      <c r="T10" s="120" t="str">
        <f>[6]Dezembro!$I$23</f>
        <v>*</v>
      </c>
      <c r="U10" s="120" t="str">
        <f>[6]Dezembro!$I$24</f>
        <v>*</v>
      </c>
      <c r="V10" s="120" t="str">
        <f>[6]Dezembro!$I$25</f>
        <v>*</v>
      </c>
      <c r="W10" s="120" t="str">
        <f>[6]Dezembro!$I$26</f>
        <v>*</v>
      </c>
      <c r="X10" s="120" t="str">
        <f>[6]Dezembro!$I$27</f>
        <v>*</v>
      </c>
      <c r="Y10" s="120" t="str">
        <f>[6]Dezembro!$I$28</f>
        <v>*</v>
      </c>
      <c r="Z10" s="120" t="str">
        <f>[6]Dezembro!$I$29</f>
        <v>*</v>
      </c>
      <c r="AA10" s="120" t="str">
        <f>[6]Dezembro!$I$30</f>
        <v>*</v>
      </c>
      <c r="AB10" s="120" t="str">
        <f>[6]Dezembro!$I$31</f>
        <v>*</v>
      </c>
      <c r="AC10" s="120" t="str">
        <f>[6]Dezembro!$I$32</f>
        <v>*</v>
      </c>
      <c r="AD10" s="120" t="str">
        <f>[6]Dezembro!$I$33</f>
        <v>*</v>
      </c>
      <c r="AE10" s="120" t="str">
        <f>[6]Dezembro!$I$34</f>
        <v>*</v>
      </c>
      <c r="AF10" s="120" t="str">
        <f>[6]Dezembro!$I$35</f>
        <v>*</v>
      </c>
      <c r="AG10" s="123" t="str">
        <f>[1]Dezembro!$I$36</f>
        <v>*</v>
      </c>
    </row>
    <row r="11" spans="1:38" x14ac:dyDescent="0.2">
      <c r="A11" s="95" t="s">
        <v>52</v>
      </c>
      <c r="B11" s="11" t="str">
        <f>[7]Dezembro!$I$5</f>
        <v>*</v>
      </c>
      <c r="C11" s="11" t="str">
        <f>[7]Dezembro!$I$6</f>
        <v>*</v>
      </c>
      <c r="D11" s="11" t="str">
        <f>[7]Dezembro!$I$7</f>
        <v>*</v>
      </c>
      <c r="E11" s="11" t="str">
        <f>[7]Dezembro!$I$8</f>
        <v>*</v>
      </c>
      <c r="F11" s="11" t="str">
        <f>[7]Dezembro!$I$9</f>
        <v>*</v>
      </c>
      <c r="G11" s="11" t="str">
        <f>[7]Dezembro!$I$10</f>
        <v>*</v>
      </c>
      <c r="H11" s="11" t="str">
        <f>[7]Dezembro!$I$11</f>
        <v>*</v>
      </c>
      <c r="I11" s="11" t="str">
        <f>[7]Dezembro!$I$12</f>
        <v>*</v>
      </c>
      <c r="J11" s="11" t="str">
        <f>[7]Dezembro!$I$13</f>
        <v>*</v>
      </c>
      <c r="K11" s="11" t="str">
        <f>[7]Dezembro!$I$14</f>
        <v>*</v>
      </c>
      <c r="L11" s="11" t="str">
        <f>[7]Dezembro!$I$15</f>
        <v>*</v>
      </c>
      <c r="M11" s="11" t="str">
        <f>[7]Dezembro!$I$16</f>
        <v>*</v>
      </c>
      <c r="N11" s="11" t="str">
        <f>[7]Dezembro!$I$17</f>
        <v>*</v>
      </c>
      <c r="O11" s="11" t="str">
        <f>[7]Dezembro!$I$18</f>
        <v>*</v>
      </c>
      <c r="P11" s="11" t="str">
        <f>[7]Dezembro!$I$19</f>
        <v>*</v>
      </c>
      <c r="Q11" s="11" t="str">
        <f>[7]Dezembro!$I$20</f>
        <v>*</v>
      </c>
      <c r="R11" s="11" t="str">
        <f>[7]Dezembro!$I$21</f>
        <v>*</v>
      </c>
      <c r="S11" s="11" t="str">
        <f>[7]Dezembro!$I$22</f>
        <v>*</v>
      </c>
      <c r="T11" s="120" t="str">
        <f>[7]Dezembro!$I$23</f>
        <v>*</v>
      </c>
      <c r="U11" s="120" t="str">
        <f>[7]Dezembro!$I$24</f>
        <v>*</v>
      </c>
      <c r="V11" s="120" t="str">
        <f>[7]Dezembro!$I$25</f>
        <v>*</v>
      </c>
      <c r="W11" s="120" t="str">
        <f>[7]Dezembro!$I$26</f>
        <v>*</v>
      </c>
      <c r="X11" s="120" t="str">
        <f>[7]Dezembro!$I$27</f>
        <v>*</v>
      </c>
      <c r="Y11" s="120" t="str">
        <f>[7]Dezembro!$I$28</f>
        <v>*</v>
      </c>
      <c r="Z11" s="120" t="str">
        <f>[7]Dezembro!$I$29</f>
        <v>*</v>
      </c>
      <c r="AA11" s="120" t="str">
        <f>[7]Dezembro!$I$30</f>
        <v>*</v>
      </c>
      <c r="AB11" s="120" t="str">
        <f>[7]Dezembro!$I$31</f>
        <v>*</v>
      </c>
      <c r="AC11" s="120" t="str">
        <f>[7]Dezembro!$I$32</f>
        <v>*</v>
      </c>
      <c r="AD11" s="120" t="str">
        <f>[7]Dezembro!$I$33</f>
        <v>*</v>
      </c>
      <c r="AE11" s="120" t="str">
        <f>[7]Dezembro!$I$34</f>
        <v>*</v>
      </c>
      <c r="AF11" s="120" t="str">
        <f>[7]Dezembro!$I$35</f>
        <v>*</v>
      </c>
      <c r="AG11" s="123" t="str">
        <f>[1]Dezembro!$I$36</f>
        <v>*</v>
      </c>
    </row>
    <row r="12" spans="1:38" x14ac:dyDescent="0.2">
      <c r="A12" s="95" t="s">
        <v>31</v>
      </c>
      <c r="B12" s="124" t="str">
        <f>[8]Dezembro!$I$5</f>
        <v>*</v>
      </c>
      <c r="C12" s="124" t="str">
        <f>[8]Dezembro!$I$6</f>
        <v>*</v>
      </c>
      <c r="D12" s="124" t="str">
        <f>[8]Dezembro!$I$7</f>
        <v>*</v>
      </c>
      <c r="E12" s="124" t="str">
        <f>[8]Dezembro!$I$8</f>
        <v>*</v>
      </c>
      <c r="F12" s="124" t="str">
        <f>[8]Dezembro!$I$9</f>
        <v>*</v>
      </c>
      <c r="G12" s="124" t="str">
        <f>[8]Dezembro!$I$10</f>
        <v>*</v>
      </c>
      <c r="H12" s="124" t="str">
        <f>[8]Dezembro!$I$11</f>
        <v>*</v>
      </c>
      <c r="I12" s="124" t="str">
        <f>[8]Dezembro!$I$12</f>
        <v>*</v>
      </c>
      <c r="J12" s="124" t="str">
        <f>[8]Dezembro!$I$13</f>
        <v>*</v>
      </c>
      <c r="K12" s="124" t="str">
        <f>[8]Dezembro!$I$14</f>
        <v>*</v>
      </c>
      <c r="L12" s="124" t="str">
        <f>[8]Dezembro!$I$15</f>
        <v>*</v>
      </c>
      <c r="M12" s="124" t="str">
        <f>[8]Dezembro!$I$16</f>
        <v>*</v>
      </c>
      <c r="N12" s="124" t="str">
        <f>[8]Dezembro!$I$17</f>
        <v>*</v>
      </c>
      <c r="O12" s="124" t="str">
        <f>[8]Dezembro!$I$18</f>
        <v>*</v>
      </c>
      <c r="P12" s="124" t="str">
        <f>[8]Dezembro!$I$19</f>
        <v>*</v>
      </c>
      <c r="Q12" s="124" t="str">
        <f>[8]Dezembro!$I$20</f>
        <v>*</v>
      </c>
      <c r="R12" s="124" t="str">
        <f>[8]Dezembro!$I$21</f>
        <v>*</v>
      </c>
      <c r="S12" s="124" t="str">
        <f>[8]Dezembro!$I$22</f>
        <v>*</v>
      </c>
      <c r="T12" s="120" t="str">
        <f>[8]Dezembro!$I$23</f>
        <v>*</v>
      </c>
      <c r="U12" s="120" t="str">
        <f>[8]Dezembro!$I$24</f>
        <v>*</v>
      </c>
      <c r="V12" s="120" t="str">
        <f>[8]Dezembro!$I$25</f>
        <v>*</v>
      </c>
      <c r="W12" s="120" t="str">
        <f>[8]Dezembro!$I$26</f>
        <v>*</v>
      </c>
      <c r="X12" s="120" t="str">
        <f>[8]Dezembro!$I$27</f>
        <v>*</v>
      </c>
      <c r="Y12" s="120" t="str">
        <f>[8]Dezembro!$I$28</f>
        <v>*</v>
      </c>
      <c r="Z12" s="120" t="str">
        <f>[8]Dezembro!$I$29</f>
        <v>*</v>
      </c>
      <c r="AA12" s="120" t="str">
        <f>[8]Dezembro!$I$30</f>
        <v>*</v>
      </c>
      <c r="AB12" s="120" t="str">
        <f>[8]Dezembro!$I$31</f>
        <v>*</v>
      </c>
      <c r="AC12" s="120" t="str">
        <f>[8]Dezembro!$I$32</f>
        <v>*</v>
      </c>
      <c r="AD12" s="120" t="str">
        <f>[8]Dezembro!$I$33</f>
        <v>*</v>
      </c>
      <c r="AE12" s="120" t="str">
        <f>[8]Dezembro!$I$34</f>
        <v>*</v>
      </c>
      <c r="AF12" s="120" t="str">
        <f>[8]Dezembro!$I$35</f>
        <v>*</v>
      </c>
      <c r="AG12" s="123" t="str">
        <f>[1]Dezembro!$I$36</f>
        <v>*</v>
      </c>
      <c r="AJ12" t="s">
        <v>35</v>
      </c>
    </row>
    <row r="13" spans="1:38" x14ac:dyDescent="0.2">
      <c r="A13" s="95" t="s">
        <v>100</v>
      </c>
      <c r="B13" s="11" t="str">
        <f>[9]Dezembro!$I$5</f>
        <v>*</v>
      </c>
      <c r="C13" s="11" t="str">
        <f>[9]Dezembro!$I$6</f>
        <v>*</v>
      </c>
      <c r="D13" s="11" t="str">
        <f>[9]Dezembro!$I$7</f>
        <v>*</v>
      </c>
      <c r="E13" s="11" t="str">
        <f>[9]Dezembro!$I$8</f>
        <v>*</v>
      </c>
      <c r="F13" s="11" t="str">
        <f>[9]Dezembro!$I$9</f>
        <v>*</v>
      </c>
      <c r="G13" s="11" t="str">
        <f>[9]Dezembro!$I$10</f>
        <v>*</v>
      </c>
      <c r="H13" s="11" t="str">
        <f>[9]Dezembro!$I$11</f>
        <v>*</v>
      </c>
      <c r="I13" s="11" t="str">
        <f>[9]Dezembro!$I$12</f>
        <v>*</v>
      </c>
      <c r="J13" s="11" t="str">
        <f>[9]Dezembro!$I$13</f>
        <v>*</v>
      </c>
      <c r="K13" s="11" t="str">
        <f>[9]Dezembro!$I$14</f>
        <v>*</v>
      </c>
      <c r="L13" s="11" t="str">
        <f>[9]Dezembro!$I$15</f>
        <v>*</v>
      </c>
      <c r="M13" s="11" t="str">
        <f>[9]Dezembro!$I$16</f>
        <v>*</v>
      </c>
      <c r="N13" s="11" t="str">
        <f>[9]Dezembro!$I$17</f>
        <v>*</v>
      </c>
      <c r="O13" s="11" t="str">
        <f>[9]Dezembro!$I$18</f>
        <v>*</v>
      </c>
      <c r="P13" s="11" t="str">
        <f>[9]Dezembro!$I$19</f>
        <v>*</v>
      </c>
      <c r="Q13" s="11" t="str">
        <f>[9]Dezembro!$I$20</f>
        <v>*</v>
      </c>
      <c r="R13" s="11" t="str">
        <f>[9]Dezembro!$I$21</f>
        <v>*</v>
      </c>
      <c r="S13" s="11" t="str">
        <f>[9]Dezembro!$I$22</f>
        <v>*</v>
      </c>
      <c r="T13" s="11" t="str">
        <f>[9]Dezembro!$I$23</f>
        <v>*</v>
      </c>
      <c r="U13" s="11" t="str">
        <f>[9]Dezembro!$I$24</f>
        <v>*</v>
      </c>
      <c r="V13" s="11" t="str">
        <f>[9]Dezembro!$I$25</f>
        <v>*</v>
      </c>
      <c r="W13" s="11" t="str">
        <f>[9]Dezembro!$I$26</f>
        <v>*</v>
      </c>
      <c r="X13" s="11" t="str">
        <f>[9]Dezembro!$I$27</f>
        <v>*</v>
      </c>
      <c r="Y13" s="11" t="str">
        <f>[9]Dezembro!$I$28</f>
        <v>*</v>
      </c>
      <c r="Z13" s="11" t="str">
        <f>[9]Dezembro!$I$29</f>
        <v>*</v>
      </c>
      <c r="AA13" s="11" t="str">
        <f>[9]Dezembro!$I$30</f>
        <v>*</v>
      </c>
      <c r="AB13" s="11" t="str">
        <f>[9]Dezembro!$I$31</f>
        <v>*</v>
      </c>
      <c r="AC13" s="11" t="str">
        <f>[9]Dezembro!$I$32</f>
        <v>*</v>
      </c>
      <c r="AD13" s="11" t="str">
        <f>[9]Dezembro!$I$33</f>
        <v>*</v>
      </c>
      <c r="AE13" s="11" t="str">
        <f>[9]Dezembro!$I$34</f>
        <v>*</v>
      </c>
      <c r="AF13" s="11" t="str">
        <f>[9]Dezembro!$I$35</f>
        <v>*</v>
      </c>
      <c r="AG13" s="123" t="str">
        <f>[1]Dezembro!$I$36</f>
        <v>*</v>
      </c>
      <c r="AL13" t="s">
        <v>35</v>
      </c>
    </row>
    <row r="14" spans="1:38" x14ac:dyDescent="0.2">
      <c r="A14" s="95" t="s">
        <v>104</v>
      </c>
      <c r="B14" s="124" t="str">
        <f>[10]Dezembro!$I$5</f>
        <v>*</v>
      </c>
      <c r="C14" s="124" t="str">
        <f>[10]Dezembro!$I$6</f>
        <v>*</v>
      </c>
      <c r="D14" s="124" t="str">
        <f>[10]Dezembro!$I$7</f>
        <v>*</v>
      </c>
      <c r="E14" s="124" t="str">
        <f>[10]Dezembro!$I$8</f>
        <v>*</v>
      </c>
      <c r="F14" s="124" t="str">
        <f>[10]Dezembro!$I$9</f>
        <v>*</v>
      </c>
      <c r="G14" s="124" t="str">
        <f>[10]Dezembro!$I$10</f>
        <v>*</v>
      </c>
      <c r="H14" s="124" t="str">
        <f>[10]Dezembro!$I$11</f>
        <v>*</v>
      </c>
      <c r="I14" s="124" t="str">
        <f>[10]Dezembro!$I$12</f>
        <v>*</v>
      </c>
      <c r="J14" s="124" t="str">
        <f>[10]Dezembro!$I$13</f>
        <v>*</v>
      </c>
      <c r="K14" s="124" t="str">
        <f>[10]Dezembro!$I$14</f>
        <v>*</v>
      </c>
      <c r="L14" s="124" t="str">
        <f>[10]Dezembro!$I$15</f>
        <v>*</v>
      </c>
      <c r="M14" s="124" t="str">
        <f>[10]Dezembro!$I$16</f>
        <v>*</v>
      </c>
      <c r="N14" s="124" t="str">
        <f>[10]Dezembro!$I$17</f>
        <v>*</v>
      </c>
      <c r="O14" s="124" t="str">
        <f>[10]Dezembro!$I$18</f>
        <v>*</v>
      </c>
      <c r="P14" s="124" t="str">
        <f>[10]Dezembro!$I$19</f>
        <v>*</v>
      </c>
      <c r="Q14" s="124" t="str">
        <f>[10]Dezembro!$I$20</f>
        <v>*</v>
      </c>
      <c r="R14" s="124" t="str">
        <f>[10]Dezembro!$I$21</f>
        <v>*</v>
      </c>
      <c r="S14" s="124" t="str">
        <f>[10]Dezembro!$I$22</f>
        <v>*</v>
      </c>
      <c r="T14" s="120" t="str">
        <f>[10]Dezembro!$I$23</f>
        <v>*</v>
      </c>
      <c r="U14" s="120" t="str">
        <f>[10]Dezembro!$I$24</f>
        <v>*</v>
      </c>
      <c r="V14" s="120" t="str">
        <f>[10]Dezembro!$I$25</f>
        <v>*</v>
      </c>
      <c r="W14" s="120" t="str">
        <f>[10]Dezembro!$I$26</f>
        <v>*</v>
      </c>
      <c r="X14" s="120" t="str">
        <f>[10]Dezembro!$I$27</f>
        <v>*</v>
      </c>
      <c r="Y14" s="120" t="str">
        <f>[10]Dezembro!$I$28</f>
        <v>*</v>
      </c>
      <c r="Z14" s="120" t="str">
        <f>[10]Dezembro!$I$29</f>
        <v>*</v>
      </c>
      <c r="AA14" s="120" t="str">
        <f>[10]Dezembro!$I$30</f>
        <v>*</v>
      </c>
      <c r="AB14" s="120" t="str">
        <f>[10]Dezembro!$I$31</f>
        <v>*</v>
      </c>
      <c r="AC14" s="120" t="str">
        <f>[10]Dezembro!$I$32</f>
        <v>*</v>
      </c>
      <c r="AD14" s="120" t="str">
        <f>[10]Dezembro!$I$33</f>
        <v>*</v>
      </c>
      <c r="AE14" s="120" t="str">
        <f>[10]Dezembro!$I$34</f>
        <v>*</v>
      </c>
      <c r="AF14" s="120" t="str">
        <f>[10]Dezembro!$I$35</f>
        <v>*</v>
      </c>
      <c r="AG14" s="123" t="str">
        <f>[1]Dezembro!$I$36</f>
        <v>*</v>
      </c>
    </row>
    <row r="15" spans="1:38" x14ac:dyDescent="0.2">
      <c r="A15" s="95" t="s">
        <v>107</v>
      </c>
      <c r="B15" s="124" t="str">
        <f>[11]Dezembro!$I$5</f>
        <v>*</v>
      </c>
      <c r="C15" s="124" t="str">
        <f>[11]Dezembro!$I$6</f>
        <v>*</v>
      </c>
      <c r="D15" s="124" t="str">
        <f>[11]Dezembro!$I$7</f>
        <v>*</v>
      </c>
      <c r="E15" s="124" t="str">
        <f>[11]Dezembro!$I$8</f>
        <v>*</v>
      </c>
      <c r="F15" s="124" t="str">
        <f>[11]Dezembro!$I$9</f>
        <v>*</v>
      </c>
      <c r="G15" s="124" t="str">
        <f>[11]Dezembro!$I$10</f>
        <v>*</v>
      </c>
      <c r="H15" s="124" t="str">
        <f>[11]Dezembro!$I$11</f>
        <v>*</v>
      </c>
      <c r="I15" s="124" t="str">
        <f>[11]Dezembro!$I$12</f>
        <v>*</v>
      </c>
      <c r="J15" s="124" t="str">
        <f>[11]Dezembro!$I$13</f>
        <v>*</v>
      </c>
      <c r="K15" s="124" t="str">
        <f>[11]Dezembro!$I$14</f>
        <v>*</v>
      </c>
      <c r="L15" s="124" t="str">
        <f>[11]Dezembro!$I$15</f>
        <v>*</v>
      </c>
      <c r="M15" s="124" t="str">
        <f>[11]Dezembro!$I$16</f>
        <v>*</v>
      </c>
      <c r="N15" s="124" t="str">
        <f>[11]Dezembro!$I$17</f>
        <v>*</v>
      </c>
      <c r="O15" s="124" t="str">
        <f>[11]Dezembro!$I$18</f>
        <v>*</v>
      </c>
      <c r="P15" s="124" t="str">
        <f>[11]Dezembro!$I$19</f>
        <v>*</v>
      </c>
      <c r="Q15" s="124" t="str">
        <f>[11]Dezembro!$I$20</f>
        <v>*</v>
      </c>
      <c r="R15" s="124" t="str">
        <f>[11]Dezembro!$I$21</f>
        <v>*</v>
      </c>
      <c r="S15" s="124" t="str">
        <f>[11]Dezembro!$I$22</f>
        <v>*</v>
      </c>
      <c r="T15" s="120" t="str">
        <f>[11]Dezembro!$I$23</f>
        <v>*</v>
      </c>
      <c r="U15" s="120" t="str">
        <f>[11]Dezembro!$I$24</f>
        <v>*</v>
      </c>
      <c r="V15" s="124" t="str">
        <f>[11]Dezembro!$I$25</f>
        <v>*</v>
      </c>
      <c r="W15" s="120" t="str">
        <f>[11]Dezembro!$I$26</f>
        <v>*</v>
      </c>
      <c r="X15" s="120" t="str">
        <f>[11]Dezembro!$I$27</f>
        <v>*</v>
      </c>
      <c r="Y15" s="120" t="str">
        <f>[11]Dezembro!$I$28</f>
        <v>*</v>
      </c>
      <c r="Z15" s="120" t="str">
        <f>[11]Dezembro!$I$29</f>
        <v>*</v>
      </c>
      <c r="AA15" s="120" t="str">
        <f>[11]Dezembro!$I$30</f>
        <v>*</v>
      </c>
      <c r="AB15" s="120" t="str">
        <f>[11]Dezembro!$I$31</f>
        <v>*</v>
      </c>
      <c r="AC15" s="120" t="str">
        <f>[11]Dezembro!$I$32</f>
        <v>*</v>
      </c>
      <c r="AD15" s="120" t="str">
        <f>[11]Dezembro!$I$33</f>
        <v>*</v>
      </c>
      <c r="AE15" s="120" t="str">
        <f>[11]Dezembro!$I$34</f>
        <v>*</v>
      </c>
      <c r="AF15" s="120" t="str">
        <f>[11]Dezembro!$I$35</f>
        <v>*</v>
      </c>
      <c r="AG15" s="123" t="str">
        <f>[1]Dezembro!$I$36</f>
        <v>*</v>
      </c>
    </row>
    <row r="16" spans="1:38" x14ac:dyDescent="0.2">
      <c r="A16" s="95" t="s">
        <v>154</v>
      </c>
      <c r="B16" s="124" t="str">
        <f>[12]Dezembro!$I$5</f>
        <v>*</v>
      </c>
      <c r="C16" s="124" t="str">
        <f>[12]Dezembro!$I$6</f>
        <v>*</v>
      </c>
      <c r="D16" s="124" t="str">
        <f>[12]Dezembro!$I$7</f>
        <v>*</v>
      </c>
      <c r="E16" s="124" t="str">
        <f>[12]Dezembro!$I$8</f>
        <v>*</v>
      </c>
      <c r="F16" s="124" t="str">
        <f>[12]Dezembro!$I$9</f>
        <v>*</v>
      </c>
      <c r="G16" s="124" t="str">
        <f>[12]Dezembro!$I$10</f>
        <v>*</v>
      </c>
      <c r="H16" s="124" t="str">
        <f>[12]Dezembro!$I$11</f>
        <v>*</v>
      </c>
      <c r="I16" s="124" t="str">
        <f>[12]Dezembro!$I$12</f>
        <v>*</v>
      </c>
      <c r="J16" s="124" t="str">
        <f>[12]Dezembro!$I$13</f>
        <v>*</v>
      </c>
      <c r="K16" s="124" t="str">
        <f>[12]Dezembro!$I$14</f>
        <v>*</v>
      </c>
      <c r="L16" s="124" t="str">
        <f>[12]Dezembro!$I$15</f>
        <v>*</v>
      </c>
      <c r="M16" s="124" t="str">
        <f>[12]Dezembro!$I$16</f>
        <v>*</v>
      </c>
      <c r="N16" s="124" t="str">
        <f>[12]Dezembro!$I$17</f>
        <v>*</v>
      </c>
      <c r="O16" s="124" t="str">
        <f>[12]Dezembro!$I$18</f>
        <v>*</v>
      </c>
      <c r="P16" s="124" t="str">
        <f>[12]Dezembro!$I$19</f>
        <v>*</v>
      </c>
      <c r="Q16" s="124" t="str">
        <f>[12]Dezembro!$I$20</f>
        <v>*</v>
      </c>
      <c r="R16" s="124" t="str">
        <f>[12]Dezembro!$I$21</f>
        <v>*</v>
      </c>
      <c r="S16" s="124" t="str">
        <f>[12]Dezembro!$I$22</f>
        <v>*</v>
      </c>
      <c r="T16" s="120" t="str">
        <f>[12]Dezembro!$I$23</f>
        <v>*</v>
      </c>
      <c r="U16" s="120" t="str">
        <f>[12]Dezembro!$I$24</f>
        <v>*</v>
      </c>
      <c r="V16" s="120" t="str">
        <f>[12]Dezembro!$I$25</f>
        <v>*</v>
      </c>
      <c r="W16" s="120" t="str">
        <f>[12]Dezembro!$I$26</f>
        <v>*</v>
      </c>
      <c r="X16" s="120" t="str">
        <f>[12]Dezembro!$I$27</f>
        <v>*</v>
      </c>
      <c r="Y16" s="120" t="str">
        <f>[12]Dezembro!$I$28</f>
        <v>*</v>
      </c>
      <c r="Z16" s="120" t="str">
        <f>[12]Dezembro!$I$29</f>
        <v>*</v>
      </c>
      <c r="AA16" s="120" t="str">
        <f>[12]Dezembro!$I$30</f>
        <v>*</v>
      </c>
      <c r="AB16" s="120" t="str">
        <f>[12]Dezembro!$I$31</f>
        <v>*</v>
      </c>
      <c r="AC16" s="120" t="str">
        <f>[12]Dezembro!$I$32</f>
        <v>*</v>
      </c>
      <c r="AD16" s="120" t="str">
        <f>[12]Dezembro!$I$33</f>
        <v>*</v>
      </c>
      <c r="AE16" s="120" t="str">
        <f>[12]Dezembro!$I$34</f>
        <v>*</v>
      </c>
      <c r="AF16" s="120" t="str">
        <f>[12]Dezembro!$I$35</f>
        <v>*</v>
      </c>
      <c r="AG16" s="123" t="str">
        <f>[1]Dezembro!$I$36</f>
        <v>*</v>
      </c>
      <c r="AJ16" t="s">
        <v>35</v>
      </c>
    </row>
    <row r="17" spans="1:40" x14ac:dyDescent="0.2">
      <c r="A17" s="95" t="s">
        <v>2</v>
      </c>
      <c r="B17" s="124" t="str">
        <f>[13]Dezembro!$I$5</f>
        <v>*</v>
      </c>
      <c r="C17" s="124" t="str">
        <f>[13]Dezembro!$I$6</f>
        <v>*</v>
      </c>
      <c r="D17" s="124" t="str">
        <f>[13]Dezembro!$I$7</f>
        <v>*</v>
      </c>
      <c r="E17" s="124" t="str">
        <f>[13]Dezembro!$I$8</f>
        <v>*</v>
      </c>
      <c r="F17" s="124" t="str">
        <f>[13]Dezembro!$I$9</f>
        <v>*</v>
      </c>
      <c r="G17" s="124" t="str">
        <f>[13]Dezembro!$I$10</f>
        <v>*</v>
      </c>
      <c r="H17" s="124" t="str">
        <f>[13]Dezembro!$I$11</f>
        <v>*</v>
      </c>
      <c r="I17" s="124" t="str">
        <f>[13]Dezembro!$I$12</f>
        <v>*</v>
      </c>
      <c r="J17" s="124" t="str">
        <f>[13]Dezembro!$I$13</f>
        <v>*</v>
      </c>
      <c r="K17" s="124" t="str">
        <f>[13]Dezembro!$I$14</f>
        <v>*</v>
      </c>
      <c r="L17" s="124" t="str">
        <f>[13]Dezembro!$I$15</f>
        <v>*</v>
      </c>
      <c r="M17" s="124" t="str">
        <f>[13]Dezembro!$I$16</f>
        <v>*</v>
      </c>
      <c r="N17" s="124" t="str">
        <f>[13]Dezembro!$I$17</f>
        <v>*</v>
      </c>
      <c r="O17" s="124" t="str">
        <f>[13]Dezembro!$I$18</f>
        <v>*</v>
      </c>
      <c r="P17" s="124" t="str">
        <f>[13]Dezembro!$I$19</f>
        <v>*</v>
      </c>
      <c r="Q17" s="124" t="str">
        <f>[13]Dezembro!$I$20</f>
        <v>*</v>
      </c>
      <c r="R17" s="124" t="str">
        <f>[13]Dezembro!$I$21</f>
        <v>*</v>
      </c>
      <c r="S17" s="124" t="str">
        <f>[13]Dezembro!$I$22</f>
        <v>*</v>
      </c>
      <c r="T17" s="120" t="str">
        <f>[13]Dezembro!$I$23</f>
        <v>*</v>
      </c>
      <c r="U17" s="120" t="str">
        <f>[13]Dezembro!$I$24</f>
        <v>*</v>
      </c>
      <c r="V17" s="124" t="str">
        <f>[13]Dezembro!$I$25</f>
        <v>*</v>
      </c>
      <c r="W17" s="120" t="str">
        <f>[13]Dezembro!$I$26</f>
        <v>*</v>
      </c>
      <c r="X17" s="120" t="str">
        <f>[13]Dezembro!$I$27</f>
        <v>*</v>
      </c>
      <c r="Y17" s="120" t="str">
        <f>[13]Dezembro!$I$28</f>
        <v>*</v>
      </c>
      <c r="Z17" s="120" t="str">
        <f>[13]Dezembro!$I$29</f>
        <v>*</v>
      </c>
      <c r="AA17" s="120" t="str">
        <f>[13]Dezembro!$I$30</f>
        <v>*</v>
      </c>
      <c r="AB17" s="120" t="str">
        <f>[13]Dezembro!$I$31</f>
        <v>*</v>
      </c>
      <c r="AC17" s="120" t="str">
        <f>[13]Dezembro!$I$32</f>
        <v>*</v>
      </c>
      <c r="AD17" s="120" t="str">
        <f>[13]Dezembro!$I$33</f>
        <v>*</v>
      </c>
      <c r="AE17" s="120" t="str">
        <f>[13]Dezembro!$I$34</f>
        <v>*</v>
      </c>
      <c r="AF17" s="120" t="str">
        <f>[13]Dezembro!$I$35</f>
        <v>*</v>
      </c>
      <c r="AG17" s="123" t="str">
        <f>[1]Dezembro!$I$36</f>
        <v>*</v>
      </c>
      <c r="AI17" s="12" t="s">
        <v>35</v>
      </c>
      <c r="AJ17" t="s">
        <v>35</v>
      </c>
    </row>
    <row r="18" spans="1:40" x14ac:dyDescent="0.2">
      <c r="A18" s="95" t="s">
        <v>3</v>
      </c>
      <c r="B18" s="124" t="str">
        <f>[14]Dezembro!$I$5</f>
        <v>*</v>
      </c>
      <c r="C18" s="124" t="str">
        <f>[14]Dezembro!$I$6</f>
        <v>*</v>
      </c>
      <c r="D18" s="124" t="str">
        <f>[14]Dezembro!$I$7</f>
        <v>*</v>
      </c>
      <c r="E18" s="124" t="str">
        <f>[14]Dezembro!$I$8</f>
        <v>*</v>
      </c>
      <c r="F18" s="124" t="str">
        <f>[14]Dezembro!$I$9</f>
        <v>*</v>
      </c>
      <c r="G18" s="124" t="str">
        <f>[14]Dezembro!$I$10</f>
        <v>*</v>
      </c>
      <c r="H18" s="124" t="str">
        <f>[14]Dezembro!$I$11</f>
        <v>*</v>
      </c>
      <c r="I18" s="124" t="str">
        <f>[14]Dezembro!$I$12</f>
        <v>*</v>
      </c>
      <c r="J18" s="124" t="str">
        <f>[14]Dezembro!$I$13</f>
        <v>*</v>
      </c>
      <c r="K18" s="124" t="str">
        <f>[14]Dezembro!$I$14</f>
        <v>*</v>
      </c>
      <c r="L18" s="124" t="str">
        <f>[14]Dezembro!$I$15</f>
        <v>*</v>
      </c>
      <c r="M18" s="124" t="str">
        <f>[14]Dezembro!$I$16</f>
        <v>*</v>
      </c>
      <c r="N18" s="124" t="str">
        <f>[14]Dezembro!$I$17</f>
        <v>*</v>
      </c>
      <c r="O18" s="124" t="str">
        <f>[14]Dezembro!$I$18</f>
        <v>*</v>
      </c>
      <c r="P18" s="124" t="str">
        <f>[14]Dezembro!$I$19</f>
        <v>*</v>
      </c>
      <c r="Q18" s="124" t="str">
        <f>[14]Dezembro!$I$20</f>
        <v>*</v>
      </c>
      <c r="R18" s="124" t="str">
        <f>[14]Dezembro!$I$21</f>
        <v>*</v>
      </c>
      <c r="S18" s="124" t="str">
        <f>[14]Dezembro!$I$22</f>
        <v>*</v>
      </c>
      <c r="T18" s="120" t="str">
        <f>[14]Dezembro!$I$23</f>
        <v>*</v>
      </c>
      <c r="U18" s="120" t="str">
        <f>[14]Dezembro!$I$24</f>
        <v>*</v>
      </c>
      <c r="V18" s="120" t="str">
        <f>[14]Dezembro!$I$25</f>
        <v>*</v>
      </c>
      <c r="W18" s="120" t="str">
        <f>[14]Dezembro!$I$26</f>
        <v>*</v>
      </c>
      <c r="X18" s="120" t="str">
        <f>[14]Dezembro!$I$27</f>
        <v>*</v>
      </c>
      <c r="Y18" s="120" t="str">
        <f>[14]Dezembro!$I$28</f>
        <v>*</v>
      </c>
      <c r="Z18" s="120" t="str">
        <f>[14]Dezembro!$I$29</f>
        <v>*</v>
      </c>
      <c r="AA18" s="120" t="str">
        <f>[14]Dezembro!$I$30</f>
        <v>*</v>
      </c>
      <c r="AB18" s="120" t="str">
        <f>[14]Dezembro!$I$31</f>
        <v>*</v>
      </c>
      <c r="AC18" s="120" t="str">
        <f>[14]Dezembro!$I$32</f>
        <v>*</v>
      </c>
      <c r="AD18" s="120" t="str">
        <f>[14]Dezembro!$I$33</f>
        <v>*</v>
      </c>
      <c r="AE18" s="120" t="str">
        <f>[14]Dezembro!$I$34</f>
        <v>*</v>
      </c>
      <c r="AF18" s="120" t="str">
        <f>[14]Dezembro!$I$35</f>
        <v>*</v>
      </c>
      <c r="AG18" s="123" t="str">
        <f>[1]Dezembro!$I$36</f>
        <v>*</v>
      </c>
      <c r="AH18" s="12" t="s">
        <v>35</v>
      </c>
      <c r="AI18" s="12" t="s">
        <v>35</v>
      </c>
      <c r="AJ18" t="s">
        <v>35</v>
      </c>
    </row>
    <row r="19" spans="1:40" x14ac:dyDescent="0.2">
      <c r="A19" s="95" t="s">
        <v>4</v>
      </c>
      <c r="B19" s="124" t="str">
        <f>[15]Dezembro!$I$5</f>
        <v>*</v>
      </c>
      <c r="C19" s="124" t="str">
        <f>[15]Dezembro!$I$6</f>
        <v>*</v>
      </c>
      <c r="D19" s="124" t="str">
        <f>[15]Dezembro!$I$7</f>
        <v>*</v>
      </c>
      <c r="E19" s="124" t="str">
        <f>[15]Dezembro!$I$8</f>
        <v>*</v>
      </c>
      <c r="F19" s="124" t="str">
        <f>[15]Dezembro!$I$9</f>
        <v>*</v>
      </c>
      <c r="G19" s="124" t="str">
        <f>[15]Dezembro!$I$10</f>
        <v>*</v>
      </c>
      <c r="H19" s="124" t="str">
        <f>[15]Dezembro!$I$11</f>
        <v>*</v>
      </c>
      <c r="I19" s="124" t="str">
        <f>[15]Dezembro!$I$12</f>
        <v>*</v>
      </c>
      <c r="J19" s="124" t="str">
        <f>[15]Dezembro!$I$13</f>
        <v>*</v>
      </c>
      <c r="K19" s="124" t="str">
        <f>[15]Dezembro!$I$14</f>
        <v>*</v>
      </c>
      <c r="L19" s="124" t="str">
        <f>[15]Dezembro!$I$15</f>
        <v>*</v>
      </c>
      <c r="M19" s="124" t="str">
        <f>[15]Dezembro!$I$16</f>
        <v>*</v>
      </c>
      <c r="N19" s="124" t="str">
        <f>[15]Dezembro!$I$17</f>
        <v>*</v>
      </c>
      <c r="O19" s="124" t="str">
        <f>[15]Dezembro!$I$18</f>
        <v>*</v>
      </c>
      <c r="P19" s="124" t="str">
        <f>[15]Dezembro!$I$19</f>
        <v>*</v>
      </c>
      <c r="Q19" s="124" t="str">
        <f>[15]Dezembro!$I$20</f>
        <v>*</v>
      </c>
      <c r="R19" s="124" t="str">
        <f>[15]Dezembro!$I$21</f>
        <v>*</v>
      </c>
      <c r="S19" s="124" t="str">
        <f>[15]Dezembro!$I$22</f>
        <v>*</v>
      </c>
      <c r="T19" s="120" t="str">
        <f>[15]Dezembro!$I$23</f>
        <v>*</v>
      </c>
      <c r="U19" s="120" t="str">
        <f>[15]Dezembro!$I$24</f>
        <v>*</v>
      </c>
      <c r="V19" s="120" t="str">
        <f>[15]Dezembro!$I$25</f>
        <v>*</v>
      </c>
      <c r="W19" s="120" t="str">
        <f>[15]Dezembro!$I$26</f>
        <v>*</v>
      </c>
      <c r="X19" s="120" t="str">
        <f>[15]Dezembro!$I$27</f>
        <v>*</v>
      </c>
      <c r="Y19" s="120" t="str">
        <f>[15]Dezembro!$I$28</f>
        <v>*</v>
      </c>
      <c r="Z19" s="120" t="str">
        <f>[15]Dezembro!$I$29</f>
        <v>*</v>
      </c>
      <c r="AA19" s="120" t="str">
        <f>[15]Dezembro!$I$30</f>
        <v>*</v>
      </c>
      <c r="AB19" s="120" t="str">
        <f>[15]Dezembro!$I$31</f>
        <v>*</v>
      </c>
      <c r="AC19" s="120" t="str">
        <f>[15]Dezembro!$I$32</f>
        <v>*</v>
      </c>
      <c r="AD19" s="120" t="str">
        <f>[15]Dezembro!$I$33</f>
        <v>*</v>
      </c>
      <c r="AE19" s="120" t="str">
        <f>[15]Dezembro!$I$34</f>
        <v>*</v>
      </c>
      <c r="AF19" s="120" t="str">
        <f>[15]Dezembro!$I$35</f>
        <v>*</v>
      </c>
      <c r="AG19" s="123" t="str">
        <f>[1]Dezembro!$I$36</f>
        <v>*</v>
      </c>
      <c r="AJ19" t="s">
        <v>35</v>
      </c>
    </row>
    <row r="20" spans="1:40" x14ac:dyDescent="0.2">
      <c r="A20" s="95" t="s">
        <v>5</v>
      </c>
      <c r="B20" s="120" t="str">
        <f>[16]Dezembro!$I$5</f>
        <v>*</v>
      </c>
      <c r="C20" s="120" t="str">
        <f>[16]Dezembro!$I$6</f>
        <v>*</v>
      </c>
      <c r="D20" s="120" t="str">
        <f>[16]Dezembro!$I$7</f>
        <v>*</v>
      </c>
      <c r="E20" s="120" t="str">
        <f>[16]Dezembro!$I$8</f>
        <v>*</v>
      </c>
      <c r="F20" s="120" t="str">
        <f>[16]Dezembro!$I$9</f>
        <v>*</v>
      </c>
      <c r="G20" s="120" t="str">
        <f>[16]Dezembro!$I$10</f>
        <v>*</v>
      </c>
      <c r="H20" s="120" t="str">
        <f>[16]Dezembro!$I$11</f>
        <v>*</v>
      </c>
      <c r="I20" s="120" t="str">
        <f>[16]Dezembro!$I$12</f>
        <v>*</v>
      </c>
      <c r="J20" s="120" t="str">
        <f>[16]Dezembro!$I$13</f>
        <v>*</v>
      </c>
      <c r="K20" s="120" t="str">
        <f>[16]Dezembro!$I$14</f>
        <v>*</v>
      </c>
      <c r="L20" s="120" t="str">
        <f>[16]Dezembro!$I$15</f>
        <v>*</v>
      </c>
      <c r="M20" s="120" t="str">
        <f>[16]Dezembro!$I$16</f>
        <v>*</v>
      </c>
      <c r="N20" s="120" t="str">
        <f>[16]Dezembro!$I$17</f>
        <v>*</v>
      </c>
      <c r="O20" s="120" t="str">
        <f>[16]Dezembro!$I$18</f>
        <v>*</v>
      </c>
      <c r="P20" s="120" t="str">
        <f>[16]Dezembro!$I$19</f>
        <v>*</v>
      </c>
      <c r="Q20" s="120" t="str">
        <f>[16]Dezembro!$I$20</f>
        <v>*</v>
      </c>
      <c r="R20" s="120" t="str">
        <f>[16]Dezembro!$I$21</f>
        <v>*</v>
      </c>
      <c r="S20" s="120" t="str">
        <f>[16]Dezembro!$I$22</f>
        <v>*</v>
      </c>
      <c r="T20" s="120" t="str">
        <f>[16]Dezembro!$I$23</f>
        <v>*</v>
      </c>
      <c r="U20" s="120" t="str">
        <f>[16]Dezembro!$I$24</f>
        <v>*</v>
      </c>
      <c r="V20" s="120" t="str">
        <f>[16]Dezembro!$I$25</f>
        <v>*</v>
      </c>
      <c r="W20" s="120" t="str">
        <f>[16]Dezembro!$I$26</f>
        <v>*</v>
      </c>
      <c r="X20" s="120" t="str">
        <f>[16]Dezembro!$I$27</f>
        <v>*</v>
      </c>
      <c r="Y20" s="120" t="str">
        <f>[16]Dezembro!$I$28</f>
        <v>*</v>
      </c>
      <c r="Z20" s="120" t="str">
        <f>[16]Dezembro!$I$29</f>
        <v>*</v>
      </c>
      <c r="AA20" s="120" t="str">
        <f>[16]Dezembro!$I$30</f>
        <v>*</v>
      </c>
      <c r="AB20" s="120" t="str">
        <f>[16]Dezembro!$I$31</f>
        <v>*</v>
      </c>
      <c r="AC20" s="120" t="str">
        <f>[16]Dezembro!$I$32</f>
        <v>*</v>
      </c>
      <c r="AD20" s="120" t="str">
        <f>[16]Dezembro!$I$33</f>
        <v>*</v>
      </c>
      <c r="AE20" s="120" t="str">
        <f>[16]Dezembro!$I$34</f>
        <v>*</v>
      </c>
      <c r="AF20" s="120" t="str">
        <f>[16]Dezembro!$I$35</f>
        <v>*</v>
      </c>
      <c r="AG20" s="123" t="str">
        <f>[1]Dezembro!$I$36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95" t="s">
        <v>33</v>
      </c>
      <c r="B21" s="120" t="str">
        <f>[17]Dezembro!$I$5</f>
        <v>*</v>
      </c>
      <c r="C21" s="120" t="str">
        <f>[17]Dezembro!$I$6</f>
        <v>*</v>
      </c>
      <c r="D21" s="120" t="str">
        <f>[17]Dezembro!$I$7</f>
        <v>*</v>
      </c>
      <c r="E21" s="120" t="str">
        <f>[17]Dezembro!$I$8</f>
        <v>*</v>
      </c>
      <c r="F21" s="120" t="str">
        <f>[17]Dezembro!$I$9</f>
        <v>*</v>
      </c>
      <c r="G21" s="120" t="str">
        <f>[17]Dezembro!$I$10</f>
        <v>*</v>
      </c>
      <c r="H21" s="120" t="str">
        <f>[17]Dezembro!$I$11</f>
        <v>*</v>
      </c>
      <c r="I21" s="120" t="str">
        <f>[17]Dezembro!$I$12</f>
        <v>*</v>
      </c>
      <c r="J21" s="120" t="str">
        <f>[17]Dezembro!$I$13</f>
        <v>*</v>
      </c>
      <c r="K21" s="120" t="str">
        <f>[17]Dezembro!$I$14</f>
        <v>*</v>
      </c>
      <c r="L21" s="120" t="str">
        <f>[17]Dezembro!$I$15</f>
        <v>*</v>
      </c>
      <c r="M21" s="120" t="str">
        <f>[17]Dezembro!$I$16</f>
        <v>*</v>
      </c>
      <c r="N21" s="120" t="str">
        <f>[17]Dezembro!$I$17</f>
        <v>*</v>
      </c>
      <c r="O21" s="120" t="str">
        <f>[17]Dezembro!$I$18</f>
        <v>*</v>
      </c>
      <c r="P21" s="120" t="str">
        <f>[17]Dezembro!$I$19</f>
        <v>*</v>
      </c>
      <c r="Q21" s="120" t="str">
        <f>[17]Dezembro!$I$20</f>
        <v>*</v>
      </c>
      <c r="R21" s="120" t="str">
        <f>[17]Dezembro!$I$21</f>
        <v>*</v>
      </c>
      <c r="S21" s="120" t="str">
        <f>[17]Dezembro!$I$22</f>
        <v>*</v>
      </c>
      <c r="T21" s="120" t="str">
        <f>[17]Dezembro!$I$23</f>
        <v>*</v>
      </c>
      <c r="U21" s="120" t="str">
        <f>[17]Dezembro!$I$24</f>
        <v>*</v>
      </c>
      <c r="V21" s="120" t="str">
        <f>[17]Dezembro!$I$25</f>
        <v>*</v>
      </c>
      <c r="W21" s="120" t="str">
        <f>[17]Dezembro!$I$26</f>
        <v>*</v>
      </c>
      <c r="X21" s="120" t="str">
        <f>[17]Dezembro!$I$27</f>
        <v>*</v>
      </c>
      <c r="Y21" s="120" t="str">
        <f>[17]Dezembro!$I$28</f>
        <v>*</v>
      </c>
      <c r="Z21" s="120" t="str">
        <f>[17]Dezembro!$I$29</f>
        <v>*</v>
      </c>
      <c r="AA21" s="120" t="str">
        <f>[17]Dezembro!$I$30</f>
        <v>*</v>
      </c>
      <c r="AB21" s="120" t="str">
        <f>[17]Dezembro!$I$31</f>
        <v>*</v>
      </c>
      <c r="AC21" s="120" t="str">
        <f>[17]Dezembro!$I$32</f>
        <v>*</v>
      </c>
      <c r="AD21" s="120" t="str">
        <f>[17]Dezembro!$I$33</f>
        <v>*</v>
      </c>
      <c r="AE21" s="120" t="str">
        <f>[17]Dezembro!$I$34</f>
        <v>*</v>
      </c>
      <c r="AF21" s="120" t="str">
        <f>[17]Dezembro!$I$35</f>
        <v>*</v>
      </c>
      <c r="AG21" s="123" t="str">
        <f>[1]Dezembro!$I$36</f>
        <v>*</v>
      </c>
      <c r="AK21" t="s">
        <v>35</v>
      </c>
    </row>
    <row r="22" spans="1:40" x14ac:dyDescent="0.2">
      <c r="A22" s="95" t="s">
        <v>6</v>
      </c>
      <c r="B22" s="120" t="str">
        <f>[18]Dezembro!$I$5</f>
        <v>*</v>
      </c>
      <c r="C22" s="120" t="str">
        <f>[18]Dezembro!$I$6</f>
        <v>*</v>
      </c>
      <c r="D22" s="120" t="str">
        <f>[18]Dezembro!$I$7</f>
        <v>*</v>
      </c>
      <c r="E22" s="120" t="str">
        <f>[18]Dezembro!$I$8</f>
        <v>*</v>
      </c>
      <c r="F22" s="120" t="str">
        <f>[18]Dezembro!$I$9</f>
        <v>*</v>
      </c>
      <c r="G22" s="120" t="str">
        <f>[18]Dezembro!$I$10</f>
        <v>*</v>
      </c>
      <c r="H22" s="120" t="str">
        <f>[18]Dezembro!$I$11</f>
        <v>*</v>
      </c>
      <c r="I22" s="120" t="str">
        <f>[18]Dezembro!$I$12</f>
        <v>*</v>
      </c>
      <c r="J22" s="120" t="str">
        <f>[18]Dezembro!$I$13</f>
        <v>*</v>
      </c>
      <c r="K22" s="120" t="str">
        <f>[18]Dezembro!$I$14</f>
        <v>*</v>
      </c>
      <c r="L22" s="120" t="str">
        <f>[18]Dezembro!$I$15</f>
        <v>*</v>
      </c>
      <c r="M22" s="120" t="str">
        <f>[18]Dezembro!$I$16</f>
        <v>*</v>
      </c>
      <c r="N22" s="120" t="str">
        <f>[18]Dezembro!$I$17</f>
        <v>*</v>
      </c>
      <c r="O22" s="120" t="str">
        <f>[18]Dezembro!$I$18</f>
        <v>*</v>
      </c>
      <c r="P22" s="120" t="str">
        <f>[18]Dezembro!$I$19</f>
        <v>*</v>
      </c>
      <c r="Q22" s="120" t="str">
        <f>[18]Dezembro!$I$20</f>
        <v>*</v>
      </c>
      <c r="R22" s="120" t="str">
        <f>[18]Dezembro!$I$21</f>
        <v>*</v>
      </c>
      <c r="S22" s="120" t="str">
        <f>[18]Dezembro!$I$22</f>
        <v>*</v>
      </c>
      <c r="T22" s="120" t="str">
        <f>[18]Dezembro!$I$23</f>
        <v>*</v>
      </c>
      <c r="U22" s="120" t="str">
        <f>[18]Dezembro!$I$24</f>
        <v>*</v>
      </c>
      <c r="V22" s="120" t="str">
        <f>[18]Dezembro!$I$25</f>
        <v>*</v>
      </c>
      <c r="W22" s="120" t="str">
        <f>[18]Dezembro!$I$26</f>
        <v>*</v>
      </c>
      <c r="X22" s="120" t="str">
        <f>[18]Dezembro!$I$27</f>
        <v>*</v>
      </c>
      <c r="Y22" s="120" t="str">
        <f>[18]Dezembro!$I$28</f>
        <v>*</v>
      </c>
      <c r="Z22" s="120" t="str">
        <f>[18]Dezembro!$I$29</f>
        <v>*</v>
      </c>
      <c r="AA22" s="120" t="str">
        <f>[18]Dezembro!$I$30</f>
        <v>*</v>
      </c>
      <c r="AB22" s="120" t="str">
        <f>[18]Dezembro!$I$31</f>
        <v>*</v>
      </c>
      <c r="AC22" s="120" t="str">
        <f>[18]Dezembro!$I$32</f>
        <v>*</v>
      </c>
      <c r="AD22" s="120" t="str">
        <f>[18]Dezembro!$I$33</f>
        <v>*</v>
      </c>
      <c r="AE22" s="120" t="str">
        <f>[18]Dezembro!$I$34</f>
        <v>*</v>
      </c>
      <c r="AF22" s="120" t="str">
        <f>[18]Dezembro!$I$35</f>
        <v>*</v>
      </c>
      <c r="AG22" s="123" t="str">
        <f>[1]Dezembro!$I$36</f>
        <v>*</v>
      </c>
      <c r="AK22" t="s">
        <v>35</v>
      </c>
    </row>
    <row r="23" spans="1:40" x14ac:dyDescent="0.2">
      <c r="A23" s="95" t="s">
        <v>7</v>
      </c>
      <c r="B23" s="124" t="str">
        <f>[19]Dezembro!$I$5</f>
        <v>*</v>
      </c>
      <c r="C23" s="124" t="str">
        <f>[19]Dezembro!$I$6</f>
        <v>*</v>
      </c>
      <c r="D23" s="124" t="str">
        <f>[19]Dezembro!$I$7</f>
        <v>*</v>
      </c>
      <c r="E23" s="124" t="str">
        <f>[19]Dezembro!$I$8</f>
        <v>*</v>
      </c>
      <c r="F23" s="124" t="str">
        <f>[19]Dezembro!$I$9</f>
        <v>*</v>
      </c>
      <c r="G23" s="124" t="str">
        <f>[19]Dezembro!$I$10</f>
        <v>*</v>
      </c>
      <c r="H23" s="124" t="str">
        <f>[19]Dezembro!$I$11</f>
        <v>*</v>
      </c>
      <c r="I23" s="124" t="str">
        <f>[19]Dezembro!$I$12</f>
        <v>*</v>
      </c>
      <c r="J23" s="124" t="str">
        <f>[19]Dezembro!$I$13</f>
        <v>*</v>
      </c>
      <c r="K23" s="124" t="str">
        <f>[19]Dezembro!$I$14</f>
        <v>*</v>
      </c>
      <c r="L23" s="124" t="str">
        <f>[19]Dezembro!$I$15</f>
        <v>*</v>
      </c>
      <c r="M23" s="124" t="str">
        <f>[19]Dezembro!$I$16</f>
        <v>*</v>
      </c>
      <c r="N23" s="124" t="str">
        <f>[19]Dezembro!$I$17</f>
        <v>*</v>
      </c>
      <c r="O23" s="124" t="str">
        <f>[19]Dezembro!$I$18</f>
        <v>*</v>
      </c>
      <c r="P23" s="124" t="str">
        <f>[19]Dezembro!$I$19</f>
        <v>*</v>
      </c>
      <c r="Q23" s="124" t="str">
        <f>[19]Dezembro!$I$20</f>
        <v>*</v>
      </c>
      <c r="R23" s="124" t="str">
        <f>[19]Dezembro!$I$21</f>
        <v>*</v>
      </c>
      <c r="S23" s="124" t="str">
        <f>[19]Dezembro!$I$22</f>
        <v>*</v>
      </c>
      <c r="T23" s="120" t="str">
        <f>[19]Dezembro!$I$23</f>
        <v>*</v>
      </c>
      <c r="U23" s="120" t="str">
        <f>[19]Dezembro!$I$24</f>
        <v>*</v>
      </c>
      <c r="V23" s="120" t="str">
        <f>[19]Dezembro!$I$25</f>
        <v>*</v>
      </c>
      <c r="W23" s="120" t="str">
        <f>[19]Dezembro!$I$26</f>
        <v>*</v>
      </c>
      <c r="X23" s="120" t="str">
        <f>[19]Dezembro!$I$27</f>
        <v>*</v>
      </c>
      <c r="Y23" s="120" t="str">
        <f>[19]Dezembro!$I$28</f>
        <v>*</v>
      </c>
      <c r="Z23" s="120" t="str">
        <f>[19]Dezembro!$I$29</f>
        <v>*</v>
      </c>
      <c r="AA23" s="120" t="str">
        <f>[19]Dezembro!$I$30</f>
        <v>*</v>
      </c>
      <c r="AB23" s="120" t="str">
        <f>[19]Dezembro!$I$31</f>
        <v>*</v>
      </c>
      <c r="AC23" s="120" t="str">
        <f>[19]Dezembro!$I$32</f>
        <v>*</v>
      </c>
      <c r="AD23" s="120" t="str">
        <f>[19]Dezembro!$I$33</f>
        <v>*</v>
      </c>
      <c r="AE23" s="120" t="str">
        <f>[19]Dezembro!$I$34</f>
        <v>*</v>
      </c>
      <c r="AF23" s="120" t="str">
        <f>[19]Dezembro!$I$35</f>
        <v>*</v>
      </c>
      <c r="AG23" s="123" t="str">
        <f>[1]Dezembro!$I$36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95" t="s">
        <v>155</v>
      </c>
      <c r="B24" s="124" t="str">
        <f>[20]Dezembro!$I$5</f>
        <v>*</v>
      </c>
      <c r="C24" s="124" t="str">
        <f>[20]Dezembro!$I$6</f>
        <v>*</v>
      </c>
      <c r="D24" s="124" t="str">
        <f>[20]Dezembro!$I$7</f>
        <v>*</v>
      </c>
      <c r="E24" s="124" t="str">
        <f>[20]Dezembro!$I$8</f>
        <v>*</v>
      </c>
      <c r="F24" s="124" t="str">
        <f>[20]Dezembro!$I$9</f>
        <v>*</v>
      </c>
      <c r="G24" s="124" t="str">
        <f>[20]Dezembro!$I$10</f>
        <v>*</v>
      </c>
      <c r="H24" s="124" t="str">
        <f>[20]Dezembro!$I$11</f>
        <v>*</v>
      </c>
      <c r="I24" s="124" t="str">
        <f>[20]Dezembro!$I$12</f>
        <v>*</v>
      </c>
      <c r="J24" s="124" t="str">
        <f>[20]Dezembro!$I$13</f>
        <v>*</v>
      </c>
      <c r="K24" s="124" t="str">
        <f>[20]Dezembro!$I$14</f>
        <v>*</v>
      </c>
      <c r="L24" s="124" t="str">
        <f>[20]Dezembro!$I$15</f>
        <v>*</v>
      </c>
      <c r="M24" s="124" t="str">
        <f>[20]Dezembro!$I$16</f>
        <v>*</v>
      </c>
      <c r="N24" s="124" t="str">
        <f>[20]Dezembro!$I$17</f>
        <v>*</v>
      </c>
      <c r="O24" s="124" t="str">
        <f>[20]Dezembro!$I$18</f>
        <v>*</v>
      </c>
      <c r="P24" s="124" t="str">
        <f>[20]Dezembro!$I$19</f>
        <v>*</v>
      </c>
      <c r="Q24" s="124" t="str">
        <f>[20]Dezembro!$I$20</f>
        <v>*</v>
      </c>
      <c r="R24" s="124" t="str">
        <f>[20]Dezembro!$I$21</f>
        <v>*</v>
      </c>
      <c r="S24" s="124" t="str">
        <f>[20]Dezembro!$I$22</f>
        <v>*</v>
      </c>
      <c r="T24" s="124" t="str">
        <f>[20]Dezembro!$I$23</f>
        <v>*</v>
      </c>
      <c r="U24" s="124" t="str">
        <f>[20]Dezembro!$I$24</f>
        <v>*</v>
      </c>
      <c r="V24" s="124" t="str">
        <f>[20]Dezembro!$I$25</f>
        <v>*</v>
      </c>
      <c r="W24" s="124" t="str">
        <f>[20]Dezembro!$I$26</f>
        <v>*</v>
      </c>
      <c r="X24" s="124" t="str">
        <f>[20]Dezembro!$I$27</f>
        <v>*</v>
      </c>
      <c r="Y24" s="124" t="str">
        <f>[20]Dezembro!$I$28</f>
        <v>*</v>
      </c>
      <c r="Z24" s="124" t="str">
        <f>[20]Dezembro!$I$29</f>
        <v>*</v>
      </c>
      <c r="AA24" s="124" t="str">
        <f>[20]Dezembro!$I$30</f>
        <v>*</v>
      </c>
      <c r="AB24" s="124" t="str">
        <f>[20]Dezembro!$I$31</f>
        <v>*</v>
      </c>
      <c r="AC24" s="124" t="str">
        <f>[20]Dezembro!$I$32</f>
        <v>*</v>
      </c>
      <c r="AD24" s="124" t="str">
        <f>[20]Dezembro!$I$33</f>
        <v>*</v>
      </c>
      <c r="AE24" s="124" t="str">
        <f>[20]Dezembro!$I$34</f>
        <v>*</v>
      </c>
      <c r="AF24" s="124" t="str">
        <f>[20]Dezembro!$I$35</f>
        <v>*</v>
      </c>
      <c r="AG24" s="123" t="str">
        <f>[1]Dezembro!$I$36</f>
        <v>*</v>
      </c>
      <c r="AK24" t="s">
        <v>35</v>
      </c>
      <c r="AL24" t="s">
        <v>35</v>
      </c>
    </row>
    <row r="25" spans="1:40" x14ac:dyDescent="0.2">
      <c r="A25" s="95" t="s">
        <v>156</v>
      </c>
      <c r="B25" s="120" t="str">
        <f>[21]Dezembro!$I$5</f>
        <v>*</v>
      </c>
      <c r="C25" s="120" t="str">
        <f>[21]Dezembro!$I$6</f>
        <v>*</v>
      </c>
      <c r="D25" s="120" t="str">
        <f>[21]Dezembro!$I$7</f>
        <v>*</v>
      </c>
      <c r="E25" s="120" t="str">
        <f>[21]Dezembro!$I$8</f>
        <v>*</v>
      </c>
      <c r="F25" s="120" t="str">
        <f>[21]Dezembro!$I$9</f>
        <v>*</v>
      </c>
      <c r="G25" s="120" t="str">
        <f>[21]Dezembro!$I$10</f>
        <v>*</v>
      </c>
      <c r="H25" s="120" t="str">
        <f>[21]Dezembro!$I$11</f>
        <v>*</v>
      </c>
      <c r="I25" s="120" t="str">
        <f>[21]Dezembro!$I$12</f>
        <v>*</v>
      </c>
      <c r="J25" s="120" t="str">
        <f>[21]Dezembro!$I$13</f>
        <v>*</v>
      </c>
      <c r="K25" s="120" t="str">
        <f>[21]Dezembro!$I$14</f>
        <v>*</v>
      </c>
      <c r="L25" s="120" t="str">
        <f>[21]Dezembro!$I$15</f>
        <v>*</v>
      </c>
      <c r="M25" s="120" t="str">
        <f>[21]Dezembro!$I$16</f>
        <v>*</v>
      </c>
      <c r="N25" s="120" t="str">
        <f>[21]Dezembro!$I$17</f>
        <v>*</v>
      </c>
      <c r="O25" s="120" t="str">
        <f>[21]Dezembro!$I$18</f>
        <v>*</v>
      </c>
      <c r="P25" s="120" t="str">
        <f>[21]Dezembro!$I$19</f>
        <v>*</v>
      </c>
      <c r="Q25" s="120" t="str">
        <f>[21]Dezembro!$I$20</f>
        <v>*</v>
      </c>
      <c r="R25" s="120" t="str">
        <f>[21]Dezembro!$I$21</f>
        <v>*</v>
      </c>
      <c r="S25" s="120" t="str">
        <f>[21]Dezembro!$I$22</f>
        <v>*</v>
      </c>
      <c r="T25" s="11" t="s">
        <v>212</v>
      </c>
      <c r="U25" s="120" t="str">
        <f>[21]Dezembro!$I$24</f>
        <v>*</v>
      </c>
      <c r="V25" s="120" t="str">
        <f>[21]Dezembro!$I$25</f>
        <v>*</v>
      </c>
      <c r="W25" s="120" t="str">
        <f>[21]Dezembro!$I$26</f>
        <v>*</v>
      </c>
      <c r="X25" s="120" t="str">
        <f>[21]Dezembro!$I$27</f>
        <v>*</v>
      </c>
      <c r="Y25" s="120" t="str">
        <f>[21]Dezembro!$I$28</f>
        <v>*</v>
      </c>
      <c r="Z25" s="120" t="str">
        <f>[21]Dezembro!$I$29</f>
        <v>*</v>
      </c>
      <c r="AA25" s="120" t="str">
        <f>[21]Dezembro!$I$30</f>
        <v>*</v>
      </c>
      <c r="AB25" s="120" t="str">
        <f>[21]Dezembro!$I$31</f>
        <v>*</v>
      </c>
      <c r="AC25" s="120" t="str">
        <f>[21]Dezembro!$I$32</f>
        <v>*</v>
      </c>
      <c r="AD25" s="120" t="str">
        <f>[21]Dezembro!$I$33</f>
        <v>*</v>
      </c>
      <c r="AE25" s="120" t="str">
        <f>[21]Dezembro!$I$34</f>
        <v>*</v>
      </c>
      <c r="AF25" s="120" t="str">
        <f>[21]Dezembro!$I$35</f>
        <v>*</v>
      </c>
      <c r="AG25" s="123" t="str">
        <f>[1]Dezembro!$I$36</f>
        <v>*</v>
      </c>
      <c r="AH25" s="12" t="s">
        <v>35</v>
      </c>
      <c r="AL25" t="s">
        <v>35</v>
      </c>
    </row>
    <row r="26" spans="1:40" x14ac:dyDescent="0.2">
      <c r="A26" s="95" t="s">
        <v>157</v>
      </c>
      <c r="B26" s="120" t="str">
        <f>[22]Dezembro!$I$5</f>
        <v>*</v>
      </c>
      <c r="C26" s="120" t="str">
        <f>[22]Dezembro!$I$6</f>
        <v>*</v>
      </c>
      <c r="D26" s="120" t="str">
        <f>[22]Dezembro!$I$7</f>
        <v>*</v>
      </c>
      <c r="E26" s="120" t="str">
        <f>[22]Dezembro!$I$8</f>
        <v>*</v>
      </c>
      <c r="F26" s="120" t="str">
        <f>[22]Dezembro!$I$9</f>
        <v>*</v>
      </c>
      <c r="G26" s="120" t="str">
        <f>[22]Dezembro!$I$10</f>
        <v>*</v>
      </c>
      <c r="H26" s="120" t="str">
        <f>[22]Dezembro!$I$11</f>
        <v>*</v>
      </c>
      <c r="I26" s="120" t="str">
        <f>[22]Dezembro!$I$12</f>
        <v>*</v>
      </c>
      <c r="J26" s="120" t="str">
        <f>[22]Dezembro!$I$13</f>
        <v>*</v>
      </c>
      <c r="K26" s="120" t="str">
        <f>[22]Dezembro!$I$14</f>
        <v>*</v>
      </c>
      <c r="L26" s="120" t="str">
        <f>[22]Dezembro!$I$15</f>
        <v>*</v>
      </c>
      <c r="M26" s="120" t="str">
        <f>[22]Dezembro!$I$16</f>
        <v>*</v>
      </c>
      <c r="N26" s="120" t="str">
        <f>[22]Dezembro!$I$17</f>
        <v>*</v>
      </c>
      <c r="O26" s="120" t="str">
        <f>[22]Dezembro!$I$18</f>
        <v>*</v>
      </c>
      <c r="P26" s="120" t="str">
        <f>[22]Dezembro!$I$19</f>
        <v>*</v>
      </c>
      <c r="Q26" s="120" t="str">
        <f>[22]Dezembro!$I$20</f>
        <v>*</v>
      </c>
      <c r="R26" s="120" t="str">
        <f>[22]Dezembro!$I$21</f>
        <v>*</v>
      </c>
      <c r="S26" s="120" t="str">
        <f>[22]Dezembro!$I$22</f>
        <v>*</v>
      </c>
      <c r="T26" s="120" t="str">
        <f>[22]Dezembro!$I$23</f>
        <v>*</v>
      </c>
      <c r="U26" s="120" t="str">
        <f>[22]Dezembro!$I$24</f>
        <v>*</v>
      </c>
      <c r="V26" s="120" t="str">
        <f>[22]Dezembro!$I$25</f>
        <v>*</v>
      </c>
      <c r="W26" s="120" t="str">
        <f>[22]Dezembro!$I$26</f>
        <v>*</v>
      </c>
      <c r="X26" s="120" t="str">
        <f>[22]Dezembro!$I$27</f>
        <v>*</v>
      </c>
      <c r="Y26" s="120" t="str">
        <f>[22]Dezembro!$I$28</f>
        <v>*</v>
      </c>
      <c r="Z26" s="120" t="str">
        <f>[22]Dezembro!$I$29</f>
        <v>*</v>
      </c>
      <c r="AA26" s="120" t="str">
        <f>[22]Dezembro!$I$30</f>
        <v>*</v>
      </c>
      <c r="AB26" s="120" t="str">
        <f>[22]Dezembro!$I$31</f>
        <v>*</v>
      </c>
      <c r="AC26" s="120" t="str">
        <f>[22]Dezembro!$I$32</f>
        <v>*</v>
      </c>
      <c r="AD26" s="120" t="str">
        <f>[22]Dezembro!$I$33</f>
        <v>*</v>
      </c>
      <c r="AE26" s="120" t="str">
        <f>[22]Dezembro!$I$34</f>
        <v>*</v>
      </c>
      <c r="AF26" s="120" t="str">
        <f>[22]Dezembro!$I$35</f>
        <v>*</v>
      </c>
      <c r="AG26" s="123" t="str">
        <f>[1]Dezembro!$I$36</f>
        <v>*</v>
      </c>
    </row>
    <row r="27" spans="1:40" x14ac:dyDescent="0.2">
      <c r="A27" s="95" t="s">
        <v>8</v>
      </c>
      <c r="B27" s="124" t="str">
        <f>[23]Dezembro!$I$5</f>
        <v>*</v>
      </c>
      <c r="C27" s="124" t="str">
        <f>[23]Dezembro!$I$6</f>
        <v>*</v>
      </c>
      <c r="D27" s="124" t="str">
        <f>[23]Dezembro!$I$7</f>
        <v>*</v>
      </c>
      <c r="E27" s="124" t="str">
        <f>[23]Dezembro!$I$8</f>
        <v>*</v>
      </c>
      <c r="F27" s="124" t="str">
        <f>[23]Dezembro!$I$9</f>
        <v>*</v>
      </c>
      <c r="G27" s="124" t="str">
        <f>[23]Dezembro!$I$10</f>
        <v>*</v>
      </c>
      <c r="H27" s="124" t="str">
        <f>[23]Dezembro!$I$11</f>
        <v>*</v>
      </c>
      <c r="I27" s="124" t="str">
        <f>[23]Dezembro!$I$12</f>
        <v>*</v>
      </c>
      <c r="J27" s="124" t="str">
        <f>[23]Dezembro!$I$13</f>
        <v>*</v>
      </c>
      <c r="K27" s="124" t="str">
        <f>[23]Dezembro!$I$14</f>
        <v>*</v>
      </c>
      <c r="L27" s="124" t="str">
        <f>[23]Dezembro!$I$15</f>
        <v>*</v>
      </c>
      <c r="M27" s="124" t="str">
        <f>[23]Dezembro!$I$16</f>
        <v>*</v>
      </c>
      <c r="N27" s="124" t="str">
        <f>[23]Dezembro!$I$17</f>
        <v>*</v>
      </c>
      <c r="O27" s="124" t="str">
        <f>[23]Dezembro!$I$18</f>
        <v>*</v>
      </c>
      <c r="P27" s="124" t="str">
        <f>[23]Dezembro!$I$19</f>
        <v>*</v>
      </c>
      <c r="Q27" s="120" t="str">
        <f>[23]Dezembro!$I$20</f>
        <v>*</v>
      </c>
      <c r="R27" s="120" t="str">
        <f>[23]Dezembro!$I$21</f>
        <v>*</v>
      </c>
      <c r="S27" s="120" t="str">
        <f>[23]Dezembro!$I$22</f>
        <v>*</v>
      </c>
      <c r="T27" s="120" t="str">
        <f>[23]Dezembro!$I$23</f>
        <v>*</v>
      </c>
      <c r="U27" s="120" t="str">
        <f>[23]Dezembro!$I$24</f>
        <v>*</v>
      </c>
      <c r="V27" s="120" t="str">
        <f>[23]Dezembro!$I$25</f>
        <v>*</v>
      </c>
      <c r="W27" s="120" t="str">
        <f>[23]Dezembro!$I$26</f>
        <v>*</v>
      </c>
      <c r="X27" s="120" t="str">
        <f>[23]Dezembro!$I$27</f>
        <v>*</v>
      </c>
      <c r="Y27" s="120" t="str">
        <f>[23]Dezembro!$I$28</f>
        <v>*</v>
      </c>
      <c r="Z27" s="120" t="str">
        <f>[23]Dezembro!$I$29</f>
        <v>*</v>
      </c>
      <c r="AA27" s="120" t="str">
        <f>[23]Dezembro!$I$30</f>
        <v>*</v>
      </c>
      <c r="AB27" s="120" t="str">
        <f>[23]Dezembro!$I$31</f>
        <v>*</v>
      </c>
      <c r="AC27" s="120" t="str">
        <f>[23]Dezembro!$I$32</f>
        <v>*</v>
      </c>
      <c r="AD27" s="120" t="str">
        <f>[23]Dezembro!$I$33</f>
        <v>*</v>
      </c>
      <c r="AE27" s="120" t="str">
        <f>[23]Dezembro!$I$34</f>
        <v>*</v>
      </c>
      <c r="AF27" s="120" t="str">
        <f>[23]Dezembro!$I$35</f>
        <v>*</v>
      </c>
      <c r="AG27" s="123" t="str">
        <f>[1]Dezembro!$I$36</f>
        <v>*</v>
      </c>
      <c r="AL27" t="s">
        <v>35</v>
      </c>
      <c r="AN27" t="s">
        <v>35</v>
      </c>
    </row>
    <row r="28" spans="1:40" x14ac:dyDescent="0.2">
      <c r="A28" s="95" t="s">
        <v>9</v>
      </c>
      <c r="B28" s="124" t="str">
        <f>[24]Dezembro!$I$5</f>
        <v>*</v>
      </c>
      <c r="C28" s="124" t="str">
        <f>[24]Dezembro!$I$6</f>
        <v>*</v>
      </c>
      <c r="D28" s="124" t="str">
        <f>[24]Dezembro!$I$7</f>
        <v>*</v>
      </c>
      <c r="E28" s="124" t="str">
        <f>[24]Dezembro!$I$8</f>
        <v>*</v>
      </c>
      <c r="F28" s="124" t="str">
        <f>[24]Dezembro!$I$9</f>
        <v>*</v>
      </c>
      <c r="G28" s="124" t="str">
        <f>[24]Dezembro!$I$10</f>
        <v>*</v>
      </c>
      <c r="H28" s="124" t="str">
        <f>[24]Dezembro!$I$11</f>
        <v>*</v>
      </c>
      <c r="I28" s="124" t="str">
        <f>[24]Dezembro!$I$12</f>
        <v>*</v>
      </c>
      <c r="J28" s="124" t="str">
        <f>[24]Dezembro!$I$13</f>
        <v>*</v>
      </c>
      <c r="K28" s="124" t="str">
        <f>[24]Dezembro!$I$14</f>
        <v>*</v>
      </c>
      <c r="L28" s="124" t="str">
        <f>[24]Dezembro!$I$15</f>
        <v>*</v>
      </c>
      <c r="M28" s="124" t="str">
        <f>[24]Dezembro!$I$16</f>
        <v>*</v>
      </c>
      <c r="N28" s="124" t="str">
        <f>[24]Dezembro!$I$17</f>
        <v>*</v>
      </c>
      <c r="O28" s="124" t="str">
        <f>[24]Dezembro!$I$18</f>
        <v>*</v>
      </c>
      <c r="P28" s="124" t="str">
        <f>[24]Dezembro!$I$19</f>
        <v>*</v>
      </c>
      <c r="Q28" s="124" t="str">
        <f>[24]Dezembro!$I$20</f>
        <v>*</v>
      </c>
      <c r="R28" s="124" t="str">
        <f>[24]Dezembro!$I$21</f>
        <v>*</v>
      </c>
      <c r="S28" s="124" t="str">
        <f>[24]Dezembro!$I$22</f>
        <v>*</v>
      </c>
      <c r="T28" s="120" t="str">
        <f>[24]Dezembro!$I$23</f>
        <v>*</v>
      </c>
      <c r="U28" s="120" t="str">
        <f>[24]Dezembro!$I$24</f>
        <v>*</v>
      </c>
      <c r="V28" s="120" t="str">
        <f>[24]Dezembro!$I$25</f>
        <v>*</v>
      </c>
      <c r="W28" s="120" t="str">
        <f>[24]Dezembro!$I$26</f>
        <v>*</v>
      </c>
      <c r="X28" s="120" t="str">
        <f>[24]Dezembro!$I$27</f>
        <v>*</v>
      </c>
      <c r="Y28" s="120" t="str">
        <f>[24]Dezembro!$I$28</f>
        <v>*</v>
      </c>
      <c r="Z28" s="120" t="str">
        <f>[24]Dezembro!$I$29</f>
        <v>*</v>
      </c>
      <c r="AA28" s="120" t="str">
        <f>[24]Dezembro!$I$30</f>
        <v>*</v>
      </c>
      <c r="AB28" s="120" t="str">
        <f>[24]Dezembro!$I$31</f>
        <v>*</v>
      </c>
      <c r="AC28" s="120" t="str">
        <f>[24]Dezembro!$I$32</f>
        <v>*</v>
      </c>
      <c r="AD28" s="120" t="str">
        <f>[24]Dezembro!$I$33</f>
        <v>*</v>
      </c>
      <c r="AE28" s="120" t="str">
        <f>[24]Dezembro!$I$34</f>
        <v>*</v>
      </c>
      <c r="AF28" s="120" t="str">
        <f>[24]Dezembro!$I$35</f>
        <v>*</v>
      </c>
      <c r="AG28" s="123" t="str">
        <f>[1]Dezembro!$I$36</f>
        <v>*</v>
      </c>
      <c r="AM28" t="s">
        <v>35</v>
      </c>
    </row>
    <row r="29" spans="1:40" x14ac:dyDescent="0.2">
      <c r="A29" s="95" t="s">
        <v>32</v>
      </c>
      <c r="B29" s="124" t="str">
        <f>[25]Dezembro!$I$5</f>
        <v>*</v>
      </c>
      <c r="C29" s="124" t="str">
        <f>[25]Dezembro!$I$6</f>
        <v>*</v>
      </c>
      <c r="D29" s="124" t="str">
        <f>[25]Dezembro!$I$7</f>
        <v>*</v>
      </c>
      <c r="E29" s="124" t="str">
        <f>[25]Dezembro!$I$8</f>
        <v>*</v>
      </c>
      <c r="F29" s="124" t="str">
        <f>[25]Dezembro!$I$9</f>
        <v>*</v>
      </c>
      <c r="G29" s="124" t="str">
        <f>[25]Dezembro!$I$10</f>
        <v>*</v>
      </c>
      <c r="H29" s="124" t="str">
        <f>[25]Dezembro!$I$11</f>
        <v>*</v>
      </c>
      <c r="I29" s="124" t="str">
        <f>[25]Dezembro!$I$12</f>
        <v>*</v>
      </c>
      <c r="J29" s="124" t="str">
        <f>[25]Dezembro!$I$13</f>
        <v>*</v>
      </c>
      <c r="K29" s="124" t="str">
        <f>[25]Dezembro!$I$14</f>
        <v>*</v>
      </c>
      <c r="L29" s="124" t="str">
        <f>[25]Dezembro!$I$15</f>
        <v>*</v>
      </c>
      <c r="M29" s="124" t="str">
        <f>[25]Dezembro!$I$16</f>
        <v>*</v>
      </c>
      <c r="N29" s="124" t="str">
        <f>[25]Dezembro!$I$17</f>
        <v>*</v>
      </c>
      <c r="O29" s="124" t="str">
        <f>[25]Dezembro!$I$18</f>
        <v>*</v>
      </c>
      <c r="P29" s="124" t="str">
        <f>[25]Dezembro!$I$19</f>
        <v>*</v>
      </c>
      <c r="Q29" s="124" t="str">
        <f>[25]Dezembro!$I$20</f>
        <v>*</v>
      </c>
      <c r="R29" s="124" t="str">
        <f>[25]Dezembro!$I$21</f>
        <v>*</v>
      </c>
      <c r="S29" s="124" t="str">
        <f>[25]Dezembro!$I$22</f>
        <v>*</v>
      </c>
      <c r="T29" s="120" t="str">
        <f>[25]Dezembro!$I$23</f>
        <v>*</v>
      </c>
      <c r="U29" s="120" t="str">
        <f>[25]Dezembro!$I$24</f>
        <v>*</v>
      </c>
      <c r="V29" s="120" t="str">
        <f>[25]Dezembro!$I$25</f>
        <v>*</v>
      </c>
      <c r="W29" s="120" t="str">
        <f>[25]Dezembro!$I$26</f>
        <v>*</v>
      </c>
      <c r="X29" s="120" t="str">
        <f>[25]Dezembro!$I$27</f>
        <v>*</v>
      </c>
      <c r="Y29" s="120" t="str">
        <f>[25]Dezembro!$I$28</f>
        <v>*</v>
      </c>
      <c r="Z29" s="120" t="str">
        <f>[25]Dezembro!$I$29</f>
        <v>*</v>
      </c>
      <c r="AA29" s="120" t="str">
        <f>[25]Dezembro!$I$30</f>
        <v>*</v>
      </c>
      <c r="AB29" s="120" t="str">
        <f>[25]Dezembro!$I$31</f>
        <v>*</v>
      </c>
      <c r="AC29" s="120" t="str">
        <f>[25]Dezembro!$I$32</f>
        <v>*</v>
      </c>
      <c r="AD29" s="120" t="str">
        <f>[25]Dezembro!$I$33</f>
        <v>*</v>
      </c>
      <c r="AE29" s="120" t="str">
        <f>[25]Dezembro!$I$34</f>
        <v>*</v>
      </c>
      <c r="AF29" s="120" t="str">
        <f>[25]Dezembro!$I$35</f>
        <v>*</v>
      </c>
      <c r="AG29" s="123" t="str">
        <f>[1]Dezembro!$I$36</f>
        <v>*</v>
      </c>
      <c r="AJ29" t="s">
        <v>35</v>
      </c>
    </row>
    <row r="30" spans="1:40" x14ac:dyDescent="0.2">
      <c r="A30" s="95" t="s">
        <v>10</v>
      </c>
      <c r="B30" s="11" t="str">
        <f>[26]Dezembro!$I$5</f>
        <v>*</v>
      </c>
      <c r="C30" s="11" t="str">
        <f>[26]Dezembro!$I$6</f>
        <v>*</v>
      </c>
      <c r="D30" s="11" t="str">
        <f>[26]Dezembro!$I$7</f>
        <v>*</v>
      </c>
      <c r="E30" s="11" t="str">
        <f>[26]Dezembro!$I$8</f>
        <v>*</v>
      </c>
      <c r="F30" s="11" t="str">
        <f>[26]Dezembro!$I$9</f>
        <v>*</v>
      </c>
      <c r="G30" s="11" t="str">
        <f>[26]Dezembro!$I$10</f>
        <v>*</v>
      </c>
      <c r="H30" s="11" t="str">
        <f>[26]Dezembro!$I$11</f>
        <v>*</v>
      </c>
      <c r="I30" s="11" t="str">
        <f>[26]Dezembro!$I$12</f>
        <v>*</v>
      </c>
      <c r="J30" s="11" t="str">
        <f>[26]Dezembro!$I$13</f>
        <v>*</v>
      </c>
      <c r="K30" s="11" t="str">
        <f>[26]Dezembro!$I$14</f>
        <v>*</v>
      </c>
      <c r="L30" s="11" t="str">
        <f>[26]Dezembro!$I$15</f>
        <v>*</v>
      </c>
      <c r="M30" s="11" t="str">
        <f>[26]Dezembro!$I$16</f>
        <v>*</v>
      </c>
      <c r="N30" s="11" t="str">
        <f>[26]Dezembro!$I$17</f>
        <v>*</v>
      </c>
      <c r="O30" s="11" t="str">
        <f>[26]Dezembro!$I$18</f>
        <v>*</v>
      </c>
      <c r="P30" s="11" t="str">
        <f>[26]Dezembro!$I$19</f>
        <v>*</v>
      </c>
      <c r="Q30" s="11" t="str">
        <f>[26]Dezembro!$I$20</f>
        <v>*</v>
      </c>
      <c r="R30" s="11" t="str">
        <f>[26]Dezembro!$I$21</f>
        <v>*</v>
      </c>
      <c r="S30" s="11" t="str">
        <f>[26]Dezembro!$I$22</f>
        <v>*</v>
      </c>
      <c r="T30" s="120" t="str">
        <f>[26]Dezembro!$I$23</f>
        <v>*</v>
      </c>
      <c r="U30" s="120" t="str">
        <f>[26]Dezembro!$I$24</f>
        <v>*</v>
      </c>
      <c r="V30" s="120" t="str">
        <f>[26]Dezembro!$I$25</f>
        <v>*</v>
      </c>
      <c r="W30" s="120" t="str">
        <f>[26]Dezembro!$I$26</f>
        <v>*</v>
      </c>
      <c r="X30" s="120" t="str">
        <f>[26]Dezembro!$I$27</f>
        <v>*</v>
      </c>
      <c r="Y30" s="120" t="str">
        <f>[26]Dezembro!$I$28</f>
        <v>*</v>
      </c>
      <c r="Z30" s="120" t="str">
        <f>[26]Dezembro!$I$29</f>
        <v>*</v>
      </c>
      <c r="AA30" s="120" t="str">
        <f>[26]Dezembro!$I$30</f>
        <v>*</v>
      </c>
      <c r="AB30" s="120" t="str">
        <f>[26]Dezembro!$I$31</f>
        <v>*</v>
      </c>
      <c r="AC30" s="120" t="str">
        <f>[26]Dezembro!$I$32</f>
        <v>*</v>
      </c>
      <c r="AD30" s="120" t="str">
        <f>[26]Dezembro!$I$33</f>
        <v>*</v>
      </c>
      <c r="AE30" s="120" t="str">
        <f>[26]Dezembro!$I$34</f>
        <v>*</v>
      </c>
      <c r="AF30" s="120" t="str">
        <f>[26]Dezembro!$I$35</f>
        <v>*</v>
      </c>
      <c r="AG30" s="123" t="str">
        <f>[1]Dezembro!$I$36</f>
        <v>*</v>
      </c>
      <c r="AJ30" t="s">
        <v>35</v>
      </c>
    </row>
    <row r="31" spans="1:40" x14ac:dyDescent="0.2">
      <c r="A31" s="95" t="s">
        <v>158</v>
      </c>
      <c r="B31" s="120" t="str">
        <f>[27]Dezembro!$I$5</f>
        <v>*</v>
      </c>
      <c r="C31" s="120" t="str">
        <f>[27]Dezembro!$I$6</f>
        <v>*</v>
      </c>
      <c r="D31" s="120" t="str">
        <f>[27]Dezembro!$I$7</f>
        <v>*</v>
      </c>
      <c r="E31" s="120" t="str">
        <f>[27]Dezembro!$I$8</f>
        <v>*</v>
      </c>
      <c r="F31" s="120" t="str">
        <f>[27]Dezembro!$I$9</f>
        <v>*</v>
      </c>
      <c r="G31" s="120" t="str">
        <f>[27]Dezembro!$I$10</f>
        <v>*</v>
      </c>
      <c r="H31" s="120" t="str">
        <f>[27]Dezembro!$I$11</f>
        <v>*</v>
      </c>
      <c r="I31" s="120" t="str">
        <f>[27]Dezembro!$I$12</f>
        <v>*</v>
      </c>
      <c r="J31" s="120" t="str">
        <f>[27]Dezembro!$I$13</f>
        <v>*</v>
      </c>
      <c r="K31" s="120" t="str">
        <f>[27]Dezembro!$I$14</f>
        <v>*</v>
      </c>
      <c r="L31" s="120" t="str">
        <f>[27]Dezembro!$I$15</f>
        <v>*</v>
      </c>
      <c r="M31" s="120" t="str">
        <f>[27]Dezembro!$I$16</f>
        <v>*</v>
      </c>
      <c r="N31" s="120" t="str">
        <f>[27]Dezembro!$I$17</f>
        <v>*</v>
      </c>
      <c r="O31" s="120" t="str">
        <f>[27]Dezembro!$I$18</f>
        <v>*</v>
      </c>
      <c r="P31" s="120" t="str">
        <f>[27]Dezembro!$I$19</f>
        <v>*</v>
      </c>
      <c r="Q31" s="120" t="str">
        <f>[27]Dezembro!$I$20</f>
        <v>*</v>
      </c>
      <c r="R31" s="120" t="str">
        <f>[27]Dezembro!$I$21</f>
        <v>*</v>
      </c>
      <c r="S31" s="120" t="str">
        <f>[27]Dezembro!$I$22</f>
        <v>*</v>
      </c>
      <c r="T31" s="120" t="str">
        <f>[27]Dezembro!$I$23</f>
        <v>*</v>
      </c>
      <c r="U31" s="120" t="str">
        <f>[27]Dezembro!$I$24</f>
        <v>*</v>
      </c>
      <c r="V31" s="120" t="str">
        <f>[27]Dezembro!$I$25</f>
        <v>*</v>
      </c>
      <c r="W31" s="120" t="str">
        <f>[27]Dezembro!$I$26</f>
        <v>*</v>
      </c>
      <c r="X31" s="120" t="str">
        <f>[27]Dezembro!$I$27</f>
        <v>*</v>
      </c>
      <c r="Y31" s="120" t="str">
        <f>[27]Dezembro!$I$28</f>
        <v>*</v>
      </c>
      <c r="Z31" s="120" t="str">
        <f>[27]Dezembro!$I$29</f>
        <v>*</v>
      </c>
      <c r="AA31" s="120" t="str">
        <f>[27]Dezembro!$I$30</f>
        <v>*</v>
      </c>
      <c r="AB31" s="120" t="str">
        <f>[27]Dezembro!$I$31</f>
        <v>*</v>
      </c>
      <c r="AC31" s="120" t="str">
        <f>[27]Dezembro!$I$32</f>
        <v>*</v>
      </c>
      <c r="AD31" s="120" t="str">
        <f>[27]Dezembro!$I$33</f>
        <v>*</v>
      </c>
      <c r="AE31" s="120" t="str">
        <f>[27]Dezembro!$I$34</f>
        <v>*</v>
      </c>
      <c r="AF31" s="120" t="str">
        <f>[27]Dezembro!$I$35</f>
        <v>*</v>
      </c>
      <c r="AG31" s="123" t="str">
        <f>[1]Dezembro!$I$36</f>
        <v>*</v>
      </c>
      <c r="AH31" s="12" t="s">
        <v>35</v>
      </c>
      <c r="AL31" t="s">
        <v>35</v>
      </c>
    </row>
    <row r="32" spans="1:40" x14ac:dyDescent="0.2">
      <c r="A32" s="95" t="s">
        <v>11</v>
      </c>
      <c r="B32" s="124" t="str">
        <f>[28]Dezembro!$I$5</f>
        <v>*</v>
      </c>
      <c r="C32" s="124" t="str">
        <f>[28]Dezembro!$I$6</f>
        <v>*</v>
      </c>
      <c r="D32" s="124" t="str">
        <f>[28]Dezembro!$I$7</f>
        <v>*</v>
      </c>
      <c r="E32" s="124" t="str">
        <f>[28]Dezembro!$I$8</f>
        <v>*</v>
      </c>
      <c r="F32" s="124" t="str">
        <f>[28]Dezembro!$I$9</f>
        <v>*</v>
      </c>
      <c r="G32" s="124" t="str">
        <f>[28]Dezembro!$I$10</f>
        <v>*</v>
      </c>
      <c r="H32" s="124" t="str">
        <f>[28]Dezembro!$I$11</f>
        <v>*</v>
      </c>
      <c r="I32" s="124" t="str">
        <f>[28]Dezembro!$I$12</f>
        <v>*</v>
      </c>
      <c r="J32" s="124" t="str">
        <f>[28]Dezembro!$I$13</f>
        <v>*</v>
      </c>
      <c r="K32" s="124" t="str">
        <f>[28]Dezembro!$I$14</f>
        <v>*</v>
      </c>
      <c r="L32" s="124" t="str">
        <f>[28]Dezembro!$I$15</f>
        <v>*</v>
      </c>
      <c r="M32" s="124" t="str">
        <f>[28]Dezembro!$I$16</f>
        <v>*</v>
      </c>
      <c r="N32" s="124" t="str">
        <f>[28]Dezembro!$I$17</f>
        <v>*</v>
      </c>
      <c r="O32" s="124" t="str">
        <f>[28]Dezembro!$I$18</f>
        <v>*</v>
      </c>
      <c r="P32" s="124" t="str">
        <f>[28]Dezembro!$I$19</f>
        <v>*</v>
      </c>
      <c r="Q32" s="124" t="str">
        <f>[28]Dezembro!$I$20</f>
        <v>*</v>
      </c>
      <c r="R32" s="124" t="str">
        <f>[28]Dezembro!$I$21</f>
        <v>*</v>
      </c>
      <c r="S32" s="124" t="str">
        <f>[28]Dezembro!$I$22</f>
        <v>*</v>
      </c>
      <c r="T32" s="120" t="str">
        <f>[28]Dezembro!$I$23</f>
        <v>*</v>
      </c>
      <c r="U32" s="120" t="str">
        <f>[28]Dezembro!$I$24</f>
        <v>*</v>
      </c>
      <c r="V32" s="120" t="str">
        <f>[28]Dezembro!$I$25</f>
        <v>*</v>
      </c>
      <c r="W32" s="120" t="str">
        <f>[28]Dezembro!$I$26</f>
        <v>*</v>
      </c>
      <c r="X32" s="120" t="str">
        <f>[28]Dezembro!$I$27</f>
        <v>*</v>
      </c>
      <c r="Y32" s="120" t="str">
        <f>[28]Dezembro!$I$28</f>
        <v>*</v>
      </c>
      <c r="Z32" s="120" t="str">
        <f>[28]Dezembro!$I$29</f>
        <v>*</v>
      </c>
      <c r="AA32" s="120" t="str">
        <f>[28]Dezembro!$I$30</f>
        <v>*</v>
      </c>
      <c r="AB32" s="120" t="str">
        <f>[28]Dezembro!$I$31</f>
        <v>*</v>
      </c>
      <c r="AC32" s="120" t="str">
        <f>[28]Dezembro!$I$32</f>
        <v>*</v>
      </c>
      <c r="AD32" s="120" t="str">
        <f>[28]Dezembro!$I$33</f>
        <v>*</v>
      </c>
      <c r="AE32" s="120" t="str">
        <f>[28]Dezembro!$I$34</f>
        <v>*</v>
      </c>
      <c r="AF32" s="120" t="str">
        <f>[28]Dezembro!$I$35</f>
        <v>*</v>
      </c>
      <c r="AG32" s="123" t="str">
        <f>[1]Dezembro!$I$36</f>
        <v>*</v>
      </c>
      <c r="AJ32" t="s">
        <v>35</v>
      </c>
    </row>
    <row r="33" spans="1:39" s="5" customFormat="1" x14ac:dyDescent="0.2">
      <c r="A33" s="95" t="s">
        <v>12</v>
      </c>
      <c r="B33" s="124" t="str">
        <f>[29]Dezembro!$I$5</f>
        <v>*</v>
      </c>
      <c r="C33" s="124" t="str">
        <f>[29]Dezembro!$I$6</f>
        <v>*</v>
      </c>
      <c r="D33" s="124" t="str">
        <f>[29]Dezembro!$I$7</f>
        <v>*</v>
      </c>
      <c r="E33" s="124" t="str">
        <f>[29]Dezembro!$I$8</f>
        <v>*</v>
      </c>
      <c r="F33" s="124" t="str">
        <f>[29]Dezembro!$I$9</f>
        <v>*</v>
      </c>
      <c r="G33" s="124" t="str">
        <f>[29]Dezembro!$I$10</f>
        <v>*</v>
      </c>
      <c r="H33" s="124" t="str">
        <f>[29]Dezembro!$I$11</f>
        <v>*</v>
      </c>
      <c r="I33" s="124" t="str">
        <f>[29]Dezembro!$I$12</f>
        <v>*</v>
      </c>
      <c r="J33" s="124" t="str">
        <f>[29]Dezembro!$I$13</f>
        <v>*</v>
      </c>
      <c r="K33" s="124" t="str">
        <f>[29]Dezembro!$I$14</f>
        <v>*</v>
      </c>
      <c r="L33" s="124" t="str">
        <f>[29]Dezembro!$I$15</f>
        <v>*</v>
      </c>
      <c r="M33" s="124" t="str">
        <f>[29]Dezembro!$I$16</f>
        <v>*</v>
      </c>
      <c r="N33" s="124" t="str">
        <f>[29]Dezembro!$I$17</f>
        <v>*</v>
      </c>
      <c r="O33" s="124" t="str">
        <f>[29]Dezembro!$I$18</f>
        <v>*</v>
      </c>
      <c r="P33" s="124" t="str">
        <f>[29]Dezembro!$I$19</f>
        <v>*</v>
      </c>
      <c r="Q33" s="124" t="str">
        <f>[29]Dezembro!$I$20</f>
        <v>*</v>
      </c>
      <c r="R33" s="124" t="str">
        <f>[29]Dezembro!$I$21</f>
        <v>*</v>
      </c>
      <c r="S33" s="124" t="str">
        <f>[29]Dezembro!$I$22</f>
        <v>*</v>
      </c>
      <c r="T33" s="124" t="str">
        <f>[29]Dezembro!$I$23</f>
        <v>*</v>
      </c>
      <c r="U33" s="124" t="str">
        <f>[29]Dezembro!$I$24</f>
        <v>*</v>
      </c>
      <c r="V33" s="124" t="str">
        <f>[29]Dezembro!$I$25</f>
        <v>*</v>
      </c>
      <c r="W33" s="124" t="str">
        <f>[29]Dezembro!$I$26</f>
        <v>*</v>
      </c>
      <c r="X33" s="124" t="str">
        <f>[29]Dezembro!$I$27</f>
        <v>*</v>
      </c>
      <c r="Y33" s="124" t="str">
        <f>[29]Dezembro!$I$28</f>
        <v>*</v>
      </c>
      <c r="Z33" s="124" t="str">
        <f>[29]Dezembro!$I$29</f>
        <v>*</v>
      </c>
      <c r="AA33" s="124" t="str">
        <f>[29]Dezembro!$I$30</f>
        <v>*</v>
      </c>
      <c r="AB33" s="124" t="str">
        <f>[29]Dezembro!$I$31</f>
        <v>*</v>
      </c>
      <c r="AC33" s="124" t="str">
        <f>[29]Dezembro!$I$32</f>
        <v>*</v>
      </c>
      <c r="AD33" s="124" t="str">
        <f>[29]Dezembro!$I$33</f>
        <v>*</v>
      </c>
      <c r="AE33" s="124" t="str">
        <f>[29]Dezembro!$I$34</f>
        <v>*</v>
      </c>
      <c r="AF33" s="124" t="str">
        <f>[29]Dezembro!$I$35</f>
        <v>*</v>
      </c>
      <c r="AG33" s="123" t="str">
        <f>[1]Dezembro!$I$36</f>
        <v>*</v>
      </c>
      <c r="AK33" s="5" t="s">
        <v>35</v>
      </c>
      <c r="AM33" s="5" t="s">
        <v>35</v>
      </c>
    </row>
    <row r="34" spans="1:39" x14ac:dyDescent="0.2">
      <c r="A34" s="95" t="s">
        <v>13</v>
      </c>
      <c r="B34" s="120" t="str">
        <f>[30]Dezembro!$I$5</f>
        <v>*</v>
      </c>
      <c r="C34" s="120" t="str">
        <f>[30]Dezembro!$I$6</f>
        <v>*</v>
      </c>
      <c r="D34" s="120" t="str">
        <f>[30]Dezembro!$I$7</f>
        <v>*</v>
      </c>
      <c r="E34" s="120" t="str">
        <f>[30]Dezembro!$I$8</f>
        <v>*</v>
      </c>
      <c r="F34" s="120" t="str">
        <f>[30]Dezembro!$I$9</f>
        <v>*</v>
      </c>
      <c r="G34" s="120" t="str">
        <f>[30]Dezembro!$I$10</f>
        <v>*</v>
      </c>
      <c r="H34" s="120" t="str">
        <f>[30]Dezembro!$I$11</f>
        <v>*</v>
      </c>
      <c r="I34" s="120" t="str">
        <f>[30]Dezembro!$I$12</f>
        <v>*</v>
      </c>
      <c r="J34" s="120" t="str">
        <f>[30]Dezembro!$I$13</f>
        <v>*</v>
      </c>
      <c r="K34" s="120" t="str">
        <f>[30]Dezembro!$I$14</f>
        <v>*</v>
      </c>
      <c r="L34" s="120" t="str">
        <f>[30]Dezembro!$I$15</f>
        <v>*</v>
      </c>
      <c r="M34" s="120" t="str">
        <f>[30]Dezembro!$I$16</f>
        <v>*</v>
      </c>
      <c r="N34" s="120" t="str">
        <f>[30]Dezembro!$I$17</f>
        <v>*</v>
      </c>
      <c r="O34" s="120" t="str">
        <f>[30]Dezembro!$I$18</f>
        <v>*</v>
      </c>
      <c r="P34" s="120" t="str">
        <f>[30]Dezembro!$I$19</f>
        <v>*</v>
      </c>
      <c r="Q34" s="120" t="str">
        <f>[30]Dezembro!$I$20</f>
        <v>*</v>
      </c>
      <c r="R34" s="120" t="str">
        <f>[30]Dezembro!$I$21</f>
        <v>*</v>
      </c>
      <c r="S34" s="120" t="str">
        <f>[30]Dezembro!$I$22</f>
        <v>*</v>
      </c>
      <c r="T34" s="120" t="str">
        <f>[30]Dezembro!$I$23</f>
        <v>*</v>
      </c>
      <c r="U34" s="120" t="str">
        <f>[30]Dezembro!$I$24</f>
        <v>*</v>
      </c>
      <c r="V34" s="120" t="str">
        <f>[30]Dezembro!$I$25</f>
        <v>*</v>
      </c>
      <c r="W34" s="120" t="str">
        <f>[30]Dezembro!$I$26</f>
        <v>*</v>
      </c>
      <c r="X34" s="120" t="str">
        <f>[30]Dezembro!$I$27</f>
        <v>*</v>
      </c>
      <c r="Y34" s="120" t="str">
        <f>[30]Dezembro!$I$28</f>
        <v>*</v>
      </c>
      <c r="Z34" s="120" t="str">
        <f>[30]Dezembro!$I$29</f>
        <v>*</v>
      </c>
      <c r="AA34" s="120" t="str">
        <f>[30]Dezembro!$I$30</f>
        <v>*</v>
      </c>
      <c r="AB34" s="120" t="str">
        <f>[30]Dezembro!$I$31</f>
        <v>*</v>
      </c>
      <c r="AC34" s="120" t="str">
        <f>[30]Dezembro!$I$32</f>
        <v>*</v>
      </c>
      <c r="AD34" s="120" t="str">
        <f>[30]Dezembro!$I$33</f>
        <v>*</v>
      </c>
      <c r="AE34" s="120" t="str">
        <f>[30]Dezembro!$I$34</f>
        <v>*</v>
      </c>
      <c r="AF34" s="120" t="str">
        <f>[30]Dezembro!$I$35</f>
        <v>*</v>
      </c>
      <c r="AG34" s="123" t="str">
        <f>[1]Dezembro!$I$36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95" t="s">
        <v>159</v>
      </c>
      <c r="B35" s="124" t="str">
        <f>[31]Dezembro!$I$5</f>
        <v>*</v>
      </c>
      <c r="C35" s="124" t="str">
        <f>[31]Dezembro!$I$6</f>
        <v>*</v>
      </c>
      <c r="D35" s="124" t="str">
        <f>[31]Dezembro!$I$7</f>
        <v>*</v>
      </c>
      <c r="E35" s="124" t="str">
        <f>[31]Dezembro!$I$8</f>
        <v>*</v>
      </c>
      <c r="F35" s="124" t="str">
        <f>[31]Dezembro!$I$9</f>
        <v>*</v>
      </c>
      <c r="G35" s="124" t="str">
        <f>[31]Dezembro!$I$10</f>
        <v>*</v>
      </c>
      <c r="H35" s="124" t="str">
        <f>[31]Dezembro!$I$11</f>
        <v>*</v>
      </c>
      <c r="I35" s="124" t="str">
        <f>[31]Dezembro!$I$12</f>
        <v>*</v>
      </c>
      <c r="J35" s="124" t="str">
        <f>[31]Dezembro!$I$13</f>
        <v>*</v>
      </c>
      <c r="K35" s="124" t="str">
        <f>[31]Dezembro!$I$14</f>
        <v>*</v>
      </c>
      <c r="L35" s="124" t="str">
        <f>[31]Dezembro!$I$15</f>
        <v>*</v>
      </c>
      <c r="M35" s="124" t="str">
        <f>[31]Dezembro!$I$16</f>
        <v>*</v>
      </c>
      <c r="N35" s="124" t="str">
        <f>[31]Dezembro!$I$17</f>
        <v>*</v>
      </c>
      <c r="O35" s="124" t="str">
        <f>[31]Dezembro!$I$18</f>
        <v>*</v>
      </c>
      <c r="P35" s="124" t="str">
        <f>[31]Dezembro!$I$19</f>
        <v>*</v>
      </c>
      <c r="Q35" s="124" t="str">
        <f>[31]Dezembro!$I$20</f>
        <v>*</v>
      </c>
      <c r="R35" s="124" t="str">
        <f>[31]Dezembro!$I$21</f>
        <v>*</v>
      </c>
      <c r="S35" s="124" t="str">
        <f>[31]Dezembro!$I$22</f>
        <v>*</v>
      </c>
      <c r="T35" s="120" t="str">
        <f>[31]Dezembro!$I$23</f>
        <v>*</v>
      </c>
      <c r="U35" s="120" t="str">
        <f>[31]Dezembro!$I$24</f>
        <v>*</v>
      </c>
      <c r="V35" s="120" t="str">
        <f>[31]Dezembro!$I$25</f>
        <v>*</v>
      </c>
      <c r="W35" s="120" t="str">
        <f>[31]Dezembro!$I$26</f>
        <v>*</v>
      </c>
      <c r="X35" s="120" t="str">
        <f>[31]Dezembro!$I$27</f>
        <v>*</v>
      </c>
      <c r="Y35" s="120" t="str">
        <f>[31]Dezembro!$I$28</f>
        <v>*</v>
      </c>
      <c r="Z35" s="120" t="str">
        <f>[31]Dezembro!$I$29</f>
        <v>*</v>
      </c>
      <c r="AA35" s="120" t="str">
        <f>[31]Dezembro!$I$30</f>
        <v>*</v>
      </c>
      <c r="AB35" s="120" t="str">
        <f>[31]Dezembro!$I$31</f>
        <v>*</v>
      </c>
      <c r="AC35" s="120" t="str">
        <f>[31]Dezembro!$I$32</f>
        <v>*</v>
      </c>
      <c r="AD35" s="120" t="str">
        <f>[31]Dezembro!$I$33</f>
        <v>*</v>
      </c>
      <c r="AE35" s="120" t="str">
        <f>[31]Dezembro!$I$34</f>
        <v>*</v>
      </c>
      <c r="AF35" s="120" t="str">
        <f>[31]Dezembro!$I$35</f>
        <v>*</v>
      </c>
      <c r="AG35" s="123" t="str">
        <f>[1]Dezembro!$I$36</f>
        <v>*</v>
      </c>
      <c r="AK35" t="s">
        <v>35</v>
      </c>
    </row>
    <row r="36" spans="1:39" x14ac:dyDescent="0.2">
      <c r="A36" s="95" t="s">
        <v>130</v>
      </c>
      <c r="B36" s="124" t="str">
        <f>[32]Dezembro!$I$5</f>
        <v>*</v>
      </c>
      <c r="C36" s="124" t="str">
        <f>[32]Dezembro!$I$6</f>
        <v>*</v>
      </c>
      <c r="D36" s="124" t="str">
        <f>[32]Dezembro!$I$7</f>
        <v>*</v>
      </c>
      <c r="E36" s="124" t="str">
        <f>[32]Dezembro!$I$8</f>
        <v>*</v>
      </c>
      <c r="F36" s="124" t="str">
        <f>[32]Dezembro!$I$9</f>
        <v>*</v>
      </c>
      <c r="G36" s="124" t="str">
        <f>[32]Dezembro!$I$10</f>
        <v>*</v>
      </c>
      <c r="H36" s="124" t="str">
        <f>[32]Dezembro!$I$11</f>
        <v>*</v>
      </c>
      <c r="I36" s="124" t="str">
        <f>[32]Dezembro!$I$12</f>
        <v>*</v>
      </c>
      <c r="J36" s="124" t="str">
        <f>[32]Dezembro!$I$13</f>
        <v>*</v>
      </c>
      <c r="K36" s="124" t="str">
        <f>[32]Dezembro!$I$14</f>
        <v>*</v>
      </c>
      <c r="L36" s="124" t="str">
        <f>[32]Dezembro!$I$15</f>
        <v>*</v>
      </c>
      <c r="M36" s="124" t="str">
        <f>[32]Dezembro!$I$16</f>
        <v>*</v>
      </c>
      <c r="N36" s="124" t="str">
        <f>[32]Dezembro!$I$17</f>
        <v>*</v>
      </c>
      <c r="O36" s="124" t="str">
        <f>[32]Dezembro!$I$18</f>
        <v>*</v>
      </c>
      <c r="P36" s="124" t="str">
        <f>[32]Dezembro!$I$19</f>
        <v>*</v>
      </c>
      <c r="Q36" s="120" t="str">
        <f>[32]Dezembro!$I$20</f>
        <v>*</v>
      </c>
      <c r="R36" s="120" t="str">
        <f>[32]Dezembro!$I$21</f>
        <v>*</v>
      </c>
      <c r="S36" s="120" t="str">
        <f>[32]Dezembro!$I$22</f>
        <v>*</v>
      </c>
      <c r="T36" s="120" t="str">
        <f>[32]Dezembro!$I$23</f>
        <v>*</v>
      </c>
      <c r="U36" s="120" t="str">
        <f>[32]Dezembro!$I$24</f>
        <v>*</v>
      </c>
      <c r="V36" s="120" t="str">
        <f>[32]Dezembro!$I$25</f>
        <v>*</v>
      </c>
      <c r="W36" s="120" t="str">
        <f>[32]Dezembro!$I$26</f>
        <v>*</v>
      </c>
      <c r="X36" s="120" t="str">
        <f>[32]Dezembro!$I$27</f>
        <v>*</v>
      </c>
      <c r="Y36" s="120" t="str">
        <f>[32]Dezembro!$I$28</f>
        <v>*</v>
      </c>
      <c r="Z36" s="120" t="str">
        <f>[32]Dezembro!$I$29</f>
        <v>*</v>
      </c>
      <c r="AA36" s="120" t="str">
        <f>[32]Dezembro!$I$30</f>
        <v>*</v>
      </c>
      <c r="AB36" s="120" t="str">
        <f>[32]Dezembro!$I$31</f>
        <v>*</v>
      </c>
      <c r="AC36" s="120" t="str">
        <f>[32]Dezembro!$I$32</f>
        <v>*</v>
      </c>
      <c r="AD36" s="120" t="str">
        <f>[32]Dezembro!$I$33</f>
        <v>*</v>
      </c>
      <c r="AE36" s="120" t="str">
        <f>[32]Dezembro!$I$34</f>
        <v>*</v>
      </c>
      <c r="AF36" s="120" t="str">
        <f>[32]Dezembro!$I$35</f>
        <v>*</v>
      </c>
      <c r="AG36" s="123" t="str">
        <f>[1]Dezembro!$I$36</f>
        <v>*</v>
      </c>
      <c r="AJ36" t="s">
        <v>35</v>
      </c>
      <c r="AK36" t="s">
        <v>35</v>
      </c>
    </row>
    <row r="37" spans="1:39" x14ac:dyDescent="0.2">
      <c r="A37" s="95" t="s">
        <v>14</v>
      </c>
      <c r="B37" s="124" t="str">
        <f>[33]Dezembro!$I$5</f>
        <v>*</v>
      </c>
      <c r="C37" s="124" t="str">
        <f>[33]Dezembro!$I$6</f>
        <v>*</v>
      </c>
      <c r="D37" s="124" t="str">
        <f>[33]Dezembro!$I$7</f>
        <v>*</v>
      </c>
      <c r="E37" s="124" t="str">
        <f>[33]Dezembro!$I$8</f>
        <v>*</v>
      </c>
      <c r="F37" s="124" t="str">
        <f>[33]Dezembro!$I$9</f>
        <v>*</v>
      </c>
      <c r="G37" s="124" t="str">
        <f>[33]Dezembro!$I$10</f>
        <v>*</v>
      </c>
      <c r="H37" s="124" t="str">
        <f>[33]Dezembro!$I$11</f>
        <v>*</v>
      </c>
      <c r="I37" s="124" t="str">
        <f>[33]Dezembro!$I$12</f>
        <v>*</v>
      </c>
      <c r="J37" s="124" t="str">
        <f>[33]Dezembro!$I$13</f>
        <v>*</v>
      </c>
      <c r="K37" s="124" t="str">
        <f>[33]Dezembro!$I$14</f>
        <v>*</v>
      </c>
      <c r="L37" s="124" t="str">
        <f>[33]Dezembro!$I$15</f>
        <v>*</v>
      </c>
      <c r="M37" s="124" t="str">
        <f>[33]Dezembro!$I$16</f>
        <v>*</v>
      </c>
      <c r="N37" s="124" t="str">
        <f>[33]Dezembro!$I$17</f>
        <v>*</v>
      </c>
      <c r="O37" s="124" t="str">
        <f>[33]Dezembro!$I$18</f>
        <v>*</v>
      </c>
      <c r="P37" s="124" t="str">
        <f>[33]Dezembro!$I$19</f>
        <v>*</v>
      </c>
      <c r="Q37" s="124" t="str">
        <f>[33]Dezembro!$I$20</f>
        <v>*</v>
      </c>
      <c r="R37" s="124" t="str">
        <f>[33]Dezembro!$I$21</f>
        <v>*</v>
      </c>
      <c r="S37" s="124" t="str">
        <f>[33]Dezembro!$I$22</f>
        <v>*</v>
      </c>
      <c r="T37" s="124" t="str">
        <f>[33]Dezembro!$I$23</f>
        <v>*</v>
      </c>
      <c r="U37" s="124" t="str">
        <f>[33]Dezembro!$I$24</f>
        <v>*</v>
      </c>
      <c r="V37" s="124" t="str">
        <f>[33]Dezembro!$I$25</f>
        <v>*</v>
      </c>
      <c r="W37" s="124" t="str">
        <f>[33]Dezembro!$I$26</f>
        <v>*</v>
      </c>
      <c r="X37" s="124" t="str">
        <f>[33]Dezembro!$I$27</f>
        <v>*</v>
      </c>
      <c r="Y37" s="124" t="str">
        <f>[33]Dezembro!$I$28</f>
        <v>*</v>
      </c>
      <c r="Z37" s="124" t="str">
        <f>[33]Dezembro!$I$29</f>
        <v>*</v>
      </c>
      <c r="AA37" s="124" t="str">
        <f>[33]Dezembro!$I$30</f>
        <v>*</v>
      </c>
      <c r="AB37" s="124" t="str">
        <f>[33]Dezembro!$I$31</f>
        <v>*</v>
      </c>
      <c r="AC37" s="124" t="str">
        <f>[33]Dezembro!$I$32</f>
        <v>*</v>
      </c>
      <c r="AD37" s="124" t="str">
        <f>[33]Dezembro!$I$33</f>
        <v>*</v>
      </c>
      <c r="AE37" s="124" t="str">
        <f>[33]Dezembro!$I$34</f>
        <v>*</v>
      </c>
      <c r="AF37" s="124" t="str">
        <f>[33]Dezembro!$I$35</f>
        <v>*</v>
      </c>
      <c r="AG37" s="123" t="str">
        <f>[1]Dezembro!$I$36</f>
        <v>*</v>
      </c>
      <c r="AK37" t="s">
        <v>35</v>
      </c>
    </row>
    <row r="38" spans="1:39" x14ac:dyDescent="0.2">
      <c r="A38" s="95" t="s">
        <v>160</v>
      </c>
      <c r="B38" s="11" t="str">
        <f>[34]Dezembro!$I$5</f>
        <v>*</v>
      </c>
      <c r="C38" s="11" t="str">
        <f>[34]Dezembro!$I$6</f>
        <v>*</v>
      </c>
      <c r="D38" s="11" t="str">
        <f>[34]Dezembro!$I$7</f>
        <v>*</v>
      </c>
      <c r="E38" s="11" t="str">
        <f>[34]Dezembro!$I$8</f>
        <v>*</v>
      </c>
      <c r="F38" s="11" t="str">
        <f>[34]Dezembro!$I$9</f>
        <v>*</v>
      </c>
      <c r="G38" s="11" t="str">
        <f>[34]Dezembro!$I$10</f>
        <v>*</v>
      </c>
      <c r="H38" s="11" t="str">
        <f>[34]Dezembro!$I$11</f>
        <v>*</v>
      </c>
      <c r="I38" s="11" t="str">
        <f>[34]Dezembro!$I$12</f>
        <v>*</v>
      </c>
      <c r="J38" s="11" t="str">
        <f>[34]Dezembro!$I$13</f>
        <v>*</v>
      </c>
      <c r="K38" s="11" t="str">
        <f>[34]Dezembro!$I$14</f>
        <v>*</v>
      </c>
      <c r="L38" s="11" t="str">
        <f>[34]Dezembro!$I$15</f>
        <v>*</v>
      </c>
      <c r="M38" s="11" t="str">
        <f>[34]Dezembro!$I$16</f>
        <v>*</v>
      </c>
      <c r="N38" s="11" t="str">
        <f>[34]Dezembro!$I$17</f>
        <v>*</v>
      </c>
      <c r="O38" s="11" t="str">
        <f>[34]Dezembro!$I$18</f>
        <v>*</v>
      </c>
      <c r="P38" s="11" t="str">
        <f>[34]Dezembro!$I$19</f>
        <v>*</v>
      </c>
      <c r="Q38" s="120" t="str">
        <f>[34]Dezembro!$I$20</f>
        <v>*</v>
      </c>
      <c r="R38" s="120" t="str">
        <f>[34]Dezembro!$I$21</f>
        <v>*</v>
      </c>
      <c r="S38" s="120" t="str">
        <f>[34]Dezembro!$I$22</f>
        <v>*</v>
      </c>
      <c r="T38" s="120" t="str">
        <f>[34]Dezembro!$I$23</f>
        <v>*</v>
      </c>
      <c r="U38" s="120" t="str">
        <f>[34]Dezembro!$I$24</f>
        <v>*</v>
      </c>
      <c r="V38" s="120" t="str">
        <f>[34]Dezembro!$I$25</f>
        <v>*</v>
      </c>
      <c r="W38" s="120" t="str">
        <f>[34]Dezembro!$I$26</f>
        <v>*</v>
      </c>
      <c r="X38" s="120" t="str">
        <f>[34]Dezembro!$I$27</f>
        <v>*</v>
      </c>
      <c r="Y38" s="120" t="str">
        <f>[34]Dezembro!$I$28</f>
        <v>*</v>
      </c>
      <c r="Z38" s="120" t="str">
        <f>[34]Dezembro!$I$29</f>
        <v>*</v>
      </c>
      <c r="AA38" s="120" t="str">
        <f>[34]Dezembro!$I$30</f>
        <v>*</v>
      </c>
      <c r="AB38" s="120" t="str">
        <f>[34]Dezembro!$I$31</f>
        <v>*</v>
      </c>
      <c r="AC38" s="120" t="str">
        <f>[34]Dezembro!$I$32</f>
        <v>*</v>
      </c>
      <c r="AD38" s="120" t="str">
        <f>[34]Dezembro!$I$33</f>
        <v>*</v>
      </c>
      <c r="AE38" s="120" t="str">
        <f>[34]Dezembro!$I$34</f>
        <v>*</v>
      </c>
      <c r="AF38" s="120" t="str">
        <f>[34]Dezembro!$I$35</f>
        <v>*</v>
      </c>
      <c r="AG38" s="123" t="str">
        <f>[1]Dezembro!$I$36</f>
        <v>*</v>
      </c>
      <c r="AJ38" t="s">
        <v>35</v>
      </c>
      <c r="AK38" t="s">
        <v>35</v>
      </c>
    </row>
    <row r="39" spans="1:39" x14ac:dyDescent="0.2">
      <c r="A39" s="95" t="s">
        <v>15</v>
      </c>
      <c r="B39" s="124" t="str">
        <f>[35]Dezembro!$I$5</f>
        <v>*</v>
      </c>
      <c r="C39" s="124" t="str">
        <f>[35]Dezembro!$I$6</f>
        <v>*</v>
      </c>
      <c r="D39" s="124" t="str">
        <f>[35]Dezembro!$I$7</f>
        <v>*</v>
      </c>
      <c r="E39" s="124" t="str">
        <f>[35]Dezembro!$I$8</f>
        <v>*</v>
      </c>
      <c r="F39" s="124" t="str">
        <f>[35]Dezembro!$I$9</f>
        <v>*</v>
      </c>
      <c r="G39" s="124" t="str">
        <f>[35]Dezembro!$I$10</f>
        <v>*</v>
      </c>
      <c r="H39" s="124" t="str">
        <f>[35]Dezembro!$I$11</f>
        <v>*</v>
      </c>
      <c r="I39" s="124" t="str">
        <f>[35]Dezembro!$I$12</f>
        <v>*</v>
      </c>
      <c r="J39" s="124" t="str">
        <f>[35]Dezembro!$I$13</f>
        <v>*</v>
      </c>
      <c r="K39" s="124" t="str">
        <f>[35]Dezembro!$I$14</f>
        <v>*</v>
      </c>
      <c r="L39" s="124" t="str">
        <f>[35]Dezembro!$I$15</f>
        <v>*</v>
      </c>
      <c r="M39" s="124" t="str">
        <f>[35]Dezembro!$I$16</f>
        <v>*</v>
      </c>
      <c r="N39" s="124" t="str">
        <f>[35]Dezembro!$I$17</f>
        <v>*</v>
      </c>
      <c r="O39" s="124" t="str">
        <f>[35]Dezembro!$I$18</f>
        <v>*</v>
      </c>
      <c r="P39" s="124" t="str">
        <f>[35]Dezembro!$I$19</f>
        <v>*</v>
      </c>
      <c r="Q39" s="124" t="str">
        <f>[35]Dezembro!$I$20</f>
        <v>*</v>
      </c>
      <c r="R39" s="124" t="str">
        <f>[35]Dezembro!$I$21</f>
        <v>*</v>
      </c>
      <c r="S39" s="124" t="str">
        <f>[35]Dezembro!$I$22</f>
        <v>*</v>
      </c>
      <c r="T39" s="124" t="str">
        <f>[35]Dezembro!$I$23</f>
        <v>*</v>
      </c>
      <c r="U39" s="124" t="str">
        <f>[35]Dezembro!$I$24</f>
        <v>*</v>
      </c>
      <c r="V39" s="124" t="str">
        <f>[35]Dezembro!$I$25</f>
        <v>*</v>
      </c>
      <c r="W39" s="124" t="str">
        <f>[35]Dezembro!$I$26</f>
        <v>*</v>
      </c>
      <c r="X39" s="124" t="str">
        <f>[35]Dezembro!$I$27</f>
        <v>*</v>
      </c>
      <c r="Y39" s="124" t="str">
        <f>[35]Dezembro!$I$28</f>
        <v>*</v>
      </c>
      <c r="Z39" s="124" t="str">
        <f>[35]Dezembro!$I$29</f>
        <v>*</v>
      </c>
      <c r="AA39" s="124" t="str">
        <f>[35]Dezembro!$I$30</f>
        <v>*</v>
      </c>
      <c r="AB39" s="124" t="str">
        <f>[35]Dezembro!$I$31</f>
        <v>*</v>
      </c>
      <c r="AC39" s="124" t="str">
        <f>[35]Dezembro!$I$32</f>
        <v>*</v>
      </c>
      <c r="AD39" s="124" t="str">
        <f>[35]Dezembro!$I$33</f>
        <v>*</v>
      </c>
      <c r="AE39" s="124" t="str">
        <f>[35]Dezembro!$I$34</f>
        <v>*</v>
      </c>
      <c r="AF39" s="124" t="str">
        <f>[35]Dezembro!$I$35</f>
        <v>*</v>
      </c>
      <c r="AG39" s="123" t="str">
        <f>[1]Dezembro!$I$36</f>
        <v>*</v>
      </c>
      <c r="AH39" s="12" t="s">
        <v>35</v>
      </c>
      <c r="AK39" t="s">
        <v>35</v>
      </c>
    </row>
    <row r="40" spans="1:39" x14ac:dyDescent="0.2">
      <c r="A40" s="95" t="s">
        <v>16</v>
      </c>
      <c r="B40" s="125" t="str">
        <f>[36]Dezembro!$I$5</f>
        <v>*</v>
      </c>
      <c r="C40" s="125" t="str">
        <f>[36]Dezembro!$I$6</f>
        <v>*</v>
      </c>
      <c r="D40" s="125" t="str">
        <f>[36]Dezembro!$I$7</f>
        <v>*</v>
      </c>
      <c r="E40" s="125" t="str">
        <f>[36]Dezembro!$I$8</f>
        <v>*</v>
      </c>
      <c r="F40" s="125" t="str">
        <f>[36]Dezembro!$I$9</f>
        <v>*</v>
      </c>
      <c r="G40" s="125" t="str">
        <f>[36]Dezembro!$I$10</f>
        <v>*</v>
      </c>
      <c r="H40" s="125" t="str">
        <f>[36]Dezembro!$I$11</f>
        <v>*</v>
      </c>
      <c r="I40" s="125" t="str">
        <f>[36]Dezembro!$I$12</f>
        <v>*</v>
      </c>
      <c r="J40" s="125" t="str">
        <f>[36]Dezembro!$I$13</f>
        <v>*</v>
      </c>
      <c r="K40" s="125" t="str">
        <f>[36]Dezembro!$I$14</f>
        <v>*</v>
      </c>
      <c r="L40" s="125" t="str">
        <f>[36]Dezembro!$I$15</f>
        <v>*</v>
      </c>
      <c r="M40" s="125" t="str">
        <f>[36]Dezembro!$I$16</f>
        <v>*</v>
      </c>
      <c r="N40" s="125" t="str">
        <f>[36]Dezembro!$I$17</f>
        <v>*</v>
      </c>
      <c r="O40" s="125" t="str">
        <f>[36]Dezembro!$I$18</f>
        <v>*</v>
      </c>
      <c r="P40" s="125" t="str">
        <f>[36]Dezembro!$I$19</f>
        <v>*</v>
      </c>
      <c r="Q40" s="125" t="str">
        <f>[36]Dezembro!$I$20</f>
        <v>*</v>
      </c>
      <c r="R40" s="125" t="str">
        <f>[36]Dezembro!$I$21</f>
        <v>*</v>
      </c>
      <c r="S40" s="125" t="str">
        <f>[36]Dezembro!$I$22</f>
        <v>*</v>
      </c>
      <c r="T40" s="125" t="str">
        <f>[36]Dezembro!$I$23</f>
        <v>*</v>
      </c>
      <c r="U40" s="125" t="str">
        <f>[36]Dezembro!$I$24</f>
        <v>*</v>
      </c>
      <c r="V40" s="125" t="str">
        <f>[36]Dezembro!$I$25</f>
        <v>*</v>
      </c>
      <c r="W40" s="125" t="str">
        <f>[36]Dezembro!$I$26</f>
        <v>*</v>
      </c>
      <c r="X40" s="125" t="str">
        <f>[36]Dezembro!$I$27</f>
        <v>*</v>
      </c>
      <c r="Y40" s="125" t="str">
        <f>[36]Dezembro!$I$28</f>
        <v>*</v>
      </c>
      <c r="Z40" s="125" t="str">
        <f>[36]Dezembro!$I$29</f>
        <v>*</v>
      </c>
      <c r="AA40" s="125" t="str">
        <f>[36]Dezembro!$I$30</f>
        <v>*</v>
      </c>
      <c r="AB40" s="125" t="str">
        <f>[36]Dezembro!$I$31</f>
        <v>*</v>
      </c>
      <c r="AC40" s="125" t="str">
        <f>[36]Dezembro!$I$32</f>
        <v>*</v>
      </c>
      <c r="AD40" s="125" t="str">
        <f>[36]Dezembro!$I$33</f>
        <v>*</v>
      </c>
      <c r="AE40" s="125" t="str">
        <f>[36]Dezembro!$I$34</f>
        <v>*</v>
      </c>
      <c r="AF40" s="125" t="str">
        <f>[36]Dezembro!$I$35</f>
        <v>*</v>
      </c>
      <c r="AG40" s="123" t="str">
        <f>[1]Dezembro!$I$36</f>
        <v>*</v>
      </c>
      <c r="AI40" t="s">
        <v>35</v>
      </c>
      <c r="AJ40" t="s">
        <v>35</v>
      </c>
    </row>
    <row r="41" spans="1:39" x14ac:dyDescent="0.2">
      <c r="A41" s="95" t="s">
        <v>161</v>
      </c>
      <c r="B41" s="124" t="str">
        <f>[37]Dezembro!$I$5</f>
        <v>*</v>
      </c>
      <c r="C41" s="124" t="str">
        <f>[37]Dezembro!$I$6</f>
        <v>*</v>
      </c>
      <c r="D41" s="124" t="str">
        <f>[37]Dezembro!$I$7</f>
        <v>*</v>
      </c>
      <c r="E41" s="124" t="str">
        <f>[37]Dezembro!$I$8</f>
        <v>*</v>
      </c>
      <c r="F41" s="124" t="str">
        <f>[37]Dezembro!$I$9</f>
        <v>*</v>
      </c>
      <c r="G41" s="124" t="str">
        <f>[37]Dezembro!$I$10</f>
        <v>*</v>
      </c>
      <c r="H41" s="124" t="str">
        <f>[37]Dezembro!$I$11</f>
        <v>*</v>
      </c>
      <c r="I41" s="124" t="str">
        <f>[37]Dezembro!$I$12</f>
        <v>*</v>
      </c>
      <c r="J41" s="124" t="str">
        <f>[37]Dezembro!$I$13</f>
        <v>*</v>
      </c>
      <c r="K41" s="124" t="str">
        <f>[37]Dezembro!$I$14</f>
        <v>*</v>
      </c>
      <c r="L41" s="124" t="str">
        <f>[37]Dezembro!$I$15</f>
        <v>*</v>
      </c>
      <c r="M41" s="124" t="str">
        <f>[37]Dezembro!$I$16</f>
        <v>*</v>
      </c>
      <c r="N41" s="124" t="str">
        <f>[37]Dezembro!$I$17</f>
        <v>*</v>
      </c>
      <c r="O41" s="124" t="str">
        <f>[37]Dezembro!$I$18</f>
        <v>*</v>
      </c>
      <c r="P41" s="124" t="str">
        <f>[37]Dezembro!$I$19</f>
        <v>*</v>
      </c>
      <c r="Q41" s="124" t="str">
        <f>[37]Dezembro!$I$20</f>
        <v>*</v>
      </c>
      <c r="R41" s="124" t="str">
        <f>[37]Dezembro!$I$21</f>
        <v>*</v>
      </c>
      <c r="S41" s="124" t="str">
        <f>[37]Dezembro!$I$22</f>
        <v>*</v>
      </c>
      <c r="T41" s="120" t="str">
        <f>[37]Dezembro!$I$23</f>
        <v>*</v>
      </c>
      <c r="U41" s="120" t="str">
        <f>[37]Dezembro!$I$24</f>
        <v>*</v>
      </c>
      <c r="V41" s="120" t="str">
        <f>[37]Dezembro!$I$25</f>
        <v>*</v>
      </c>
      <c r="W41" s="120" t="str">
        <f>[37]Dezembro!$I$26</f>
        <v>*</v>
      </c>
      <c r="X41" s="120" t="str">
        <f>[37]Dezembro!$I$27</f>
        <v>*</v>
      </c>
      <c r="Y41" s="120" t="str">
        <f>[37]Dezembro!$I$28</f>
        <v>*</v>
      </c>
      <c r="Z41" s="120" t="str">
        <f>[37]Dezembro!$I$29</f>
        <v>*</v>
      </c>
      <c r="AA41" s="120" t="str">
        <f>[37]Dezembro!$I$30</f>
        <v>*</v>
      </c>
      <c r="AB41" s="120" t="str">
        <f>[37]Dezembro!$I$31</f>
        <v>*</v>
      </c>
      <c r="AC41" s="120" t="str">
        <f>[37]Dezembro!$I$32</f>
        <v>*</v>
      </c>
      <c r="AD41" s="120" t="str">
        <f>[37]Dezembro!$I$33</f>
        <v>*</v>
      </c>
      <c r="AE41" s="120" t="str">
        <f>[37]Dezembro!$I$34</f>
        <v>*</v>
      </c>
      <c r="AF41" s="120" t="str">
        <f>[37]Dezembro!$I$35</f>
        <v>*</v>
      </c>
      <c r="AG41" s="123" t="str">
        <f>[1]Dezembro!$I$36</f>
        <v>*</v>
      </c>
      <c r="AJ41" t="s">
        <v>35</v>
      </c>
    </row>
    <row r="42" spans="1:39" x14ac:dyDescent="0.2">
      <c r="A42" s="95" t="s">
        <v>17</v>
      </c>
      <c r="B42" s="124" t="str">
        <f>[38]Dezembro!$I$5</f>
        <v>*</v>
      </c>
      <c r="C42" s="124" t="str">
        <f>[38]Dezembro!$I$6</f>
        <v>*</v>
      </c>
      <c r="D42" s="124" t="str">
        <f>[38]Dezembro!$I$7</f>
        <v>*</v>
      </c>
      <c r="E42" s="124" t="str">
        <f>[38]Dezembro!$I$8</f>
        <v>*</v>
      </c>
      <c r="F42" s="124" t="str">
        <f>[38]Dezembro!$I$9</f>
        <v>*</v>
      </c>
      <c r="G42" s="124" t="str">
        <f>[38]Dezembro!$I$10</f>
        <v>*</v>
      </c>
      <c r="H42" s="124" t="str">
        <f>[38]Dezembro!$I$11</f>
        <v>*</v>
      </c>
      <c r="I42" s="124" t="str">
        <f>[38]Dezembro!$I$12</f>
        <v>*</v>
      </c>
      <c r="J42" s="124" t="str">
        <f>[38]Dezembro!$I$13</f>
        <v>*</v>
      </c>
      <c r="K42" s="124" t="str">
        <f>[38]Dezembro!$I$14</f>
        <v>*</v>
      </c>
      <c r="L42" s="124" t="str">
        <f>[38]Dezembro!$I$15</f>
        <v>*</v>
      </c>
      <c r="M42" s="124" t="str">
        <f>[38]Dezembro!$I$16</f>
        <v>*</v>
      </c>
      <c r="N42" s="124" t="str">
        <f>[38]Dezembro!$I$17</f>
        <v>*</v>
      </c>
      <c r="O42" s="124" t="str">
        <f>[38]Dezembro!$I$18</f>
        <v>*</v>
      </c>
      <c r="P42" s="124" t="str">
        <f>[38]Dezembro!$I$19</f>
        <v>*</v>
      </c>
      <c r="Q42" s="124" t="str">
        <f>[38]Dezembro!$I$20</f>
        <v>*</v>
      </c>
      <c r="R42" s="124" t="str">
        <f>[38]Dezembro!$I$21</f>
        <v>*</v>
      </c>
      <c r="S42" s="124" t="str">
        <f>[38]Dezembro!$I$22</f>
        <v>*</v>
      </c>
      <c r="T42" s="124" t="str">
        <f>[38]Dezembro!$I$23</f>
        <v>*</v>
      </c>
      <c r="U42" s="124" t="str">
        <f>[38]Dezembro!$I$24</f>
        <v>*</v>
      </c>
      <c r="V42" s="124" t="str">
        <f>[38]Dezembro!$I$25</f>
        <v>*</v>
      </c>
      <c r="W42" s="124" t="str">
        <f>[38]Dezembro!$I$26</f>
        <v>*</v>
      </c>
      <c r="X42" s="124" t="str">
        <f>[38]Dezembro!$I$27</f>
        <v>*</v>
      </c>
      <c r="Y42" s="124" t="str">
        <f>[38]Dezembro!$I$28</f>
        <v>*</v>
      </c>
      <c r="Z42" s="124" t="str">
        <f>[38]Dezembro!$I$29</f>
        <v>*</v>
      </c>
      <c r="AA42" s="124" t="str">
        <f>[38]Dezembro!$I$30</f>
        <v>*</v>
      </c>
      <c r="AB42" s="124" t="str">
        <f>[38]Dezembro!$I$31</f>
        <v>*</v>
      </c>
      <c r="AC42" s="124" t="str">
        <f>[38]Dezembro!$I$32</f>
        <v>*</v>
      </c>
      <c r="AD42" s="124" t="str">
        <f>[38]Dezembro!$I$33</f>
        <v>*</v>
      </c>
      <c r="AE42" s="124" t="str">
        <f>[38]Dezembro!$I$34</f>
        <v>*</v>
      </c>
      <c r="AF42" s="124" t="str">
        <f>[38]Dezembro!$I$35</f>
        <v>*</v>
      </c>
      <c r="AG42" s="123" t="str">
        <f>[1]Dezembro!$I$36</f>
        <v>*</v>
      </c>
    </row>
    <row r="43" spans="1:39" x14ac:dyDescent="0.2">
      <c r="A43" s="95" t="s">
        <v>143</v>
      </c>
      <c r="B43" s="11" t="str">
        <f>[39]Dezembro!$I$5</f>
        <v>*</v>
      </c>
      <c r="C43" s="11" t="str">
        <f>[39]Dezembro!$I$6</f>
        <v>*</v>
      </c>
      <c r="D43" s="11" t="str">
        <f>[39]Dezembro!$I$7</f>
        <v>*</v>
      </c>
      <c r="E43" s="11" t="str">
        <f>[39]Dezembro!$I$8</f>
        <v>*</v>
      </c>
      <c r="F43" s="11" t="str">
        <f>[39]Dezembro!$I$9</f>
        <v>*</v>
      </c>
      <c r="G43" s="11" t="str">
        <f>[39]Dezembro!$I$10</f>
        <v>*</v>
      </c>
      <c r="H43" s="11" t="str">
        <f>[39]Dezembro!$I$11</f>
        <v>*</v>
      </c>
      <c r="I43" s="11" t="str">
        <f>[39]Dezembro!$I$12</f>
        <v>*</v>
      </c>
      <c r="J43" s="11" t="str">
        <f>[39]Dezembro!$I$13</f>
        <v>*</v>
      </c>
      <c r="K43" s="11" t="str">
        <f>[39]Dezembro!$I$14</f>
        <v>*</v>
      </c>
      <c r="L43" s="11" t="str">
        <f>[39]Dezembro!$I$15</f>
        <v>*</v>
      </c>
      <c r="M43" s="11" t="str">
        <f>[39]Dezembro!$I$16</f>
        <v>*</v>
      </c>
      <c r="N43" s="11" t="str">
        <f>[39]Dezembro!$I$17</f>
        <v>*</v>
      </c>
      <c r="O43" s="11" t="str">
        <f>[39]Dezembro!$I$18</f>
        <v>*</v>
      </c>
      <c r="P43" s="11" t="str">
        <f>[39]Dezembro!$I$19</f>
        <v>*</v>
      </c>
      <c r="Q43" s="11" t="str">
        <f>[39]Dezembro!$I$20</f>
        <v>*</v>
      </c>
      <c r="R43" s="11" t="str">
        <f>[39]Dezembro!$I$21</f>
        <v>*</v>
      </c>
      <c r="S43" s="11" t="str">
        <f>[39]Dezembro!$I$22</f>
        <v>*</v>
      </c>
      <c r="T43" s="120" t="str">
        <f>[39]Dezembro!$I$23</f>
        <v>*</v>
      </c>
      <c r="U43" s="120" t="str">
        <f>[39]Dezembro!$I$24</f>
        <v>*</v>
      </c>
      <c r="V43" s="120" t="str">
        <f>[39]Dezembro!$I$25</f>
        <v>*</v>
      </c>
      <c r="W43" s="120" t="str">
        <f>[39]Dezembro!$I$26</f>
        <v>*</v>
      </c>
      <c r="X43" s="120" t="str">
        <f>[39]Dezembro!$I$27</f>
        <v>*</v>
      </c>
      <c r="Y43" s="120" t="str">
        <f>[39]Dezembro!$I$28</f>
        <v>*</v>
      </c>
      <c r="Z43" s="120" t="str">
        <f>[39]Dezembro!$I$29</f>
        <v>*</v>
      </c>
      <c r="AA43" s="120" t="str">
        <f>[39]Dezembro!$I$30</f>
        <v>*</v>
      </c>
      <c r="AB43" s="120" t="str">
        <f>[39]Dezembro!$I$31</f>
        <v>*</v>
      </c>
      <c r="AC43" s="120" t="str">
        <f>[39]Dezembro!$I$32</f>
        <v>*</v>
      </c>
      <c r="AD43" s="120" t="str">
        <f>[39]Dezembro!$I$33</f>
        <v>*</v>
      </c>
      <c r="AE43" s="120" t="str">
        <f>[39]Dezembro!$I$34</f>
        <v>*</v>
      </c>
      <c r="AF43" s="120" t="str">
        <f>[39]Dezembro!$I$35</f>
        <v>*</v>
      </c>
      <c r="AG43" s="123" t="str">
        <f>[1]Dezembro!$I$36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95" t="s">
        <v>18</v>
      </c>
      <c r="B44" s="124" t="str">
        <f>[40]Dezembro!$I$5</f>
        <v>*</v>
      </c>
      <c r="C44" s="124" t="str">
        <f>[40]Dezembro!$I$6</f>
        <v>*</v>
      </c>
      <c r="D44" s="124" t="str">
        <f>[40]Dezembro!$I$7</f>
        <v>*</v>
      </c>
      <c r="E44" s="124" t="str">
        <f>[40]Dezembro!$I$8</f>
        <v>*</v>
      </c>
      <c r="F44" s="124" t="str">
        <f>[40]Dezembro!$I$9</f>
        <v>*</v>
      </c>
      <c r="G44" s="124" t="str">
        <f>[40]Dezembro!$I$10</f>
        <v>*</v>
      </c>
      <c r="H44" s="124" t="str">
        <f>[40]Dezembro!$I$11</f>
        <v>*</v>
      </c>
      <c r="I44" s="124" t="str">
        <f>[40]Dezembro!$I$12</f>
        <v>*</v>
      </c>
      <c r="J44" s="124" t="str">
        <f>[40]Dezembro!$I$13</f>
        <v>*</v>
      </c>
      <c r="K44" s="124" t="str">
        <f>[40]Dezembro!$I$14</f>
        <v>*</v>
      </c>
      <c r="L44" s="124" t="str">
        <f>[40]Dezembro!$I$15</f>
        <v>*</v>
      </c>
      <c r="M44" s="124" t="str">
        <f>[40]Dezembro!$I$16</f>
        <v>*</v>
      </c>
      <c r="N44" s="124" t="str">
        <f>[40]Dezembro!$I$17</f>
        <v>*</v>
      </c>
      <c r="O44" s="124" t="str">
        <f>[40]Dezembro!$I$18</f>
        <v>*</v>
      </c>
      <c r="P44" s="124" t="str">
        <f>[40]Dezembro!$I$19</f>
        <v>*</v>
      </c>
      <c r="Q44" s="124" t="str">
        <f>[40]Dezembro!$I$20</f>
        <v>*</v>
      </c>
      <c r="R44" s="124" t="str">
        <f>[40]Dezembro!$I$21</f>
        <v>*</v>
      </c>
      <c r="S44" s="124" t="str">
        <f>[40]Dezembro!$I$22</f>
        <v>*</v>
      </c>
      <c r="T44" s="124" t="str">
        <f>[40]Dezembro!$I$23</f>
        <v>*</v>
      </c>
      <c r="U44" s="124" t="str">
        <f>[40]Dezembro!$I$24</f>
        <v>*</v>
      </c>
      <c r="V44" s="124" t="str">
        <f>[40]Dezembro!$I$25</f>
        <v>*</v>
      </c>
      <c r="W44" s="124" t="str">
        <f>[40]Dezembro!$I$26</f>
        <v>*</v>
      </c>
      <c r="X44" s="124" t="str">
        <f>[40]Dezembro!$I$27</f>
        <v>*</v>
      </c>
      <c r="Y44" s="124" t="str">
        <f>[40]Dezembro!$I$28</f>
        <v>*</v>
      </c>
      <c r="Z44" s="124" t="str">
        <f>[40]Dezembro!$I$29</f>
        <v>*</v>
      </c>
      <c r="AA44" s="124" t="str">
        <f>[40]Dezembro!$I$30</f>
        <v>*</v>
      </c>
      <c r="AB44" s="124" t="str">
        <f>[40]Dezembro!$I$31</f>
        <v>*</v>
      </c>
      <c r="AC44" s="124" t="str">
        <f>[40]Dezembro!$I$32</f>
        <v>*</v>
      </c>
      <c r="AD44" s="124" t="str">
        <f>[40]Dezembro!$I$33</f>
        <v>*</v>
      </c>
      <c r="AE44" s="124" t="str">
        <f>[40]Dezembro!$I$34</f>
        <v>*</v>
      </c>
      <c r="AF44" s="124" t="str">
        <f>[40]Dezembro!$I$35</f>
        <v>*</v>
      </c>
      <c r="AG44" s="123" t="str">
        <f>[1]Dezembro!$I$36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95" t="s">
        <v>148</v>
      </c>
      <c r="B45" s="124" t="str">
        <f>[41]Dezembro!$I$5</f>
        <v>*</v>
      </c>
      <c r="C45" s="124" t="str">
        <f>[41]Dezembro!$I$6</f>
        <v>*</v>
      </c>
      <c r="D45" s="124" t="str">
        <f>[41]Dezembro!$I$7</f>
        <v>*</v>
      </c>
      <c r="E45" s="124" t="str">
        <f>[41]Dezembro!$I$8</f>
        <v>*</v>
      </c>
      <c r="F45" s="124" t="str">
        <f>[41]Dezembro!$I$9</f>
        <v>*</v>
      </c>
      <c r="G45" s="124" t="str">
        <f>[41]Dezembro!$I$10</f>
        <v>*</v>
      </c>
      <c r="H45" s="124" t="str">
        <f>[41]Dezembro!$I$11</f>
        <v>*</v>
      </c>
      <c r="I45" s="124" t="str">
        <f>[41]Dezembro!$I$12</f>
        <v>*</v>
      </c>
      <c r="J45" s="124" t="str">
        <f>[41]Dezembro!$I$13</f>
        <v>*</v>
      </c>
      <c r="K45" s="124" t="str">
        <f>[41]Dezembro!$I$14</f>
        <v>*</v>
      </c>
      <c r="L45" s="124" t="str">
        <f>[41]Dezembro!$I$15</f>
        <v>*</v>
      </c>
      <c r="M45" s="124" t="str">
        <f>[41]Dezembro!$I$16</f>
        <v>*</v>
      </c>
      <c r="N45" s="124" t="str">
        <f>[41]Dezembro!$I$17</f>
        <v>*</v>
      </c>
      <c r="O45" s="124" t="str">
        <f>[41]Dezembro!$I$18</f>
        <v>*</v>
      </c>
      <c r="P45" s="124" t="str">
        <f>[41]Dezembro!$I$19</f>
        <v>*</v>
      </c>
      <c r="Q45" s="124" t="str">
        <f>[41]Dezembro!$I$20</f>
        <v>*</v>
      </c>
      <c r="R45" s="124" t="str">
        <f>[41]Dezembro!$I$21</f>
        <v>*</v>
      </c>
      <c r="S45" s="124" t="str">
        <f>[41]Dezembro!$I$22</f>
        <v>*</v>
      </c>
      <c r="T45" s="120" t="str">
        <f>[41]Dezembro!$I$23</f>
        <v>*</v>
      </c>
      <c r="U45" s="120" t="str">
        <f>[41]Dezembro!$I$24</f>
        <v>*</v>
      </c>
      <c r="V45" s="120" t="str">
        <f>[41]Dezembro!$I$25</f>
        <v>*</v>
      </c>
      <c r="W45" s="120" t="str">
        <f>[41]Dezembro!$I$26</f>
        <v>*</v>
      </c>
      <c r="X45" s="120" t="str">
        <f>[41]Dezembro!$I$27</f>
        <v>*</v>
      </c>
      <c r="Y45" s="120" t="str">
        <f>[41]Dezembro!$I$28</f>
        <v>*</v>
      </c>
      <c r="Z45" s="120" t="str">
        <f>[41]Dezembro!$I$29</f>
        <v>*</v>
      </c>
      <c r="AA45" s="120" t="str">
        <f>[41]Dezembro!$I$30</f>
        <v>*</v>
      </c>
      <c r="AB45" s="120" t="str">
        <f>[41]Dezembro!$I$31</f>
        <v>*</v>
      </c>
      <c r="AC45" s="120" t="str">
        <f>[41]Dezembro!$I$32</f>
        <v>*</v>
      </c>
      <c r="AD45" s="120" t="str">
        <f>[41]Dezembro!$I$33</f>
        <v>*</v>
      </c>
      <c r="AE45" s="120" t="str">
        <f>[41]Dezembro!$I$34</f>
        <v>*</v>
      </c>
      <c r="AF45" s="120" t="str">
        <f>[41]Dezembro!$I$35</f>
        <v>*</v>
      </c>
      <c r="AG45" s="123" t="str">
        <f>[1]Dezembro!$I$36</f>
        <v>*</v>
      </c>
      <c r="AI45" t="s">
        <v>35</v>
      </c>
      <c r="AJ45" t="s">
        <v>35</v>
      </c>
      <c r="AK45" t="s">
        <v>35</v>
      </c>
      <c r="AL45" t="s">
        <v>215</v>
      </c>
    </row>
    <row r="46" spans="1:39" x14ac:dyDescent="0.2">
      <c r="A46" s="95" t="s">
        <v>19</v>
      </c>
      <c r="B46" s="124" t="str">
        <f>[42]Dezembro!$I$5</f>
        <v>*</v>
      </c>
      <c r="C46" s="124" t="str">
        <f>[42]Dezembro!$I$6</f>
        <v>*</v>
      </c>
      <c r="D46" s="124" t="str">
        <f>[42]Dezembro!$I$7</f>
        <v>*</v>
      </c>
      <c r="E46" s="124" t="str">
        <f>[42]Dezembro!$I$8</f>
        <v>*</v>
      </c>
      <c r="F46" s="124" t="str">
        <f>[42]Dezembro!$I$9</f>
        <v>*</v>
      </c>
      <c r="G46" s="124" t="str">
        <f>[42]Dezembro!$I$10</f>
        <v>*</v>
      </c>
      <c r="H46" s="124" t="str">
        <f>[42]Dezembro!$I$11</f>
        <v>*</v>
      </c>
      <c r="I46" s="124" t="str">
        <f>[42]Dezembro!$I$12</f>
        <v>*</v>
      </c>
      <c r="J46" s="124" t="str">
        <f>[42]Dezembro!$I$13</f>
        <v>*</v>
      </c>
      <c r="K46" s="124" t="str">
        <f>[42]Dezembro!$I$14</f>
        <v>*</v>
      </c>
      <c r="L46" s="124" t="str">
        <f>[42]Dezembro!$I$15</f>
        <v>*</v>
      </c>
      <c r="M46" s="124" t="str">
        <f>[42]Dezembro!$I$16</f>
        <v>*</v>
      </c>
      <c r="N46" s="124" t="str">
        <f>[42]Dezembro!$I$17</f>
        <v>*</v>
      </c>
      <c r="O46" s="124" t="str">
        <f>[42]Dezembro!$I$18</f>
        <v>*</v>
      </c>
      <c r="P46" s="124" t="str">
        <f>[42]Dezembro!$I$19</f>
        <v>*</v>
      </c>
      <c r="Q46" s="124" t="str">
        <f>[42]Dezembro!$I$20</f>
        <v>*</v>
      </c>
      <c r="R46" s="124" t="str">
        <f>[42]Dezembro!$I$21</f>
        <v>*</v>
      </c>
      <c r="S46" s="124" t="str">
        <f>[42]Dezembro!$I$22</f>
        <v>*</v>
      </c>
      <c r="T46" s="124" t="str">
        <f>[42]Dezembro!$I$23</f>
        <v>*</v>
      </c>
      <c r="U46" s="124" t="str">
        <f>[42]Dezembro!$I$24</f>
        <v>*</v>
      </c>
      <c r="V46" s="124" t="str">
        <f>[42]Dezembro!$I$25</f>
        <v>*</v>
      </c>
      <c r="W46" s="124" t="str">
        <f>[42]Dezembro!$I$26</f>
        <v>*</v>
      </c>
      <c r="X46" s="124" t="str">
        <f>[42]Dezembro!$I$27</f>
        <v>*</v>
      </c>
      <c r="Y46" s="124" t="str">
        <f>[42]Dezembro!$I$28</f>
        <v>*</v>
      </c>
      <c r="Z46" s="124" t="str">
        <f>[42]Dezembro!$I$29</f>
        <v>*</v>
      </c>
      <c r="AA46" s="124" t="str">
        <f>[42]Dezembro!$I$30</f>
        <v>*</v>
      </c>
      <c r="AB46" s="124" t="str">
        <f>[42]Dezembro!$I$31</f>
        <v>*</v>
      </c>
      <c r="AC46" s="124" t="str">
        <f>[42]Dezembro!$I$32</f>
        <v>*</v>
      </c>
      <c r="AD46" s="124" t="str">
        <f>[42]Dezembro!$I$33</f>
        <v>*</v>
      </c>
      <c r="AE46" s="124" t="str">
        <f>[42]Dezembro!$I$34</f>
        <v>*</v>
      </c>
      <c r="AF46" s="124" t="str">
        <f>[42]Dezembro!$I$35</f>
        <v>*</v>
      </c>
      <c r="AG46" s="123" t="str">
        <f>[1]Dezembro!$I$36</f>
        <v>*</v>
      </c>
      <c r="AH46" s="12" t="s">
        <v>35</v>
      </c>
      <c r="AJ46" t="s">
        <v>35</v>
      </c>
    </row>
    <row r="47" spans="1:39" x14ac:dyDescent="0.2">
      <c r="A47" s="95" t="s">
        <v>23</v>
      </c>
      <c r="B47" s="124" t="str">
        <f>[43]Dezembro!$I$5</f>
        <v>*</v>
      </c>
      <c r="C47" s="124" t="str">
        <f>[43]Dezembro!$I$6</f>
        <v>*</v>
      </c>
      <c r="D47" s="124" t="str">
        <f>[43]Dezembro!$I$7</f>
        <v>*</v>
      </c>
      <c r="E47" s="124" t="str">
        <f>[43]Dezembro!$I$8</f>
        <v>*</v>
      </c>
      <c r="F47" s="124" t="str">
        <f>[43]Dezembro!$I$9</f>
        <v>*</v>
      </c>
      <c r="G47" s="124" t="str">
        <f>[43]Dezembro!$I$10</f>
        <v>*</v>
      </c>
      <c r="H47" s="124" t="str">
        <f>[43]Dezembro!$I$11</f>
        <v>*</v>
      </c>
      <c r="I47" s="124" t="str">
        <f>[43]Dezembro!$I$12</f>
        <v>*</v>
      </c>
      <c r="J47" s="124" t="str">
        <f>[43]Dezembro!$I$13</f>
        <v>*</v>
      </c>
      <c r="K47" s="124" t="str">
        <f>[43]Dezembro!$I$14</f>
        <v>*</v>
      </c>
      <c r="L47" s="124" t="str">
        <f>[43]Dezembro!$I$15</f>
        <v>*</v>
      </c>
      <c r="M47" s="124" t="str">
        <f>[43]Dezembro!$I$16</f>
        <v>*</v>
      </c>
      <c r="N47" s="124" t="str">
        <f>[43]Dezembro!$I$17</f>
        <v>*</v>
      </c>
      <c r="O47" s="124" t="str">
        <f>[43]Dezembro!$I$18</f>
        <v>*</v>
      </c>
      <c r="P47" s="124" t="str">
        <f>[43]Dezembro!$I$19</f>
        <v>*</v>
      </c>
      <c r="Q47" s="124" t="str">
        <f>[43]Dezembro!$I$20</f>
        <v>*</v>
      </c>
      <c r="R47" s="124" t="str">
        <f>[43]Dezembro!$I$21</f>
        <v>*</v>
      </c>
      <c r="S47" s="124" t="str">
        <f>[43]Dezembro!$I$22</f>
        <v>*</v>
      </c>
      <c r="T47" s="124" t="str">
        <f>[43]Dezembro!$I$23</f>
        <v>*</v>
      </c>
      <c r="U47" s="124" t="str">
        <f>[43]Dezembro!$I$24</f>
        <v>*</v>
      </c>
      <c r="V47" s="124" t="str">
        <f>[43]Dezembro!$I$25</f>
        <v>*</v>
      </c>
      <c r="W47" s="124" t="str">
        <f>[43]Dezembro!$I$26</f>
        <v>*</v>
      </c>
      <c r="X47" s="124" t="str">
        <f>[43]Dezembro!$I$27</f>
        <v>*</v>
      </c>
      <c r="Y47" s="124" t="str">
        <f>[43]Dezembro!$I$28</f>
        <v>*</v>
      </c>
      <c r="Z47" s="124" t="str">
        <f>[43]Dezembro!$I$29</f>
        <v>*</v>
      </c>
      <c r="AA47" s="124" t="str">
        <f>[43]Dezembro!$I$30</f>
        <v>*</v>
      </c>
      <c r="AB47" s="124" t="str">
        <f>[43]Dezembro!$I$31</f>
        <v>*</v>
      </c>
      <c r="AC47" s="124" t="str">
        <f>[43]Dezembro!$I$32</f>
        <v>*</v>
      </c>
      <c r="AD47" s="124" t="str">
        <f>[43]Dezembro!$I$33</f>
        <v>*</v>
      </c>
      <c r="AE47" s="124" t="str">
        <f>[43]Dezembro!$I$34</f>
        <v>*</v>
      </c>
      <c r="AF47" s="124" t="str">
        <f>[43]Dezembro!$I$35</f>
        <v>*</v>
      </c>
      <c r="AG47" s="123" t="str">
        <f>[1]Dezembro!$I$36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95" t="s">
        <v>34</v>
      </c>
      <c r="B48" s="124" t="str">
        <f>[44]Dezembro!$I$5</f>
        <v>*</v>
      </c>
      <c r="C48" s="124" t="str">
        <f>[44]Dezembro!$I$6</f>
        <v>*</v>
      </c>
      <c r="D48" s="124" t="str">
        <f>[44]Dezembro!$I$7</f>
        <v>*</v>
      </c>
      <c r="E48" s="124" t="str">
        <f>[44]Dezembro!$I$8</f>
        <v>*</v>
      </c>
      <c r="F48" s="124" t="str">
        <f>[44]Dezembro!$I$9</f>
        <v>*</v>
      </c>
      <c r="G48" s="124" t="str">
        <f>[44]Dezembro!$I$10</f>
        <v>*</v>
      </c>
      <c r="H48" s="124" t="str">
        <f>[44]Dezembro!$I$11</f>
        <v>*</v>
      </c>
      <c r="I48" s="124" t="str">
        <f>[44]Dezembro!$I$12</f>
        <v>*</v>
      </c>
      <c r="J48" s="124" t="str">
        <f>[44]Dezembro!$I$13</f>
        <v>*</v>
      </c>
      <c r="K48" s="124" t="str">
        <f>[44]Dezembro!$I$14</f>
        <v>*</v>
      </c>
      <c r="L48" s="124" t="str">
        <f>[44]Dezembro!$I$15</f>
        <v>*</v>
      </c>
      <c r="M48" s="124" t="str">
        <f>[44]Dezembro!$I$16</f>
        <v>*</v>
      </c>
      <c r="N48" s="124" t="str">
        <f>[44]Dezembro!$I$17</f>
        <v>*</v>
      </c>
      <c r="O48" s="124" t="str">
        <f>[44]Dezembro!$I$18</f>
        <v>*</v>
      </c>
      <c r="P48" s="124" t="str">
        <f>[44]Dezembro!$I$19</f>
        <v>*</v>
      </c>
      <c r="Q48" s="124" t="str">
        <f>[44]Dezembro!$I$20</f>
        <v>*</v>
      </c>
      <c r="R48" s="124" t="str">
        <f>[44]Dezembro!$I$21</f>
        <v>*</v>
      </c>
      <c r="S48" s="124" t="str">
        <f>[44]Dezembro!$I$22</f>
        <v>*</v>
      </c>
      <c r="T48" s="124" t="str">
        <f>[44]Dezembro!$I$23</f>
        <v>*</v>
      </c>
      <c r="U48" s="124" t="str">
        <f>[44]Dezembro!$I$24</f>
        <v>*</v>
      </c>
      <c r="V48" s="124" t="str">
        <f>[44]Dezembro!$I$25</f>
        <v>*</v>
      </c>
      <c r="W48" s="124" t="str">
        <f>[44]Dezembro!$I$26</f>
        <v>*</v>
      </c>
      <c r="X48" s="124" t="str">
        <f>[44]Dezembro!$I$27</f>
        <v>*</v>
      </c>
      <c r="Y48" s="124" t="str">
        <f>[44]Dezembro!$I$28</f>
        <v>*</v>
      </c>
      <c r="Z48" s="124" t="str">
        <f>[44]Dezembro!$I$29</f>
        <v>*</v>
      </c>
      <c r="AA48" s="124" t="str">
        <f>[44]Dezembro!$I$30</f>
        <v>*</v>
      </c>
      <c r="AB48" s="124" t="str">
        <f>[44]Dezembro!$I$31</f>
        <v>*</v>
      </c>
      <c r="AC48" s="124" t="str">
        <f>[44]Dezembro!$I$32</f>
        <v>*</v>
      </c>
      <c r="AD48" s="124" t="str">
        <f>[44]Dezembro!$I$33</f>
        <v>*</v>
      </c>
      <c r="AE48" s="124" t="str">
        <f>[44]Dezembro!$I$34</f>
        <v>*</v>
      </c>
      <c r="AF48" s="124" t="str">
        <f>[44]Dezembro!$I$35</f>
        <v>*</v>
      </c>
      <c r="AG48" s="123" t="str">
        <f>[1]Dezembro!$I$36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96" t="s">
        <v>20</v>
      </c>
      <c r="B49" s="120" t="str">
        <f>[45]Dezembro!$I$5</f>
        <v>*</v>
      </c>
      <c r="C49" s="120" t="str">
        <f>[45]Dezembro!$I$6</f>
        <v>*</v>
      </c>
      <c r="D49" s="120" t="str">
        <f>[45]Dezembro!$I$7</f>
        <v>*</v>
      </c>
      <c r="E49" s="120" t="str">
        <f>[45]Dezembro!$I$8</f>
        <v>*</v>
      </c>
      <c r="F49" s="120" t="str">
        <f>[45]Dezembro!$I$9</f>
        <v>*</v>
      </c>
      <c r="G49" s="120" t="str">
        <f>[45]Dezembro!$I$10</f>
        <v>*</v>
      </c>
      <c r="H49" s="120" t="str">
        <f>[45]Dezembro!$I$11</f>
        <v>*</v>
      </c>
      <c r="I49" s="120" t="str">
        <f>[45]Dezembro!$I$12</f>
        <v>*</v>
      </c>
      <c r="J49" s="120" t="str">
        <f>[45]Dezembro!$I$13</f>
        <v>*</v>
      </c>
      <c r="K49" s="120" t="str">
        <f>[45]Dezembro!$I$14</f>
        <v>*</v>
      </c>
      <c r="L49" s="120" t="str">
        <f>[45]Dezembro!$I$15</f>
        <v>*</v>
      </c>
      <c r="M49" s="120" t="str">
        <f>[45]Dezembro!$I$16</f>
        <v>*</v>
      </c>
      <c r="N49" s="120" t="str">
        <f>[45]Dezembro!$I$17</f>
        <v>*</v>
      </c>
      <c r="O49" s="120" t="str">
        <f>[45]Dezembro!$I$18</f>
        <v>*</v>
      </c>
      <c r="P49" s="120" t="str">
        <f>[45]Dezembro!$I$19</f>
        <v>*</v>
      </c>
      <c r="Q49" s="120" t="str">
        <f>[45]Dezembro!$I$20</f>
        <v>*</v>
      </c>
      <c r="R49" s="120" t="str">
        <f>[45]Dezembro!$I$21</f>
        <v>*</v>
      </c>
      <c r="S49" s="120" t="str">
        <f>[45]Dezembro!$I$22</f>
        <v>*</v>
      </c>
      <c r="T49" s="120" t="str">
        <f>[45]Dezembro!$I$23</f>
        <v>*</v>
      </c>
      <c r="U49" s="120" t="str">
        <f>[45]Dezembro!$I$24</f>
        <v>*</v>
      </c>
      <c r="V49" s="120" t="str">
        <f>[45]Dezembro!$I$25</f>
        <v>*</v>
      </c>
      <c r="W49" s="120" t="str">
        <f>[45]Dezembro!$I$26</f>
        <v>*</v>
      </c>
      <c r="X49" s="120" t="str">
        <f>[45]Dezembro!$I$27</f>
        <v>*</v>
      </c>
      <c r="Y49" s="120" t="str">
        <f>[45]Dezembro!$I$28</f>
        <v>*</v>
      </c>
      <c r="Z49" s="120" t="str">
        <f>[45]Dezembro!$I$29</f>
        <v>*</v>
      </c>
      <c r="AA49" s="120" t="str">
        <f>[45]Dezembro!$I$30</f>
        <v>*</v>
      </c>
      <c r="AB49" s="120" t="str">
        <f>[45]Dezembro!$I$31</f>
        <v>*</v>
      </c>
      <c r="AC49" s="120" t="str">
        <f>[45]Dezembro!$I$32</f>
        <v>*</v>
      </c>
      <c r="AD49" s="120" t="str">
        <f>[45]Dezembro!$I$33</f>
        <v>*</v>
      </c>
      <c r="AE49" s="120" t="str">
        <f>[45]Dezembro!$I$34</f>
        <v>*</v>
      </c>
      <c r="AF49" s="120" t="str">
        <f>[45]Dezembro!$I$35</f>
        <v>*</v>
      </c>
      <c r="AG49" s="123" t="str">
        <f>[1]Dezembro!$I$36</f>
        <v>*</v>
      </c>
    </row>
    <row r="50" spans="1:38" s="5" customFormat="1" ht="17.100000000000001" customHeight="1" thickBot="1" x14ac:dyDescent="0.25">
      <c r="A50" s="97" t="s">
        <v>210</v>
      </c>
      <c r="B50" s="98" t="s">
        <v>212</v>
      </c>
      <c r="C50" s="98" t="s">
        <v>212</v>
      </c>
      <c r="D50" s="98" t="s">
        <v>212</v>
      </c>
      <c r="E50" s="98" t="s">
        <v>212</v>
      </c>
      <c r="F50" s="98" t="s">
        <v>212</v>
      </c>
      <c r="G50" s="98" t="s">
        <v>212</v>
      </c>
      <c r="H50" s="98" t="s">
        <v>212</v>
      </c>
      <c r="I50" s="98" t="s">
        <v>212</v>
      </c>
      <c r="J50" s="98" t="s">
        <v>212</v>
      </c>
      <c r="K50" s="98" t="s">
        <v>212</v>
      </c>
      <c r="L50" s="98" t="s">
        <v>212</v>
      </c>
      <c r="M50" s="98" t="s">
        <v>212</v>
      </c>
      <c r="N50" s="98" t="s">
        <v>212</v>
      </c>
      <c r="O50" s="98" t="s">
        <v>212</v>
      </c>
      <c r="P50" s="98" t="s">
        <v>212</v>
      </c>
      <c r="Q50" s="98" t="s">
        <v>212</v>
      </c>
      <c r="R50" s="98" t="s">
        <v>212</v>
      </c>
      <c r="S50" s="98" t="s">
        <v>212</v>
      </c>
      <c r="T50" s="98" t="s">
        <v>212</v>
      </c>
      <c r="U50" s="98" t="s">
        <v>212</v>
      </c>
      <c r="V50" s="98" t="s">
        <v>212</v>
      </c>
      <c r="W50" s="98" t="s">
        <v>212</v>
      </c>
      <c r="X50" s="98" t="s">
        <v>212</v>
      </c>
      <c r="Y50" s="98" t="s">
        <v>212</v>
      </c>
      <c r="Z50" s="98" t="s">
        <v>212</v>
      </c>
      <c r="AA50" s="98" t="s">
        <v>212</v>
      </c>
      <c r="AB50" s="98" t="s">
        <v>212</v>
      </c>
      <c r="AC50" s="98" t="s">
        <v>212</v>
      </c>
      <c r="AD50" s="98" t="s">
        <v>212</v>
      </c>
      <c r="AE50" s="98" t="s">
        <v>212</v>
      </c>
      <c r="AF50" s="98" t="s">
        <v>212</v>
      </c>
      <c r="AG50" s="115"/>
      <c r="AL50" s="5" t="s">
        <v>35</v>
      </c>
    </row>
    <row r="51" spans="1:38" s="8" customFormat="1" ht="13.5" thickBot="1" x14ac:dyDescent="0.25">
      <c r="A51" s="177" t="s">
        <v>209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9"/>
      <c r="AF51" s="112"/>
      <c r="AG51" s="117" t="s">
        <v>212</v>
      </c>
      <c r="AL51" s="8" t="s">
        <v>35</v>
      </c>
    </row>
    <row r="52" spans="1:38" x14ac:dyDescent="0.2">
      <c r="A52" s="46"/>
      <c r="B52" s="47"/>
      <c r="C52" s="47"/>
      <c r="D52" s="47" t="s">
        <v>87</v>
      </c>
      <c r="E52" s="47"/>
      <c r="F52" s="47"/>
      <c r="G52" s="47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4"/>
      <c r="AE52" s="60" t="s">
        <v>35</v>
      </c>
      <c r="AF52" s="60"/>
      <c r="AG52" s="86"/>
    </row>
    <row r="53" spans="1:38" x14ac:dyDescent="0.2">
      <c r="A53" s="46"/>
      <c r="B53" s="48" t="s">
        <v>88</v>
      </c>
      <c r="C53" s="48"/>
      <c r="D53" s="48"/>
      <c r="E53" s="48"/>
      <c r="F53" s="48"/>
      <c r="G53" s="48"/>
      <c r="H53" s="48"/>
      <c r="I53" s="48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148"/>
      <c r="U53" s="148"/>
      <c r="V53" s="148"/>
      <c r="W53" s="148"/>
      <c r="X53" s="148"/>
      <c r="Y53" s="84"/>
      <c r="Z53" s="84"/>
      <c r="AA53" s="84"/>
      <c r="AB53" s="84"/>
      <c r="AC53" s="84"/>
      <c r="AD53" s="84"/>
      <c r="AE53" s="84"/>
      <c r="AF53" s="109"/>
      <c r="AG53" s="86"/>
      <c r="AL53" t="s">
        <v>35</v>
      </c>
    </row>
    <row r="54" spans="1:38" x14ac:dyDescent="0.2">
      <c r="A54" s="49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/>
      <c r="N54" s="85"/>
      <c r="O54" s="85"/>
      <c r="P54" s="85"/>
      <c r="Q54" s="84"/>
      <c r="R54" s="84"/>
      <c r="S54" s="84"/>
      <c r="T54" s="143"/>
      <c r="U54" s="143"/>
      <c r="V54" s="143"/>
      <c r="W54" s="143"/>
      <c r="X54" s="143"/>
      <c r="Y54" s="84"/>
      <c r="Z54" s="84"/>
      <c r="AA54" s="84"/>
      <c r="AB54" s="84"/>
      <c r="AC54" s="84"/>
      <c r="AD54" s="54"/>
      <c r="AE54" s="54"/>
      <c r="AF54" s="54"/>
      <c r="AG54" s="86"/>
    </row>
    <row r="55" spans="1:38" x14ac:dyDescent="0.2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4"/>
      <c r="AE55" s="54"/>
      <c r="AF55" s="54"/>
      <c r="AG55" s="86"/>
    </row>
    <row r="56" spans="1:38" x14ac:dyDescent="0.2">
      <c r="A56" s="49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4"/>
      <c r="AF56" s="54"/>
      <c r="AG56" s="86"/>
    </row>
    <row r="57" spans="1:38" x14ac:dyDescent="0.2">
      <c r="A57" s="49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5"/>
      <c r="AF57" s="55"/>
      <c r="AG57" s="86"/>
    </row>
    <row r="58" spans="1:38" ht="13.5" thickBot="1" x14ac:dyDescent="0.25">
      <c r="A58" s="61"/>
      <c r="B58" s="62"/>
      <c r="C58" s="62"/>
      <c r="D58" s="62"/>
      <c r="E58" s="62"/>
      <c r="F58" s="62"/>
      <c r="G58" s="62" t="s">
        <v>35</v>
      </c>
      <c r="H58" s="62"/>
      <c r="I58" s="62"/>
      <c r="J58" s="62"/>
      <c r="K58" s="62"/>
      <c r="L58" s="62" t="s">
        <v>35</v>
      </c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87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51" sqref="A51:F5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54" t="s">
        <v>224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68"/>
    </row>
    <row r="2" spans="1:34" s="4" customFormat="1" ht="20.100000000000001" customHeight="1" x14ac:dyDescent="0.2">
      <c r="A2" s="157" t="s">
        <v>21</v>
      </c>
      <c r="B2" s="151" t="s">
        <v>216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67"/>
      <c r="AG2" s="152"/>
      <c r="AH2" s="153"/>
    </row>
    <row r="3" spans="1:34" s="5" customFormat="1" ht="20.100000000000001" customHeight="1" x14ac:dyDescent="0.2">
      <c r="A3" s="157"/>
      <c r="B3" s="144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44">
        <f t="shared" si="0"/>
        <v>29</v>
      </c>
      <c r="AE3" s="166">
        <v>30</v>
      </c>
      <c r="AF3" s="149">
        <v>31</v>
      </c>
      <c r="AG3" s="111" t="s">
        <v>27</v>
      </c>
      <c r="AH3" s="103" t="s">
        <v>26</v>
      </c>
    </row>
    <row r="4" spans="1:34" s="5" customFormat="1" ht="20.100000000000001" customHeight="1" x14ac:dyDescent="0.2">
      <c r="A4" s="157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66"/>
      <c r="AF4" s="150"/>
      <c r="AG4" s="111" t="s">
        <v>25</v>
      </c>
      <c r="AH4" s="59" t="s">
        <v>25</v>
      </c>
    </row>
    <row r="5" spans="1:34" s="5" customFormat="1" x14ac:dyDescent="0.2">
      <c r="A5" s="57" t="s">
        <v>30</v>
      </c>
      <c r="B5" s="118">
        <f>[1]Dezembro!$J$5</f>
        <v>29.52</v>
      </c>
      <c r="C5" s="118">
        <f>[1]Dezembro!$J$6</f>
        <v>48.96</v>
      </c>
      <c r="D5" s="118">
        <f>[1]Dezembro!$J$7</f>
        <v>48.96</v>
      </c>
      <c r="E5" s="118">
        <f>[1]Dezembro!$J$8</f>
        <v>41.76</v>
      </c>
      <c r="F5" s="118">
        <f>[1]Dezembro!$J$9</f>
        <v>35.64</v>
      </c>
      <c r="G5" s="118">
        <f>[1]Dezembro!$J$10</f>
        <v>45.72</v>
      </c>
      <c r="H5" s="118">
        <f>[1]Dezembro!$J$11</f>
        <v>75.960000000000008</v>
      </c>
      <c r="I5" s="118">
        <f>[1]Dezembro!$J$12</f>
        <v>30.6</v>
      </c>
      <c r="J5" s="118">
        <f>[1]Dezembro!$J$13</f>
        <v>39.96</v>
      </c>
      <c r="K5" s="118">
        <f>[1]Dezembro!$J$14</f>
        <v>43.2</v>
      </c>
      <c r="L5" s="118">
        <f>[1]Dezembro!$J$15</f>
        <v>51.12</v>
      </c>
      <c r="M5" s="118">
        <f>[1]Dezembro!$J$16</f>
        <v>41.04</v>
      </c>
      <c r="N5" s="118">
        <f>[1]Dezembro!$J$17</f>
        <v>32.04</v>
      </c>
      <c r="O5" s="118">
        <f>[1]Dezembro!$J$18</f>
        <v>40.680000000000007</v>
      </c>
      <c r="P5" s="118">
        <f>[1]Dezembro!$J$19</f>
        <v>24.48</v>
      </c>
      <c r="Q5" s="118">
        <f>[1]Dezembro!$J$20</f>
        <v>19.079999999999998</v>
      </c>
      <c r="R5" s="118">
        <f>[1]Dezembro!$J$21</f>
        <v>20.88</v>
      </c>
      <c r="S5" s="118">
        <f>[1]Dezembro!$J$22</f>
        <v>44.28</v>
      </c>
      <c r="T5" s="118">
        <f>[1]Dezembro!$J$23</f>
        <v>20.16</v>
      </c>
      <c r="U5" s="118">
        <f>[1]Dezembro!$J$24</f>
        <v>26.28</v>
      </c>
      <c r="V5" s="118">
        <f>[1]Dezembro!$J$25</f>
        <v>23.400000000000002</v>
      </c>
      <c r="W5" s="118">
        <f>[1]Dezembro!$J$26</f>
        <v>25.2</v>
      </c>
      <c r="X5" s="118">
        <f>[1]Dezembro!$J$27</f>
        <v>20.16</v>
      </c>
      <c r="Y5" s="118">
        <f>[1]Dezembro!$J$28</f>
        <v>43.92</v>
      </c>
      <c r="Z5" s="118">
        <f>[1]Dezembro!$J$29</f>
        <v>35.64</v>
      </c>
      <c r="AA5" s="118">
        <f>[1]Dezembro!$J$30</f>
        <v>23.400000000000002</v>
      </c>
      <c r="AB5" s="118">
        <f>[1]Dezembro!$J$31</f>
        <v>20.16</v>
      </c>
      <c r="AC5" s="118">
        <f>[1]Dezembro!$J$32</f>
        <v>32.76</v>
      </c>
      <c r="AD5" s="118">
        <f>[1]Dezembro!$J$33</f>
        <v>34.92</v>
      </c>
      <c r="AE5" s="118">
        <f>[1]Dezembro!$J$34</f>
        <v>66.600000000000009</v>
      </c>
      <c r="AF5" s="118">
        <f>[1]Dezembro!$J$35</f>
        <v>37.080000000000005</v>
      </c>
      <c r="AG5" s="133">
        <f t="shared" ref="AG5" si="1">MAX(B5:AF5)</f>
        <v>75.960000000000008</v>
      </c>
      <c r="AH5" s="134">
        <f t="shared" ref="AH5" si="2">AVERAGE(B5:AF5)</f>
        <v>36.24387096774192</v>
      </c>
    </row>
    <row r="6" spans="1:34" x14ac:dyDescent="0.2">
      <c r="A6" s="57" t="s">
        <v>0</v>
      </c>
      <c r="B6" s="11">
        <f>[2]Dezembro!$J$5</f>
        <v>29.880000000000003</v>
      </c>
      <c r="C6" s="11">
        <f>[2]Dezembro!$J$6</f>
        <v>25.56</v>
      </c>
      <c r="D6" s="11">
        <f>[2]Dezembro!$J$7</f>
        <v>29.52</v>
      </c>
      <c r="E6" s="11">
        <f>[2]Dezembro!$J$8</f>
        <v>27.720000000000002</v>
      </c>
      <c r="F6" s="11">
        <f>[2]Dezembro!$J$9</f>
        <v>20.52</v>
      </c>
      <c r="G6" s="11">
        <f>[2]Dezembro!$J$10</f>
        <v>28.8</v>
      </c>
      <c r="H6" s="11">
        <f>[2]Dezembro!$J$11</f>
        <v>25.56</v>
      </c>
      <c r="I6" s="11">
        <f>[2]Dezembro!$J$12</f>
        <v>28.08</v>
      </c>
      <c r="J6" s="11">
        <f>[2]Dezembro!$J$13</f>
        <v>30.6</v>
      </c>
      <c r="K6" s="11">
        <f>[2]Dezembro!$J$14</f>
        <v>24.12</v>
      </c>
      <c r="L6" s="11">
        <f>[2]Dezembro!$J$15</f>
        <v>33.119999999999997</v>
      </c>
      <c r="M6" s="11">
        <f>[2]Dezembro!$J$16</f>
        <v>30.240000000000002</v>
      </c>
      <c r="N6" s="11">
        <f>[2]Dezembro!$J$17</f>
        <v>29.52</v>
      </c>
      <c r="O6" s="11">
        <f>[2]Dezembro!$J$18</f>
        <v>19.440000000000001</v>
      </c>
      <c r="P6" s="11">
        <f>[2]Dezembro!$J$19</f>
        <v>30.96</v>
      </c>
      <c r="Q6" s="11">
        <f>[2]Dezembro!$J$20</f>
        <v>12.24</v>
      </c>
      <c r="R6" s="11">
        <f>[2]Dezembro!$J$21</f>
        <v>31.319999999999997</v>
      </c>
      <c r="S6" s="11">
        <f>[2]Dezembro!$J$22</f>
        <v>25.92</v>
      </c>
      <c r="T6" s="11">
        <f>[2]Dezembro!$J$23</f>
        <v>0</v>
      </c>
      <c r="U6" s="11">
        <f>[2]Dezembro!$J$24</f>
        <v>15.840000000000002</v>
      </c>
      <c r="V6" s="11">
        <f>[2]Dezembro!$J$25</f>
        <v>28.44</v>
      </c>
      <c r="W6" s="11">
        <f>[2]Dezembro!$J$26</f>
        <v>32.4</v>
      </c>
      <c r="X6" s="11">
        <f>[2]Dezembro!$J$27</f>
        <v>30.240000000000002</v>
      </c>
      <c r="Y6" s="11">
        <f>[2]Dezembro!$J$28</f>
        <v>30.96</v>
      </c>
      <c r="Z6" s="11">
        <f>[2]Dezembro!$J$29</f>
        <v>28.44</v>
      </c>
      <c r="AA6" s="11">
        <f>[2]Dezembro!$J$30</f>
        <v>18.720000000000002</v>
      </c>
      <c r="AB6" s="11">
        <f>[2]Dezembro!$J$31</f>
        <v>21.96</v>
      </c>
      <c r="AC6" s="11">
        <f>[2]Dezembro!$J$32</f>
        <v>33.480000000000004</v>
      </c>
      <c r="AD6" s="11">
        <f>[2]Dezembro!$J$33</f>
        <v>19.079999999999998</v>
      </c>
      <c r="AE6" s="11">
        <f>[2]Dezembro!$J$34</f>
        <v>20.52</v>
      </c>
      <c r="AF6" s="11">
        <f>[2]Dezembro!$J$35</f>
        <v>26.28</v>
      </c>
      <c r="AG6" s="133">
        <f t="shared" ref="AG6:AG49" si="3">MAX(B6:AF6)</f>
        <v>33.480000000000004</v>
      </c>
      <c r="AH6" s="134">
        <f t="shared" ref="AH6:AH49" si="4">AVERAGE(B6:AF6)</f>
        <v>25.467096774193553</v>
      </c>
    </row>
    <row r="7" spans="1:34" x14ac:dyDescent="0.2">
      <c r="A7" s="57" t="s">
        <v>90</v>
      </c>
      <c r="B7" s="11">
        <f>[3]Dezembro!$J$5</f>
        <v>32.4</v>
      </c>
      <c r="C7" s="11">
        <f>[3]Dezembro!$J$6</f>
        <v>57.960000000000008</v>
      </c>
      <c r="D7" s="11">
        <f>[3]Dezembro!$J$7</f>
        <v>50.04</v>
      </c>
      <c r="E7" s="11">
        <f>[3]Dezembro!$J$8</f>
        <v>48.96</v>
      </c>
      <c r="F7" s="11">
        <f>[3]Dezembro!$J$9</f>
        <v>33.480000000000004</v>
      </c>
      <c r="G7" s="11">
        <f>[3]Dezembro!$J$10</f>
        <v>48.24</v>
      </c>
      <c r="H7" s="11">
        <f>[3]Dezembro!$J$11</f>
        <v>27</v>
      </c>
      <c r="I7" s="11">
        <f>[3]Dezembro!$J$12</f>
        <v>29.16</v>
      </c>
      <c r="J7" s="11">
        <f>[3]Dezembro!$J$13</f>
        <v>35.28</v>
      </c>
      <c r="K7" s="11">
        <f>[3]Dezembro!$J$14</f>
        <v>37.080000000000005</v>
      </c>
      <c r="L7" s="11">
        <f>[3]Dezembro!$J$15</f>
        <v>35.64</v>
      </c>
      <c r="M7" s="11">
        <f>[3]Dezembro!$J$16</f>
        <v>47.88</v>
      </c>
      <c r="N7" s="11">
        <f>[3]Dezembro!$J$17</f>
        <v>44.28</v>
      </c>
      <c r="O7" s="11">
        <f>[3]Dezembro!$J$18</f>
        <v>30.96</v>
      </c>
      <c r="P7" s="11">
        <f>[3]Dezembro!$J$19</f>
        <v>33.119999999999997</v>
      </c>
      <c r="Q7" s="11">
        <f>[3]Dezembro!$J$20</f>
        <v>26.64</v>
      </c>
      <c r="R7" s="11">
        <f>[3]Dezembro!$J$21</f>
        <v>25.2</v>
      </c>
      <c r="S7" s="11">
        <f>[3]Dezembro!$J$22</f>
        <v>50.04</v>
      </c>
      <c r="T7" s="11">
        <f>[3]Dezembro!$J$23</f>
        <v>24.840000000000003</v>
      </c>
      <c r="U7" s="11">
        <f>[3]Dezembro!$J$24</f>
        <v>24.840000000000003</v>
      </c>
      <c r="V7" s="11">
        <f>[3]Dezembro!$J$25</f>
        <v>48.6</v>
      </c>
      <c r="W7" s="11">
        <f>[3]Dezembro!$J$26</f>
        <v>42.84</v>
      </c>
      <c r="X7" s="11">
        <f>[3]Dezembro!$J$27</f>
        <v>30.240000000000002</v>
      </c>
      <c r="Y7" s="11">
        <f>[3]Dezembro!$J$28</f>
        <v>30.6</v>
      </c>
      <c r="Z7" s="11">
        <f>[3]Dezembro!$J$29</f>
        <v>29.16</v>
      </c>
      <c r="AA7" s="11">
        <f>[3]Dezembro!$J$30</f>
        <v>22.68</v>
      </c>
      <c r="AB7" s="11">
        <f>[3]Dezembro!$J$31</f>
        <v>20.52</v>
      </c>
      <c r="AC7" s="11">
        <f>[3]Dezembro!$J$32</f>
        <v>57.960000000000008</v>
      </c>
      <c r="AD7" s="11">
        <f>[3]Dezembro!$J$33</f>
        <v>25.56</v>
      </c>
      <c r="AE7" s="11">
        <f>[3]Dezembro!$J$34</f>
        <v>28.44</v>
      </c>
      <c r="AF7" s="11">
        <f>[3]Dezembro!$J$35</f>
        <v>26.28</v>
      </c>
      <c r="AG7" s="133">
        <f t="shared" si="3"/>
        <v>57.960000000000008</v>
      </c>
      <c r="AH7" s="134">
        <f t="shared" si="4"/>
        <v>35.674838709677424</v>
      </c>
    </row>
    <row r="8" spans="1:34" x14ac:dyDescent="0.2">
      <c r="A8" s="57" t="s">
        <v>1</v>
      </c>
      <c r="B8" s="11">
        <f>[4]Dezembro!$J$5</f>
        <v>38.880000000000003</v>
      </c>
      <c r="C8" s="11">
        <f>[4]Dezembro!$J$6</f>
        <v>38.880000000000003</v>
      </c>
      <c r="D8" s="11">
        <f>[4]Dezembro!$J$7</f>
        <v>34.92</v>
      </c>
      <c r="E8" s="11">
        <f>[4]Dezembro!$J$8</f>
        <v>31.680000000000003</v>
      </c>
      <c r="F8" s="11">
        <f>[4]Dezembro!$J$9</f>
        <v>49.32</v>
      </c>
      <c r="G8" s="11">
        <f>[4]Dezembro!$J$10</f>
        <v>49.32</v>
      </c>
      <c r="H8" s="11">
        <f>[4]Dezembro!$J$11</f>
        <v>32.76</v>
      </c>
      <c r="I8" s="11">
        <f>[4]Dezembro!$J$12</f>
        <v>27</v>
      </c>
      <c r="J8" s="11">
        <f>[4]Dezembro!$J$13</f>
        <v>30.96</v>
      </c>
      <c r="K8" s="11">
        <f>[4]Dezembro!$J$14</f>
        <v>48.6</v>
      </c>
      <c r="L8" s="11">
        <f>[4]Dezembro!$J$15</f>
        <v>36.36</v>
      </c>
      <c r="M8" s="11">
        <f>[4]Dezembro!$J$16</f>
        <v>39.24</v>
      </c>
      <c r="N8" s="11">
        <f>[4]Dezembro!$J$17</f>
        <v>25.2</v>
      </c>
      <c r="O8" s="11">
        <f>[4]Dezembro!$J$18</f>
        <v>20.52</v>
      </c>
      <c r="P8" s="11">
        <f>[4]Dezembro!$J$19</f>
        <v>23.040000000000003</v>
      </c>
      <c r="Q8" s="11">
        <f>[4]Dezembro!$J$20</f>
        <v>32.4</v>
      </c>
      <c r="R8" s="11">
        <f>[4]Dezembro!$J$21</f>
        <v>37.800000000000004</v>
      </c>
      <c r="S8" s="11">
        <f>[4]Dezembro!$J$22</f>
        <v>27</v>
      </c>
      <c r="T8" s="11">
        <f>[4]Dezembro!$J$23</f>
        <v>33.119999999999997</v>
      </c>
      <c r="U8" s="11">
        <f>[4]Dezembro!$J$24</f>
        <v>19.8</v>
      </c>
      <c r="V8" s="11">
        <f>[4]Dezembro!$J$25</f>
        <v>21.96</v>
      </c>
      <c r="W8" s="11">
        <f>[4]Dezembro!$J$26</f>
        <v>21.240000000000002</v>
      </c>
      <c r="X8" s="11">
        <f>[4]Dezembro!$J$27</f>
        <v>24.12</v>
      </c>
      <c r="Y8" s="11">
        <f>[4]Dezembro!$J$28</f>
        <v>45</v>
      </c>
      <c r="Z8" s="11">
        <f>[4]Dezembro!$J$29</f>
        <v>35.28</v>
      </c>
      <c r="AA8" s="11">
        <f>[4]Dezembro!$J$30</f>
        <v>21.240000000000002</v>
      </c>
      <c r="AB8" s="11">
        <f>[4]Dezembro!$J$31</f>
        <v>21.96</v>
      </c>
      <c r="AC8" s="11">
        <f>[4]Dezembro!$J$32</f>
        <v>34.56</v>
      </c>
      <c r="AD8" s="11">
        <f>[4]Dezembro!$J$33</f>
        <v>25.92</v>
      </c>
      <c r="AE8" s="11">
        <f>[4]Dezembro!$J$34</f>
        <v>21.6</v>
      </c>
      <c r="AF8" s="11">
        <f>[4]Dezembro!$J$35</f>
        <v>32.4</v>
      </c>
      <c r="AG8" s="133">
        <f t="shared" si="3"/>
        <v>49.32</v>
      </c>
      <c r="AH8" s="134">
        <f t="shared" si="4"/>
        <v>31.679999999999993</v>
      </c>
    </row>
    <row r="9" spans="1:34" hidden="1" x14ac:dyDescent="0.2">
      <c r="A9" s="129" t="s">
        <v>153</v>
      </c>
      <c r="B9" s="11" t="str">
        <f>[5]Dezembro!$J$5</f>
        <v>*</v>
      </c>
      <c r="C9" s="11" t="str">
        <f>[5]Dezembro!$J$6</f>
        <v>*</v>
      </c>
      <c r="D9" s="11" t="str">
        <f>[5]Dezembro!$J$7</f>
        <v>*</v>
      </c>
      <c r="E9" s="11" t="str">
        <f>[5]Dezembro!$J$8</f>
        <v>*</v>
      </c>
      <c r="F9" s="11" t="str">
        <f>[5]Dezembro!$J$9</f>
        <v>*</v>
      </c>
      <c r="G9" s="11" t="str">
        <f>[5]Dezembro!$J$10</f>
        <v>*</v>
      </c>
      <c r="H9" s="11" t="str">
        <f>[5]Dezembro!$J$11</f>
        <v>*</v>
      </c>
      <c r="I9" s="11" t="str">
        <f>[5]Dezembro!$J$12</f>
        <v>*</v>
      </c>
      <c r="J9" s="11" t="str">
        <f>[5]Dezembro!$J$13</f>
        <v>*</v>
      </c>
      <c r="K9" s="11" t="str">
        <f>[5]Dezembro!$J$14</f>
        <v>*</v>
      </c>
      <c r="L9" s="11" t="str">
        <f>[5]Dezembro!$J$15</f>
        <v>*</v>
      </c>
      <c r="M9" s="11" t="str">
        <f>[5]Dezembro!$J$16</f>
        <v>*</v>
      </c>
      <c r="N9" s="11" t="str">
        <f>[5]Dezembro!$J$17</f>
        <v>*</v>
      </c>
      <c r="O9" s="11" t="str">
        <f>[5]Dezembro!$J$18</f>
        <v>*</v>
      </c>
      <c r="P9" s="11" t="str">
        <f>[5]Dezembro!$J$19</f>
        <v>*</v>
      </c>
      <c r="Q9" s="11" t="str">
        <f>[5]Dezembro!$J$20</f>
        <v>*</v>
      </c>
      <c r="R9" s="11" t="str">
        <f>[5]Dezembro!$J$21</f>
        <v>*</v>
      </c>
      <c r="S9" s="11" t="str">
        <f>[5]Dezembro!$J$22</f>
        <v>*</v>
      </c>
      <c r="T9" s="11" t="str">
        <f>[5]Dezembro!$J$23</f>
        <v>*</v>
      </c>
      <c r="U9" s="11" t="str">
        <f>[5]Dezembro!$J$24</f>
        <v>*</v>
      </c>
      <c r="V9" s="11" t="str">
        <f>[5]Dezembro!$J$25</f>
        <v>*</v>
      </c>
      <c r="W9" s="11" t="str">
        <f>[5]Dezembro!$J$26</f>
        <v>*</v>
      </c>
      <c r="X9" s="11" t="str">
        <f>[5]Dezembro!$J$27</f>
        <v>*</v>
      </c>
      <c r="Y9" s="11" t="str">
        <f>[5]Dezembro!$J$28</f>
        <v>*</v>
      </c>
      <c r="Z9" s="11" t="str">
        <f>[5]Dezembro!$J$29</f>
        <v>*</v>
      </c>
      <c r="AA9" s="11" t="str">
        <f>[5]Dezembro!$J$30</f>
        <v>*</v>
      </c>
      <c r="AB9" s="11" t="str">
        <f>[5]Dezembro!$J$31</f>
        <v>*</v>
      </c>
      <c r="AC9" s="11" t="str">
        <f>[5]Dezembro!$J$32</f>
        <v>*</v>
      </c>
      <c r="AD9" s="11" t="str">
        <f>[5]Dezembro!$J$33</f>
        <v>*</v>
      </c>
      <c r="AE9" s="11" t="str">
        <f>[5]Dezembro!$J$34</f>
        <v>*</v>
      </c>
      <c r="AF9" s="11" t="str">
        <f>[5]Dezembro!$J$35</f>
        <v>*</v>
      </c>
      <c r="AG9" s="133">
        <f t="shared" si="3"/>
        <v>0</v>
      </c>
      <c r="AH9" s="134" t="e">
        <f t="shared" si="4"/>
        <v>#DIV/0!</v>
      </c>
    </row>
    <row r="10" spans="1:34" x14ac:dyDescent="0.2">
      <c r="A10" s="57" t="s">
        <v>97</v>
      </c>
      <c r="B10" s="11">
        <f>[6]Dezembro!$J$5</f>
        <v>34.200000000000003</v>
      </c>
      <c r="C10" s="11">
        <f>[6]Dezembro!$J$6</f>
        <v>35.64</v>
      </c>
      <c r="D10" s="11">
        <f>[6]Dezembro!$J$7</f>
        <v>36</v>
      </c>
      <c r="E10" s="11">
        <f>[6]Dezembro!$J$8</f>
        <v>33.480000000000004</v>
      </c>
      <c r="F10" s="11">
        <f>[6]Dezembro!$J$9</f>
        <v>31.319999999999997</v>
      </c>
      <c r="G10" s="11">
        <f>[6]Dezembro!$J$10</f>
        <v>47.88</v>
      </c>
      <c r="H10" s="11">
        <f>[6]Dezembro!$J$11</f>
        <v>30.6</v>
      </c>
      <c r="I10" s="11">
        <f>[6]Dezembro!$J$12</f>
        <v>55.800000000000004</v>
      </c>
      <c r="J10" s="11">
        <f>[6]Dezembro!$J$13</f>
        <v>39.6</v>
      </c>
      <c r="K10" s="11">
        <f>[6]Dezembro!$J$14</f>
        <v>40.680000000000007</v>
      </c>
      <c r="L10" s="11">
        <f>[6]Dezembro!$J$15</f>
        <v>43.56</v>
      </c>
      <c r="M10" s="11">
        <f>[6]Dezembro!$J$16</f>
        <v>38.880000000000003</v>
      </c>
      <c r="N10" s="11">
        <f>[6]Dezembro!$J$17</f>
        <v>47.88</v>
      </c>
      <c r="O10" s="11">
        <f>[6]Dezembro!$J$18</f>
        <v>38.159999999999997</v>
      </c>
      <c r="P10" s="11">
        <f>[6]Dezembro!$J$19</f>
        <v>26.28</v>
      </c>
      <c r="Q10" s="11">
        <f>[6]Dezembro!$J$20</f>
        <v>45.36</v>
      </c>
      <c r="R10" s="11">
        <f>[6]Dezembro!$J$21</f>
        <v>26.64</v>
      </c>
      <c r="S10" s="11">
        <f>[6]Dezembro!$J$22</f>
        <v>33.480000000000004</v>
      </c>
      <c r="T10" s="11">
        <f>[6]Dezembro!$J$23</f>
        <v>25.92</v>
      </c>
      <c r="U10" s="11">
        <f>[6]Dezembro!$J$24</f>
        <v>31.680000000000003</v>
      </c>
      <c r="V10" s="11">
        <f>[6]Dezembro!$J$25</f>
        <v>35.28</v>
      </c>
      <c r="W10" s="11">
        <f>[6]Dezembro!$J$26</f>
        <v>38.519999999999996</v>
      </c>
      <c r="X10" s="11">
        <f>[6]Dezembro!$J$27</f>
        <v>34.56</v>
      </c>
      <c r="Y10" s="11">
        <f>[6]Dezembro!$J$28</f>
        <v>30.6</v>
      </c>
      <c r="Z10" s="11">
        <f>[6]Dezembro!$J$29</f>
        <v>38.159999999999997</v>
      </c>
      <c r="AA10" s="11">
        <f>[6]Dezembro!$J$30</f>
        <v>34.56</v>
      </c>
      <c r="AB10" s="11">
        <f>[6]Dezembro!$J$31</f>
        <v>26.28</v>
      </c>
      <c r="AC10" s="11">
        <f>[6]Dezembro!$J$32</f>
        <v>40.32</v>
      </c>
      <c r="AD10" s="11">
        <f>[6]Dezembro!$J$33</f>
        <v>26.64</v>
      </c>
      <c r="AE10" s="11">
        <f>[6]Dezembro!$J$34</f>
        <v>21.6</v>
      </c>
      <c r="AF10" s="11">
        <f>[6]Dezembro!$J$35</f>
        <v>43.2</v>
      </c>
      <c r="AG10" s="133">
        <f t="shared" si="3"/>
        <v>55.800000000000004</v>
      </c>
      <c r="AH10" s="134">
        <f t="shared" si="4"/>
        <v>35.895483870967738</v>
      </c>
    </row>
    <row r="11" spans="1:34" x14ac:dyDescent="0.2">
      <c r="A11" s="57" t="s">
        <v>52</v>
      </c>
      <c r="B11" s="11">
        <f>[7]Dezembro!$J$5</f>
        <v>29.52</v>
      </c>
      <c r="C11" s="11">
        <f>[7]Dezembro!$J$6</f>
        <v>53.64</v>
      </c>
      <c r="D11" s="11">
        <f>[7]Dezembro!$J$7</f>
        <v>39.24</v>
      </c>
      <c r="E11" s="11">
        <f>[7]Dezembro!$J$8</f>
        <v>26.64</v>
      </c>
      <c r="F11" s="11">
        <f>[7]Dezembro!$J$9</f>
        <v>36</v>
      </c>
      <c r="G11" s="11">
        <f>[7]Dezembro!$J$10</f>
        <v>42.12</v>
      </c>
      <c r="H11" s="11">
        <f>[7]Dezembro!$J$11</f>
        <v>39.6</v>
      </c>
      <c r="I11" s="11">
        <f>[7]Dezembro!$J$12</f>
        <v>21.96</v>
      </c>
      <c r="J11" s="11">
        <f>[7]Dezembro!$J$13</f>
        <v>30.240000000000002</v>
      </c>
      <c r="K11" s="11">
        <f>[7]Dezembro!$J$14</f>
        <v>43.56</v>
      </c>
      <c r="L11" s="11">
        <f>[7]Dezembro!$J$15</f>
        <v>34.56</v>
      </c>
      <c r="M11" s="11">
        <f>[7]Dezembro!$J$16</f>
        <v>36.72</v>
      </c>
      <c r="N11" s="11">
        <f>[7]Dezembro!$J$17</f>
        <v>43.2</v>
      </c>
      <c r="O11" s="11">
        <f>[7]Dezembro!$J$18</f>
        <v>40.680000000000007</v>
      </c>
      <c r="P11" s="11">
        <f>[7]Dezembro!$J$19</f>
        <v>36.36</v>
      </c>
      <c r="Q11" s="11">
        <f>[7]Dezembro!$J$20</f>
        <v>19.8</v>
      </c>
      <c r="R11" s="11">
        <f>[7]Dezembro!$J$21</f>
        <v>31.319999999999997</v>
      </c>
      <c r="S11" s="11">
        <f>[7]Dezembro!$J$22</f>
        <v>39.96</v>
      </c>
      <c r="T11" s="11">
        <f>[7]Dezembro!$J$23</f>
        <v>29.16</v>
      </c>
      <c r="U11" s="11">
        <f>[7]Dezembro!$J$24</f>
        <v>30.96</v>
      </c>
      <c r="V11" s="11">
        <f>[7]Dezembro!$J$25</f>
        <v>33.480000000000004</v>
      </c>
      <c r="W11" s="11">
        <f>[7]Dezembro!$J$26</f>
        <v>36.36</v>
      </c>
      <c r="X11" s="11">
        <f>[7]Dezembro!$J$27</f>
        <v>35.28</v>
      </c>
      <c r="Y11" s="11">
        <f>[7]Dezembro!$J$28</f>
        <v>34.200000000000003</v>
      </c>
      <c r="Z11" s="11">
        <f>[7]Dezembro!$J$29</f>
        <v>37.800000000000004</v>
      </c>
      <c r="AA11" s="11">
        <f>[7]Dezembro!$J$30</f>
        <v>37.800000000000004</v>
      </c>
      <c r="AB11" s="11">
        <f>[7]Dezembro!$J$31</f>
        <v>27.720000000000002</v>
      </c>
      <c r="AC11" s="11">
        <f>[7]Dezembro!$J$32</f>
        <v>42.84</v>
      </c>
      <c r="AD11" s="11">
        <f>[7]Dezembro!$J$33</f>
        <v>33.840000000000003</v>
      </c>
      <c r="AE11" s="11">
        <f>[7]Dezembro!$J$34</f>
        <v>34.56</v>
      </c>
      <c r="AF11" s="11">
        <f>[7]Dezembro!$J$35</f>
        <v>35.28</v>
      </c>
      <c r="AG11" s="133">
        <f t="shared" si="3"/>
        <v>53.64</v>
      </c>
      <c r="AH11" s="134">
        <f t="shared" si="4"/>
        <v>35.303225806451614</v>
      </c>
    </row>
    <row r="12" spans="1:34" hidden="1" x14ac:dyDescent="0.2">
      <c r="A12" s="57" t="s">
        <v>31</v>
      </c>
      <c r="B12" s="11" t="str">
        <f>[8]Dezembro!$J$5</f>
        <v>*</v>
      </c>
      <c r="C12" s="11" t="str">
        <f>[8]Dezembro!$J$6</f>
        <v>*</v>
      </c>
      <c r="D12" s="11" t="str">
        <f>[8]Dezembro!$J$7</f>
        <v>*</v>
      </c>
      <c r="E12" s="11" t="str">
        <f>[8]Dezembro!$J$8</f>
        <v>*</v>
      </c>
      <c r="F12" s="11" t="str">
        <f>[8]Dezembro!$J$9</f>
        <v>*</v>
      </c>
      <c r="G12" s="11" t="str">
        <f>[8]Dezembro!$J$10</f>
        <v>*</v>
      </c>
      <c r="H12" s="11" t="str">
        <f>[8]Dezembro!$J$11</f>
        <v>*</v>
      </c>
      <c r="I12" s="11" t="str">
        <f>[8]Dezembro!$J$12</f>
        <v>*</v>
      </c>
      <c r="J12" s="11" t="str">
        <f>[8]Dezembro!$J$13</f>
        <v>*</v>
      </c>
      <c r="K12" s="11" t="str">
        <f>[8]Dezembro!$J$14</f>
        <v>*</v>
      </c>
      <c r="L12" s="11" t="str">
        <f>[8]Dezembro!$J$15</f>
        <v>*</v>
      </c>
      <c r="M12" s="11" t="str">
        <f>[8]Dezembro!$J$16</f>
        <v>*</v>
      </c>
      <c r="N12" s="11" t="str">
        <f>[8]Dezembro!$J$17</f>
        <v>*</v>
      </c>
      <c r="O12" s="11" t="str">
        <f>[8]Dezembro!$J$18</f>
        <v>*</v>
      </c>
      <c r="P12" s="11" t="str">
        <f>[8]Dezembro!$J$19</f>
        <v>*</v>
      </c>
      <c r="Q12" s="11" t="str">
        <f>[8]Dezembro!$J$20</f>
        <v>*</v>
      </c>
      <c r="R12" s="11" t="str">
        <f>[8]Dezembro!$J$21</f>
        <v>*</v>
      </c>
      <c r="S12" s="11" t="str">
        <f>[8]Dezembro!$J$22</f>
        <v>*</v>
      </c>
      <c r="T12" s="11" t="str">
        <f>[8]Dezembro!$J$23</f>
        <v>*</v>
      </c>
      <c r="U12" s="11" t="str">
        <f>[8]Dezembro!$J$24</f>
        <v>*</v>
      </c>
      <c r="V12" s="11" t="str">
        <f>[8]Dezembro!$J$25</f>
        <v>*</v>
      </c>
      <c r="W12" s="11" t="str">
        <f>[8]Dezembro!$J$26</f>
        <v>*</v>
      </c>
      <c r="X12" s="11" t="str">
        <f>[8]Dezembro!$J$27</f>
        <v>*</v>
      </c>
      <c r="Y12" s="11" t="str">
        <f>[8]Dezembro!$J$28</f>
        <v>*</v>
      </c>
      <c r="Z12" s="11" t="str">
        <f>[8]Dezembro!$J$29</f>
        <v>*</v>
      </c>
      <c r="AA12" s="11" t="str">
        <f>[8]Dezembro!$J$30</f>
        <v>*</v>
      </c>
      <c r="AB12" s="11" t="str">
        <f>[8]Dezembro!$J$31</f>
        <v>*</v>
      </c>
      <c r="AC12" s="11" t="str">
        <f>[8]Dezembro!$J$32</f>
        <v>*</v>
      </c>
      <c r="AD12" s="11" t="str">
        <f>[8]Dezembro!$J$33</f>
        <v>*</v>
      </c>
      <c r="AE12" s="11" t="str">
        <f>[8]Dezembro!$J$34</f>
        <v>*</v>
      </c>
      <c r="AF12" s="11" t="str">
        <f>[8]Dezembro!$J$35</f>
        <v>*</v>
      </c>
      <c r="AG12" s="133">
        <f t="shared" si="3"/>
        <v>0</v>
      </c>
      <c r="AH12" s="134" t="e">
        <f t="shared" si="4"/>
        <v>#DIV/0!</v>
      </c>
    </row>
    <row r="13" spans="1:34" hidden="1" x14ac:dyDescent="0.2">
      <c r="A13" s="57" t="s">
        <v>100</v>
      </c>
      <c r="B13" s="11" t="str">
        <f>[9]Dezembro!$J$5</f>
        <v>*</v>
      </c>
      <c r="C13" s="11" t="str">
        <f>[9]Dezembro!$J$6</f>
        <v>*</v>
      </c>
      <c r="D13" s="11" t="str">
        <f>[9]Dezembro!$J$7</f>
        <v>*</v>
      </c>
      <c r="E13" s="11" t="str">
        <f>[9]Dezembro!$J$8</f>
        <v>*</v>
      </c>
      <c r="F13" s="11" t="str">
        <f>[9]Dezembro!$J$9</f>
        <v>*</v>
      </c>
      <c r="G13" s="11" t="str">
        <f>[9]Dezembro!$J$10</f>
        <v>*</v>
      </c>
      <c r="H13" s="11" t="str">
        <f>[9]Dezembro!$J$11</f>
        <v>*</v>
      </c>
      <c r="I13" s="11" t="str">
        <f>[9]Dezembro!$J$12</f>
        <v>*</v>
      </c>
      <c r="J13" s="11" t="str">
        <f>[9]Dezembro!$J$13</f>
        <v>*</v>
      </c>
      <c r="K13" s="11" t="str">
        <f>[9]Dezembro!$J$14</f>
        <v>*</v>
      </c>
      <c r="L13" s="11" t="str">
        <f>[9]Dezembro!$J$15</f>
        <v>*</v>
      </c>
      <c r="M13" s="11" t="str">
        <f>[9]Dezembro!$J$16</f>
        <v>*</v>
      </c>
      <c r="N13" s="11" t="str">
        <f>[9]Dezembro!$J$17</f>
        <v>*</v>
      </c>
      <c r="O13" s="11" t="str">
        <f>[9]Dezembro!$J$18</f>
        <v>*</v>
      </c>
      <c r="P13" s="11" t="str">
        <f>[9]Dezembro!$J$19</f>
        <v>*</v>
      </c>
      <c r="Q13" s="11" t="str">
        <f>[9]Dezembro!$J$20</f>
        <v>*</v>
      </c>
      <c r="R13" s="11" t="str">
        <f>[9]Dezembro!$J$21</f>
        <v>*</v>
      </c>
      <c r="S13" s="11" t="str">
        <f>[9]Dezembro!$J$22</f>
        <v>*</v>
      </c>
      <c r="T13" s="11" t="str">
        <f>[9]Dezembro!$J$23</f>
        <v>*</v>
      </c>
      <c r="U13" s="11" t="str">
        <f>[9]Dezembro!$J$24</f>
        <v>*</v>
      </c>
      <c r="V13" s="11" t="str">
        <f>[9]Dezembro!$J$25</f>
        <v>*</v>
      </c>
      <c r="W13" s="11" t="str">
        <f>[9]Dezembro!$J$26</f>
        <v>*</v>
      </c>
      <c r="X13" s="11" t="str">
        <f>[9]Dezembro!$J$27</f>
        <v>*</v>
      </c>
      <c r="Y13" s="11" t="str">
        <f>[9]Dezembro!$J$28</f>
        <v>*</v>
      </c>
      <c r="Z13" s="11" t="str">
        <f>[9]Dezembro!$J$29</f>
        <v>*</v>
      </c>
      <c r="AA13" s="11" t="str">
        <f>[9]Dezembro!$J$30</f>
        <v>*</v>
      </c>
      <c r="AB13" s="11" t="str">
        <f>[9]Dezembro!$J$31</f>
        <v>*</v>
      </c>
      <c r="AC13" s="11" t="str">
        <f>[9]Dezembro!$J$32</f>
        <v>*</v>
      </c>
      <c r="AD13" s="11" t="str">
        <f>[9]Dezembro!$J$33</f>
        <v>*</v>
      </c>
      <c r="AE13" s="11" t="str">
        <f>[9]Dezembro!$J$34</f>
        <v>*</v>
      </c>
      <c r="AF13" s="11" t="str">
        <f>[9]Dezembro!$J$35</f>
        <v>*</v>
      </c>
      <c r="AG13" s="133">
        <f t="shared" si="3"/>
        <v>0</v>
      </c>
      <c r="AH13" s="134" t="e">
        <f t="shared" si="4"/>
        <v>#DIV/0!</v>
      </c>
    </row>
    <row r="14" spans="1:34" hidden="1" x14ac:dyDescent="0.2">
      <c r="A14" s="57" t="s">
        <v>104</v>
      </c>
      <c r="B14" s="11" t="str">
        <f>[10]Dezembro!$J$5</f>
        <v>*</v>
      </c>
      <c r="C14" s="11" t="str">
        <f>[10]Dezembro!$J$6</f>
        <v>*</v>
      </c>
      <c r="D14" s="11" t="str">
        <f>[10]Dezembro!$J$7</f>
        <v>*</v>
      </c>
      <c r="E14" s="11" t="str">
        <f>[10]Dezembro!$J$8</f>
        <v>*</v>
      </c>
      <c r="F14" s="11" t="str">
        <f>[10]Dezembro!$J$9</f>
        <v>*</v>
      </c>
      <c r="G14" s="11" t="str">
        <f>[10]Dezembro!$J$10</f>
        <v>*</v>
      </c>
      <c r="H14" s="11" t="str">
        <f>[10]Dezembro!$J$11</f>
        <v>*</v>
      </c>
      <c r="I14" s="11" t="str">
        <f>[10]Dezembro!$J$12</f>
        <v>*</v>
      </c>
      <c r="J14" s="11" t="str">
        <f>[10]Dezembro!$J$13</f>
        <v>*</v>
      </c>
      <c r="K14" s="11" t="str">
        <f>[10]Dezembro!$J$14</f>
        <v>*</v>
      </c>
      <c r="L14" s="11" t="str">
        <f>[10]Dezembro!$J$15</f>
        <v>*</v>
      </c>
      <c r="M14" s="11" t="str">
        <f>[10]Dezembro!$J$16</f>
        <v>*</v>
      </c>
      <c r="N14" s="11" t="str">
        <f>[10]Dezembro!$J$17</f>
        <v>*</v>
      </c>
      <c r="O14" s="11" t="str">
        <f>[10]Dezembro!$J$18</f>
        <v>*</v>
      </c>
      <c r="P14" s="11" t="str">
        <f>[10]Dezembro!$J$19</f>
        <v>*</v>
      </c>
      <c r="Q14" s="11" t="str">
        <f>[10]Dezembro!$J$20</f>
        <v>*</v>
      </c>
      <c r="R14" s="11" t="str">
        <f>[10]Dezembro!$J$21</f>
        <v>*</v>
      </c>
      <c r="S14" s="11" t="str">
        <f>[10]Dezembro!$J$22</f>
        <v>*</v>
      </c>
      <c r="T14" s="11" t="str">
        <f>[10]Dezembro!$J$23</f>
        <v>*</v>
      </c>
      <c r="U14" s="11" t="str">
        <f>[10]Dezembro!$J$24</f>
        <v>*</v>
      </c>
      <c r="V14" s="11" t="str">
        <f>[10]Dezembro!$J$25</f>
        <v>*</v>
      </c>
      <c r="W14" s="11" t="str">
        <f>[10]Dezembro!$J$26</f>
        <v>*</v>
      </c>
      <c r="X14" s="11" t="str">
        <f>[10]Dezembro!$J$27</f>
        <v>*</v>
      </c>
      <c r="Y14" s="11" t="str">
        <f>[10]Dezembro!$J$28</f>
        <v>*</v>
      </c>
      <c r="Z14" s="11" t="str">
        <f>[10]Dezembro!$J$29</f>
        <v>*</v>
      </c>
      <c r="AA14" s="11" t="str">
        <f>[10]Dezembro!$J$30</f>
        <v>*</v>
      </c>
      <c r="AB14" s="11" t="str">
        <f>[10]Dezembro!$J$31</f>
        <v>*</v>
      </c>
      <c r="AC14" s="11" t="str">
        <f>[10]Dezembro!$J$32</f>
        <v>*</v>
      </c>
      <c r="AD14" s="11" t="str">
        <f>[10]Dezembro!$J$33</f>
        <v>*</v>
      </c>
      <c r="AE14" s="11" t="str">
        <f>[10]Dezembro!$J$34</f>
        <v>*</v>
      </c>
      <c r="AF14" s="11" t="str">
        <f>[10]Dezembro!$J$35</f>
        <v>*</v>
      </c>
      <c r="AG14" s="133">
        <f t="shared" si="3"/>
        <v>0</v>
      </c>
      <c r="AH14" s="134" t="e">
        <f t="shared" si="4"/>
        <v>#DIV/0!</v>
      </c>
    </row>
    <row r="15" spans="1:34" x14ac:dyDescent="0.2">
      <c r="A15" s="57" t="s">
        <v>107</v>
      </c>
      <c r="B15" s="11">
        <f>[11]Dezembro!$J$5</f>
        <v>47.88</v>
      </c>
      <c r="C15" s="11">
        <f>[11]Dezembro!$J$6</f>
        <v>36.36</v>
      </c>
      <c r="D15" s="11">
        <f>[11]Dezembro!$J$7</f>
        <v>32.04</v>
      </c>
      <c r="E15" s="11">
        <f>[11]Dezembro!$J$8</f>
        <v>36.36</v>
      </c>
      <c r="F15" s="11">
        <f>[11]Dezembro!$J$9</f>
        <v>24.48</v>
      </c>
      <c r="G15" s="11">
        <f>[11]Dezembro!$J$10</f>
        <v>39.6</v>
      </c>
      <c r="H15" s="11">
        <f>[11]Dezembro!$J$11</f>
        <v>38.159999999999997</v>
      </c>
      <c r="I15" s="11">
        <f>[11]Dezembro!$J$12</f>
        <v>32.4</v>
      </c>
      <c r="J15" s="11">
        <f>[11]Dezembro!$J$13</f>
        <v>41.04</v>
      </c>
      <c r="K15" s="11">
        <f>[11]Dezembro!$J$14</f>
        <v>43.92</v>
      </c>
      <c r="L15" s="11">
        <f>[11]Dezembro!$J$15</f>
        <v>37.080000000000005</v>
      </c>
      <c r="M15" s="11">
        <f>[11]Dezembro!$J$16</f>
        <v>41.4</v>
      </c>
      <c r="N15" s="11">
        <f>[11]Dezembro!$J$17</f>
        <v>35.28</v>
      </c>
      <c r="O15" s="11">
        <f>[11]Dezembro!$J$18</f>
        <v>21.6</v>
      </c>
      <c r="P15" s="11">
        <f>[11]Dezembro!$J$19</f>
        <v>35.28</v>
      </c>
      <c r="Q15" s="11">
        <f>[11]Dezembro!$J$20</f>
        <v>21.240000000000002</v>
      </c>
      <c r="R15" s="11">
        <f>[11]Dezembro!$J$21</f>
        <v>51.480000000000004</v>
      </c>
      <c r="S15" s="11">
        <f>[11]Dezembro!$J$22</f>
        <v>30.6</v>
      </c>
      <c r="T15" s="11">
        <f>[11]Dezembro!$J$23</f>
        <v>23.400000000000002</v>
      </c>
      <c r="U15" s="11">
        <f>[11]Dezembro!$J$24</f>
        <v>27</v>
      </c>
      <c r="V15" s="11">
        <f>[11]Dezembro!$J$25</f>
        <v>31.319999999999997</v>
      </c>
      <c r="W15" s="11">
        <f>[11]Dezembro!$J$26</f>
        <v>37.800000000000004</v>
      </c>
      <c r="X15" s="11">
        <f>[11]Dezembro!$J$27</f>
        <v>36.72</v>
      </c>
      <c r="Y15" s="11">
        <f>[11]Dezembro!$J$28</f>
        <v>43.56</v>
      </c>
      <c r="Z15" s="11">
        <f>[11]Dezembro!$J$29</f>
        <v>38.159999999999997</v>
      </c>
      <c r="AA15" s="11">
        <f>[11]Dezembro!$J$30</f>
        <v>20.16</v>
      </c>
      <c r="AB15" s="11">
        <f>[11]Dezembro!$J$31</f>
        <v>33.480000000000004</v>
      </c>
      <c r="AC15" s="11">
        <f>[11]Dezembro!$J$32</f>
        <v>66.239999999999995</v>
      </c>
      <c r="AD15" s="11">
        <f>[11]Dezembro!$J$33</f>
        <v>29.52</v>
      </c>
      <c r="AE15" s="11">
        <f>[11]Dezembro!$J$34</f>
        <v>19.440000000000001</v>
      </c>
      <c r="AF15" s="11">
        <f>[11]Dezembro!$J$35</f>
        <v>33.119999999999997</v>
      </c>
      <c r="AG15" s="133">
        <f t="shared" si="3"/>
        <v>66.239999999999995</v>
      </c>
      <c r="AH15" s="134">
        <f t="shared" si="4"/>
        <v>35.03612903225806</v>
      </c>
    </row>
    <row r="16" spans="1:34" x14ac:dyDescent="0.2">
      <c r="A16" s="57" t="s">
        <v>154</v>
      </c>
      <c r="B16" s="11">
        <f>[12]Dezembro!$J$5</f>
        <v>43.92</v>
      </c>
      <c r="C16" s="11">
        <f>[12]Dezembro!$J$6</f>
        <v>41.04</v>
      </c>
      <c r="D16" s="11">
        <f>[12]Dezembro!$J$7</f>
        <v>46.800000000000004</v>
      </c>
      <c r="E16" s="11">
        <f>[12]Dezembro!$J$8</f>
        <v>45.36</v>
      </c>
      <c r="F16" s="11">
        <f>[12]Dezembro!$J$9</f>
        <v>45.36</v>
      </c>
      <c r="G16" s="11">
        <f>[12]Dezembro!$J$10</f>
        <v>37.440000000000005</v>
      </c>
      <c r="H16" s="11">
        <f>[12]Dezembro!$J$11</f>
        <v>39.96</v>
      </c>
      <c r="I16" s="11">
        <f>[12]Dezembro!$J$12</f>
        <v>27.36</v>
      </c>
      <c r="J16" s="11">
        <f>[12]Dezembro!$J$13</f>
        <v>28.8</v>
      </c>
      <c r="K16" s="11">
        <f>[12]Dezembro!$J$14</f>
        <v>35.64</v>
      </c>
      <c r="L16" s="11">
        <f>[12]Dezembro!$J$15</f>
        <v>37.080000000000005</v>
      </c>
      <c r="M16" s="11">
        <f>[12]Dezembro!$J$16</f>
        <v>35.64</v>
      </c>
      <c r="N16" s="11">
        <f>[12]Dezembro!$J$17</f>
        <v>40.680000000000007</v>
      </c>
      <c r="O16" s="11">
        <f>[12]Dezembro!$J$18</f>
        <v>37.080000000000005</v>
      </c>
      <c r="P16" s="11">
        <f>[12]Dezembro!$J$19</f>
        <v>47.88</v>
      </c>
      <c r="Q16" s="11">
        <f>[12]Dezembro!$J$20</f>
        <v>29.16</v>
      </c>
      <c r="R16" s="11">
        <f>[12]Dezembro!$J$21</f>
        <v>23.400000000000002</v>
      </c>
      <c r="S16" s="11">
        <f>[12]Dezembro!$J$22</f>
        <v>42.480000000000004</v>
      </c>
      <c r="T16" s="11">
        <f>[12]Dezembro!$J$23</f>
        <v>35.28</v>
      </c>
      <c r="U16" s="11">
        <f>[12]Dezembro!$J$24</f>
        <v>28.44</v>
      </c>
      <c r="V16" s="11">
        <f>[12]Dezembro!$J$25</f>
        <v>26.28</v>
      </c>
      <c r="W16" s="11">
        <f>[12]Dezembro!$J$26</f>
        <v>27.36</v>
      </c>
      <c r="X16" s="11">
        <f>[12]Dezembro!$J$27</f>
        <v>27.36</v>
      </c>
      <c r="Y16" s="11">
        <f>[12]Dezembro!$J$28</f>
        <v>63.72</v>
      </c>
      <c r="Z16" s="11">
        <f>[12]Dezembro!$J$29</f>
        <v>49.680000000000007</v>
      </c>
      <c r="AA16" s="11">
        <f>[12]Dezembro!$J$30</f>
        <v>37.800000000000004</v>
      </c>
      <c r="AB16" s="11">
        <f>[12]Dezembro!$J$31</f>
        <v>29.16</v>
      </c>
      <c r="AC16" s="11">
        <f>[12]Dezembro!$J$32</f>
        <v>49.32</v>
      </c>
      <c r="AD16" s="11">
        <f>[12]Dezembro!$J$33</f>
        <v>30.240000000000002</v>
      </c>
      <c r="AE16" s="11">
        <f>[12]Dezembro!$J$34</f>
        <v>32.76</v>
      </c>
      <c r="AF16" s="11">
        <f>[12]Dezembro!$J$35</f>
        <v>31.319999999999997</v>
      </c>
      <c r="AG16" s="133">
        <f t="shared" si="3"/>
        <v>63.72</v>
      </c>
      <c r="AH16" s="134">
        <f t="shared" si="4"/>
        <v>37.219354838709677</v>
      </c>
    </row>
    <row r="17" spans="1:38" x14ac:dyDescent="0.2">
      <c r="A17" s="57" t="s">
        <v>2</v>
      </c>
      <c r="B17" s="11">
        <f>[13]Dezembro!$J$5</f>
        <v>46.440000000000005</v>
      </c>
      <c r="C17" s="11">
        <f>[13]Dezembro!$J$6</f>
        <v>72</v>
      </c>
      <c r="D17" s="11">
        <f>[13]Dezembro!$J$7</f>
        <v>36</v>
      </c>
      <c r="E17" s="11">
        <f>[13]Dezembro!$J$8</f>
        <v>34.200000000000003</v>
      </c>
      <c r="F17" s="11">
        <f>[13]Dezembro!$J$9</f>
        <v>34.92</v>
      </c>
      <c r="G17" s="11">
        <f>[13]Dezembro!$J$10</f>
        <v>34.92</v>
      </c>
      <c r="H17" s="11">
        <f>[13]Dezembro!$J$11</f>
        <v>29.52</v>
      </c>
      <c r="I17" s="11">
        <f>[13]Dezembro!$J$12</f>
        <v>25.92</v>
      </c>
      <c r="J17" s="11">
        <f>[13]Dezembro!$J$13</f>
        <v>44.28</v>
      </c>
      <c r="K17" s="11">
        <f>[13]Dezembro!$J$14</f>
        <v>42.12</v>
      </c>
      <c r="L17" s="11">
        <f>[13]Dezembro!$J$15</f>
        <v>35.64</v>
      </c>
      <c r="M17" s="11">
        <f>[13]Dezembro!$J$16</f>
        <v>44.64</v>
      </c>
      <c r="N17" s="11">
        <f>[13]Dezembro!$J$17</f>
        <v>33.119999999999997</v>
      </c>
      <c r="O17" s="11">
        <f>[13]Dezembro!$J$18</f>
        <v>30.6</v>
      </c>
      <c r="P17" s="11">
        <f>[13]Dezembro!$J$19</f>
        <v>48.96</v>
      </c>
      <c r="Q17" s="11">
        <f>[13]Dezembro!$J$20</f>
        <v>48.24</v>
      </c>
      <c r="R17" s="11">
        <f>[13]Dezembro!$J$21</f>
        <v>37.800000000000004</v>
      </c>
      <c r="S17" s="11">
        <f>[13]Dezembro!$J$22</f>
        <v>34.56</v>
      </c>
      <c r="T17" s="11">
        <f>[13]Dezembro!$J$23</f>
        <v>31.319999999999997</v>
      </c>
      <c r="U17" s="11">
        <f>[13]Dezembro!$J$24</f>
        <v>28.08</v>
      </c>
      <c r="V17" s="11">
        <f>[13]Dezembro!$J$25</f>
        <v>28.8</v>
      </c>
      <c r="W17" s="11">
        <f>[13]Dezembro!$J$26</f>
        <v>42.84</v>
      </c>
      <c r="X17" s="11">
        <f>[13]Dezembro!$J$27</f>
        <v>40.680000000000007</v>
      </c>
      <c r="Y17" s="11">
        <f>[13]Dezembro!$J$28</f>
        <v>33.119999999999997</v>
      </c>
      <c r="Z17" s="11">
        <f>[13]Dezembro!$J$29</f>
        <v>43.2</v>
      </c>
      <c r="AA17" s="11">
        <f>[13]Dezembro!$J$30</f>
        <v>30.240000000000002</v>
      </c>
      <c r="AB17" s="11">
        <f>[13]Dezembro!$J$31</f>
        <v>33.840000000000003</v>
      </c>
      <c r="AC17" s="11">
        <f>[13]Dezembro!$J$32</f>
        <v>48.96</v>
      </c>
      <c r="AD17" s="11">
        <f>[13]Dezembro!$J$33</f>
        <v>27.720000000000002</v>
      </c>
      <c r="AE17" s="11">
        <f>[13]Dezembro!$J$34</f>
        <v>42.480000000000004</v>
      </c>
      <c r="AF17" s="11">
        <f>[13]Dezembro!$J$35</f>
        <v>54.36</v>
      </c>
      <c r="AG17" s="133">
        <f t="shared" si="3"/>
        <v>72</v>
      </c>
      <c r="AH17" s="134">
        <f t="shared" si="4"/>
        <v>38.694193548387105</v>
      </c>
      <c r="AJ17" s="12" t="s">
        <v>35</v>
      </c>
      <c r="AK17" t="s">
        <v>35</v>
      </c>
    </row>
    <row r="18" spans="1:38" hidden="1" x14ac:dyDescent="0.2">
      <c r="A18" s="57" t="s">
        <v>3</v>
      </c>
      <c r="B18" s="11" t="str">
        <f>[14]Dezembro!$J$5</f>
        <v>*</v>
      </c>
      <c r="C18" s="11" t="str">
        <f>[14]Dezembro!$J$6</f>
        <v>*</v>
      </c>
      <c r="D18" s="11" t="str">
        <f>[14]Dezembro!$J$7</f>
        <v>*</v>
      </c>
      <c r="E18" s="11" t="str">
        <f>[14]Dezembro!$J$8</f>
        <v>*</v>
      </c>
      <c r="F18" s="11" t="str">
        <f>[14]Dezembro!$J$9</f>
        <v>*</v>
      </c>
      <c r="G18" s="11" t="str">
        <f>[14]Dezembro!$J$10</f>
        <v>*</v>
      </c>
      <c r="H18" s="11" t="str">
        <f>[14]Dezembro!$J$11</f>
        <v>*</v>
      </c>
      <c r="I18" s="11" t="str">
        <f>[14]Dezembro!$J$12</f>
        <v>*</v>
      </c>
      <c r="J18" s="11" t="str">
        <f>[14]Dezembro!$J$13</f>
        <v>*</v>
      </c>
      <c r="K18" s="11" t="str">
        <f>[14]Dezembro!$J$14</f>
        <v>*</v>
      </c>
      <c r="L18" s="11" t="str">
        <f>[14]Dezembro!$J$15</f>
        <v>*</v>
      </c>
      <c r="M18" s="11" t="str">
        <f>[14]Dezembro!$J$16</f>
        <v>*</v>
      </c>
      <c r="N18" s="11" t="str">
        <f>[14]Dezembro!$J$17</f>
        <v>*</v>
      </c>
      <c r="O18" s="11" t="str">
        <f>[14]Dezembro!$J$18</f>
        <v>*</v>
      </c>
      <c r="P18" s="11" t="str">
        <f>[14]Dezembro!$J$19</f>
        <v>*</v>
      </c>
      <c r="Q18" s="11" t="str">
        <f>[14]Dezembro!$J$20</f>
        <v>*</v>
      </c>
      <c r="R18" s="11" t="str">
        <f>[14]Dezembro!$J$21</f>
        <v>*</v>
      </c>
      <c r="S18" s="11" t="str">
        <f>[14]Dezembro!$J$22</f>
        <v>*</v>
      </c>
      <c r="T18" s="11" t="str">
        <f>[14]Dezembro!$J$23</f>
        <v>*</v>
      </c>
      <c r="U18" s="11" t="str">
        <f>[14]Dezembro!$J$24</f>
        <v>*</v>
      </c>
      <c r="V18" s="11" t="str">
        <f>[14]Dezembro!$J$25</f>
        <v>*</v>
      </c>
      <c r="W18" s="11" t="str">
        <f>[14]Dezembro!$J$26</f>
        <v>*</v>
      </c>
      <c r="X18" s="11" t="str">
        <f>[14]Dezembro!$J$27</f>
        <v>*</v>
      </c>
      <c r="Y18" s="11" t="str">
        <f>[14]Dezembro!$J$28</f>
        <v>*</v>
      </c>
      <c r="Z18" s="11" t="str">
        <f>[14]Dezembro!$J$29</f>
        <v>*</v>
      </c>
      <c r="AA18" s="11" t="str">
        <f>[14]Dezembro!$J$30</f>
        <v>*</v>
      </c>
      <c r="AB18" s="11" t="str">
        <f>[14]Dezembro!$J$31</f>
        <v>*</v>
      </c>
      <c r="AC18" s="11" t="str">
        <f>[14]Dezembro!$J$32</f>
        <v>*</v>
      </c>
      <c r="AD18" s="11" t="str">
        <f>[14]Dezembro!$J$33</f>
        <v>*</v>
      </c>
      <c r="AE18" s="11" t="str">
        <f>[14]Dezembro!$J$34</f>
        <v>*</v>
      </c>
      <c r="AF18" s="11" t="str">
        <f>[14]Dezembro!$J$35</f>
        <v>*</v>
      </c>
      <c r="AG18" s="133">
        <f t="shared" si="3"/>
        <v>0</v>
      </c>
      <c r="AH18" s="134" t="e">
        <f t="shared" si="4"/>
        <v>#DIV/0!</v>
      </c>
      <c r="AI18" s="12" t="s">
        <v>35</v>
      </c>
      <c r="AJ18" s="12" t="s">
        <v>35</v>
      </c>
    </row>
    <row r="19" spans="1:38" x14ac:dyDescent="0.2">
      <c r="A19" s="57" t="s">
        <v>4</v>
      </c>
      <c r="B19" s="11">
        <f>[15]Dezembro!$J$5</f>
        <v>36.36</v>
      </c>
      <c r="C19" s="11">
        <f>[15]Dezembro!$J$6</f>
        <v>24.12</v>
      </c>
      <c r="D19" s="11">
        <f>[15]Dezembro!$J$7</f>
        <v>29.880000000000003</v>
      </c>
      <c r="E19" s="11">
        <f>[15]Dezembro!$J$8</f>
        <v>39.6</v>
      </c>
      <c r="F19" s="11">
        <f>[15]Dezembro!$J$9</f>
        <v>36.36</v>
      </c>
      <c r="G19" s="11">
        <f>[15]Dezembro!$J$10</f>
        <v>42.480000000000004</v>
      </c>
      <c r="H19" s="11">
        <f>[15]Dezembro!$J$11</f>
        <v>30.240000000000002</v>
      </c>
      <c r="I19" s="11">
        <f>[15]Dezembro!$J$12</f>
        <v>20.88</v>
      </c>
      <c r="J19" s="11">
        <f>[15]Dezembro!$J$13</f>
        <v>33.480000000000004</v>
      </c>
      <c r="K19" s="11">
        <f>[15]Dezembro!$J$14</f>
        <v>43.2</v>
      </c>
      <c r="L19" s="11">
        <f>[15]Dezembro!$J$15</f>
        <v>36.36</v>
      </c>
      <c r="M19" s="11">
        <f>[15]Dezembro!$J$16</f>
        <v>52.2</v>
      </c>
      <c r="N19" s="11">
        <f>[15]Dezembro!$J$17</f>
        <v>47.16</v>
      </c>
      <c r="O19" s="11">
        <f>[15]Dezembro!$J$18</f>
        <v>30.240000000000002</v>
      </c>
      <c r="P19" s="11">
        <f>[15]Dezembro!$J$19</f>
        <v>23.040000000000003</v>
      </c>
      <c r="Q19" s="11">
        <f>[15]Dezembro!$J$20</f>
        <v>28.44</v>
      </c>
      <c r="R19" s="11">
        <f>[15]Dezembro!$J$21</f>
        <v>29.880000000000003</v>
      </c>
      <c r="S19" s="11">
        <f>[15]Dezembro!$J$22</f>
        <v>35.64</v>
      </c>
      <c r="T19" s="11">
        <f>[15]Dezembro!$J$23</f>
        <v>34.200000000000003</v>
      </c>
      <c r="U19" s="11">
        <f>[15]Dezembro!$J$24</f>
        <v>24.48</v>
      </c>
      <c r="V19" s="11">
        <f>[15]Dezembro!$J$25</f>
        <v>26.64</v>
      </c>
      <c r="W19" s="11">
        <f>[15]Dezembro!$J$26</f>
        <v>28.08</v>
      </c>
      <c r="X19" s="11">
        <f>[15]Dezembro!$J$27</f>
        <v>25.92</v>
      </c>
      <c r="Y19" s="11">
        <f>[15]Dezembro!$J$28</f>
        <v>33.840000000000003</v>
      </c>
      <c r="Z19" s="11">
        <f>[15]Dezembro!$J$29</f>
        <v>34.92</v>
      </c>
      <c r="AA19" s="11">
        <f>[15]Dezembro!$J$30</f>
        <v>26.28</v>
      </c>
      <c r="AB19" s="11">
        <f>[15]Dezembro!$J$31</f>
        <v>39.24</v>
      </c>
      <c r="AC19" s="11">
        <f>[15]Dezembro!$J$32</f>
        <v>48.24</v>
      </c>
      <c r="AD19" s="11">
        <f>[15]Dezembro!$J$33</f>
        <v>23.759999999999998</v>
      </c>
      <c r="AE19" s="11">
        <f>[15]Dezembro!$J$34</f>
        <v>38.519999999999996</v>
      </c>
      <c r="AF19" s="11">
        <f>[15]Dezembro!$J$35</f>
        <v>32.76</v>
      </c>
      <c r="AG19" s="133">
        <f t="shared" si="3"/>
        <v>52.2</v>
      </c>
      <c r="AH19" s="134">
        <f t="shared" si="4"/>
        <v>33.433548387096778</v>
      </c>
    </row>
    <row r="20" spans="1:38" x14ac:dyDescent="0.2">
      <c r="A20" s="57" t="s">
        <v>5</v>
      </c>
      <c r="B20" s="11">
        <f>[16]Dezembro!$J$5</f>
        <v>26.64</v>
      </c>
      <c r="C20" s="11">
        <f>[16]Dezembro!$J$6</f>
        <v>40.32</v>
      </c>
      <c r="D20" s="11">
        <f>[16]Dezembro!$J$7</f>
        <v>44.28</v>
      </c>
      <c r="E20" s="11">
        <f>[16]Dezembro!$J$8</f>
        <v>37.080000000000005</v>
      </c>
      <c r="F20" s="11">
        <f>[16]Dezembro!$J$9</f>
        <v>31.319999999999997</v>
      </c>
      <c r="G20" s="11">
        <f>[16]Dezembro!$J$10</f>
        <v>37.080000000000005</v>
      </c>
      <c r="H20" s="11">
        <f>[16]Dezembro!$J$11</f>
        <v>41.04</v>
      </c>
      <c r="I20" s="11">
        <f>[16]Dezembro!$J$12</f>
        <v>33.480000000000004</v>
      </c>
      <c r="J20" s="11">
        <f>[16]Dezembro!$J$13</f>
        <v>30.96</v>
      </c>
      <c r="K20" s="11">
        <f>[16]Dezembro!$J$14</f>
        <v>43.56</v>
      </c>
      <c r="L20" s="11">
        <f>[16]Dezembro!$J$15</f>
        <v>24.12</v>
      </c>
      <c r="M20" s="11">
        <f>[16]Dezembro!$J$16</f>
        <v>39.6</v>
      </c>
      <c r="N20" s="11">
        <f>[16]Dezembro!$J$17</f>
        <v>36</v>
      </c>
      <c r="O20" s="11">
        <f>[16]Dezembro!$J$18</f>
        <v>28.08</v>
      </c>
      <c r="P20" s="11">
        <f>[16]Dezembro!$J$19</f>
        <v>39.24</v>
      </c>
      <c r="Q20" s="11">
        <f>[16]Dezembro!$J$20</f>
        <v>42.480000000000004</v>
      </c>
      <c r="R20" s="11">
        <f>[16]Dezembro!$J$21</f>
        <v>64.8</v>
      </c>
      <c r="S20" s="11">
        <f>[16]Dezembro!$J$22</f>
        <v>41.4</v>
      </c>
      <c r="T20" s="11">
        <f>[16]Dezembro!$J$23</f>
        <v>23.040000000000003</v>
      </c>
      <c r="U20" s="11">
        <f>[16]Dezembro!$J$24</f>
        <v>24.48</v>
      </c>
      <c r="V20" s="11">
        <f>[16]Dezembro!$J$25</f>
        <v>24.12</v>
      </c>
      <c r="W20" s="11">
        <f>[16]Dezembro!$J$26</f>
        <v>29.880000000000003</v>
      </c>
      <c r="X20" s="11">
        <f>[16]Dezembro!$J$27</f>
        <v>30.96</v>
      </c>
      <c r="Y20" s="11">
        <f>[16]Dezembro!$J$28</f>
        <v>53.64</v>
      </c>
      <c r="Z20" s="11">
        <f>[16]Dezembro!$J$29</f>
        <v>24.12</v>
      </c>
      <c r="AA20" s="11">
        <f>[16]Dezembro!$J$30</f>
        <v>34.200000000000003</v>
      </c>
      <c r="AB20" s="11">
        <f>[16]Dezembro!$J$31</f>
        <v>20.16</v>
      </c>
      <c r="AC20" s="11">
        <f>[16]Dezembro!$J$32</f>
        <v>46.800000000000004</v>
      </c>
      <c r="AD20" s="11">
        <f>[16]Dezembro!$J$33</f>
        <v>27.720000000000002</v>
      </c>
      <c r="AE20" s="11">
        <f>[16]Dezembro!$J$34</f>
        <v>21.240000000000002</v>
      </c>
      <c r="AF20" s="11">
        <f>[16]Dezembro!$J$35</f>
        <v>28.8</v>
      </c>
      <c r="AG20" s="133">
        <f t="shared" si="3"/>
        <v>64.8</v>
      </c>
      <c r="AH20" s="134">
        <f t="shared" si="4"/>
        <v>34.536774193548382</v>
      </c>
      <c r="AI20" s="12" t="s">
        <v>35</v>
      </c>
    </row>
    <row r="21" spans="1:38" x14ac:dyDescent="0.2">
      <c r="A21" s="57" t="s">
        <v>33</v>
      </c>
      <c r="B21" s="11">
        <f>[17]Dezembro!$J$5</f>
        <v>45.36</v>
      </c>
      <c r="C21" s="11">
        <f>[17]Dezembro!$J$6</f>
        <v>51.84</v>
      </c>
      <c r="D21" s="11">
        <f>[17]Dezembro!$J$7</f>
        <v>32.76</v>
      </c>
      <c r="E21" s="11">
        <f>[17]Dezembro!$J$8</f>
        <v>52.2</v>
      </c>
      <c r="F21" s="11">
        <f>[17]Dezembro!$J$9</f>
        <v>36.36</v>
      </c>
      <c r="G21" s="11">
        <f>[17]Dezembro!$J$10</f>
        <v>43.92</v>
      </c>
      <c r="H21" s="11">
        <f>[17]Dezembro!$J$11</f>
        <v>28.44</v>
      </c>
      <c r="I21" s="11">
        <f>[17]Dezembro!$J$12</f>
        <v>31.680000000000003</v>
      </c>
      <c r="J21" s="11">
        <f>[17]Dezembro!$J$13</f>
        <v>30.96</v>
      </c>
      <c r="K21" s="11">
        <f>[17]Dezembro!$J$14</f>
        <v>49.680000000000007</v>
      </c>
      <c r="L21" s="11">
        <f>[17]Dezembro!$J$15</f>
        <v>41.76</v>
      </c>
      <c r="M21" s="11">
        <f>[17]Dezembro!$J$16</f>
        <v>57.960000000000008</v>
      </c>
      <c r="N21" s="11">
        <f>[17]Dezembro!$J$17</f>
        <v>51.12</v>
      </c>
      <c r="O21" s="11">
        <f>[17]Dezembro!$J$18</f>
        <v>33.480000000000004</v>
      </c>
      <c r="P21" s="11">
        <f>[17]Dezembro!$J$19</f>
        <v>50.4</v>
      </c>
      <c r="Q21" s="11">
        <f>[17]Dezembro!$J$20</f>
        <v>27.36</v>
      </c>
      <c r="R21" s="11">
        <f>[17]Dezembro!$J$21</f>
        <v>33.840000000000003</v>
      </c>
      <c r="S21" s="11">
        <f>[17]Dezembro!$J$22</f>
        <v>64.8</v>
      </c>
      <c r="T21" s="11">
        <f>[17]Dezembro!$J$23</f>
        <v>28.44</v>
      </c>
      <c r="U21" s="11">
        <f>[17]Dezembro!$J$24</f>
        <v>32.04</v>
      </c>
      <c r="V21" s="11">
        <f>[17]Dezembro!$J$25</f>
        <v>30.240000000000002</v>
      </c>
      <c r="W21" s="11">
        <f>[17]Dezembro!$J$26</f>
        <v>28.08</v>
      </c>
      <c r="X21" s="11">
        <f>[17]Dezembro!$J$27</f>
        <v>47.88</v>
      </c>
      <c r="Y21" s="11">
        <f>[17]Dezembro!$J$28</f>
        <v>57.960000000000008</v>
      </c>
      <c r="Z21" s="11">
        <f>[17]Dezembro!$J$29</f>
        <v>66.239999999999995</v>
      </c>
      <c r="AA21" s="11">
        <f>[17]Dezembro!$J$30</f>
        <v>36</v>
      </c>
      <c r="AB21" s="11">
        <f>[17]Dezembro!$J$31</f>
        <v>36.72</v>
      </c>
      <c r="AC21" s="11">
        <f>[17]Dezembro!$J$32</f>
        <v>34.200000000000003</v>
      </c>
      <c r="AD21" s="11">
        <f>[17]Dezembro!$J$33</f>
        <v>34.200000000000003</v>
      </c>
      <c r="AE21" s="11">
        <f>[17]Dezembro!$J$34</f>
        <v>29.880000000000003</v>
      </c>
      <c r="AF21" s="11">
        <f>[17]Dezembro!$J$35</f>
        <v>32.4</v>
      </c>
      <c r="AG21" s="133">
        <f t="shared" si="3"/>
        <v>66.239999999999995</v>
      </c>
      <c r="AH21" s="134">
        <f t="shared" si="4"/>
        <v>40.587096774193562</v>
      </c>
    </row>
    <row r="22" spans="1:38" x14ac:dyDescent="0.2">
      <c r="A22" s="57" t="s">
        <v>6</v>
      </c>
      <c r="B22" s="11">
        <f>[18]Dezembro!$J$5</f>
        <v>29.16</v>
      </c>
      <c r="C22" s="11">
        <f>[18]Dezembro!$J$6</f>
        <v>34.200000000000003</v>
      </c>
      <c r="D22" s="11">
        <f>[18]Dezembro!$J$7</f>
        <v>23.040000000000003</v>
      </c>
      <c r="E22" s="11">
        <f>[18]Dezembro!$J$8</f>
        <v>42.84</v>
      </c>
      <c r="F22" s="11">
        <f>[18]Dezembro!$J$9</f>
        <v>28.08</v>
      </c>
      <c r="G22" s="11">
        <f>[18]Dezembro!$J$10</f>
        <v>31.680000000000003</v>
      </c>
      <c r="H22" s="11">
        <f>[18]Dezembro!$J$11</f>
        <v>25.56</v>
      </c>
      <c r="I22" s="11">
        <f>[18]Dezembro!$J$12</f>
        <v>21.96</v>
      </c>
      <c r="J22" s="11">
        <f>[18]Dezembro!$J$13</f>
        <v>33.840000000000003</v>
      </c>
      <c r="K22" s="11">
        <f>[18]Dezembro!$J$14</f>
        <v>35.28</v>
      </c>
      <c r="L22" s="11">
        <f>[18]Dezembro!$J$15</f>
        <v>38.519999999999996</v>
      </c>
      <c r="M22" s="11">
        <f>[18]Dezembro!$J$16</f>
        <v>37.800000000000004</v>
      </c>
      <c r="N22" s="11">
        <f>[18]Dezembro!$J$17</f>
        <v>37.080000000000005</v>
      </c>
      <c r="O22" s="11">
        <f>[18]Dezembro!$J$18</f>
        <v>24.840000000000003</v>
      </c>
      <c r="P22" s="11">
        <f>[18]Dezembro!$J$19</f>
        <v>21.96</v>
      </c>
      <c r="Q22" s="11">
        <f>[18]Dezembro!$J$20</f>
        <v>34.92</v>
      </c>
      <c r="R22" s="11">
        <f>[18]Dezembro!$J$21</f>
        <v>25.56</v>
      </c>
      <c r="S22" s="11">
        <f>[18]Dezembro!$J$22</f>
        <v>23.400000000000002</v>
      </c>
      <c r="T22" s="11">
        <f>[18]Dezembro!$J$23</f>
        <v>22.68</v>
      </c>
      <c r="U22" s="11">
        <f>[18]Dezembro!$J$24</f>
        <v>21.96</v>
      </c>
      <c r="V22" s="11">
        <f>[18]Dezembro!$J$25</f>
        <v>25.2</v>
      </c>
      <c r="W22" s="11">
        <f>[18]Dezembro!$J$26</f>
        <v>24.48</v>
      </c>
      <c r="X22" s="11">
        <f>[18]Dezembro!$J$27</f>
        <v>29.16</v>
      </c>
      <c r="Y22" s="11">
        <f>[18]Dezembro!$J$28</f>
        <v>41.4</v>
      </c>
      <c r="Z22" s="11">
        <f>[18]Dezembro!$J$29</f>
        <v>27</v>
      </c>
      <c r="AA22" s="11">
        <f>[18]Dezembro!$J$30</f>
        <v>29.52</v>
      </c>
      <c r="AB22" s="11">
        <f>[18]Dezembro!$J$31</f>
        <v>19.8</v>
      </c>
      <c r="AC22" s="11">
        <f>[18]Dezembro!$J$32</f>
        <v>24.840000000000003</v>
      </c>
      <c r="AD22" s="11">
        <f>[18]Dezembro!$J$33</f>
        <v>31.680000000000003</v>
      </c>
      <c r="AE22" s="11">
        <f>[18]Dezembro!$J$34</f>
        <v>30.6</v>
      </c>
      <c r="AF22" s="11">
        <f>[18]Dezembro!$J$35</f>
        <v>27.36</v>
      </c>
      <c r="AG22" s="133">
        <f t="shared" si="3"/>
        <v>42.84</v>
      </c>
      <c r="AH22" s="134">
        <f t="shared" si="4"/>
        <v>29.206451612903223</v>
      </c>
    </row>
    <row r="23" spans="1:38" x14ac:dyDescent="0.2">
      <c r="A23" s="57" t="s">
        <v>7</v>
      </c>
      <c r="B23" s="11">
        <f>[19]Dezembro!$J$5</f>
        <v>49.32</v>
      </c>
      <c r="C23" s="11">
        <f>[19]Dezembro!$J$6</f>
        <v>57.6</v>
      </c>
      <c r="D23" s="11">
        <f>[19]Dezembro!$J$7</f>
        <v>38.519999999999996</v>
      </c>
      <c r="E23" s="11">
        <f>[19]Dezembro!$J$8</f>
        <v>28.08</v>
      </c>
      <c r="F23" s="11">
        <f>[19]Dezembro!$J$9</f>
        <v>28.08</v>
      </c>
      <c r="G23" s="11">
        <f>[19]Dezembro!$J$10</f>
        <v>38.159999999999997</v>
      </c>
      <c r="H23" s="11">
        <f>[19]Dezembro!$J$11</f>
        <v>35.28</v>
      </c>
      <c r="I23" s="11">
        <f>[19]Dezembro!$J$12</f>
        <v>30.240000000000002</v>
      </c>
      <c r="J23" s="11">
        <f>[19]Dezembro!$J$13</f>
        <v>52.92</v>
      </c>
      <c r="K23" s="11">
        <f>[19]Dezembro!$J$14</f>
        <v>43.56</v>
      </c>
      <c r="L23" s="11">
        <f>[19]Dezembro!$J$15</f>
        <v>44.64</v>
      </c>
      <c r="M23" s="11">
        <f>[19]Dezembro!$J$16</f>
        <v>42.480000000000004</v>
      </c>
      <c r="N23" s="11">
        <f>[19]Dezembro!$J$17</f>
        <v>43.56</v>
      </c>
      <c r="O23" s="11">
        <f>[19]Dezembro!$J$18</f>
        <v>22.68</v>
      </c>
      <c r="P23" s="11">
        <f>[19]Dezembro!$J$19</f>
        <v>38.159999999999997</v>
      </c>
      <c r="Q23" s="11">
        <f>[19]Dezembro!$J$20</f>
        <v>24.12</v>
      </c>
      <c r="R23" s="11">
        <f>[19]Dezembro!$J$21</f>
        <v>26.28</v>
      </c>
      <c r="S23" s="11">
        <f>[19]Dezembro!$J$22</f>
        <v>27.36</v>
      </c>
      <c r="T23" s="11">
        <f>[19]Dezembro!$J$23</f>
        <v>26.28</v>
      </c>
      <c r="U23" s="11">
        <f>[19]Dezembro!$J$24</f>
        <v>25.56</v>
      </c>
      <c r="V23" s="11">
        <f>[19]Dezembro!$J$25</f>
        <v>27</v>
      </c>
      <c r="W23" s="11">
        <f>[19]Dezembro!$J$26</f>
        <v>35.64</v>
      </c>
      <c r="X23" s="11">
        <f>[19]Dezembro!$J$27</f>
        <v>36.72</v>
      </c>
      <c r="Y23" s="11">
        <f>[19]Dezembro!$J$28</f>
        <v>32.76</v>
      </c>
      <c r="Z23" s="11">
        <f>[19]Dezembro!$J$29</f>
        <v>35.28</v>
      </c>
      <c r="AA23" s="11">
        <f>[19]Dezembro!$J$30</f>
        <v>27.36</v>
      </c>
      <c r="AB23" s="11">
        <f>[19]Dezembro!$J$31</f>
        <v>24.48</v>
      </c>
      <c r="AC23" s="11">
        <f>[19]Dezembro!$J$32</f>
        <v>33.480000000000004</v>
      </c>
      <c r="AD23" s="11">
        <f>[19]Dezembro!$J$33</f>
        <v>29.16</v>
      </c>
      <c r="AE23" s="11">
        <f>[19]Dezembro!$J$34</f>
        <v>25.56</v>
      </c>
      <c r="AF23" s="11">
        <f>[19]Dezembro!$J$35</f>
        <v>29.880000000000003</v>
      </c>
      <c r="AG23" s="133">
        <f t="shared" si="3"/>
        <v>57.6</v>
      </c>
      <c r="AH23" s="134">
        <f t="shared" si="4"/>
        <v>34.200000000000003</v>
      </c>
      <c r="AK23" t="s">
        <v>35</v>
      </c>
      <c r="AL23" t="s">
        <v>35</v>
      </c>
    </row>
    <row r="24" spans="1:38" hidden="1" x14ac:dyDescent="0.2">
      <c r="A24" s="57" t="s">
        <v>155</v>
      </c>
      <c r="B24" s="11" t="str">
        <f>[20]Dezembro!$J$5</f>
        <v>*</v>
      </c>
      <c r="C24" s="11" t="str">
        <f>[20]Dezembro!$J$6</f>
        <v>*</v>
      </c>
      <c r="D24" s="11" t="str">
        <f>[20]Dezembro!$J$7</f>
        <v>*</v>
      </c>
      <c r="E24" s="11" t="str">
        <f>[20]Dezembro!$J$8</f>
        <v>*</v>
      </c>
      <c r="F24" s="11" t="str">
        <f>[20]Dezembro!$J$9</f>
        <v>*</v>
      </c>
      <c r="G24" s="11" t="str">
        <f>[20]Dezembro!$J$10</f>
        <v>*</v>
      </c>
      <c r="H24" s="11" t="str">
        <f>[20]Dezembro!$J$11</f>
        <v>*</v>
      </c>
      <c r="I24" s="11" t="str">
        <f>[20]Dezembro!$J$12</f>
        <v>*</v>
      </c>
      <c r="J24" s="11" t="str">
        <f>[20]Dezembro!$J$13</f>
        <v>*</v>
      </c>
      <c r="K24" s="11" t="str">
        <f>[20]Dezembro!$J$14</f>
        <v>*</v>
      </c>
      <c r="L24" s="11" t="str">
        <f>[20]Dezembro!$J$15</f>
        <v>*</v>
      </c>
      <c r="M24" s="11" t="str">
        <f>[20]Dezembro!$J$16</f>
        <v>*</v>
      </c>
      <c r="N24" s="11" t="str">
        <f>[20]Dezembro!$J$17</f>
        <v>*</v>
      </c>
      <c r="O24" s="11" t="str">
        <f>[20]Dezembro!$J$18</f>
        <v>*</v>
      </c>
      <c r="P24" s="11" t="str">
        <f>[20]Dezembro!$J$19</f>
        <v>*</v>
      </c>
      <c r="Q24" s="11" t="str">
        <f>[20]Dezembro!$J$20</f>
        <v>*</v>
      </c>
      <c r="R24" s="11" t="str">
        <f>[20]Dezembro!$J$21</f>
        <v>*</v>
      </c>
      <c r="S24" s="11" t="str">
        <f>[20]Dezembro!$J$22</f>
        <v>*</v>
      </c>
      <c r="T24" s="11" t="str">
        <f>[20]Dezembro!$J$23</f>
        <v>*</v>
      </c>
      <c r="U24" s="11" t="str">
        <f>[20]Dezembro!$J$24</f>
        <v>*</v>
      </c>
      <c r="V24" s="11" t="str">
        <f>[20]Dezembro!$J$25</f>
        <v>*</v>
      </c>
      <c r="W24" s="11" t="str">
        <f>[20]Dezembro!$J$26</f>
        <v>*</v>
      </c>
      <c r="X24" s="11" t="str">
        <f>[20]Dezembro!$J$27</f>
        <v>*</v>
      </c>
      <c r="Y24" s="11" t="str">
        <f>[20]Dezembro!$J$28</f>
        <v>*</v>
      </c>
      <c r="Z24" s="11" t="str">
        <f>[20]Dezembro!$J$29</f>
        <v>*</v>
      </c>
      <c r="AA24" s="11" t="str">
        <f>[20]Dezembro!$J$30</f>
        <v>*</v>
      </c>
      <c r="AB24" s="11" t="str">
        <f>[20]Dezembro!$J$31</f>
        <v>*</v>
      </c>
      <c r="AC24" s="11" t="str">
        <f>[20]Dezembro!$J$32</f>
        <v>*</v>
      </c>
      <c r="AD24" s="11" t="str">
        <f>[20]Dezembro!$J$33</f>
        <v>*</v>
      </c>
      <c r="AE24" s="11" t="str">
        <f>[20]Dezembro!$J$34</f>
        <v>*</v>
      </c>
      <c r="AF24" s="11" t="str">
        <f>[20]Dezembro!$J$35</f>
        <v>*</v>
      </c>
      <c r="AG24" s="133">
        <f t="shared" si="3"/>
        <v>0</v>
      </c>
      <c r="AH24" s="134" t="e">
        <f t="shared" si="4"/>
        <v>#DIV/0!</v>
      </c>
      <c r="AL24" t="s">
        <v>35</v>
      </c>
    </row>
    <row r="25" spans="1:38" hidden="1" x14ac:dyDescent="0.2">
      <c r="A25" s="57" t="s">
        <v>156</v>
      </c>
      <c r="B25" s="11" t="str">
        <f>[21]Dezembro!$J$5</f>
        <v>*</v>
      </c>
      <c r="C25" s="11" t="str">
        <f>[21]Dezembro!$J$6</f>
        <v>*</v>
      </c>
      <c r="D25" s="11" t="str">
        <f>[21]Dezembro!$J$7</f>
        <v>*</v>
      </c>
      <c r="E25" s="11" t="str">
        <f>[21]Dezembro!$J$8</f>
        <v>*</v>
      </c>
      <c r="F25" s="11" t="str">
        <f>[21]Dezembro!$J$9</f>
        <v>*</v>
      </c>
      <c r="G25" s="11" t="str">
        <f>[21]Dezembro!$J$10</f>
        <v>*</v>
      </c>
      <c r="H25" s="11" t="str">
        <f>[21]Dezembro!$J$11</f>
        <v>*</v>
      </c>
      <c r="I25" s="11" t="str">
        <f>[21]Dezembro!$J$12</f>
        <v>*</v>
      </c>
      <c r="J25" s="11" t="str">
        <f>[21]Dezembro!$J$13</f>
        <v>*</v>
      </c>
      <c r="K25" s="11" t="str">
        <f>[21]Dezembro!$J$14</f>
        <v>*</v>
      </c>
      <c r="L25" s="11" t="str">
        <f>[21]Dezembro!$J$15</f>
        <v>*</v>
      </c>
      <c r="M25" s="11" t="str">
        <f>[21]Dezembro!$J$16</f>
        <v>*</v>
      </c>
      <c r="N25" s="11" t="str">
        <f>[21]Dezembro!$J$17</f>
        <v>*</v>
      </c>
      <c r="O25" s="11" t="str">
        <f>[21]Dezembro!$J$18</f>
        <v>*</v>
      </c>
      <c r="P25" s="11" t="str">
        <f>[21]Dezembro!$J$19</f>
        <v>*</v>
      </c>
      <c r="Q25" s="11" t="str">
        <f>[21]Dezembro!$J$20</f>
        <v>*</v>
      </c>
      <c r="R25" s="11" t="str">
        <f>[21]Dezembro!$J$21</f>
        <v>*</v>
      </c>
      <c r="S25" s="11" t="str">
        <f>[21]Dezembro!$J$22</f>
        <v>*</v>
      </c>
      <c r="T25" s="11" t="str">
        <f>[21]Dezembro!$J$23</f>
        <v>*</v>
      </c>
      <c r="U25" s="11" t="str">
        <f>[21]Dezembro!$J$24</f>
        <v>*</v>
      </c>
      <c r="V25" s="11" t="str">
        <f>[21]Dezembro!$J$25</f>
        <v>*</v>
      </c>
      <c r="W25" s="11" t="str">
        <f>[21]Dezembro!$J$26</f>
        <v>*</v>
      </c>
      <c r="X25" s="11" t="str">
        <f>[21]Dezembro!$J$27</f>
        <v>*</v>
      </c>
      <c r="Y25" s="11" t="str">
        <f>[21]Dezembro!$J$28</f>
        <v>*</v>
      </c>
      <c r="Z25" s="11" t="str">
        <f>[21]Dezembro!$J$29</f>
        <v>*</v>
      </c>
      <c r="AA25" s="11" t="str">
        <f>[21]Dezembro!$J$30</f>
        <v>*</v>
      </c>
      <c r="AB25" s="11" t="str">
        <f>[21]Dezembro!$J$31</f>
        <v>*</v>
      </c>
      <c r="AC25" s="11" t="str">
        <f>[21]Dezembro!$J$32</f>
        <v>*</v>
      </c>
      <c r="AD25" s="11" t="str">
        <f>[21]Dezembro!$J$33</f>
        <v>*</v>
      </c>
      <c r="AE25" s="11" t="str">
        <f>[21]Dezembro!$J$34</f>
        <v>*</v>
      </c>
      <c r="AF25" s="11" t="str">
        <f>[21]Dezembro!$J$35</f>
        <v>*</v>
      </c>
      <c r="AG25" s="133">
        <f t="shared" si="3"/>
        <v>0</v>
      </c>
      <c r="AH25" s="134" t="e">
        <f t="shared" si="4"/>
        <v>#DIV/0!</v>
      </c>
      <c r="AI25" s="12" t="s">
        <v>35</v>
      </c>
      <c r="AK25" t="s">
        <v>35</v>
      </c>
    </row>
    <row r="26" spans="1:38" x14ac:dyDescent="0.2">
      <c r="A26" s="57" t="s">
        <v>157</v>
      </c>
      <c r="B26" s="11">
        <f>[22]Dezembro!$J$5</f>
        <v>42.84</v>
      </c>
      <c r="C26" s="11">
        <f>[22]Dezembro!$J$6</f>
        <v>42.480000000000004</v>
      </c>
      <c r="D26" s="11">
        <f>[22]Dezembro!$J$7</f>
        <v>61.92</v>
      </c>
      <c r="E26" s="11">
        <f>[22]Dezembro!$J$8</f>
        <v>34.200000000000003</v>
      </c>
      <c r="F26" s="11">
        <f>[22]Dezembro!$J$9</f>
        <v>28.8</v>
      </c>
      <c r="G26" s="11">
        <f>[22]Dezembro!$J$10</f>
        <v>34.56</v>
      </c>
      <c r="H26" s="11">
        <f>[22]Dezembro!$J$11</f>
        <v>30.96</v>
      </c>
      <c r="I26" s="11">
        <f>[22]Dezembro!$J$12</f>
        <v>29.16</v>
      </c>
      <c r="J26" s="11">
        <f>[22]Dezembro!$J$13</f>
        <v>42.12</v>
      </c>
      <c r="K26" s="11">
        <f>[22]Dezembro!$J$14</f>
        <v>33.840000000000003</v>
      </c>
      <c r="L26" s="11">
        <f>[22]Dezembro!$J$15</f>
        <v>29.16</v>
      </c>
      <c r="M26" s="11">
        <f>[22]Dezembro!$J$16</f>
        <v>45.36</v>
      </c>
      <c r="N26" s="11">
        <f>[22]Dezembro!$J$17</f>
        <v>40.32</v>
      </c>
      <c r="O26" s="11">
        <f>[22]Dezembro!$J$18</f>
        <v>27</v>
      </c>
      <c r="P26" s="11">
        <f>[22]Dezembro!$J$19</f>
        <v>30.240000000000002</v>
      </c>
      <c r="Q26" s="11">
        <f>[22]Dezembro!$J$20</f>
        <v>23.759999999999998</v>
      </c>
      <c r="R26" s="11">
        <f>[22]Dezembro!$J$21</f>
        <v>24.48</v>
      </c>
      <c r="S26" s="11">
        <f>[22]Dezembro!$J$22</f>
        <v>30.6</v>
      </c>
      <c r="T26" s="11">
        <f>[22]Dezembro!$J$23</f>
        <v>22.68</v>
      </c>
      <c r="U26" s="11">
        <f>[22]Dezembro!$J$24</f>
        <v>25.2</v>
      </c>
      <c r="V26" s="11">
        <f>[22]Dezembro!$J$25</f>
        <v>29.52</v>
      </c>
      <c r="W26" s="11">
        <f>[22]Dezembro!$J$26</f>
        <v>40.680000000000007</v>
      </c>
      <c r="X26" s="11">
        <f>[22]Dezembro!$J$27</f>
        <v>31.680000000000003</v>
      </c>
      <c r="Y26" s="11">
        <f>[22]Dezembro!$J$28</f>
        <v>38.159999999999997</v>
      </c>
      <c r="Z26" s="11">
        <f>[22]Dezembro!$J$29</f>
        <v>30.240000000000002</v>
      </c>
      <c r="AA26" s="11">
        <f>[22]Dezembro!$J$30</f>
        <v>24.48</v>
      </c>
      <c r="AB26" s="11">
        <f>[22]Dezembro!$J$31</f>
        <v>23.040000000000003</v>
      </c>
      <c r="AC26" s="11">
        <f>[22]Dezembro!$J$32</f>
        <v>52.2</v>
      </c>
      <c r="AD26" s="11">
        <f>[22]Dezembro!$J$33</f>
        <v>25.2</v>
      </c>
      <c r="AE26" s="11">
        <f>[22]Dezembro!$J$34</f>
        <v>23.759999999999998</v>
      </c>
      <c r="AF26" s="11">
        <f>[22]Dezembro!$J$35</f>
        <v>34.92</v>
      </c>
      <c r="AG26" s="133">
        <f t="shared" si="3"/>
        <v>61.92</v>
      </c>
      <c r="AH26" s="134">
        <f t="shared" si="4"/>
        <v>33.340645161290325</v>
      </c>
      <c r="AK26" s="12" t="s">
        <v>35</v>
      </c>
    </row>
    <row r="27" spans="1:38" x14ac:dyDescent="0.2">
      <c r="A27" s="57" t="s">
        <v>8</v>
      </c>
      <c r="B27" s="11">
        <f>[23]Dezembro!$J$5</f>
        <v>58.32</v>
      </c>
      <c r="C27" s="11">
        <f>[23]Dezembro!$J$6</f>
        <v>42.84</v>
      </c>
      <c r="D27" s="11">
        <f>[23]Dezembro!$J$7</f>
        <v>27.720000000000002</v>
      </c>
      <c r="E27" s="11">
        <f>[23]Dezembro!$J$8</f>
        <v>52.56</v>
      </c>
      <c r="F27" s="11">
        <f>[23]Dezembro!$J$9</f>
        <v>45.36</v>
      </c>
      <c r="G27" s="11">
        <f>[23]Dezembro!$J$10</f>
        <v>35.64</v>
      </c>
      <c r="H27" s="11">
        <f>[23]Dezembro!$J$11</f>
        <v>31.680000000000003</v>
      </c>
      <c r="I27" s="11">
        <f>[23]Dezembro!$J$12</f>
        <v>23.040000000000003</v>
      </c>
      <c r="J27" s="11">
        <f>[23]Dezembro!$J$13</f>
        <v>38.519999999999996</v>
      </c>
      <c r="K27" s="11">
        <f>[23]Dezembro!$J$14</f>
        <v>25.56</v>
      </c>
      <c r="L27" s="11">
        <f>[23]Dezembro!$J$15</f>
        <v>42.84</v>
      </c>
      <c r="M27" s="11">
        <f>[23]Dezembro!$J$16</f>
        <v>47.519999999999996</v>
      </c>
      <c r="N27" s="11">
        <f>[23]Dezembro!$J$17</f>
        <v>31.680000000000003</v>
      </c>
      <c r="O27" s="11">
        <f>[23]Dezembro!$J$18</f>
        <v>28.8</v>
      </c>
      <c r="P27" s="11">
        <f>[23]Dezembro!$J$19</f>
        <v>28.08</v>
      </c>
      <c r="Q27" s="11">
        <f>[23]Dezembro!$J$20</f>
        <v>32.04</v>
      </c>
      <c r="R27" s="11">
        <f>[23]Dezembro!$J$21</f>
        <v>37.080000000000005</v>
      </c>
      <c r="S27" s="11">
        <f>[23]Dezembro!$J$22</f>
        <v>34.200000000000003</v>
      </c>
      <c r="T27" s="11">
        <f>[23]Dezembro!$J$23</f>
        <v>23.400000000000002</v>
      </c>
      <c r="U27" s="11">
        <f>[23]Dezembro!$J$24</f>
        <v>26.64</v>
      </c>
      <c r="V27" s="11">
        <f>[23]Dezembro!$J$25</f>
        <v>24.48</v>
      </c>
      <c r="W27" s="11">
        <f>[23]Dezembro!$J$26</f>
        <v>41.76</v>
      </c>
      <c r="X27" s="11">
        <f>[23]Dezembro!$J$27</f>
        <v>35.28</v>
      </c>
      <c r="Y27" s="11">
        <f>[23]Dezembro!$J$28</f>
        <v>31.680000000000003</v>
      </c>
      <c r="Z27" s="11">
        <f>[23]Dezembro!$J$29</f>
        <v>35.64</v>
      </c>
      <c r="AA27" s="11">
        <f>[23]Dezembro!$J$30</f>
        <v>18.36</v>
      </c>
      <c r="AB27" s="11">
        <f>[23]Dezembro!$J$31</f>
        <v>23.040000000000003</v>
      </c>
      <c r="AC27" s="11">
        <f>[23]Dezembro!$J$32</f>
        <v>42.84</v>
      </c>
      <c r="AD27" s="11">
        <f>[23]Dezembro!$J$33</f>
        <v>29.880000000000003</v>
      </c>
      <c r="AE27" s="11">
        <f>[23]Dezembro!$J$34</f>
        <v>21.96</v>
      </c>
      <c r="AF27" s="11">
        <f>[23]Dezembro!$J$35</f>
        <v>23.400000000000002</v>
      </c>
      <c r="AG27" s="133">
        <f t="shared" si="3"/>
        <v>58.32</v>
      </c>
      <c r="AH27" s="134">
        <f t="shared" si="4"/>
        <v>33.607741935483872</v>
      </c>
      <c r="AK27" t="s">
        <v>35</v>
      </c>
    </row>
    <row r="28" spans="1:38" hidden="1" x14ac:dyDescent="0.2">
      <c r="A28" s="57" t="s">
        <v>9</v>
      </c>
      <c r="B28" s="11" t="str">
        <f>[24]Dezembro!$J$5</f>
        <v>*</v>
      </c>
      <c r="C28" s="11" t="str">
        <f>[24]Dezembro!$J$6</f>
        <v>*</v>
      </c>
      <c r="D28" s="11" t="str">
        <f>[24]Dezembro!$J$7</f>
        <v>*</v>
      </c>
      <c r="E28" s="11" t="str">
        <f>[24]Dezembro!$J$8</f>
        <v>*</v>
      </c>
      <c r="F28" s="11" t="str">
        <f>[24]Dezembro!$J$9</f>
        <v>*</v>
      </c>
      <c r="G28" s="11" t="str">
        <f>[24]Dezembro!$J$10</f>
        <v>*</v>
      </c>
      <c r="H28" s="11" t="str">
        <f>[24]Dezembro!$J$11</f>
        <v>*</v>
      </c>
      <c r="I28" s="11" t="str">
        <f>[24]Dezembro!$J$12</f>
        <v>*</v>
      </c>
      <c r="J28" s="11" t="str">
        <f>[24]Dezembro!$J$13</f>
        <v>*</v>
      </c>
      <c r="K28" s="11" t="str">
        <f>[24]Dezembro!$J$14</f>
        <v>*</v>
      </c>
      <c r="L28" s="11" t="str">
        <f>[24]Dezembro!$J$15</f>
        <v>*</v>
      </c>
      <c r="M28" s="11" t="str">
        <f>[24]Dezembro!$J$16</f>
        <v>*</v>
      </c>
      <c r="N28" s="11" t="str">
        <f>[24]Dezembro!$J$17</f>
        <v>*</v>
      </c>
      <c r="O28" s="11" t="str">
        <f>[24]Dezembro!$J$18</f>
        <v>*</v>
      </c>
      <c r="P28" s="11" t="str">
        <f>[24]Dezembro!$J$19</f>
        <v>*</v>
      </c>
      <c r="Q28" s="11" t="str">
        <f>[24]Dezembro!$J$20</f>
        <v>*</v>
      </c>
      <c r="R28" s="11" t="str">
        <f>[24]Dezembro!$J$21</f>
        <v>*</v>
      </c>
      <c r="S28" s="11" t="str">
        <f>[24]Dezembro!$J$22</f>
        <v>*</v>
      </c>
      <c r="T28" s="11" t="str">
        <f>[24]Dezembro!$J$23</f>
        <v>*</v>
      </c>
      <c r="U28" s="11" t="str">
        <f>[24]Dezembro!$J$24</f>
        <v>*</v>
      </c>
      <c r="V28" s="11" t="str">
        <f>[24]Dezembro!$J$25</f>
        <v>*</v>
      </c>
      <c r="W28" s="11" t="str">
        <f>[24]Dezembro!$J$26</f>
        <v>*</v>
      </c>
      <c r="X28" s="11" t="str">
        <f>[24]Dezembro!$J$27</f>
        <v>*</v>
      </c>
      <c r="Y28" s="11" t="str">
        <f>[24]Dezembro!$J$28</f>
        <v>*</v>
      </c>
      <c r="Z28" s="11" t="str">
        <f>[24]Dezembro!$J$29</f>
        <v>*</v>
      </c>
      <c r="AA28" s="11" t="str">
        <f>[24]Dezembro!$J$30</f>
        <v>*</v>
      </c>
      <c r="AB28" s="11" t="str">
        <f>[24]Dezembro!$J$31</f>
        <v>*</v>
      </c>
      <c r="AC28" s="11" t="str">
        <f>[24]Dezembro!$J$32</f>
        <v>*</v>
      </c>
      <c r="AD28" s="11" t="str">
        <f>[24]Dezembro!$J$33</f>
        <v>*</v>
      </c>
      <c r="AE28" s="11" t="str">
        <f>[24]Dezembro!$J$34</f>
        <v>*</v>
      </c>
      <c r="AF28" s="11" t="str">
        <f>[24]Dezembro!$J$35</f>
        <v>*</v>
      </c>
      <c r="AG28" s="133">
        <f t="shared" si="3"/>
        <v>0</v>
      </c>
      <c r="AH28" s="134" t="e">
        <f t="shared" si="4"/>
        <v>#DIV/0!</v>
      </c>
      <c r="AK28" t="s">
        <v>35</v>
      </c>
    </row>
    <row r="29" spans="1:38" x14ac:dyDescent="0.2">
      <c r="A29" s="57" t="s">
        <v>32</v>
      </c>
      <c r="B29" s="11">
        <f>[25]Dezembro!$J$5</f>
        <v>29.16</v>
      </c>
      <c r="C29" s="11">
        <f>[25]Dezembro!$J$6</f>
        <v>29.880000000000003</v>
      </c>
      <c r="D29" s="11">
        <f>[25]Dezembro!$J$7</f>
        <v>52.2</v>
      </c>
      <c r="E29" s="11">
        <f>[25]Dezembro!$J$8</f>
        <v>40.680000000000007</v>
      </c>
      <c r="F29" s="11">
        <f>[25]Dezembro!$J$9</f>
        <v>23.759999999999998</v>
      </c>
      <c r="G29" s="11">
        <f>[25]Dezembro!$J$10</f>
        <v>26.64</v>
      </c>
      <c r="H29" s="11">
        <f>[25]Dezembro!$J$11</f>
        <v>27</v>
      </c>
      <c r="I29" s="11">
        <f>[25]Dezembro!$J$12</f>
        <v>25.92</v>
      </c>
      <c r="J29" s="11">
        <f>[25]Dezembro!$J$13</f>
        <v>37.800000000000004</v>
      </c>
      <c r="K29" s="11">
        <f>[25]Dezembro!$J$14</f>
        <v>42.12</v>
      </c>
      <c r="L29" s="11">
        <f>[25]Dezembro!$J$15</f>
        <v>22.32</v>
      </c>
      <c r="M29" s="11">
        <f>[25]Dezembro!$J$16</f>
        <v>35.64</v>
      </c>
      <c r="N29" s="11">
        <f>[25]Dezembro!$J$17</f>
        <v>35.64</v>
      </c>
      <c r="O29" s="11">
        <f>[25]Dezembro!$J$18</f>
        <v>19.8</v>
      </c>
      <c r="P29" s="11">
        <f>[25]Dezembro!$J$19</f>
        <v>23.040000000000003</v>
      </c>
      <c r="Q29" s="11">
        <f>[25]Dezembro!$J$20</f>
        <v>21.6</v>
      </c>
      <c r="R29" s="11">
        <f>[25]Dezembro!$J$21</f>
        <v>47.519999999999996</v>
      </c>
      <c r="S29" s="11">
        <f>[25]Dezembro!$J$22</f>
        <v>18</v>
      </c>
      <c r="T29" s="11">
        <f>[25]Dezembro!$J$23</f>
        <v>14.4</v>
      </c>
      <c r="U29" s="11">
        <f>[25]Dezembro!$J$24</f>
        <v>20.16</v>
      </c>
      <c r="V29" s="11">
        <f>[25]Dezembro!$J$25</f>
        <v>18</v>
      </c>
      <c r="W29" s="11">
        <f>[25]Dezembro!$J$26</f>
        <v>28.8</v>
      </c>
      <c r="X29" s="11">
        <f>[25]Dezembro!$J$27</f>
        <v>27.36</v>
      </c>
      <c r="Y29" s="11">
        <f>[25]Dezembro!$J$28</f>
        <v>32.4</v>
      </c>
      <c r="Z29" s="11">
        <f>[25]Dezembro!$J$29</f>
        <v>27.720000000000002</v>
      </c>
      <c r="AA29" s="11">
        <f>[25]Dezembro!$J$30</f>
        <v>20.88</v>
      </c>
      <c r="AB29" s="11" t="str">
        <f>[25]Dezembro!$J$31</f>
        <v>*</v>
      </c>
      <c r="AC29" s="11" t="str">
        <f>[25]Dezembro!$J$32</f>
        <v>*</v>
      </c>
      <c r="AD29" s="11" t="str">
        <f>[25]Dezembro!$J$33</f>
        <v>*</v>
      </c>
      <c r="AE29" s="11" t="str">
        <f>[25]Dezembro!$J$34</f>
        <v>*</v>
      </c>
      <c r="AF29" s="11" t="str">
        <f>[25]Dezembro!$J$35</f>
        <v>*</v>
      </c>
      <c r="AG29" s="133">
        <f t="shared" si="3"/>
        <v>52.2</v>
      </c>
      <c r="AH29" s="134">
        <f t="shared" si="4"/>
        <v>28.786153846153844</v>
      </c>
      <c r="AK29" t="s">
        <v>35</v>
      </c>
    </row>
    <row r="30" spans="1:38" hidden="1" x14ac:dyDescent="0.2">
      <c r="A30" s="57" t="s">
        <v>10</v>
      </c>
      <c r="B30" s="11" t="str">
        <f>[26]Dezembro!$J$5</f>
        <v>*</v>
      </c>
      <c r="C30" s="11" t="str">
        <f>[26]Dezembro!$J$6</f>
        <v>*</v>
      </c>
      <c r="D30" s="11" t="str">
        <f>[26]Dezembro!$J$7</f>
        <v>*</v>
      </c>
      <c r="E30" s="11" t="str">
        <f>[26]Dezembro!$J$8</f>
        <v>*</v>
      </c>
      <c r="F30" s="11" t="str">
        <f>[26]Dezembro!$J$9</f>
        <v>*</v>
      </c>
      <c r="G30" s="11" t="str">
        <f>[26]Dezembro!$J$10</f>
        <v>*</v>
      </c>
      <c r="H30" s="11" t="str">
        <f>[26]Dezembro!$J$11</f>
        <v>*</v>
      </c>
      <c r="I30" s="11" t="str">
        <f>[26]Dezembro!$J$12</f>
        <v>*</v>
      </c>
      <c r="J30" s="11" t="str">
        <f>[26]Dezembro!$J$13</f>
        <v>*</v>
      </c>
      <c r="K30" s="11" t="str">
        <f>[26]Dezembro!$J$14</f>
        <v>*</v>
      </c>
      <c r="L30" s="11" t="str">
        <f>[26]Dezembro!$J$15</f>
        <v>*</v>
      </c>
      <c r="M30" s="11" t="str">
        <f>[26]Dezembro!$J$16</f>
        <v>*</v>
      </c>
      <c r="N30" s="11" t="str">
        <f>[26]Dezembro!$J$17</f>
        <v>*</v>
      </c>
      <c r="O30" s="11" t="str">
        <f>[26]Dezembro!$J$18</f>
        <v>*</v>
      </c>
      <c r="P30" s="11" t="str">
        <f>[26]Dezembro!$J$19</f>
        <v>*</v>
      </c>
      <c r="Q30" s="11" t="str">
        <f>[26]Dezembro!$J$20</f>
        <v>*</v>
      </c>
      <c r="R30" s="11" t="str">
        <f>[26]Dezembro!$J$21</f>
        <v>*</v>
      </c>
      <c r="S30" s="11" t="str">
        <f>[26]Dezembro!$J$22</f>
        <v>*</v>
      </c>
      <c r="T30" s="11" t="str">
        <f>[26]Dezembro!$J$23</f>
        <v>*</v>
      </c>
      <c r="U30" s="11" t="str">
        <f>[26]Dezembro!$J$24</f>
        <v>*</v>
      </c>
      <c r="V30" s="11" t="str">
        <f>[26]Dezembro!$J$25</f>
        <v>*</v>
      </c>
      <c r="W30" s="11" t="str">
        <f>[26]Dezembro!$J$26</f>
        <v>*</v>
      </c>
      <c r="X30" s="11" t="str">
        <f>[26]Dezembro!$J$27</f>
        <v>*</v>
      </c>
      <c r="Y30" s="11" t="str">
        <f>[26]Dezembro!$J$28</f>
        <v>*</v>
      </c>
      <c r="Z30" s="11" t="str">
        <f>[26]Dezembro!$J$29</f>
        <v>*</v>
      </c>
      <c r="AA30" s="11" t="str">
        <f>[26]Dezembro!$J$30</f>
        <v>*</v>
      </c>
      <c r="AB30" s="11" t="str">
        <f>[26]Dezembro!$J$31</f>
        <v>*</v>
      </c>
      <c r="AC30" s="11" t="str">
        <f>[26]Dezembro!$J$32</f>
        <v>*</v>
      </c>
      <c r="AD30" s="11" t="str">
        <f>[26]Dezembro!$J$33</f>
        <v>*</v>
      </c>
      <c r="AE30" s="11" t="str">
        <f>[26]Dezembro!$J$34</f>
        <v>*</v>
      </c>
      <c r="AF30" s="11" t="str">
        <f>[26]Dezembro!$J$35</f>
        <v>*</v>
      </c>
      <c r="AG30" s="133">
        <f t="shared" si="3"/>
        <v>0</v>
      </c>
      <c r="AH30" s="134" t="e">
        <f t="shared" si="4"/>
        <v>#DIV/0!</v>
      </c>
      <c r="AK30" t="s">
        <v>35</v>
      </c>
    </row>
    <row r="31" spans="1:38" hidden="1" x14ac:dyDescent="0.2">
      <c r="A31" s="57" t="s">
        <v>158</v>
      </c>
      <c r="B31" s="11" t="str">
        <f>[27]Dezembro!$J$5</f>
        <v>*</v>
      </c>
      <c r="C31" s="11" t="str">
        <f>[27]Dezembro!$J$6</f>
        <v>*</v>
      </c>
      <c r="D31" s="11" t="str">
        <f>[27]Dezembro!$J$7</f>
        <v>*</v>
      </c>
      <c r="E31" s="11" t="str">
        <f>[27]Dezembro!$J$8</f>
        <v>*</v>
      </c>
      <c r="F31" s="11" t="str">
        <f>[27]Dezembro!$J$9</f>
        <v>*</v>
      </c>
      <c r="G31" s="11" t="str">
        <f>[27]Dezembro!$J$10</f>
        <v>*</v>
      </c>
      <c r="H31" s="11" t="str">
        <f>[27]Dezembro!$J$11</f>
        <v>*</v>
      </c>
      <c r="I31" s="11" t="str">
        <f>[27]Dezembro!$J$12</f>
        <v>*</v>
      </c>
      <c r="J31" s="11" t="str">
        <f>[27]Dezembro!$J$13</f>
        <v>*</v>
      </c>
      <c r="K31" s="11" t="str">
        <f>[27]Dezembro!$J$14</f>
        <v>*</v>
      </c>
      <c r="L31" s="11" t="str">
        <f>[27]Dezembro!$J$15</f>
        <v>*</v>
      </c>
      <c r="M31" s="11" t="str">
        <f>[27]Dezembro!$J$16</f>
        <v>*</v>
      </c>
      <c r="N31" s="11" t="str">
        <f>[27]Dezembro!$J$17</f>
        <v>*</v>
      </c>
      <c r="O31" s="11" t="str">
        <f>[27]Dezembro!$J$18</f>
        <v>*</v>
      </c>
      <c r="P31" s="11" t="str">
        <f>[27]Dezembro!$J$19</f>
        <v>*</v>
      </c>
      <c r="Q31" s="11" t="str">
        <f>[27]Dezembro!$J$20</f>
        <v>*</v>
      </c>
      <c r="R31" s="11" t="str">
        <f>[27]Dezembro!$J$21</f>
        <v>*</v>
      </c>
      <c r="S31" s="11" t="str">
        <f>[27]Dezembro!$J$22</f>
        <v>*</v>
      </c>
      <c r="T31" s="11" t="str">
        <f>[27]Dezembro!$J$23</f>
        <v>*</v>
      </c>
      <c r="U31" s="11" t="str">
        <f>[27]Dezembro!$J$24</f>
        <v>*</v>
      </c>
      <c r="V31" s="11" t="str">
        <f>[27]Dezembro!$J$25</f>
        <v>*</v>
      </c>
      <c r="W31" s="11" t="str">
        <f>[27]Dezembro!$J$26</f>
        <v>*</v>
      </c>
      <c r="X31" s="11" t="str">
        <f>[27]Dezembro!$J$27</f>
        <v>*</v>
      </c>
      <c r="Y31" s="11" t="str">
        <f>[27]Dezembro!$J$28</f>
        <v>*</v>
      </c>
      <c r="Z31" s="11" t="str">
        <f>[27]Dezembro!$J$29</f>
        <v>*</v>
      </c>
      <c r="AA31" s="11" t="str">
        <f>[27]Dezembro!$J$30</f>
        <v>*</v>
      </c>
      <c r="AB31" s="11" t="str">
        <f>[27]Dezembro!$J$31</f>
        <v>*</v>
      </c>
      <c r="AC31" s="11" t="str">
        <f>[27]Dezembro!$J$32</f>
        <v>*</v>
      </c>
      <c r="AD31" s="11" t="str">
        <f>[27]Dezembro!$J$33</f>
        <v>*</v>
      </c>
      <c r="AE31" s="11" t="str">
        <f>[27]Dezembro!$J$34</f>
        <v>*</v>
      </c>
      <c r="AF31" s="11" t="str">
        <f>[27]Dezembro!$J$35</f>
        <v>*</v>
      </c>
      <c r="AG31" s="133">
        <f t="shared" si="3"/>
        <v>0</v>
      </c>
      <c r="AH31" s="134" t="e">
        <f t="shared" si="4"/>
        <v>#DIV/0!</v>
      </c>
      <c r="AI31" s="12" t="s">
        <v>35</v>
      </c>
      <c r="AK31" t="s">
        <v>35</v>
      </c>
    </row>
    <row r="32" spans="1:38" hidden="1" x14ac:dyDescent="0.2">
      <c r="A32" s="57" t="s">
        <v>11</v>
      </c>
      <c r="B32" s="11" t="str">
        <f>[28]Dezembro!$J$5</f>
        <v>*</v>
      </c>
      <c r="C32" s="11" t="str">
        <f>[28]Dezembro!$J$6</f>
        <v>*</v>
      </c>
      <c r="D32" s="11" t="str">
        <f>[28]Dezembro!$J$7</f>
        <v>*</v>
      </c>
      <c r="E32" s="11" t="str">
        <f>[28]Dezembro!$J$8</f>
        <v>*</v>
      </c>
      <c r="F32" s="11" t="str">
        <f>[28]Dezembro!$J$9</f>
        <v>*</v>
      </c>
      <c r="G32" s="11" t="str">
        <f>[28]Dezembro!$J$10</f>
        <v>*</v>
      </c>
      <c r="H32" s="11" t="str">
        <f>[28]Dezembro!$J$11</f>
        <v>*</v>
      </c>
      <c r="I32" s="11" t="str">
        <f>[28]Dezembro!$J$12</f>
        <v>*</v>
      </c>
      <c r="J32" s="11" t="str">
        <f>[28]Dezembro!$J$13</f>
        <v>*</v>
      </c>
      <c r="K32" s="11" t="str">
        <f>[28]Dezembro!$J$14</f>
        <v>*</v>
      </c>
      <c r="L32" s="11" t="str">
        <f>[28]Dezembro!$J$15</f>
        <v>*</v>
      </c>
      <c r="M32" s="11" t="str">
        <f>[28]Dezembro!$J$16</f>
        <v>*</v>
      </c>
      <c r="N32" s="11" t="str">
        <f>[28]Dezembro!$J$17</f>
        <v>*</v>
      </c>
      <c r="O32" s="11" t="str">
        <f>[28]Dezembro!$J$18</f>
        <v>*</v>
      </c>
      <c r="P32" s="11" t="str">
        <f>[28]Dezembro!$J$19</f>
        <v>*</v>
      </c>
      <c r="Q32" s="11" t="str">
        <f>[28]Dezembro!$J$20</f>
        <v>*</v>
      </c>
      <c r="R32" s="11" t="str">
        <f>[28]Dezembro!$J$21</f>
        <v>*</v>
      </c>
      <c r="S32" s="11" t="str">
        <f>[28]Dezembro!$J$22</f>
        <v>*</v>
      </c>
      <c r="T32" s="11" t="str">
        <f>[28]Dezembro!$J$23</f>
        <v>*</v>
      </c>
      <c r="U32" s="11" t="str">
        <f>[28]Dezembro!$J$24</f>
        <v>*</v>
      </c>
      <c r="V32" s="11" t="str">
        <f>[28]Dezembro!$J$25</f>
        <v>*</v>
      </c>
      <c r="W32" s="11" t="str">
        <f>[28]Dezembro!$J$26</f>
        <v>*</v>
      </c>
      <c r="X32" s="11" t="str">
        <f>[28]Dezembro!$J$27</f>
        <v>*</v>
      </c>
      <c r="Y32" s="11" t="str">
        <f>[28]Dezembro!$J$28</f>
        <v>*</v>
      </c>
      <c r="Z32" s="11" t="str">
        <f>[28]Dezembro!$J$29</f>
        <v>*</v>
      </c>
      <c r="AA32" s="11" t="str">
        <f>[28]Dezembro!$J$30</f>
        <v>*</v>
      </c>
      <c r="AB32" s="11" t="str">
        <f>[28]Dezembro!$J$31</f>
        <v>*</v>
      </c>
      <c r="AC32" s="11" t="str">
        <f>[28]Dezembro!$J$32</f>
        <v>*</v>
      </c>
      <c r="AD32" s="11" t="str">
        <f>[28]Dezembro!$J$33</f>
        <v>*</v>
      </c>
      <c r="AE32" s="11" t="str">
        <f>[28]Dezembro!$J$34</f>
        <v>*</v>
      </c>
      <c r="AF32" s="11" t="str">
        <f>[28]Dezembro!$J$35</f>
        <v>*</v>
      </c>
      <c r="AG32" s="133">
        <f t="shared" si="3"/>
        <v>0</v>
      </c>
      <c r="AH32" s="134" t="e">
        <f t="shared" si="4"/>
        <v>#DIV/0!</v>
      </c>
      <c r="AK32" t="s">
        <v>35</v>
      </c>
    </row>
    <row r="33" spans="1:38" s="5" customFormat="1" x14ac:dyDescent="0.2">
      <c r="A33" s="57" t="s">
        <v>12</v>
      </c>
      <c r="B33" s="11">
        <f>[29]Dezembro!$J$5</f>
        <v>26.64</v>
      </c>
      <c r="C33" s="11">
        <f>[29]Dezembro!$J$6</f>
        <v>41.4</v>
      </c>
      <c r="D33" s="11">
        <f>[29]Dezembro!$J$7</f>
        <v>30.96</v>
      </c>
      <c r="E33" s="11">
        <f>[29]Dezembro!$J$8</f>
        <v>34.56</v>
      </c>
      <c r="F33" s="11">
        <f>[29]Dezembro!$J$9</f>
        <v>26.64</v>
      </c>
      <c r="G33" s="11">
        <f>[29]Dezembro!$J$10</f>
        <v>37.800000000000004</v>
      </c>
      <c r="H33" s="11">
        <f>[29]Dezembro!$J$11</f>
        <v>35.64</v>
      </c>
      <c r="I33" s="11">
        <f>[29]Dezembro!$J$12</f>
        <v>22.32</v>
      </c>
      <c r="J33" s="11">
        <f>[29]Dezembro!$J$13</f>
        <v>27.36</v>
      </c>
      <c r="K33" s="11">
        <f>[29]Dezembro!$J$14</f>
        <v>37.800000000000004</v>
      </c>
      <c r="L33" s="11">
        <f>[29]Dezembro!$J$15</f>
        <v>19.440000000000001</v>
      </c>
      <c r="M33" s="11">
        <f>[29]Dezembro!$J$16</f>
        <v>34.56</v>
      </c>
      <c r="N33" s="11">
        <f>[29]Dezembro!$J$17</f>
        <v>29.880000000000003</v>
      </c>
      <c r="O33" s="11">
        <f>[29]Dezembro!$J$18</f>
        <v>19.079999999999998</v>
      </c>
      <c r="P33" s="11">
        <f>[29]Dezembro!$J$19</f>
        <v>42.12</v>
      </c>
      <c r="Q33" s="11">
        <f>[29]Dezembro!$J$20</f>
        <v>42.12</v>
      </c>
      <c r="R33" s="11">
        <f>[29]Dezembro!$J$21</f>
        <v>23.040000000000003</v>
      </c>
      <c r="S33" s="11">
        <f>[29]Dezembro!$J$22</f>
        <v>27.36</v>
      </c>
      <c r="T33" s="11">
        <f>[29]Dezembro!$J$23</f>
        <v>15.840000000000002</v>
      </c>
      <c r="U33" s="11">
        <f>[29]Dezembro!$J$24</f>
        <v>24.48</v>
      </c>
      <c r="V33" s="11">
        <f>[29]Dezembro!$J$25</f>
        <v>17.28</v>
      </c>
      <c r="W33" s="11">
        <f>[29]Dezembro!$J$26</f>
        <v>19.440000000000001</v>
      </c>
      <c r="X33" s="11">
        <f>[29]Dezembro!$J$27</f>
        <v>27.36</v>
      </c>
      <c r="Y33" s="11">
        <f>[29]Dezembro!$J$28</f>
        <v>33.840000000000003</v>
      </c>
      <c r="Z33" s="11">
        <f>[29]Dezembro!$J$29</f>
        <v>17.64</v>
      </c>
      <c r="AA33" s="11">
        <f>[29]Dezembro!$J$30</f>
        <v>25.2</v>
      </c>
      <c r="AB33" s="11">
        <f>[29]Dezembro!$J$31</f>
        <v>16.920000000000002</v>
      </c>
      <c r="AC33" s="11">
        <f>[29]Dezembro!$J$32</f>
        <v>34.200000000000003</v>
      </c>
      <c r="AD33" s="11">
        <f>[29]Dezembro!$J$33</f>
        <v>16.2</v>
      </c>
      <c r="AE33" s="11">
        <f>[29]Dezembro!$J$34</f>
        <v>14.76</v>
      </c>
      <c r="AF33" s="11">
        <f>[29]Dezembro!$J$35</f>
        <v>18.720000000000002</v>
      </c>
      <c r="AG33" s="133">
        <f t="shared" si="3"/>
        <v>42.12</v>
      </c>
      <c r="AH33" s="134">
        <f t="shared" si="4"/>
        <v>27.116129032258073</v>
      </c>
      <c r="AK33" s="5" t="s">
        <v>35</v>
      </c>
    </row>
    <row r="34" spans="1:38" x14ac:dyDescent="0.2">
      <c r="A34" s="57" t="s">
        <v>13</v>
      </c>
      <c r="B34" s="11">
        <f>[30]Dezembro!$J$5</f>
        <v>27.720000000000002</v>
      </c>
      <c r="C34" s="11">
        <f>[30]Dezembro!$J$6</f>
        <v>39.24</v>
      </c>
      <c r="D34" s="11">
        <f>[30]Dezembro!$J$7</f>
        <v>60.480000000000004</v>
      </c>
      <c r="E34" s="11">
        <f>[30]Dezembro!$J$8</f>
        <v>43.2</v>
      </c>
      <c r="F34" s="11">
        <f>[30]Dezembro!$J$9</f>
        <v>31.319999999999997</v>
      </c>
      <c r="G34" s="11">
        <f>[30]Dezembro!$J$10</f>
        <v>42.12</v>
      </c>
      <c r="H34" s="11">
        <f>[30]Dezembro!$J$11</f>
        <v>36.36</v>
      </c>
      <c r="I34" s="11">
        <f>[30]Dezembro!$J$12</f>
        <v>32.76</v>
      </c>
      <c r="J34" s="11">
        <f>[30]Dezembro!$J$13</f>
        <v>30.96</v>
      </c>
      <c r="K34" s="11">
        <f>[30]Dezembro!$J$14</f>
        <v>51.480000000000004</v>
      </c>
      <c r="L34" s="11">
        <f>[30]Dezembro!$J$15</f>
        <v>34.200000000000003</v>
      </c>
      <c r="M34" s="11">
        <f>[30]Dezembro!$J$16</f>
        <v>38.880000000000003</v>
      </c>
      <c r="N34" s="11">
        <f>[30]Dezembro!$J$17</f>
        <v>37.800000000000004</v>
      </c>
      <c r="O34" s="11">
        <f>[30]Dezembro!$J$18</f>
        <v>34.200000000000003</v>
      </c>
      <c r="P34" s="11">
        <f>[30]Dezembro!$J$19</f>
        <v>25.92</v>
      </c>
      <c r="Q34" s="11">
        <f>[30]Dezembro!$J$20</f>
        <v>34.200000000000003</v>
      </c>
      <c r="R34" s="11">
        <f>[30]Dezembro!$J$21</f>
        <v>38.159999999999997</v>
      </c>
      <c r="S34" s="11">
        <f>[30]Dezembro!$J$22</f>
        <v>40.32</v>
      </c>
      <c r="T34" s="11">
        <f>[30]Dezembro!$J$23</f>
        <v>22.68</v>
      </c>
      <c r="U34" s="11">
        <f>[30]Dezembro!$J$24</f>
        <v>34.200000000000003</v>
      </c>
      <c r="V34" s="11">
        <f>[30]Dezembro!$J$25</f>
        <v>28.8</v>
      </c>
      <c r="W34" s="11">
        <f>[30]Dezembro!$J$26</f>
        <v>36</v>
      </c>
      <c r="X34" s="11">
        <f>[30]Dezembro!$J$27</f>
        <v>29.52</v>
      </c>
      <c r="Y34" s="11">
        <f>[30]Dezembro!$J$28</f>
        <v>42.480000000000004</v>
      </c>
      <c r="Z34" s="11">
        <f>[30]Dezembro!$J$29</f>
        <v>23.759999999999998</v>
      </c>
      <c r="AA34" s="11">
        <f>[30]Dezembro!$J$30</f>
        <v>23.040000000000003</v>
      </c>
      <c r="AB34" s="11">
        <f>[30]Dezembro!$J$31</f>
        <v>34.56</v>
      </c>
      <c r="AC34" s="11">
        <f>[30]Dezembro!$J$32</f>
        <v>38.880000000000003</v>
      </c>
      <c r="AD34" s="11">
        <f>[30]Dezembro!$J$33</f>
        <v>34.200000000000003</v>
      </c>
      <c r="AE34" s="11">
        <f>[30]Dezembro!$J$34</f>
        <v>21.240000000000002</v>
      </c>
      <c r="AF34" s="11">
        <f>[30]Dezembro!$J$35</f>
        <v>29.16</v>
      </c>
      <c r="AG34" s="133">
        <f t="shared" si="3"/>
        <v>60.480000000000004</v>
      </c>
      <c r="AH34" s="134">
        <f t="shared" si="4"/>
        <v>34.769032258064513</v>
      </c>
      <c r="AK34" t="s">
        <v>35</v>
      </c>
    </row>
    <row r="35" spans="1:38" x14ac:dyDescent="0.2">
      <c r="A35" s="57" t="s">
        <v>159</v>
      </c>
      <c r="B35" s="11">
        <f>[31]Dezembro!$J$5</f>
        <v>24.840000000000003</v>
      </c>
      <c r="C35" s="11">
        <f>[31]Dezembro!$J$6</f>
        <v>52.2</v>
      </c>
      <c r="D35" s="11">
        <f>[31]Dezembro!$J$7</f>
        <v>42.12</v>
      </c>
      <c r="E35" s="11">
        <f>[31]Dezembro!$J$8</f>
        <v>23.400000000000002</v>
      </c>
      <c r="F35" s="11">
        <f>[31]Dezembro!$J$9</f>
        <v>28.8</v>
      </c>
      <c r="G35" s="11">
        <f>[31]Dezembro!$J$10</f>
        <v>41.04</v>
      </c>
      <c r="H35" s="11">
        <f>[31]Dezembro!$J$11</f>
        <v>30.6</v>
      </c>
      <c r="I35" s="11">
        <f>[31]Dezembro!$J$12</f>
        <v>27</v>
      </c>
      <c r="J35" s="11">
        <f>[31]Dezembro!$J$13</f>
        <v>38.880000000000003</v>
      </c>
      <c r="K35" s="11">
        <f>[31]Dezembro!$J$14</f>
        <v>54</v>
      </c>
      <c r="L35" s="11">
        <f>[31]Dezembro!$J$15</f>
        <v>35.28</v>
      </c>
      <c r="M35" s="11">
        <f>[31]Dezembro!$J$16</f>
        <v>38.519999999999996</v>
      </c>
      <c r="N35" s="11">
        <f>[31]Dezembro!$J$17</f>
        <v>37.800000000000004</v>
      </c>
      <c r="O35" s="11">
        <f>[31]Dezembro!$J$18</f>
        <v>28.44</v>
      </c>
      <c r="P35" s="11">
        <f>[31]Dezembro!$J$19</f>
        <v>34.56</v>
      </c>
      <c r="Q35" s="11">
        <f>[31]Dezembro!$J$20</f>
        <v>29.52</v>
      </c>
      <c r="R35" s="11">
        <f>[31]Dezembro!$J$21</f>
        <v>31.680000000000003</v>
      </c>
      <c r="S35" s="11">
        <f>[31]Dezembro!$J$22</f>
        <v>24.48</v>
      </c>
      <c r="T35" s="11">
        <f>[31]Dezembro!$J$23</f>
        <v>25.92</v>
      </c>
      <c r="U35" s="11">
        <f>[31]Dezembro!$J$24</f>
        <v>23.040000000000003</v>
      </c>
      <c r="V35" s="11">
        <f>[31]Dezembro!$J$25</f>
        <v>31.680000000000003</v>
      </c>
      <c r="W35" s="11">
        <f>[31]Dezembro!$J$26</f>
        <v>41.4</v>
      </c>
      <c r="X35" s="11">
        <f>[31]Dezembro!$J$27</f>
        <v>36.36</v>
      </c>
      <c r="Y35" s="11">
        <f>[31]Dezembro!$J$28</f>
        <v>42.480000000000004</v>
      </c>
      <c r="Z35" s="11">
        <f>[31]Dezembro!$J$29</f>
        <v>29.880000000000003</v>
      </c>
      <c r="AA35" s="11">
        <f>[31]Dezembro!$J$30</f>
        <v>20.52</v>
      </c>
      <c r="AB35" s="11">
        <f>[31]Dezembro!$J$31</f>
        <v>15.120000000000001</v>
      </c>
      <c r="AC35" s="11">
        <f>[31]Dezembro!$J$32</f>
        <v>46.800000000000004</v>
      </c>
      <c r="AD35" s="11">
        <f>[31]Dezembro!$J$33</f>
        <v>23.400000000000002</v>
      </c>
      <c r="AE35" s="11">
        <f>[31]Dezembro!$J$34</f>
        <v>25.2</v>
      </c>
      <c r="AF35" s="11">
        <f>[31]Dezembro!$J$35</f>
        <v>16.920000000000002</v>
      </c>
      <c r="AG35" s="133">
        <f t="shared" si="3"/>
        <v>54</v>
      </c>
      <c r="AH35" s="134">
        <f t="shared" si="4"/>
        <v>32.318709677419349</v>
      </c>
    </row>
    <row r="36" spans="1:38" hidden="1" x14ac:dyDescent="0.2">
      <c r="A36" s="57" t="s">
        <v>130</v>
      </c>
      <c r="B36" s="11" t="str">
        <f>[32]Dezembro!$J$5</f>
        <v>*</v>
      </c>
      <c r="C36" s="11" t="str">
        <f>[32]Dezembro!$J$6</f>
        <v>*</v>
      </c>
      <c r="D36" s="11" t="str">
        <f>[32]Dezembro!$J$7</f>
        <v>*</v>
      </c>
      <c r="E36" s="11" t="str">
        <f>[32]Dezembro!$J$8</f>
        <v>*</v>
      </c>
      <c r="F36" s="11" t="str">
        <f>[32]Dezembro!$J$9</f>
        <v>*</v>
      </c>
      <c r="G36" s="11" t="str">
        <f>[32]Dezembro!$J$10</f>
        <v>*</v>
      </c>
      <c r="H36" s="11" t="str">
        <f>[32]Dezembro!$J$11</f>
        <v>*</v>
      </c>
      <c r="I36" s="11" t="str">
        <f>[32]Dezembro!$J$12</f>
        <v>*</v>
      </c>
      <c r="J36" s="11" t="str">
        <f>[32]Dezembro!$J$13</f>
        <v>*</v>
      </c>
      <c r="K36" s="11" t="str">
        <f>[32]Dezembro!$J$14</f>
        <v>*</v>
      </c>
      <c r="L36" s="11" t="str">
        <f>[32]Dezembro!$J$15</f>
        <v>*</v>
      </c>
      <c r="M36" s="11" t="str">
        <f>[32]Dezembro!$J$16</f>
        <v>*</v>
      </c>
      <c r="N36" s="11" t="str">
        <f>[32]Dezembro!$J$17</f>
        <v>*</v>
      </c>
      <c r="O36" s="11" t="str">
        <f>[32]Dezembro!$J$18</f>
        <v>*</v>
      </c>
      <c r="P36" s="11" t="str">
        <f>[32]Dezembro!$J$19</f>
        <v>*</v>
      </c>
      <c r="Q36" s="11" t="str">
        <f>[32]Dezembro!$J$20</f>
        <v>*</v>
      </c>
      <c r="R36" s="11" t="str">
        <f>[32]Dezembro!$J$21</f>
        <v>*</v>
      </c>
      <c r="S36" s="11" t="str">
        <f>[32]Dezembro!$J$22</f>
        <v>*</v>
      </c>
      <c r="T36" s="11" t="str">
        <f>[32]Dezembro!$J$23</f>
        <v>*</v>
      </c>
      <c r="U36" s="11" t="str">
        <f>[32]Dezembro!$J$24</f>
        <v>*</v>
      </c>
      <c r="V36" s="11" t="str">
        <f>[32]Dezembro!$J$25</f>
        <v>*</v>
      </c>
      <c r="W36" s="11" t="str">
        <f>[32]Dezembro!$J$26</f>
        <v>*</v>
      </c>
      <c r="X36" s="11" t="str">
        <f>[32]Dezembro!$J$27</f>
        <v>*</v>
      </c>
      <c r="Y36" s="11" t="str">
        <f>[32]Dezembro!$J$28</f>
        <v>*</v>
      </c>
      <c r="Z36" s="11" t="str">
        <f>[32]Dezembro!$J$29</f>
        <v>*</v>
      </c>
      <c r="AA36" s="11" t="str">
        <f>[32]Dezembro!$J$30</f>
        <v>*</v>
      </c>
      <c r="AB36" s="11" t="str">
        <f>[32]Dezembro!$J$31</f>
        <v>*</v>
      </c>
      <c r="AC36" s="11" t="str">
        <f>[32]Dezembro!$J$32</f>
        <v>*</v>
      </c>
      <c r="AD36" s="11" t="str">
        <f>[32]Dezembro!$J$33</f>
        <v>*</v>
      </c>
      <c r="AE36" s="11" t="str">
        <f>[32]Dezembro!$J$34</f>
        <v>*</v>
      </c>
      <c r="AF36" s="11" t="str">
        <f>[32]Dezembro!$J$35</f>
        <v>*</v>
      </c>
      <c r="AG36" s="133">
        <f t="shared" si="3"/>
        <v>0</v>
      </c>
      <c r="AH36" s="134" t="e">
        <f t="shared" si="4"/>
        <v>#DIV/0!</v>
      </c>
      <c r="AK36" t="s">
        <v>35</v>
      </c>
    </row>
    <row r="37" spans="1:38" x14ac:dyDescent="0.2">
      <c r="A37" s="57" t="s">
        <v>14</v>
      </c>
      <c r="B37" s="11">
        <f>[33]Dezembro!$J$5</f>
        <v>75.239999999999995</v>
      </c>
      <c r="C37" s="11">
        <f>[33]Dezembro!$J$6</f>
        <v>46.080000000000005</v>
      </c>
      <c r="D37" s="11">
        <f>[33]Dezembro!$J$7</f>
        <v>42.12</v>
      </c>
      <c r="E37" s="11">
        <f>[33]Dezembro!$J$8</f>
        <v>16.2</v>
      </c>
      <c r="F37" s="11">
        <f>[33]Dezembro!$J$9</f>
        <v>40.32</v>
      </c>
      <c r="G37" s="11">
        <f>[33]Dezembro!$J$10</f>
        <v>33.480000000000004</v>
      </c>
      <c r="H37" s="11">
        <f>[33]Dezembro!$J$11</f>
        <v>34.200000000000003</v>
      </c>
      <c r="I37" s="11">
        <f>[33]Dezembro!$J$12</f>
        <v>28.8</v>
      </c>
      <c r="J37" s="11">
        <f>[33]Dezembro!$J$13</f>
        <v>31.680000000000003</v>
      </c>
      <c r="K37" s="11">
        <f>[33]Dezembro!$J$14</f>
        <v>24.12</v>
      </c>
      <c r="L37" s="11">
        <f>[33]Dezembro!$J$15</f>
        <v>56.16</v>
      </c>
      <c r="M37" s="11">
        <f>[33]Dezembro!$J$16</f>
        <v>46.800000000000004</v>
      </c>
      <c r="N37" s="11">
        <f>[33]Dezembro!$J$17</f>
        <v>56.519999999999996</v>
      </c>
      <c r="O37" s="11">
        <f>[33]Dezembro!$J$18</f>
        <v>0</v>
      </c>
      <c r="P37" s="11">
        <f>[33]Dezembro!$J$19</f>
        <v>51.480000000000004</v>
      </c>
      <c r="Q37" s="11">
        <f>[33]Dezembro!$J$20</f>
        <v>28.08</v>
      </c>
      <c r="R37" s="11">
        <f>[33]Dezembro!$J$21</f>
        <v>33.480000000000004</v>
      </c>
      <c r="S37" s="11">
        <f>[33]Dezembro!$J$22</f>
        <v>34.92</v>
      </c>
      <c r="T37" s="11">
        <f>[33]Dezembro!$J$23</f>
        <v>9.7200000000000006</v>
      </c>
      <c r="U37" s="11">
        <f>[33]Dezembro!$J$24</f>
        <v>31.680000000000003</v>
      </c>
      <c r="V37" s="11">
        <f>[33]Dezembro!$J$25</f>
        <v>27.36</v>
      </c>
      <c r="W37" s="11">
        <f>[33]Dezembro!$J$26</f>
        <v>24.48</v>
      </c>
      <c r="X37" s="11">
        <f>[33]Dezembro!$J$27</f>
        <v>12.6</v>
      </c>
      <c r="Y37" s="11">
        <f>[33]Dezembro!$J$28</f>
        <v>33.119999999999997</v>
      </c>
      <c r="Z37" s="11">
        <f>[33]Dezembro!$J$29</f>
        <v>22.68</v>
      </c>
      <c r="AA37" s="11">
        <f>[33]Dezembro!$J$30</f>
        <v>18.720000000000002</v>
      </c>
      <c r="AB37" s="11">
        <f>[33]Dezembro!$J$31</f>
        <v>30.96</v>
      </c>
      <c r="AC37" s="11">
        <f>[33]Dezembro!$J$32</f>
        <v>36.36</v>
      </c>
      <c r="AD37" s="11">
        <f>[33]Dezembro!$J$33</f>
        <v>35.28</v>
      </c>
      <c r="AE37" s="11">
        <f>[33]Dezembro!$J$34</f>
        <v>40.680000000000007</v>
      </c>
      <c r="AF37" s="11">
        <f>[33]Dezembro!$J$35</f>
        <v>36.72</v>
      </c>
      <c r="AG37" s="133">
        <f t="shared" si="3"/>
        <v>75.239999999999995</v>
      </c>
      <c r="AH37" s="134">
        <f t="shared" si="4"/>
        <v>33.549677419354843</v>
      </c>
    </row>
    <row r="38" spans="1:38" hidden="1" x14ac:dyDescent="0.2">
      <c r="A38" s="57" t="s">
        <v>160</v>
      </c>
      <c r="B38" s="11" t="str">
        <f>[34]Dezembro!$J$5</f>
        <v>*</v>
      </c>
      <c r="C38" s="11" t="str">
        <f>[34]Dezembro!$J$6</f>
        <v>*</v>
      </c>
      <c r="D38" s="11" t="str">
        <f>[34]Dezembro!$J$7</f>
        <v>*</v>
      </c>
      <c r="E38" s="11" t="str">
        <f>[34]Dezembro!$J$8</f>
        <v>*</v>
      </c>
      <c r="F38" s="11" t="str">
        <f>[34]Dezembro!$J$9</f>
        <v>*</v>
      </c>
      <c r="G38" s="11" t="str">
        <f>[34]Dezembro!$J$10</f>
        <v>*</v>
      </c>
      <c r="H38" s="11" t="str">
        <f>[34]Dezembro!$J$11</f>
        <v>*</v>
      </c>
      <c r="I38" s="11" t="str">
        <f>[34]Dezembro!$J$12</f>
        <v>*</v>
      </c>
      <c r="J38" s="11" t="str">
        <f>[34]Dezembro!$J$13</f>
        <v>*</v>
      </c>
      <c r="K38" s="11" t="str">
        <f>[34]Dezembro!$J$14</f>
        <v>*</v>
      </c>
      <c r="L38" s="11" t="str">
        <f>[34]Dezembro!$J$15</f>
        <v>*</v>
      </c>
      <c r="M38" s="11" t="str">
        <f>[34]Dezembro!$J$16</f>
        <v>*</v>
      </c>
      <c r="N38" s="11" t="str">
        <f>[34]Dezembro!$J$17</f>
        <v>*</v>
      </c>
      <c r="O38" s="11" t="str">
        <f>[34]Dezembro!$J$18</f>
        <v>*</v>
      </c>
      <c r="P38" s="11" t="str">
        <f>[34]Dezembro!$J$19</f>
        <v>*</v>
      </c>
      <c r="Q38" s="11" t="str">
        <f>[34]Dezembro!$J$20</f>
        <v>*</v>
      </c>
      <c r="R38" s="11" t="str">
        <f>[34]Dezembro!$J$21</f>
        <v>*</v>
      </c>
      <c r="S38" s="11" t="str">
        <f>[34]Dezembro!$J$22</f>
        <v>*</v>
      </c>
      <c r="T38" s="11" t="str">
        <f>[34]Dezembro!$J$23</f>
        <v>*</v>
      </c>
      <c r="U38" s="11" t="str">
        <f>[34]Dezembro!$J$24</f>
        <v>*</v>
      </c>
      <c r="V38" s="11" t="str">
        <f>[34]Dezembro!$J$25</f>
        <v>*</v>
      </c>
      <c r="W38" s="11" t="str">
        <f>[34]Dezembro!$J$26</f>
        <v>*</v>
      </c>
      <c r="X38" s="11" t="str">
        <f>[34]Dezembro!$J$27</f>
        <v>*</v>
      </c>
      <c r="Y38" s="11" t="str">
        <f>[34]Dezembro!$J$28</f>
        <v>*</v>
      </c>
      <c r="Z38" s="11" t="str">
        <f>[34]Dezembro!$J$29</f>
        <v>*</v>
      </c>
      <c r="AA38" s="11" t="str">
        <f>[34]Dezembro!$J$30</f>
        <v>*</v>
      </c>
      <c r="AB38" s="11" t="str">
        <f>[34]Dezembro!$J$31</f>
        <v>*</v>
      </c>
      <c r="AC38" s="11" t="str">
        <f>[34]Dezembro!$J$32</f>
        <v>*</v>
      </c>
      <c r="AD38" s="11" t="str">
        <f>[34]Dezembro!$J$33</f>
        <v>*</v>
      </c>
      <c r="AE38" s="11" t="str">
        <f>[34]Dezembro!$J$34</f>
        <v>*</v>
      </c>
      <c r="AF38" s="11" t="str">
        <f>[34]Dezembro!$J$35</f>
        <v>*</v>
      </c>
      <c r="AG38" s="133">
        <f t="shared" si="3"/>
        <v>0</v>
      </c>
      <c r="AH38" s="134" t="e">
        <f t="shared" si="4"/>
        <v>#DIV/0!</v>
      </c>
      <c r="AK38" t="s">
        <v>35</v>
      </c>
    </row>
    <row r="39" spans="1:38" x14ac:dyDescent="0.2">
      <c r="A39" s="57" t="s">
        <v>15</v>
      </c>
      <c r="B39" s="11">
        <f>[35]Dezembro!$J$5</f>
        <v>50.4</v>
      </c>
      <c r="C39" s="11">
        <f>[35]Dezembro!$J$6</f>
        <v>34.56</v>
      </c>
      <c r="D39" s="11">
        <f>[35]Dezembro!$J$7</f>
        <v>33.840000000000003</v>
      </c>
      <c r="E39" s="11">
        <f>[35]Dezembro!$J$8</f>
        <v>23.400000000000002</v>
      </c>
      <c r="F39" s="11">
        <f>[35]Dezembro!$J$9</f>
        <v>21.96</v>
      </c>
      <c r="G39" s="11">
        <f>[35]Dezembro!$J$10</f>
        <v>32.76</v>
      </c>
      <c r="H39" s="11">
        <f>[35]Dezembro!$J$11</f>
        <v>32.04</v>
      </c>
      <c r="I39" s="11">
        <f>[35]Dezembro!$J$12</f>
        <v>49.680000000000007</v>
      </c>
      <c r="J39" s="11">
        <f>[35]Dezembro!$J$13</f>
        <v>35.64</v>
      </c>
      <c r="K39" s="11">
        <f>[35]Dezembro!$J$14</f>
        <v>40.32</v>
      </c>
      <c r="L39" s="11">
        <f>[35]Dezembro!$J$15</f>
        <v>40.680000000000007</v>
      </c>
      <c r="M39" s="11">
        <f>[35]Dezembro!$J$16</f>
        <v>39.24</v>
      </c>
      <c r="N39" s="11">
        <f>[35]Dezembro!$J$17</f>
        <v>45.36</v>
      </c>
      <c r="O39" s="11">
        <f>[35]Dezembro!$J$18</f>
        <v>23.040000000000003</v>
      </c>
      <c r="P39" s="11">
        <f>[35]Dezembro!$J$19</f>
        <v>37.440000000000005</v>
      </c>
      <c r="Q39" s="11">
        <f>[35]Dezembro!$J$20</f>
        <v>26.64</v>
      </c>
      <c r="R39" s="11">
        <f>[35]Dezembro!$J$21</f>
        <v>29.16</v>
      </c>
      <c r="S39" s="11">
        <f>[35]Dezembro!$J$22</f>
        <v>27.720000000000002</v>
      </c>
      <c r="T39" s="11">
        <f>[35]Dezembro!$J$23</f>
        <v>24.48</v>
      </c>
      <c r="U39" s="11">
        <f>[35]Dezembro!$J$24</f>
        <v>26.64</v>
      </c>
      <c r="V39" s="11">
        <f>[35]Dezembro!$J$25</f>
        <v>27.36</v>
      </c>
      <c r="W39" s="11">
        <f>[35]Dezembro!$J$26</f>
        <v>37.800000000000004</v>
      </c>
      <c r="X39" s="11">
        <f>[35]Dezembro!$J$27</f>
        <v>41.04</v>
      </c>
      <c r="Y39" s="11">
        <f>[35]Dezembro!$J$28</f>
        <v>37.080000000000005</v>
      </c>
      <c r="Z39" s="11">
        <f>[35]Dezembro!$J$29</f>
        <v>31.680000000000003</v>
      </c>
      <c r="AA39" s="11">
        <f>[35]Dezembro!$J$30</f>
        <v>22.32</v>
      </c>
      <c r="AB39" s="11">
        <f>[35]Dezembro!$J$31</f>
        <v>30.6</v>
      </c>
      <c r="AC39" s="11">
        <f>[35]Dezembro!$J$32</f>
        <v>74.52</v>
      </c>
      <c r="AD39" s="11">
        <f>[35]Dezembro!$J$33</f>
        <v>29.16</v>
      </c>
      <c r="AE39" s="11">
        <f>[35]Dezembro!$J$34</f>
        <v>27.36</v>
      </c>
      <c r="AF39" s="11">
        <f>[35]Dezembro!$J$35</f>
        <v>23.400000000000002</v>
      </c>
      <c r="AG39" s="133">
        <f t="shared" si="3"/>
        <v>74.52</v>
      </c>
      <c r="AH39" s="134">
        <f t="shared" si="4"/>
        <v>34.107096774193543</v>
      </c>
      <c r="AI39" s="12" t="s">
        <v>35</v>
      </c>
      <c r="AK39" t="s">
        <v>35</v>
      </c>
    </row>
    <row r="40" spans="1:38" hidden="1" x14ac:dyDescent="0.2">
      <c r="A40" s="57" t="s">
        <v>16</v>
      </c>
      <c r="B40" s="11" t="str">
        <f>[36]Dezembro!$J$5</f>
        <v>*</v>
      </c>
      <c r="C40" s="11" t="str">
        <f>[36]Dezembro!$J$6</f>
        <v>*</v>
      </c>
      <c r="D40" s="11" t="str">
        <f>[36]Dezembro!$J$7</f>
        <v>*</v>
      </c>
      <c r="E40" s="11" t="str">
        <f>[36]Dezembro!$J$8</f>
        <v>*</v>
      </c>
      <c r="F40" s="11" t="str">
        <f>[36]Dezembro!$J$9</f>
        <v>*</v>
      </c>
      <c r="G40" s="11" t="str">
        <f>[36]Dezembro!$J$10</f>
        <v>*</v>
      </c>
      <c r="H40" s="11" t="str">
        <f>[36]Dezembro!$J$11</f>
        <v>*</v>
      </c>
      <c r="I40" s="11" t="str">
        <f>[36]Dezembro!$J$12</f>
        <v>*</v>
      </c>
      <c r="J40" s="11" t="str">
        <f>[36]Dezembro!$J$13</f>
        <v>*</v>
      </c>
      <c r="K40" s="11" t="str">
        <f>[36]Dezembro!$J$14</f>
        <v>*</v>
      </c>
      <c r="L40" s="11" t="str">
        <f>[36]Dezembro!$J$15</f>
        <v>*</v>
      </c>
      <c r="M40" s="11" t="str">
        <f>[36]Dezembro!$J$16</f>
        <v>*</v>
      </c>
      <c r="N40" s="11" t="str">
        <f>[36]Dezembro!$J$17</f>
        <v>*</v>
      </c>
      <c r="O40" s="11" t="str">
        <f>[36]Dezembro!$J$18</f>
        <v>*</v>
      </c>
      <c r="P40" s="11" t="str">
        <f>[36]Dezembro!$J$19</f>
        <v>*</v>
      </c>
      <c r="Q40" s="11" t="str">
        <f>[36]Dezembro!$J$20</f>
        <v>*</v>
      </c>
      <c r="R40" s="11" t="str">
        <f>[36]Dezembro!$J$21</f>
        <v>*</v>
      </c>
      <c r="S40" s="11" t="str">
        <f>[36]Dezembro!$J$22</f>
        <v>*</v>
      </c>
      <c r="T40" s="11" t="str">
        <f>[36]Dezembro!$J$23</f>
        <v>*</v>
      </c>
      <c r="U40" s="11" t="str">
        <f>[36]Dezembro!$J$24</f>
        <v>*</v>
      </c>
      <c r="V40" s="11" t="str">
        <f>[36]Dezembro!$J$25</f>
        <v>*</v>
      </c>
      <c r="W40" s="11" t="str">
        <f>[36]Dezembro!$J$26</f>
        <v>*</v>
      </c>
      <c r="X40" s="11" t="str">
        <f>[36]Dezembro!$J$27</f>
        <v>*</v>
      </c>
      <c r="Y40" s="11" t="str">
        <f>[36]Dezembro!$J$28</f>
        <v>*</v>
      </c>
      <c r="Z40" s="11" t="str">
        <f>[36]Dezembro!$J$29</f>
        <v>*</v>
      </c>
      <c r="AA40" s="11" t="str">
        <f>[36]Dezembro!$J$30</f>
        <v>*</v>
      </c>
      <c r="AB40" s="11" t="str">
        <f>[36]Dezembro!$J$31</f>
        <v>*</v>
      </c>
      <c r="AC40" s="11" t="str">
        <f>[36]Dezembro!$J$32</f>
        <v>*</v>
      </c>
      <c r="AD40" s="11" t="str">
        <f>[36]Dezembro!$J$33</f>
        <v>*</v>
      </c>
      <c r="AE40" s="11" t="str">
        <f>[36]Dezembro!$J$34</f>
        <v>*</v>
      </c>
      <c r="AF40" s="11" t="str">
        <f>[36]Dezembro!$J$35</f>
        <v>*</v>
      </c>
      <c r="AG40" s="133">
        <f t="shared" si="3"/>
        <v>0</v>
      </c>
      <c r="AH40" s="134" t="e">
        <f t="shared" si="4"/>
        <v>#DIV/0!</v>
      </c>
      <c r="AL40" t="s">
        <v>35</v>
      </c>
    </row>
    <row r="41" spans="1:38" x14ac:dyDescent="0.2">
      <c r="A41" s="57" t="s">
        <v>161</v>
      </c>
      <c r="B41" s="11">
        <f>[37]Dezembro!$J$5</f>
        <v>42.12</v>
      </c>
      <c r="C41" s="11">
        <f>[37]Dezembro!$J$6</f>
        <v>30.240000000000002</v>
      </c>
      <c r="D41" s="11">
        <f>[37]Dezembro!$J$7</f>
        <v>27</v>
      </c>
      <c r="E41" s="11">
        <f>[37]Dezembro!$J$8</f>
        <v>29.880000000000003</v>
      </c>
      <c r="F41" s="11">
        <f>[37]Dezembro!$J$9</f>
        <v>41.76</v>
      </c>
      <c r="G41" s="11">
        <f>[37]Dezembro!$J$10</f>
        <v>38.159999999999997</v>
      </c>
      <c r="H41" s="11">
        <f>[37]Dezembro!$J$11</f>
        <v>37.800000000000004</v>
      </c>
      <c r="I41" s="11">
        <f>[37]Dezembro!$J$12</f>
        <v>31.680000000000003</v>
      </c>
      <c r="J41" s="11">
        <f>[37]Dezembro!$J$13</f>
        <v>35.64</v>
      </c>
      <c r="K41" s="11">
        <f>[37]Dezembro!$J$14</f>
        <v>39.24</v>
      </c>
      <c r="L41" s="11">
        <f>[37]Dezembro!$J$15</f>
        <v>34.92</v>
      </c>
      <c r="M41" s="11">
        <f>[37]Dezembro!$J$16</f>
        <v>43.92</v>
      </c>
      <c r="N41" s="11">
        <f>[37]Dezembro!$J$17</f>
        <v>50.4</v>
      </c>
      <c r="O41" s="11">
        <f>[37]Dezembro!$J$18</f>
        <v>39.6</v>
      </c>
      <c r="P41" s="11">
        <f>[37]Dezembro!$J$19</f>
        <v>23.759999999999998</v>
      </c>
      <c r="Q41" s="11">
        <f>[37]Dezembro!$J$20</f>
        <v>24.48</v>
      </c>
      <c r="R41" s="11">
        <f>[37]Dezembro!$J$21</f>
        <v>27.720000000000002</v>
      </c>
      <c r="S41" s="11">
        <f>[37]Dezembro!$J$22</f>
        <v>35.64</v>
      </c>
      <c r="T41" s="11">
        <f>[37]Dezembro!$J$23</f>
        <v>19.440000000000001</v>
      </c>
      <c r="U41" s="11">
        <f>[37]Dezembro!$J$24</f>
        <v>33.480000000000004</v>
      </c>
      <c r="V41" s="11">
        <f>[37]Dezembro!$J$25</f>
        <v>31.680000000000003</v>
      </c>
      <c r="W41" s="11">
        <f>[37]Dezembro!$J$26</f>
        <v>30.6</v>
      </c>
      <c r="X41" s="11">
        <f>[37]Dezembro!$J$27</f>
        <v>27.720000000000002</v>
      </c>
      <c r="Y41" s="11">
        <f>[37]Dezembro!$J$28</f>
        <v>65.52</v>
      </c>
      <c r="Z41" s="11">
        <f>[37]Dezembro!$J$29</f>
        <v>38.159999999999997</v>
      </c>
      <c r="AA41" s="11">
        <f>[37]Dezembro!$J$30</f>
        <v>24.12</v>
      </c>
      <c r="AB41" s="11">
        <f>[37]Dezembro!$J$31</f>
        <v>23.759999999999998</v>
      </c>
      <c r="AC41" s="11">
        <f>[37]Dezembro!$J$32</f>
        <v>36.36</v>
      </c>
      <c r="AD41" s="11">
        <f>[37]Dezembro!$J$33</f>
        <v>21.6</v>
      </c>
      <c r="AE41" s="11">
        <f>[37]Dezembro!$J$34</f>
        <v>26.28</v>
      </c>
      <c r="AF41" s="11">
        <f>[37]Dezembro!$J$35</f>
        <v>34.56</v>
      </c>
      <c r="AG41" s="133">
        <f t="shared" si="3"/>
        <v>65.52</v>
      </c>
      <c r="AH41" s="134">
        <f t="shared" si="4"/>
        <v>33.781935483870967</v>
      </c>
    </row>
    <row r="42" spans="1:38" x14ac:dyDescent="0.2">
      <c r="A42" s="57" t="s">
        <v>17</v>
      </c>
      <c r="B42" s="11">
        <f>[38]Dezembro!$J$5</f>
        <v>48.96</v>
      </c>
      <c r="C42" s="11">
        <f>[38]Dezembro!$J$6</f>
        <v>47.16</v>
      </c>
      <c r="D42" s="11">
        <f>[38]Dezembro!$J$7</f>
        <v>35.64</v>
      </c>
      <c r="E42" s="11">
        <f>[38]Dezembro!$J$8</f>
        <v>22.68</v>
      </c>
      <c r="F42" s="11">
        <f>[38]Dezembro!$J$9</f>
        <v>27.720000000000002</v>
      </c>
      <c r="G42" s="11">
        <f>[38]Dezembro!$J$10</f>
        <v>39.24</v>
      </c>
      <c r="H42" s="11">
        <f>[38]Dezembro!$J$11</f>
        <v>37.800000000000004</v>
      </c>
      <c r="I42" s="11">
        <f>[38]Dezembro!$J$12</f>
        <v>29.880000000000003</v>
      </c>
      <c r="J42" s="11">
        <f>[38]Dezembro!$J$13</f>
        <v>67.680000000000007</v>
      </c>
      <c r="K42" s="11">
        <f>[38]Dezembro!$J$14</f>
        <v>58.32</v>
      </c>
      <c r="L42" s="11">
        <f>[38]Dezembro!$J$15</f>
        <v>36.72</v>
      </c>
      <c r="M42" s="11">
        <f>[38]Dezembro!$J$16</f>
        <v>46.800000000000004</v>
      </c>
      <c r="N42" s="11">
        <f>[38]Dezembro!$J$17</f>
        <v>41.4</v>
      </c>
      <c r="O42" s="11">
        <f>[38]Dezembro!$J$18</f>
        <v>20.16</v>
      </c>
      <c r="P42" s="11">
        <f>[38]Dezembro!$J$19</f>
        <v>28.8</v>
      </c>
      <c r="Q42" s="11">
        <f>[38]Dezembro!$J$20</f>
        <v>23.759999999999998</v>
      </c>
      <c r="R42" s="11">
        <f>[38]Dezembro!$J$21</f>
        <v>39.96</v>
      </c>
      <c r="S42" s="11">
        <f>[38]Dezembro!$J$22</f>
        <v>30.96</v>
      </c>
      <c r="T42" s="11">
        <f>[38]Dezembro!$J$23</f>
        <v>21.96</v>
      </c>
      <c r="U42" s="11">
        <f>[38]Dezembro!$J$24</f>
        <v>17.64</v>
      </c>
      <c r="V42" s="11">
        <f>[38]Dezembro!$J$25</f>
        <v>23.759999999999998</v>
      </c>
      <c r="W42" s="11">
        <f>[38]Dezembro!$J$26</f>
        <v>32.76</v>
      </c>
      <c r="X42" s="11">
        <f>[38]Dezembro!$J$27</f>
        <v>26.64</v>
      </c>
      <c r="Y42" s="11">
        <f>[38]Dezembro!$J$28</f>
        <v>40.32</v>
      </c>
      <c r="Z42" s="11">
        <f>[38]Dezembro!$J$29</f>
        <v>31.680000000000003</v>
      </c>
      <c r="AA42" s="11">
        <f>[38]Dezembro!$J$30</f>
        <v>19.440000000000001</v>
      </c>
      <c r="AB42" s="11">
        <f>[38]Dezembro!$J$31</f>
        <v>17.28</v>
      </c>
      <c r="AC42" s="11">
        <f>[38]Dezembro!$J$32</f>
        <v>38.880000000000003</v>
      </c>
      <c r="AD42" s="11">
        <f>[38]Dezembro!$J$33</f>
        <v>31.319999999999997</v>
      </c>
      <c r="AE42" s="11">
        <f>[38]Dezembro!$J$34</f>
        <v>21.96</v>
      </c>
      <c r="AF42" s="11">
        <f>[38]Dezembro!$J$35</f>
        <v>30.240000000000002</v>
      </c>
      <c r="AG42" s="133">
        <f t="shared" si="3"/>
        <v>67.680000000000007</v>
      </c>
      <c r="AH42" s="134">
        <f t="shared" si="4"/>
        <v>33.468387096774194</v>
      </c>
      <c r="AK42" t="s">
        <v>35</v>
      </c>
      <c r="AL42" t="s">
        <v>35</v>
      </c>
    </row>
    <row r="43" spans="1:38" x14ac:dyDescent="0.2">
      <c r="A43" s="57" t="s">
        <v>143</v>
      </c>
      <c r="B43" s="11">
        <f>[39]Dezembro!$J$5</f>
        <v>28.08</v>
      </c>
      <c r="C43" s="11">
        <f>[39]Dezembro!$J$6</f>
        <v>55.440000000000005</v>
      </c>
      <c r="D43" s="11">
        <f>[39]Dezembro!$J$7</f>
        <v>39.6</v>
      </c>
      <c r="E43" s="11">
        <f>[39]Dezembro!$J$8</f>
        <v>30.96</v>
      </c>
      <c r="F43" s="11">
        <f>[39]Dezembro!$J$9</f>
        <v>42.480000000000004</v>
      </c>
      <c r="G43" s="11">
        <f>[39]Dezembro!$J$10</f>
        <v>30.6</v>
      </c>
      <c r="H43" s="11">
        <f>[39]Dezembro!$J$11</f>
        <v>29.16</v>
      </c>
      <c r="I43" s="11">
        <f>[39]Dezembro!$J$12</f>
        <v>29.16</v>
      </c>
      <c r="J43" s="11">
        <f>[39]Dezembro!$J$13</f>
        <v>41.4</v>
      </c>
      <c r="K43" s="11">
        <f>[39]Dezembro!$J$14</f>
        <v>50.4</v>
      </c>
      <c r="L43" s="11">
        <f>[39]Dezembro!$J$15</f>
        <v>43.2</v>
      </c>
      <c r="M43" s="11">
        <f>[39]Dezembro!$J$16</f>
        <v>44.64</v>
      </c>
      <c r="N43" s="11">
        <f>[39]Dezembro!$J$17</f>
        <v>53.28</v>
      </c>
      <c r="O43" s="11">
        <f>[39]Dezembro!$J$18</f>
        <v>35.64</v>
      </c>
      <c r="P43" s="11">
        <f>[39]Dezembro!$J$19</f>
        <v>37.440000000000005</v>
      </c>
      <c r="Q43" s="11">
        <f>[39]Dezembro!$J$20</f>
        <v>28.8</v>
      </c>
      <c r="R43" s="11">
        <f>[39]Dezembro!$J$21</f>
        <v>23.400000000000002</v>
      </c>
      <c r="S43" s="11">
        <f>[39]Dezembro!$J$22</f>
        <v>42.480000000000004</v>
      </c>
      <c r="T43" s="11">
        <f>[39]Dezembro!$J$23</f>
        <v>33.480000000000004</v>
      </c>
      <c r="U43" s="11">
        <f>[39]Dezembro!$J$24</f>
        <v>27.36</v>
      </c>
      <c r="V43" s="11">
        <f>[39]Dezembro!$J$25</f>
        <v>34.56</v>
      </c>
      <c r="W43" s="11">
        <f>[39]Dezembro!$J$26</f>
        <v>38.519999999999996</v>
      </c>
      <c r="X43" s="11">
        <f>[39]Dezembro!$J$27</f>
        <v>34.200000000000003</v>
      </c>
      <c r="Y43" s="11">
        <f>[39]Dezembro!$J$28</f>
        <v>37.800000000000004</v>
      </c>
      <c r="Z43" s="11">
        <f>[39]Dezembro!$J$29</f>
        <v>50.04</v>
      </c>
      <c r="AA43" s="11">
        <f>[39]Dezembro!$J$30</f>
        <v>30.96</v>
      </c>
      <c r="AB43" s="11">
        <f>[39]Dezembro!$J$31</f>
        <v>27.720000000000002</v>
      </c>
      <c r="AC43" s="11">
        <f>[39]Dezembro!$J$32</f>
        <v>44.28</v>
      </c>
      <c r="AD43" s="11">
        <f>[39]Dezembro!$J$33</f>
        <v>24.12</v>
      </c>
      <c r="AE43" s="11">
        <f>[39]Dezembro!$J$34</f>
        <v>34.200000000000003</v>
      </c>
      <c r="AF43" s="11">
        <f>[39]Dezembro!$J$35</f>
        <v>42.12</v>
      </c>
      <c r="AG43" s="133">
        <f t="shared" si="3"/>
        <v>55.440000000000005</v>
      </c>
      <c r="AH43" s="134">
        <f t="shared" si="4"/>
        <v>36.952258064516123</v>
      </c>
      <c r="AK43" t="s">
        <v>35</v>
      </c>
      <c r="AL43" s="12" t="s">
        <v>35</v>
      </c>
    </row>
    <row r="44" spans="1:38" x14ac:dyDescent="0.2">
      <c r="A44" s="57" t="s">
        <v>18</v>
      </c>
      <c r="B44" s="11">
        <f>[40]Dezembro!$J$5</f>
        <v>38.159999999999997</v>
      </c>
      <c r="C44" s="11">
        <f>[40]Dezembro!$J$6</f>
        <v>29.16</v>
      </c>
      <c r="D44" s="11">
        <f>[40]Dezembro!$J$7</f>
        <v>61.2</v>
      </c>
      <c r="E44" s="11">
        <f>[40]Dezembro!$J$8</f>
        <v>36.36</v>
      </c>
      <c r="F44" s="11">
        <f>[40]Dezembro!$J$9</f>
        <v>48.24</v>
      </c>
      <c r="G44" s="11">
        <f>[40]Dezembro!$J$10</f>
        <v>36.36</v>
      </c>
      <c r="H44" s="11">
        <f>[40]Dezembro!$J$11</f>
        <v>31.319999999999997</v>
      </c>
      <c r="I44" s="11">
        <f>[40]Dezembro!$J$12</f>
        <v>25.2</v>
      </c>
      <c r="J44" s="11">
        <f>[40]Dezembro!$J$13</f>
        <v>47.519999999999996</v>
      </c>
      <c r="K44" s="11">
        <f>[40]Dezembro!$J$14</f>
        <v>36.72</v>
      </c>
      <c r="L44" s="11">
        <f>[40]Dezembro!$J$15</f>
        <v>39.6</v>
      </c>
      <c r="M44" s="11">
        <f>[40]Dezembro!$J$16</f>
        <v>42.480000000000004</v>
      </c>
      <c r="N44" s="11">
        <f>[40]Dezembro!$J$17</f>
        <v>42.84</v>
      </c>
      <c r="O44" s="11">
        <f>[40]Dezembro!$J$18</f>
        <v>19.440000000000001</v>
      </c>
      <c r="P44" s="11">
        <f>[40]Dezembro!$J$19</f>
        <v>32.04</v>
      </c>
      <c r="Q44" s="11">
        <f>[40]Dezembro!$J$20</f>
        <v>32.4</v>
      </c>
      <c r="R44" s="11">
        <f>[40]Dezembro!$J$21</f>
        <v>48.96</v>
      </c>
      <c r="S44" s="11">
        <f>[40]Dezembro!$J$22</f>
        <v>45.72</v>
      </c>
      <c r="T44" s="11">
        <f>[40]Dezembro!$J$23</f>
        <v>26.64</v>
      </c>
      <c r="U44" s="11">
        <f>[40]Dezembro!$J$24</f>
        <v>24.12</v>
      </c>
      <c r="V44" s="11">
        <f>[40]Dezembro!$J$25</f>
        <v>21.240000000000002</v>
      </c>
      <c r="W44" s="11">
        <f>[40]Dezembro!$J$26</f>
        <v>26.64</v>
      </c>
      <c r="X44" s="11">
        <f>[40]Dezembro!$J$27</f>
        <v>29.16</v>
      </c>
      <c r="Y44" s="11">
        <f>[40]Dezembro!$J$28</f>
        <v>32.4</v>
      </c>
      <c r="Z44" s="11">
        <f>[40]Dezembro!$J$29</f>
        <v>25.56</v>
      </c>
      <c r="AA44" s="11">
        <f>[40]Dezembro!$J$30</f>
        <v>26.28</v>
      </c>
      <c r="AB44" s="11">
        <f>[40]Dezembro!$J$31</f>
        <v>24.12</v>
      </c>
      <c r="AC44" s="11">
        <f>[40]Dezembro!$J$32</f>
        <v>34.56</v>
      </c>
      <c r="AD44" s="11">
        <f>[40]Dezembro!$J$33</f>
        <v>21.96</v>
      </c>
      <c r="AE44" s="11">
        <f>[40]Dezembro!$J$34</f>
        <v>27</v>
      </c>
      <c r="AF44" s="11">
        <f>[40]Dezembro!$J$35</f>
        <v>28.08</v>
      </c>
      <c r="AG44" s="133">
        <f t="shared" si="3"/>
        <v>61.2</v>
      </c>
      <c r="AH44" s="134">
        <f t="shared" si="4"/>
        <v>33.596129032258062</v>
      </c>
      <c r="AK44" t="s">
        <v>35</v>
      </c>
      <c r="AL44" s="12" t="s">
        <v>35</v>
      </c>
    </row>
    <row r="45" spans="1:38" hidden="1" x14ac:dyDescent="0.2">
      <c r="A45" s="57" t="s">
        <v>148</v>
      </c>
      <c r="B45" s="11" t="str">
        <f>[41]Dezembro!$J$5</f>
        <v>*</v>
      </c>
      <c r="C45" s="11" t="str">
        <f>[41]Dezembro!$J$6</f>
        <v>*</v>
      </c>
      <c r="D45" s="11" t="str">
        <f>[41]Dezembro!$J$7</f>
        <v>*</v>
      </c>
      <c r="E45" s="11" t="str">
        <f>[41]Dezembro!$J$8</f>
        <v>*</v>
      </c>
      <c r="F45" s="11" t="str">
        <f>[41]Dezembro!$J$9</f>
        <v>*</v>
      </c>
      <c r="G45" s="11" t="str">
        <f>[41]Dezembro!$J$10</f>
        <v>*</v>
      </c>
      <c r="H45" s="11" t="str">
        <f>[41]Dezembro!$J$11</f>
        <v>*</v>
      </c>
      <c r="I45" s="11" t="str">
        <f>[41]Dezembro!$J$12</f>
        <v>*</v>
      </c>
      <c r="J45" s="11" t="str">
        <f>[41]Dezembro!$J$13</f>
        <v>*</v>
      </c>
      <c r="K45" s="11" t="str">
        <f>[41]Dezembro!$J$14</f>
        <v>*</v>
      </c>
      <c r="L45" s="11" t="str">
        <f>[41]Dezembro!$J$15</f>
        <v>*</v>
      </c>
      <c r="M45" s="11" t="str">
        <f>[41]Dezembro!$J$16</f>
        <v>*</v>
      </c>
      <c r="N45" s="11" t="str">
        <f>[41]Dezembro!$J$17</f>
        <v>*</v>
      </c>
      <c r="O45" s="11" t="str">
        <f>[41]Dezembro!$J$18</f>
        <v>*</v>
      </c>
      <c r="P45" s="11" t="str">
        <f>[41]Dezembro!$J$19</f>
        <v>*</v>
      </c>
      <c r="Q45" s="11" t="str">
        <f>[41]Dezembro!$J$20</f>
        <v>*</v>
      </c>
      <c r="R45" s="11" t="str">
        <f>[41]Dezembro!$J$21</f>
        <v>*</v>
      </c>
      <c r="S45" s="11" t="str">
        <f>[41]Dezembro!$J$22</f>
        <v>*</v>
      </c>
      <c r="T45" s="11" t="str">
        <f>[41]Dezembro!$J$23</f>
        <v>*</v>
      </c>
      <c r="U45" s="11" t="str">
        <f>[41]Dezembro!$J$24</f>
        <v>*</v>
      </c>
      <c r="V45" s="11" t="str">
        <f>[41]Dezembro!$J$25</f>
        <v>*</v>
      </c>
      <c r="W45" s="11" t="str">
        <f>[41]Dezembro!$J$26</f>
        <v>*</v>
      </c>
      <c r="X45" s="11" t="str">
        <f>[41]Dezembro!$J$27</f>
        <v>*</v>
      </c>
      <c r="Y45" s="11" t="str">
        <f>[41]Dezembro!$J$28</f>
        <v>*</v>
      </c>
      <c r="Z45" s="11" t="str">
        <f>[41]Dezembro!$J$29</f>
        <v>*</v>
      </c>
      <c r="AA45" s="11" t="str">
        <f>[41]Dezembro!$J$30</f>
        <v>*</v>
      </c>
      <c r="AB45" s="11" t="str">
        <f>[41]Dezembro!$J$31</f>
        <v>*</v>
      </c>
      <c r="AC45" s="11" t="str">
        <f>[41]Dezembro!$J$32</f>
        <v>*</v>
      </c>
      <c r="AD45" s="11" t="str">
        <f>[41]Dezembro!$J$33</f>
        <v>*</v>
      </c>
      <c r="AE45" s="11" t="str">
        <f>[41]Dezembro!$J$34</f>
        <v>*</v>
      </c>
      <c r="AF45" s="11" t="str">
        <f>[41]Dezembro!$J$35</f>
        <v>*</v>
      </c>
      <c r="AG45" s="133">
        <f t="shared" si="3"/>
        <v>0</v>
      </c>
      <c r="AH45" s="134" t="e">
        <f t="shared" si="4"/>
        <v>#DIV/0!</v>
      </c>
      <c r="AK45" t="s">
        <v>35</v>
      </c>
      <c r="AL45" t="s">
        <v>35</v>
      </c>
    </row>
    <row r="46" spans="1:38" x14ac:dyDescent="0.2">
      <c r="A46" s="57" t="s">
        <v>19</v>
      </c>
      <c r="B46" s="11">
        <f>[42]Dezembro!$J$5</f>
        <v>35.64</v>
      </c>
      <c r="C46" s="11">
        <f>[42]Dezembro!$J$6</f>
        <v>48.96</v>
      </c>
      <c r="D46" s="11">
        <f>[42]Dezembro!$J$7</f>
        <v>23.759999999999998</v>
      </c>
      <c r="E46" s="11">
        <f>[42]Dezembro!$J$8</f>
        <v>20.16</v>
      </c>
      <c r="F46" s="11">
        <f>[42]Dezembro!$J$9</f>
        <v>28.08</v>
      </c>
      <c r="G46" s="11">
        <f>[42]Dezembro!$J$10</f>
        <v>25.92</v>
      </c>
      <c r="H46" s="11">
        <f>[42]Dezembro!$J$11</f>
        <v>16.920000000000002</v>
      </c>
      <c r="I46" s="11">
        <f>[42]Dezembro!$J$12</f>
        <v>27</v>
      </c>
      <c r="J46" s="11">
        <f>[42]Dezembro!$J$13</f>
        <v>38.159999999999997</v>
      </c>
      <c r="K46" s="11">
        <f>[42]Dezembro!$J$14</f>
        <v>27.36</v>
      </c>
      <c r="L46" s="11">
        <f>[42]Dezembro!$J$15</f>
        <v>29.880000000000003</v>
      </c>
      <c r="M46" s="11">
        <f>[42]Dezembro!$J$16</f>
        <v>29.52</v>
      </c>
      <c r="N46" s="11">
        <f>[42]Dezembro!$J$17</f>
        <v>25.2</v>
      </c>
      <c r="O46" s="11">
        <f>[42]Dezembro!$J$18</f>
        <v>23.759999999999998</v>
      </c>
      <c r="P46" s="11">
        <f>[42]Dezembro!$J$19</f>
        <v>32.04</v>
      </c>
      <c r="Q46" s="11">
        <f>[42]Dezembro!$J$20</f>
        <v>23.040000000000003</v>
      </c>
      <c r="R46" s="11">
        <f>[42]Dezembro!$J$21</f>
        <v>26.64</v>
      </c>
      <c r="S46" s="11">
        <f>[42]Dezembro!$J$22</f>
        <v>32.04</v>
      </c>
      <c r="T46" s="11">
        <f>[42]Dezembro!$J$23</f>
        <v>17.64</v>
      </c>
      <c r="U46" s="11">
        <f>[42]Dezembro!$J$24</f>
        <v>16.559999999999999</v>
      </c>
      <c r="V46" s="11">
        <f>[42]Dezembro!$J$25</f>
        <v>26.64</v>
      </c>
      <c r="W46" s="11">
        <f>[42]Dezembro!$J$26</f>
        <v>36.72</v>
      </c>
      <c r="X46" s="11">
        <f>[42]Dezembro!$J$27</f>
        <v>38.159999999999997</v>
      </c>
      <c r="Y46" s="11">
        <f>[42]Dezembro!$J$28</f>
        <v>30.6</v>
      </c>
      <c r="Z46" s="11">
        <f>[42]Dezembro!$J$29</f>
        <v>27.720000000000002</v>
      </c>
      <c r="AA46" s="11">
        <f>[42]Dezembro!$J$30</f>
        <v>21.96</v>
      </c>
      <c r="AB46" s="11">
        <f>[42]Dezembro!$J$31</f>
        <v>30.96</v>
      </c>
      <c r="AC46" s="11">
        <f>[42]Dezembro!$J$32</f>
        <v>34.200000000000003</v>
      </c>
      <c r="AD46" s="11">
        <f>[42]Dezembro!$J$33</f>
        <v>31.680000000000003</v>
      </c>
      <c r="AE46" s="11">
        <f>[42]Dezembro!$J$34</f>
        <v>19.079999999999998</v>
      </c>
      <c r="AF46" s="11">
        <f>[42]Dezembro!$J$35</f>
        <v>29.880000000000003</v>
      </c>
      <c r="AG46" s="133">
        <f t="shared" si="3"/>
        <v>48.96</v>
      </c>
      <c r="AH46" s="134">
        <f t="shared" si="4"/>
        <v>28.2541935483871</v>
      </c>
      <c r="AI46" s="12" t="s">
        <v>35</v>
      </c>
      <c r="AJ46" t="s">
        <v>35</v>
      </c>
      <c r="AK46" t="s">
        <v>35</v>
      </c>
    </row>
    <row r="47" spans="1:38" x14ac:dyDescent="0.2">
      <c r="A47" s="57" t="s">
        <v>23</v>
      </c>
      <c r="B47" s="11">
        <f>[43]Dezembro!$J$5</f>
        <v>33.119999999999997</v>
      </c>
      <c r="C47" s="11">
        <f>[43]Dezembro!$J$6</f>
        <v>33.840000000000003</v>
      </c>
      <c r="D47" s="11">
        <f>[43]Dezembro!$J$7</f>
        <v>43.56</v>
      </c>
      <c r="E47" s="11">
        <f>[43]Dezembro!$J$8</f>
        <v>42.84</v>
      </c>
      <c r="F47" s="11">
        <f>[43]Dezembro!$J$9</f>
        <v>25.2</v>
      </c>
      <c r="G47" s="11">
        <f>[43]Dezembro!$J$10</f>
        <v>37.080000000000005</v>
      </c>
      <c r="H47" s="11">
        <f>[43]Dezembro!$J$11</f>
        <v>38.519999999999996</v>
      </c>
      <c r="I47" s="11">
        <f>[43]Dezembro!$J$12</f>
        <v>27.720000000000002</v>
      </c>
      <c r="J47" s="11">
        <f>[43]Dezembro!$J$13</f>
        <v>29.880000000000003</v>
      </c>
      <c r="K47" s="11">
        <f>[43]Dezembro!$J$14</f>
        <v>55.080000000000005</v>
      </c>
      <c r="L47" s="11">
        <f>[43]Dezembro!$J$15</f>
        <v>34.200000000000003</v>
      </c>
      <c r="M47" s="11">
        <f>[43]Dezembro!$J$16</f>
        <v>38.880000000000003</v>
      </c>
      <c r="N47" s="11">
        <f>[43]Dezembro!$J$17</f>
        <v>31.680000000000003</v>
      </c>
      <c r="O47" s="11">
        <f>[43]Dezembro!$J$18</f>
        <v>28.44</v>
      </c>
      <c r="P47" s="11">
        <f>[43]Dezembro!$J$19</f>
        <v>29.52</v>
      </c>
      <c r="Q47" s="11">
        <f>[43]Dezembro!$J$20</f>
        <v>30.96</v>
      </c>
      <c r="R47" s="11">
        <f>[43]Dezembro!$J$21</f>
        <v>33.840000000000003</v>
      </c>
      <c r="S47" s="11">
        <f>[43]Dezembro!$J$22</f>
        <v>23.759999999999998</v>
      </c>
      <c r="T47" s="11">
        <f>[43]Dezembro!$J$23</f>
        <v>37.080000000000005</v>
      </c>
      <c r="U47" s="11">
        <f>[43]Dezembro!$J$24</f>
        <v>26.64</v>
      </c>
      <c r="V47" s="11">
        <f>[43]Dezembro!$J$25</f>
        <v>19.8</v>
      </c>
      <c r="W47" s="11">
        <f>[43]Dezembro!$J$26</f>
        <v>26.28</v>
      </c>
      <c r="X47" s="11">
        <f>[43]Dezembro!$J$27</f>
        <v>39.6</v>
      </c>
      <c r="Y47" s="11">
        <f>[43]Dezembro!$J$28</f>
        <v>33.480000000000004</v>
      </c>
      <c r="Z47" s="11">
        <f>[43]Dezembro!$J$29</f>
        <v>34.200000000000003</v>
      </c>
      <c r="AA47" s="11">
        <f>[43]Dezembro!$J$30</f>
        <v>21.96</v>
      </c>
      <c r="AB47" s="11">
        <f>[43]Dezembro!$J$31</f>
        <v>36.36</v>
      </c>
      <c r="AC47" s="11">
        <f>[43]Dezembro!$J$32</f>
        <v>32.04</v>
      </c>
      <c r="AD47" s="11">
        <f>[43]Dezembro!$J$33</f>
        <v>28.8</v>
      </c>
      <c r="AE47" s="11">
        <f>[43]Dezembro!$J$34</f>
        <v>25.92</v>
      </c>
      <c r="AF47" s="11">
        <f>[43]Dezembro!$J$35</f>
        <v>24.12</v>
      </c>
      <c r="AG47" s="133">
        <f t="shared" si="3"/>
        <v>55.080000000000005</v>
      </c>
      <c r="AH47" s="134">
        <f t="shared" si="4"/>
        <v>32.400000000000006</v>
      </c>
      <c r="AK47" t="s">
        <v>35</v>
      </c>
    </row>
    <row r="48" spans="1:38" x14ac:dyDescent="0.2">
      <c r="A48" s="57" t="s">
        <v>34</v>
      </c>
      <c r="B48" s="11">
        <f>[44]Dezembro!$J$5</f>
        <v>34.56</v>
      </c>
      <c r="C48" s="11">
        <f>[44]Dezembro!$J$6</f>
        <v>41.4</v>
      </c>
      <c r="D48" s="11">
        <f>[44]Dezembro!$J$7</f>
        <v>33.480000000000004</v>
      </c>
      <c r="E48" s="11">
        <f>[44]Dezembro!$J$8</f>
        <v>42.84</v>
      </c>
      <c r="F48" s="11">
        <f>[44]Dezembro!$J$9</f>
        <v>44.28</v>
      </c>
      <c r="G48" s="11">
        <f>[44]Dezembro!$J$10</f>
        <v>39.6</v>
      </c>
      <c r="H48" s="11">
        <f>[44]Dezembro!$J$11</f>
        <v>47.88</v>
      </c>
      <c r="I48" s="11">
        <f>[44]Dezembro!$J$12</f>
        <v>25.92</v>
      </c>
      <c r="J48" s="11">
        <f>[44]Dezembro!$J$13</f>
        <v>43.2</v>
      </c>
      <c r="K48" s="11">
        <f>[44]Dezembro!$J$14</f>
        <v>37.800000000000004</v>
      </c>
      <c r="L48" s="11">
        <f>[44]Dezembro!$J$15</f>
        <v>45.72</v>
      </c>
      <c r="M48" s="11">
        <f>[44]Dezembro!$J$16</f>
        <v>40.32</v>
      </c>
      <c r="N48" s="11">
        <f>[44]Dezembro!$J$17</f>
        <v>41.76</v>
      </c>
      <c r="O48" s="11">
        <f>[44]Dezembro!$J$18</f>
        <v>28.44</v>
      </c>
      <c r="P48" s="11">
        <f>[44]Dezembro!$J$19</f>
        <v>24.48</v>
      </c>
      <c r="Q48" s="11">
        <f>[44]Dezembro!$J$20</f>
        <v>54.36</v>
      </c>
      <c r="R48" s="11">
        <f>[44]Dezembro!$J$21</f>
        <v>23.040000000000003</v>
      </c>
      <c r="S48" s="11">
        <f>[44]Dezembro!$J$22</f>
        <v>39.24</v>
      </c>
      <c r="T48" s="11">
        <f>[44]Dezembro!$J$23</f>
        <v>34.56</v>
      </c>
      <c r="U48" s="11">
        <f>[44]Dezembro!$J$24</f>
        <v>29.880000000000003</v>
      </c>
      <c r="V48" s="11">
        <f>[44]Dezembro!$J$25</f>
        <v>45.36</v>
      </c>
      <c r="W48" s="11">
        <f>[44]Dezembro!$J$26</f>
        <v>61.92</v>
      </c>
      <c r="X48" s="11">
        <f>[44]Dezembro!$J$27</f>
        <v>26.64</v>
      </c>
      <c r="Y48" s="11">
        <f>[44]Dezembro!$J$28</f>
        <v>41.4</v>
      </c>
      <c r="Z48" s="11">
        <f>[44]Dezembro!$J$29</f>
        <v>37.800000000000004</v>
      </c>
      <c r="AA48" s="11">
        <f>[44]Dezembro!$J$30</f>
        <v>38.880000000000003</v>
      </c>
      <c r="AB48" s="11">
        <f>[44]Dezembro!$J$31</f>
        <v>28.08</v>
      </c>
      <c r="AC48" s="11">
        <f>[44]Dezembro!$J$32</f>
        <v>46.800000000000004</v>
      </c>
      <c r="AD48" s="11">
        <f>[44]Dezembro!$J$33</f>
        <v>32.76</v>
      </c>
      <c r="AE48" s="11">
        <f>[44]Dezembro!$J$34</f>
        <v>28.08</v>
      </c>
      <c r="AF48" s="11">
        <f>[44]Dezembro!$J$35</f>
        <v>33.480000000000004</v>
      </c>
      <c r="AG48" s="133">
        <f t="shared" si="3"/>
        <v>61.92</v>
      </c>
      <c r="AH48" s="134">
        <f t="shared" si="4"/>
        <v>37.869677419354829</v>
      </c>
      <c r="AI48" s="12" t="s">
        <v>35</v>
      </c>
      <c r="AK48" t="s">
        <v>35</v>
      </c>
    </row>
    <row r="49" spans="1:38" x14ac:dyDescent="0.2">
      <c r="A49" s="57" t="s">
        <v>20</v>
      </c>
      <c r="B49" s="11">
        <f>[45]Dezembro!$J$5</f>
        <v>32.04</v>
      </c>
      <c r="C49" s="11">
        <f>[45]Dezembro!$J$6</f>
        <v>30.6</v>
      </c>
      <c r="D49" s="11">
        <f>[45]Dezembro!$J$7</f>
        <v>30.96</v>
      </c>
      <c r="E49" s="11">
        <f>[45]Dezembro!$J$8</f>
        <v>36.36</v>
      </c>
      <c r="F49" s="11">
        <f>[45]Dezembro!$J$9</f>
        <v>32.04</v>
      </c>
      <c r="G49" s="11">
        <f>[45]Dezembro!$J$10</f>
        <v>40.680000000000007</v>
      </c>
      <c r="H49" s="11">
        <f>[45]Dezembro!$J$11</f>
        <v>27.36</v>
      </c>
      <c r="I49" s="11">
        <f>[45]Dezembro!$J$12</f>
        <v>20.52</v>
      </c>
      <c r="J49" s="11">
        <f>[45]Dezembro!$J$13</f>
        <v>34.92</v>
      </c>
      <c r="K49" s="11">
        <f>[45]Dezembro!$J$14</f>
        <v>28.08</v>
      </c>
      <c r="L49" s="11">
        <f>[45]Dezembro!$J$15</f>
        <v>37.440000000000005</v>
      </c>
      <c r="M49" s="11">
        <f>[45]Dezembro!$J$16</f>
        <v>37.440000000000005</v>
      </c>
      <c r="N49" s="11">
        <f>[45]Dezembro!$J$17</f>
        <v>67.319999999999993</v>
      </c>
      <c r="O49" s="11">
        <f>[45]Dezembro!$J$18</f>
        <v>18.36</v>
      </c>
      <c r="P49" s="11">
        <f>[45]Dezembro!$J$19</f>
        <v>20.88</v>
      </c>
      <c r="Q49" s="11">
        <f>[45]Dezembro!$J$20</f>
        <v>21.240000000000002</v>
      </c>
      <c r="R49" s="11">
        <f>[45]Dezembro!$J$21</f>
        <v>23.759999999999998</v>
      </c>
      <c r="S49" s="11">
        <f>[45]Dezembro!$J$22</f>
        <v>36</v>
      </c>
      <c r="T49" s="11">
        <f>[45]Dezembro!$J$23</f>
        <v>21.96</v>
      </c>
      <c r="U49" s="11">
        <f>[45]Dezembro!$J$24</f>
        <v>27.36</v>
      </c>
      <c r="V49" s="11">
        <f>[45]Dezembro!$J$25</f>
        <v>24.840000000000003</v>
      </c>
      <c r="W49" s="11">
        <f>[45]Dezembro!$J$26</f>
        <v>23.759999999999998</v>
      </c>
      <c r="X49" s="11">
        <f>[45]Dezembro!$J$27</f>
        <v>20.52</v>
      </c>
      <c r="Y49" s="11">
        <f>[45]Dezembro!$J$28</f>
        <v>25.92</v>
      </c>
      <c r="Z49" s="11">
        <f>[45]Dezembro!$J$29</f>
        <v>42.12</v>
      </c>
      <c r="AA49" s="11">
        <f>[45]Dezembro!$J$30</f>
        <v>22.32</v>
      </c>
      <c r="AB49" s="11">
        <f>[45]Dezembro!$J$31</f>
        <v>22.32</v>
      </c>
      <c r="AC49" s="11">
        <f>[45]Dezembro!$J$32</f>
        <v>29.880000000000003</v>
      </c>
      <c r="AD49" s="11">
        <f>[45]Dezembro!$J$33</f>
        <v>30.240000000000002</v>
      </c>
      <c r="AE49" s="11">
        <f>[45]Dezembro!$J$34</f>
        <v>38.159999999999997</v>
      </c>
      <c r="AF49" s="11">
        <f>[45]Dezembro!$J$35</f>
        <v>33.840000000000003</v>
      </c>
      <c r="AG49" s="133">
        <f t="shared" si="3"/>
        <v>67.319999999999993</v>
      </c>
      <c r="AH49" s="134">
        <f t="shared" si="4"/>
        <v>30.298064516129031</v>
      </c>
      <c r="AL49" t="s">
        <v>35</v>
      </c>
    </row>
    <row r="50" spans="1:38" s="5" customFormat="1" ht="17.100000000000001" customHeight="1" x14ac:dyDescent="0.2">
      <c r="A50" s="58" t="s">
        <v>24</v>
      </c>
      <c r="B50" s="13">
        <f t="shared" ref="B50:AF50" si="5">MAX(B5:B49)</f>
        <v>75.239999999999995</v>
      </c>
      <c r="C50" s="13">
        <f t="shared" si="5"/>
        <v>72</v>
      </c>
      <c r="D50" s="13">
        <f t="shared" si="5"/>
        <v>61.92</v>
      </c>
      <c r="E50" s="13">
        <f t="shared" si="5"/>
        <v>52.56</v>
      </c>
      <c r="F50" s="13">
        <f t="shared" si="5"/>
        <v>49.32</v>
      </c>
      <c r="G50" s="13">
        <f t="shared" si="5"/>
        <v>49.32</v>
      </c>
      <c r="H50" s="13">
        <f t="shared" si="5"/>
        <v>75.960000000000008</v>
      </c>
      <c r="I50" s="13">
        <f t="shared" si="5"/>
        <v>55.800000000000004</v>
      </c>
      <c r="J50" s="13">
        <f t="shared" si="5"/>
        <v>67.680000000000007</v>
      </c>
      <c r="K50" s="13">
        <f t="shared" si="5"/>
        <v>58.32</v>
      </c>
      <c r="L50" s="13">
        <f t="shared" si="5"/>
        <v>56.16</v>
      </c>
      <c r="M50" s="13">
        <f t="shared" si="5"/>
        <v>57.960000000000008</v>
      </c>
      <c r="N50" s="13">
        <f t="shared" si="5"/>
        <v>67.319999999999993</v>
      </c>
      <c r="O50" s="13">
        <f t="shared" si="5"/>
        <v>40.680000000000007</v>
      </c>
      <c r="P50" s="13">
        <f t="shared" si="5"/>
        <v>51.480000000000004</v>
      </c>
      <c r="Q50" s="13">
        <f t="shared" si="5"/>
        <v>54.36</v>
      </c>
      <c r="R50" s="13">
        <f t="shared" si="5"/>
        <v>64.8</v>
      </c>
      <c r="S50" s="13">
        <f t="shared" si="5"/>
        <v>64.8</v>
      </c>
      <c r="T50" s="13">
        <f t="shared" si="5"/>
        <v>37.080000000000005</v>
      </c>
      <c r="U50" s="13">
        <f t="shared" si="5"/>
        <v>34.200000000000003</v>
      </c>
      <c r="V50" s="13">
        <f t="shared" si="5"/>
        <v>48.6</v>
      </c>
      <c r="W50" s="13">
        <f t="shared" si="5"/>
        <v>61.92</v>
      </c>
      <c r="X50" s="13">
        <f t="shared" si="5"/>
        <v>47.88</v>
      </c>
      <c r="Y50" s="13">
        <f t="shared" si="5"/>
        <v>65.52</v>
      </c>
      <c r="Z50" s="13">
        <f t="shared" si="5"/>
        <v>66.239999999999995</v>
      </c>
      <c r="AA50" s="13">
        <f t="shared" si="5"/>
        <v>38.880000000000003</v>
      </c>
      <c r="AB50" s="13">
        <f t="shared" si="5"/>
        <v>39.24</v>
      </c>
      <c r="AC50" s="13">
        <f t="shared" si="5"/>
        <v>74.52</v>
      </c>
      <c r="AD50" s="13">
        <f t="shared" si="5"/>
        <v>35.28</v>
      </c>
      <c r="AE50" s="13">
        <f t="shared" si="5"/>
        <v>66.600000000000009</v>
      </c>
      <c r="AF50" s="13">
        <f t="shared" si="5"/>
        <v>54.36</v>
      </c>
      <c r="AG50" s="14">
        <f>MAX(AG5:AG49)</f>
        <v>75.960000000000008</v>
      </c>
      <c r="AH50" s="131"/>
    </row>
    <row r="51" spans="1:38" x14ac:dyDescent="0.2">
      <c r="A51" s="145" t="s">
        <v>241</v>
      </c>
      <c r="B51" s="145"/>
      <c r="C51" s="145"/>
      <c r="D51" s="145"/>
      <c r="E51" s="145"/>
      <c r="F51" s="145"/>
      <c r="G51" s="47"/>
      <c r="H51" s="140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54"/>
      <c r="AE51" s="60" t="s">
        <v>35</v>
      </c>
      <c r="AF51" s="60"/>
      <c r="AG51" s="51"/>
      <c r="AH51" s="53"/>
      <c r="AK51" t="s">
        <v>35</v>
      </c>
    </row>
    <row r="52" spans="1:38" x14ac:dyDescent="0.2">
      <c r="A52" s="141" t="s">
        <v>240</v>
      </c>
      <c r="B52" s="141"/>
      <c r="C52" s="141"/>
      <c r="D52" s="141"/>
      <c r="E52" s="141"/>
      <c r="F52" s="141"/>
      <c r="G52" s="141"/>
      <c r="H52" s="141"/>
      <c r="I52" s="4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148"/>
      <c r="U52" s="148"/>
      <c r="V52" s="148"/>
      <c r="W52" s="148"/>
      <c r="X52" s="148"/>
      <c r="Y52" s="88"/>
      <c r="Z52" s="88"/>
      <c r="AA52" s="88"/>
      <c r="AB52" s="88"/>
      <c r="AC52" s="88"/>
      <c r="AD52" s="88"/>
      <c r="AE52" s="88"/>
      <c r="AF52" s="109"/>
      <c r="AG52" s="51"/>
      <c r="AH52" s="50"/>
    </row>
    <row r="53" spans="1:38" x14ac:dyDescent="0.2">
      <c r="A53" s="49"/>
      <c r="B53" s="88"/>
      <c r="C53" s="88"/>
      <c r="D53" s="88"/>
      <c r="E53" s="88"/>
      <c r="F53" s="88"/>
      <c r="G53" s="88"/>
      <c r="H53" s="88"/>
      <c r="I53" s="88"/>
      <c r="J53" s="89"/>
      <c r="K53" s="89"/>
      <c r="L53" s="89"/>
      <c r="M53" s="89"/>
      <c r="N53" s="89"/>
      <c r="O53" s="89"/>
      <c r="P53" s="89"/>
      <c r="Q53" s="88"/>
      <c r="R53" s="88"/>
      <c r="S53" s="88"/>
      <c r="T53" s="143"/>
      <c r="U53" s="143"/>
      <c r="V53" s="143"/>
      <c r="W53" s="143"/>
      <c r="X53" s="143"/>
      <c r="Y53" s="88"/>
      <c r="Z53" s="88"/>
      <c r="AA53" s="88"/>
      <c r="AB53" s="88"/>
      <c r="AC53" s="88"/>
      <c r="AD53" s="54"/>
      <c r="AE53" s="54"/>
      <c r="AF53" s="54"/>
      <c r="AG53" s="51"/>
      <c r="AH53" s="50"/>
    </row>
    <row r="54" spans="1:38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54"/>
      <c r="AE54" s="54"/>
      <c r="AF54" s="54"/>
      <c r="AG54" s="51"/>
      <c r="AH54" s="92"/>
    </row>
    <row r="55" spans="1:38" x14ac:dyDescent="0.2">
      <c r="A55" s="49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54"/>
      <c r="AF55" s="54"/>
      <c r="AG55" s="51"/>
      <c r="AH55" s="53"/>
      <c r="AK55" t="s">
        <v>35</v>
      </c>
    </row>
    <row r="56" spans="1:38" x14ac:dyDescent="0.2">
      <c r="A56" s="49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55"/>
      <c r="AF56" s="55"/>
      <c r="AG56" s="51"/>
      <c r="AH56" s="53"/>
    </row>
    <row r="57" spans="1:38" ht="13.5" thickBot="1" x14ac:dyDescent="0.25">
      <c r="A57" s="61"/>
      <c r="B57" s="62"/>
      <c r="C57" s="62"/>
      <c r="D57" s="62"/>
      <c r="E57" s="62"/>
      <c r="F57" s="62"/>
      <c r="G57" s="62" t="s">
        <v>35</v>
      </c>
      <c r="H57" s="62"/>
      <c r="I57" s="62"/>
      <c r="J57" s="62"/>
      <c r="K57" s="62"/>
      <c r="L57" s="62" t="s">
        <v>35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3"/>
    </row>
    <row r="58" spans="1:38" x14ac:dyDescent="0.2">
      <c r="AG58" s="7"/>
    </row>
    <row r="61" spans="1:38" x14ac:dyDescent="0.2">
      <c r="R61" s="2" t="s">
        <v>35</v>
      </c>
      <c r="S61" s="2" t="s">
        <v>35</v>
      </c>
    </row>
    <row r="62" spans="1:38" x14ac:dyDescent="0.2">
      <c r="N62" s="2" t="s">
        <v>35</v>
      </c>
      <c r="O62" s="2" t="s">
        <v>35</v>
      </c>
      <c r="S62" s="2" t="s">
        <v>35</v>
      </c>
      <c r="AK62" t="s">
        <v>35</v>
      </c>
    </row>
    <row r="63" spans="1:38" x14ac:dyDescent="0.2">
      <c r="N63" s="2" t="s">
        <v>35</v>
      </c>
    </row>
    <row r="64" spans="1:38" x14ac:dyDescent="0.2">
      <c r="G64" s="2" t="s">
        <v>35</v>
      </c>
    </row>
    <row r="65" spans="7:37" x14ac:dyDescent="0.2">
      <c r="L65" s="2" t="s">
        <v>35</v>
      </c>
      <c r="M65" s="2" t="s">
        <v>35</v>
      </c>
      <c r="O65" s="2" t="s">
        <v>35</v>
      </c>
      <c r="P65" s="2" t="s">
        <v>35</v>
      </c>
      <c r="W65" s="2" t="s">
        <v>215</v>
      </c>
      <c r="AA65" s="2" t="s">
        <v>35</v>
      </c>
      <c r="AC65" s="2" t="s">
        <v>35</v>
      </c>
      <c r="AH65" s="1" t="s">
        <v>35</v>
      </c>
    </row>
    <row r="66" spans="7:37" x14ac:dyDescent="0.2">
      <c r="K66" s="2" t="s">
        <v>35</v>
      </c>
    </row>
    <row r="67" spans="7:37" x14ac:dyDescent="0.2">
      <c r="K67" s="2" t="s">
        <v>35</v>
      </c>
    </row>
    <row r="68" spans="7:37" x14ac:dyDescent="0.2">
      <c r="G68" s="2" t="s">
        <v>35</v>
      </c>
      <c r="H68" s="2" t="s">
        <v>35</v>
      </c>
      <c r="AK68" t="s">
        <v>35</v>
      </c>
    </row>
    <row r="69" spans="7:37" x14ac:dyDescent="0.2">
      <c r="P69" s="2" t="s">
        <v>35</v>
      </c>
    </row>
    <row r="71" spans="7:37" x14ac:dyDescent="0.2">
      <c r="H71" s="2" t="s">
        <v>35</v>
      </c>
      <c r="Z71" s="2" t="s">
        <v>35</v>
      </c>
    </row>
    <row r="72" spans="7:37" x14ac:dyDescent="0.2">
      <c r="I72" s="2" t="s">
        <v>35</v>
      </c>
      <c r="T72" s="2" t="s">
        <v>35</v>
      </c>
    </row>
  </sheetData>
  <mergeCells count="37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AE3:AE4"/>
    <mergeCell ref="X3:X4"/>
    <mergeCell ref="AB3:AB4"/>
    <mergeCell ref="AC3:AC4"/>
    <mergeCell ref="AD3:AD4"/>
    <mergeCell ref="Y3:Y4"/>
    <mergeCell ref="Z3:Z4"/>
    <mergeCell ref="AA3:AA4"/>
    <mergeCell ref="A51:F51"/>
    <mergeCell ref="T52:X52"/>
    <mergeCell ref="T53:X53"/>
    <mergeCell ref="W3:W4"/>
    <mergeCell ref="P3:P4"/>
    <mergeCell ref="M3:M4"/>
    <mergeCell ref="V3:V4"/>
    <mergeCell ref="U3:U4"/>
    <mergeCell ref="Q3:Q4"/>
    <mergeCell ref="R3:R4"/>
    <mergeCell ref="S3:S4"/>
    <mergeCell ref="T3:T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AEC335A-62A6-4809-99E8-F342714E655A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AH50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2023-03-10T13:47:37Z</dcterms:modified>
</cp:coreProperties>
</file>