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3\"/>
    </mc:Choice>
  </mc:AlternateContent>
  <bookViews>
    <workbookView xWindow="0" yWindow="0" windowWidth="10890" windowHeight="7290" tabRatio="874" activeTab="5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state="hidden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xlnm.Print_Area" localSheetId="9">Chuva!$A$1:$AH$30</definedName>
    <definedName name="_xlnm.Print_Area" localSheetId="7">DirVento!$A$1:$AG$4</definedName>
    <definedName name="_xlnm.Print_Area" localSheetId="8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AG18" i="12" l="1"/>
  <c r="AF18" i="12"/>
  <c r="B6" i="12" l="1"/>
  <c r="AG47" i="12" l="1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 l="1"/>
  <c r="B47" i="12"/>
  <c r="B46" i="12"/>
  <c r="AE46" i="12"/>
  <c r="AF65" i="14" l="1"/>
  <c r="AF61" i="14" l="1"/>
  <c r="AE16" i="14" l="1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6" i="6"/>
  <c r="AD16" i="6"/>
  <c r="AC16" i="6"/>
  <c r="AB16" i="6"/>
  <c r="AG16" i="15" l="1"/>
  <c r="AF16" i="15"/>
  <c r="AG16" i="12"/>
  <c r="AF16" i="12"/>
  <c r="AG16" i="9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 l="1"/>
  <c r="AF16" i="7" s="1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A16" i="5"/>
  <c r="AF16" i="4" l="1"/>
  <c r="AG16" i="6"/>
  <c r="AF16" i="6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 l="1"/>
  <c r="B16" i="5"/>
  <c r="AF16" i="9" l="1"/>
  <c r="E21" i="14" l="1"/>
  <c r="S20" i="14" l="1"/>
  <c r="C15" i="14"/>
  <c r="E12" i="14"/>
  <c r="B15" i="14"/>
  <c r="AE47" i="14" l="1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G16" i="5" s="1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B71" i="14" l="1"/>
  <c r="D71" i="14"/>
  <c r="L71" i="14"/>
  <c r="T71" i="14"/>
  <c r="AB71" i="14"/>
  <c r="AF15" i="4"/>
  <c r="C71" i="14"/>
  <c r="K71" i="14"/>
  <c r="S71" i="14"/>
  <c r="AA71" i="14"/>
  <c r="E71" i="14"/>
  <c r="M71" i="14"/>
  <c r="U71" i="14"/>
  <c r="AC71" i="14"/>
  <c r="F71" i="14"/>
  <c r="N71" i="14"/>
  <c r="V71" i="14"/>
  <c r="AD71" i="14"/>
  <c r="G71" i="14"/>
  <c r="O71" i="14"/>
  <c r="W71" i="14"/>
  <c r="AE71" i="14"/>
  <c r="H71" i="14"/>
  <c r="P71" i="14"/>
  <c r="X71" i="14"/>
  <c r="I71" i="14"/>
  <c r="Q71" i="14"/>
  <c r="Y71" i="14"/>
  <c r="J71" i="14"/>
  <c r="R71" i="14"/>
  <c r="Z71" i="14"/>
  <c r="AF16" i="14"/>
  <c r="AH16" i="14"/>
  <c r="AG16" i="14"/>
  <c r="AG16" i="8"/>
  <c r="AF16" i="8"/>
  <c r="AF16" i="5"/>
  <c r="AF47" i="4"/>
  <c r="AF15" i="9"/>
  <c r="AF48" i="14"/>
  <c r="AG48" i="14"/>
  <c r="AH48" i="14"/>
  <c r="AF49" i="14"/>
  <c r="AG49" i="14"/>
  <c r="AH49" i="14"/>
  <c r="AF50" i="14"/>
  <c r="AG50" i="14"/>
  <c r="AH50" i="14"/>
  <c r="AF51" i="14"/>
  <c r="AG51" i="14"/>
  <c r="AH51" i="14"/>
  <c r="AF52" i="14"/>
  <c r="AG52" i="14"/>
  <c r="AH52" i="14"/>
  <c r="AF53" i="14"/>
  <c r="AG53" i="14"/>
  <c r="AH53" i="14"/>
  <c r="AF54" i="14"/>
  <c r="AG54" i="14"/>
  <c r="AH54" i="14"/>
  <c r="AF55" i="14"/>
  <c r="AG55" i="14"/>
  <c r="AH55" i="14"/>
  <c r="AF56" i="14"/>
  <c r="AG56" i="14"/>
  <c r="AH56" i="14"/>
  <c r="AF57" i="14"/>
  <c r="AG57" i="14"/>
  <c r="AH57" i="14"/>
  <c r="AF58" i="14"/>
  <c r="AG58" i="14"/>
  <c r="AH58" i="14"/>
  <c r="AF59" i="14"/>
  <c r="AG59" i="14"/>
  <c r="AH59" i="14"/>
  <c r="AF60" i="14"/>
  <c r="AG60" i="14"/>
  <c r="AH60" i="14"/>
  <c r="AG61" i="14"/>
  <c r="AH61" i="14"/>
  <c r="AF62" i="14"/>
  <c r="AG62" i="14"/>
  <c r="AH62" i="14"/>
  <c r="AF63" i="14"/>
  <c r="AG63" i="14"/>
  <c r="AH63" i="14"/>
  <c r="AF64" i="14"/>
  <c r="AG64" i="14"/>
  <c r="AH64" i="14"/>
  <c r="AG65" i="14"/>
  <c r="AH65" i="14"/>
  <c r="AF66" i="14"/>
  <c r="AG66" i="14"/>
  <c r="AH66" i="14"/>
  <c r="AF67" i="14"/>
  <c r="AG67" i="14"/>
  <c r="AH67" i="14"/>
  <c r="AF68" i="14"/>
  <c r="AG68" i="14"/>
  <c r="AH68" i="14"/>
  <c r="AF69" i="14"/>
  <c r="AG69" i="14"/>
  <c r="AH69" i="14"/>
  <c r="AF70" i="14"/>
  <c r="AG70" i="14"/>
  <c r="AH70" i="14"/>
  <c r="AG6" i="13" l="1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42" i="4" l="1"/>
  <c r="AG42" i="14"/>
  <c r="AF42" i="14"/>
  <c r="AF42" i="15"/>
  <c r="AG42" i="15"/>
  <c r="AF42" i="12"/>
  <c r="AG42" i="12"/>
  <c r="AG42" i="9"/>
  <c r="AF42" i="9"/>
  <c r="AF42" i="8"/>
  <c r="AG42" i="8"/>
  <c r="AF42" i="7"/>
  <c r="AF42" i="6"/>
  <c r="AG42" i="6"/>
  <c r="AG42" i="5"/>
  <c r="AF42" i="5"/>
  <c r="AF43" i="14"/>
  <c r="AG43" i="14"/>
  <c r="AF8" i="7"/>
  <c r="AF9" i="7"/>
  <c r="AF9" i="12"/>
  <c r="AF11" i="4"/>
  <c r="AF11" i="9"/>
  <c r="AF12" i="14"/>
  <c r="AG13" i="5"/>
  <c r="AF14" i="4"/>
  <c r="AF14" i="7"/>
  <c r="AH14" i="14"/>
  <c r="AF15" i="14"/>
  <c r="AF17" i="4"/>
  <c r="AF18" i="7"/>
  <c r="AF22" i="7"/>
  <c r="AF24" i="4"/>
  <c r="AH24" i="14"/>
  <c r="AF25" i="4"/>
  <c r="AF25" i="14"/>
  <c r="AF29" i="7"/>
  <c r="AF31" i="4"/>
  <c r="AH32" i="14"/>
  <c r="AF33" i="14"/>
  <c r="AF34" i="4"/>
  <c r="AF35" i="4"/>
  <c r="AF35" i="7"/>
  <c r="AF38" i="4"/>
  <c r="AF38" i="7"/>
  <c r="AF39" i="7"/>
  <c r="AH39" i="14"/>
  <c r="AH40" i="14"/>
  <c r="AG41" i="9"/>
  <c r="AF41" i="14"/>
  <c r="AF44" i="6"/>
  <c r="AF45" i="5"/>
  <c r="AF45" i="12"/>
  <c r="AF46" i="9"/>
  <c r="AF46" i="14"/>
  <c r="AF47" i="8"/>
  <c r="AG6" i="14"/>
  <c r="AF45" i="4"/>
  <c r="AG46" i="9"/>
  <c r="AG46" i="14"/>
  <c r="AG47" i="8"/>
  <c r="AF6" i="14"/>
  <c r="AF27" i="8"/>
  <c r="AG27" i="8"/>
  <c r="AF28" i="7"/>
  <c r="AF29" i="6"/>
  <c r="AG29" i="6"/>
  <c r="AG29" i="12"/>
  <c r="AF29" i="12"/>
  <c r="AG30" i="9"/>
  <c r="AF30" i="9"/>
  <c r="AG31" i="8"/>
  <c r="AF31" i="8"/>
  <c r="AF33" i="9"/>
  <c r="AG33" i="9"/>
  <c r="AF35" i="5"/>
  <c r="AG35" i="5"/>
  <c r="AF37" i="8"/>
  <c r="AG37" i="8"/>
  <c r="AG37" i="15"/>
  <c r="AF37" i="15"/>
  <c r="AH38" i="14"/>
  <c r="AF38" i="14"/>
  <c r="AG38" i="14"/>
  <c r="AF39" i="15"/>
  <c r="AG39" i="15"/>
  <c r="AH10" i="14"/>
  <c r="AF10" i="14"/>
  <c r="AG10" i="14"/>
  <c r="AG9" i="12"/>
  <c r="AG9" i="14"/>
  <c r="AG11" i="9"/>
  <c r="AF9" i="6"/>
  <c r="AG9" i="6"/>
  <c r="AF10" i="5"/>
  <c r="AG10" i="5"/>
  <c r="AF11" i="14"/>
  <c r="AG11" i="14"/>
  <c r="AH11" i="14"/>
  <c r="AF13" i="12"/>
  <c r="AG13" i="12"/>
  <c r="AF17" i="6"/>
  <c r="AG17" i="6"/>
  <c r="AF18" i="15"/>
  <c r="AG18" i="15"/>
  <c r="AF19" i="5"/>
  <c r="AG19" i="5"/>
  <c r="AF23" i="6"/>
  <c r="AG23" i="6"/>
  <c r="AF24" i="15"/>
  <c r="AG24" i="15"/>
  <c r="AF25" i="12"/>
  <c r="AG25" i="12"/>
  <c r="AF7" i="8"/>
  <c r="AG7" i="8"/>
  <c r="AG7" i="15"/>
  <c r="AF7" i="15"/>
  <c r="AF12" i="12"/>
  <c r="AG12" i="12"/>
  <c r="AF13" i="8"/>
  <c r="AG13" i="8"/>
  <c r="AF14" i="9"/>
  <c r="AG14" i="9"/>
  <c r="AF17" i="14"/>
  <c r="AG17" i="14"/>
  <c r="AH17" i="14"/>
  <c r="AF19" i="7"/>
  <c r="AF20" i="9"/>
  <c r="AG20" i="9"/>
  <c r="AF21" i="8"/>
  <c r="AG21" i="8"/>
  <c r="AG21" i="14"/>
  <c r="AH21" i="14"/>
  <c r="AF7" i="7"/>
  <c r="AF10" i="4"/>
  <c r="AF15" i="6"/>
  <c r="AG15" i="6"/>
  <c r="AF19" i="12"/>
  <c r="AG19" i="12"/>
  <c r="AF21" i="15"/>
  <c r="AG21" i="15"/>
  <c r="AF23" i="12"/>
  <c r="AG23" i="12"/>
  <c r="AF23" i="14"/>
  <c r="AG23" i="14"/>
  <c r="AH23" i="14"/>
  <c r="AF24" i="5"/>
  <c r="AG24" i="5"/>
  <c r="AF26" i="9"/>
  <c r="AG26" i="9"/>
  <c r="AG26" i="15"/>
  <c r="AF26" i="15"/>
  <c r="AG27" i="14"/>
  <c r="AH27" i="14"/>
  <c r="AF30" i="5"/>
  <c r="AG30" i="5"/>
  <c r="AF31" i="14"/>
  <c r="AG31" i="14"/>
  <c r="AH31" i="14"/>
  <c r="AF32" i="15"/>
  <c r="AG32" i="15"/>
  <c r="AF34" i="12"/>
  <c r="AG34" i="12"/>
  <c r="AG35" i="14"/>
  <c r="AH35" i="14"/>
  <c r="AF39" i="6"/>
  <c r="AG39" i="6"/>
  <c r="AF40" i="5"/>
  <c r="AG40" i="5"/>
  <c r="AF12" i="9"/>
  <c r="AG12" i="9"/>
  <c r="AF14" i="6"/>
  <c r="AG14" i="6"/>
  <c r="AF27" i="7"/>
  <c r="AF29" i="5"/>
  <c r="AG29" i="5"/>
  <c r="AF32" i="12"/>
  <c r="AG32" i="12"/>
  <c r="AF37" i="4"/>
  <c r="AF37" i="14"/>
  <c r="AG37" i="14"/>
  <c r="AH37" i="14"/>
  <c r="AF40" i="9"/>
  <c r="AG40" i="9"/>
  <c r="AF44" i="5"/>
  <c r="AG44" i="5"/>
  <c r="AF45" i="14"/>
  <c r="AG45" i="14"/>
  <c r="AH45" i="14"/>
  <c r="AF46" i="15"/>
  <c r="AG46" i="15"/>
  <c r="AF34" i="8"/>
  <c r="AG34" i="8"/>
  <c r="AF35" i="9"/>
  <c r="AG35" i="9"/>
  <c r="AF9" i="5"/>
  <c r="AG9" i="5"/>
  <c r="AF15" i="5"/>
  <c r="AG15" i="5"/>
  <c r="AF20" i="8"/>
  <c r="AG20" i="8"/>
  <c r="AF21" i="7"/>
  <c r="AF22" i="6"/>
  <c r="AG22" i="6"/>
  <c r="AF25" i="9"/>
  <c r="AG25" i="9"/>
  <c r="AF26" i="8"/>
  <c r="AG26" i="8"/>
  <c r="AF30" i="4"/>
  <c r="AH30" i="14"/>
  <c r="AG30" i="14"/>
  <c r="AF30" i="14"/>
  <c r="AF31" i="15"/>
  <c r="AG31" i="15"/>
  <c r="AF33" i="8"/>
  <c r="AG33" i="8"/>
  <c r="AF34" i="7"/>
  <c r="AF35" i="6"/>
  <c r="AG35" i="6"/>
  <c r="AF41" i="8"/>
  <c r="AG41" i="8"/>
  <c r="AF15" i="8"/>
  <c r="AG15" i="8"/>
  <c r="AG18" i="14"/>
  <c r="AF18" i="14"/>
  <c r="AG33" i="6"/>
  <c r="AF33" i="6"/>
  <c r="AF36" i="6"/>
  <c r="AG36" i="6"/>
  <c r="AF37" i="5"/>
  <c r="AG37" i="5"/>
  <c r="AF8" i="6"/>
  <c r="AG8" i="6"/>
  <c r="AF11" i="15"/>
  <c r="AG11" i="15"/>
  <c r="AF13" i="7"/>
  <c r="AF17" i="15"/>
  <c r="AG17" i="15"/>
  <c r="AF19" i="9"/>
  <c r="AG19" i="9"/>
  <c r="AF23" i="5"/>
  <c r="AG23" i="5"/>
  <c r="AF23" i="15"/>
  <c r="AG23" i="15"/>
  <c r="AF24" i="12"/>
  <c r="AG24" i="12"/>
  <c r="AF28" i="6"/>
  <c r="AG28" i="6"/>
  <c r="AF36" i="5"/>
  <c r="AG36" i="5"/>
  <c r="AF38" i="15"/>
  <c r="AG38" i="15"/>
  <c r="AG39" i="12"/>
  <c r="AF39" i="12"/>
  <c r="AF6" i="8"/>
  <c r="AG6" i="8"/>
  <c r="AF7" i="6"/>
  <c r="AF9" i="4"/>
  <c r="AF9" i="14"/>
  <c r="AF10" i="15"/>
  <c r="AF11" i="12"/>
  <c r="AF12" i="8"/>
  <c r="AF13" i="6"/>
  <c r="AG15" i="14"/>
  <c r="AF17" i="12"/>
  <c r="AF18" i="9"/>
  <c r="AF19" i="8"/>
  <c r="AF20" i="7"/>
  <c r="AF21" i="6"/>
  <c r="AF23" i="4"/>
  <c r="AF25" i="8"/>
  <c r="AF26" i="7"/>
  <c r="AF27" i="6"/>
  <c r="AF28" i="5"/>
  <c r="AF29" i="14"/>
  <c r="AF31" i="12"/>
  <c r="AF36" i="14"/>
  <c r="AF38" i="12"/>
  <c r="AF39" i="9"/>
  <c r="AF44" i="14"/>
  <c r="AF45" i="15"/>
  <c r="AF46" i="12"/>
  <c r="AF47" i="9"/>
  <c r="AF6" i="7"/>
  <c r="AG45" i="12"/>
  <c r="AF7" i="5"/>
  <c r="AF8" i="4"/>
  <c r="AF12" i="7"/>
  <c r="AF17" i="9"/>
  <c r="AF18" i="8"/>
  <c r="AF20" i="6"/>
  <c r="AF21" i="5"/>
  <c r="AF22" i="4"/>
  <c r="AF27" i="5"/>
  <c r="AF28" i="14"/>
  <c r="AF29" i="15"/>
  <c r="AF31" i="9"/>
  <c r="AF35" i="14"/>
  <c r="AF36" i="15"/>
  <c r="AF37" i="12"/>
  <c r="AF38" i="9"/>
  <c r="AF39" i="8"/>
  <c r="AF41" i="6"/>
  <c r="AF44" i="15"/>
  <c r="AF6" i="6"/>
  <c r="AF7" i="4"/>
  <c r="AF7" i="14"/>
  <c r="AG7" i="14"/>
  <c r="AH7" i="14"/>
  <c r="AF8" i="15"/>
  <c r="AG8" i="15"/>
  <c r="AF13" i="4"/>
  <c r="AF13" i="14"/>
  <c r="AF20" i="5"/>
  <c r="AF21" i="14"/>
  <c r="AF22" i="15"/>
  <c r="AF25" i="6"/>
  <c r="AF28" i="15"/>
  <c r="AF37" i="9"/>
  <c r="AF41" i="5"/>
  <c r="AG44" i="6"/>
  <c r="AF9" i="9"/>
  <c r="AF41" i="4"/>
  <c r="AH6" i="14"/>
  <c r="AF41" i="9"/>
  <c r="AF7" i="12"/>
  <c r="AF8" i="9"/>
  <c r="AF9" i="8"/>
  <c r="AF11" i="6"/>
  <c r="AF12" i="4"/>
  <c r="AF19" i="4"/>
  <c r="AF20" i="15"/>
  <c r="AF21" i="12"/>
  <c r="AF22" i="9"/>
  <c r="AG25" i="14"/>
  <c r="AF27" i="12"/>
  <c r="AF29" i="8"/>
  <c r="AF30" i="7"/>
  <c r="AF31" i="6"/>
  <c r="AF32" i="5"/>
  <c r="AF33" i="4"/>
  <c r="AF33" i="15"/>
  <c r="AG34" i="15"/>
  <c r="AF37" i="7"/>
  <c r="AF39" i="5"/>
  <c r="AF40" i="4"/>
  <c r="AF40" i="14"/>
  <c r="AF41" i="15"/>
  <c r="AF45" i="7"/>
  <c r="AF47" i="5"/>
  <c r="AF6" i="15"/>
  <c r="AH43" i="14"/>
  <c r="AH9" i="14"/>
  <c r="AF10" i="9"/>
  <c r="AG10" i="9"/>
  <c r="AF11" i="8"/>
  <c r="AG11" i="8"/>
  <c r="AF12" i="6"/>
  <c r="AG12" i="6"/>
  <c r="AF13" i="5"/>
  <c r="AF14" i="15"/>
  <c r="AF15" i="12"/>
  <c r="AF17" i="8"/>
  <c r="AF19" i="6"/>
  <c r="AF23" i="9"/>
  <c r="AF27" i="4"/>
  <c r="AF27" i="14"/>
  <c r="AF34" i="14"/>
  <c r="AF38" i="8"/>
  <c r="AF40" i="6"/>
  <c r="AF45" i="9"/>
  <c r="AG45" i="15"/>
  <c r="AF46" i="8"/>
  <c r="AF47" i="7"/>
  <c r="AF6" i="5"/>
  <c r="AG45" i="5"/>
  <c r="AF8" i="12"/>
  <c r="AF12" i="5"/>
  <c r="AF13" i="15"/>
  <c r="AF14" i="12"/>
  <c r="AF20" i="14"/>
  <c r="AF22" i="12"/>
  <c r="AF23" i="8"/>
  <c r="AF24" i="6"/>
  <c r="AF25" i="5"/>
  <c r="AF26" i="4"/>
  <c r="AF26" i="14"/>
  <c r="AF29" i="9"/>
  <c r="AF30" i="8"/>
  <c r="AF31" i="7"/>
  <c r="AF32" i="6"/>
  <c r="AF33" i="5"/>
  <c r="AG33" i="14"/>
  <c r="AF34" i="15"/>
  <c r="AF35" i="12"/>
  <c r="AG41" i="14"/>
  <c r="AF45" i="8"/>
  <c r="AF46" i="7"/>
  <c r="AF47" i="6"/>
  <c r="AF7" i="9"/>
  <c r="AF8" i="8"/>
  <c r="AF10" i="6"/>
  <c r="AF11" i="5"/>
  <c r="AF13" i="9"/>
  <c r="AF14" i="8"/>
  <c r="AF15" i="7"/>
  <c r="AF17" i="5"/>
  <c r="AF18" i="4"/>
  <c r="AH18" i="14"/>
  <c r="AF21" i="9"/>
  <c r="AF22" i="8"/>
  <c r="AF23" i="7"/>
  <c r="AF24" i="14"/>
  <c r="AF25" i="15"/>
  <c r="AF26" i="12"/>
  <c r="AF27" i="9"/>
  <c r="AF31" i="5"/>
  <c r="AF32" i="4"/>
  <c r="AF32" i="14"/>
  <c r="AF33" i="12"/>
  <c r="AF34" i="9"/>
  <c r="AF35" i="8"/>
  <c r="AF36" i="7"/>
  <c r="AF37" i="6"/>
  <c r="AF39" i="4"/>
  <c r="AF39" i="14"/>
  <c r="AF40" i="15"/>
  <c r="AF41" i="12"/>
  <c r="AF44" i="7"/>
  <c r="AF45" i="6"/>
  <c r="AF47" i="14"/>
  <c r="AF40" i="12"/>
  <c r="AG40" i="12"/>
  <c r="AG40" i="15"/>
  <c r="AF46" i="4"/>
  <c r="AH46" i="14"/>
  <c r="AF47" i="15"/>
  <c r="AG47" i="15"/>
  <c r="AH47" i="14"/>
  <c r="AF6" i="9"/>
  <c r="AG6" i="9"/>
  <c r="AG6" i="15"/>
  <c r="AF8" i="5"/>
  <c r="AG8" i="5"/>
  <c r="AF14" i="5"/>
  <c r="AG14" i="5"/>
  <c r="AF22" i="5"/>
  <c r="AG22" i="5"/>
  <c r="AF24" i="9"/>
  <c r="AG24" i="9"/>
  <c r="AF29" i="4"/>
  <c r="AF32" i="9"/>
  <c r="AG32" i="9"/>
  <c r="AF33" i="7"/>
  <c r="AF34" i="6"/>
  <c r="AG34" i="6"/>
  <c r="AF36" i="4"/>
  <c r="AF40" i="8"/>
  <c r="AG40" i="8"/>
  <c r="AF41" i="7"/>
  <c r="AF44" i="4"/>
  <c r="AG40" i="14"/>
  <c r="AG32" i="14"/>
  <c r="AH29" i="14"/>
  <c r="AG24" i="14"/>
  <c r="AH13" i="14"/>
  <c r="AG41" i="15"/>
  <c r="AG36" i="15"/>
  <c r="AG25" i="15"/>
  <c r="AG20" i="15"/>
  <c r="AG14" i="15"/>
  <c r="AG38" i="12"/>
  <c r="AG33" i="12"/>
  <c r="AG27" i="12"/>
  <c r="AG22" i="12"/>
  <c r="AG17" i="12"/>
  <c r="AG8" i="12"/>
  <c r="AG45" i="9"/>
  <c r="AG39" i="9"/>
  <c r="AG34" i="9"/>
  <c r="AG29" i="9"/>
  <c r="AG23" i="9"/>
  <c r="AG18" i="9"/>
  <c r="AG13" i="9"/>
  <c r="AG9" i="9"/>
  <c r="AG46" i="8"/>
  <c r="AG35" i="8"/>
  <c r="AG30" i="8"/>
  <c r="AG25" i="8"/>
  <c r="AG19" i="8"/>
  <c r="AG14" i="8"/>
  <c r="AG37" i="6"/>
  <c r="AG32" i="6"/>
  <c r="AG27" i="6"/>
  <c r="AG21" i="6"/>
  <c r="AG7" i="6"/>
  <c r="AG39" i="5"/>
  <c r="AG33" i="5"/>
  <c r="AG28" i="5"/>
  <c r="AG17" i="5"/>
  <c r="AF8" i="14"/>
  <c r="AG8" i="14"/>
  <c r="AF9" i="15"/>
  <c r="AG9" i="15"/>
  <c r="AF10" i="12"/>
  <c r="AG10" i="12"/>
  <c r="AF14" i="14"/>
  <c r="AG14" i="14"/>
  <c r="AF15" i="15"/>
  <c r="AG15" i="15"/>
  <c r="AF22" i="14"/>
  <c r="AG22" i="14"/>
  <c r="AF24" i="8"/>
  <c r="AG24" i="8"/>
  <c r="AF25" i="7"/>
  <c r="AF26" i="6"/>
  <c r="AG26" i="6"/>
  <c r="AF28" i="4"/>
  <c r="AF32" i="8"/>
  <c r="AG32" i="8"/>
  <c r="AF34" i="5"/>
  <c r="AG34" i="5"/>
  <c r="AF40" i="7"/>
  <c r="AH42" i="14"/>
  <c r="AH34" i="14"/>
  <c r="AG29" i="14"/>
  <c r="AH26" i="14"/>
  <c r="AH20" i="14"/>
  <c r="AG13" i="14"/>
  <c r="AH8" i="14"/>
  <c r="AF21" i="4"/>
  <c r="AF24" i="7"/>
  <c r="AF26" i="5"/>
  <c r="AG26" i="5"/>
  <c r="AF32" i="7"/>
  <c r="AF35" i="15"/>
  <c r="AG35" i="15"/>
  <c r="AF36" i="12"/>
  <c r="AG36" i="12"/>
  <c r="AF44" i="12"/>
  <c r="AG44" i="12"/>
  <c r="AG34" i="14"/>
  <c r="AG26" i="14"/>
  <c r="AG20" i="14"/>
  <c r="AG29" i="15"/>
  <c r="AG13" i="15"/>
  <c r="AG10" i="15"/>
  <c r="AG37" i="12"/>
  <c r="AG31" i="12"/>
  <c r="AG26" i="12"/>
  <c r="AG21" i="12"/>
  <c r="AG15" i="12"/>
  <c r="AG7" i="12"/>
  <c r="AG38" i="9"/>
  <c r="AG27" i="9"/>
  <c r="AG22" i="9"/>
  <c r="AG17" i="9"/>
  <c r="AG8" i="9"/>
  <c r="AG45" i="8"/>
  <c r="AG39" i="8"/>
  <c r="AG29" i="8"/>
  <c r="AG23" i="8"/>
  <c r="AG18" i="8"/>
  <c r="AG9" i="8"/>
  <c r="AG47" i="6"/>
  <c r="AG41" i="6"/>
  <c r="AG31" i="6"/>
  <c r="AG25" i="6"/>
  <c r="AG20" i="6"/>
  <c r="AG11" i="6"/>
  <c r="AG6" i="6"/>
  <c r="AG32" i="5"/>
  <c r="AG27" i="5"/>
  <c r="AG21" i="5"/>
  <c r="AG12" i="5"/>
  <c r="AG7" i="5"/>
  <c r="AF10" i="8"/>
  <c r="AG10" i="8"/>
  <c r="AF11" i="7"/>
  <c r="AF17" i="7"/>
  <c r="AF18" i="6"/>
  <c r="AG18" i="6"/>
  <c r="AF20" i="4"/>
  <c r="AF27" i="15"/>
  <c r="AG27" i="15"/>
  <c r="AF28" i="12"/>
  <c r="AG28" i="12"/>
  <c r="AF36" i="9"/>
  <c r="AG36" i="9"/>
  <c r="AF44" i="9"/>
  <c r="AG44" i="9"/>
  <c r="AF6" i="4"/>
  <c r="AG47" i="14"/>
  <c r="AH44" i="14"/>
  <c r="AG39" i="14"/>
  <c r="AH36" i="14"/>
  <c r="AH28" i="14"/>
  <c r="AF10" i="7"/>
  <c r="AG12" i="14"/>
  <c r="AH12" i="14"/>
  <c r="AF18" i="5"/>
  <c r="AG18" i="5"/>
  <c r="AG19" i="14"/>
  <c r="AH19" i="14"/>
  <c r="AF28" i="9"/>
  <c r="AG28" i="9"/>
  <c r="AF36" i="8"/>
  <c r="AG36" i="8"/>
  <c r="AF38" i="6"/>
  <c r="AG38" i="6"/>
  <c r="AF44" i="8"/>
  <c r="AG44" i="8"/>
  <c r="AF46" i="6"/>
  <c r="AG46" i="6"/>
  <c r="AG44" i="14"/>
  <c r="AH41" i="14"/>
  <c r="AG36" i="14"/>
  <c r="AH33" i="14"/>
  <c r="AG28" i="14"/>
  <c r="AH25" i="14"/>
  <c r="AF19" i="14"/>
  <c r="AH15" i="14"/>
  <c r="AG44" i="15"/>
  <c r="AG33" i="15"/>
  <c r="AG28" i="15"/>
  <c r="AG22" i="15"/>
  <c r="AG46" i="12"/>
  <c r="AG41" i="12"/>
  <c r="AG35" i="12"/>
  <c r="AG14" i="12"/>
  <c r="AG11" i="12"/>
  <c r="AG47" i="9"/>
  <c r="AG37" i="9"/>
  <c r="AG31" i="9"/>
  <c r="AG21" i="9"/>
  <c r="AG15" i="9"/>
  <c r="AG7" i="9"/>
  <c r="AG38" i="8"/>
  <c r="AG22" i="8"/>
  <c r="AG17" i="8"/>
  <c r="AG12" i="8"/>
  <c r="AG8" i="8"/>
  <c r="AG45" i="6"/>
  <c r="AG40" i="6"/>
  <c r="AG24" i="6"/>
  <c r="AG19" i="6"/>
  <c r="AG13" i="6"/>
  <c r="AG10" i="6"/>
  <c r="AG47" i="5"/>
  <c r="AG41" i="5"/>
  <c r="AG31" i="5"/>
  <c r="AG25" i="5"/>
  <c r="AG20" i="5"/>
  <c r="AG11" i="5"/>
  <c r="AG6" i="5"/>
  <c r="AF12" i="15"/>
  <c r="AG12" i="15"/>
  <c r="AF19" i="15"/>
  <c r="AG19" i="15"/>
  <c r="AF20" i="12"/>
  <c r="AG20" i="12"/>
  <c r="AF28" i="8"/>
  <c r="AG28" i="8"/>
  <c r="AF30" i="6"/>
  <c r="AG30" i="6"/>
  <c r="AF38" i="5"/>
  <c r="AG38" i="5"/>
  <c r="AF46" i="5"/>
  <c r="AG46" i="5"/>
  <c r="AH22" i="14"/>
  <c r="AF5" i="7"/>
  <c r="AG5" i="8"/>
  <c r="AF5" i="9"/>
  <c r="AF5" i="12"/>
  <c r="AF5" i="15"/>
  <c r="AG5" i="5"/>
  <c r="AF5" i="6"/>
  <c r="AF5" i="8"/>
  <c r="AG5" i="9"/>
  <c r="AG5" i="12"/>
  <c r="AG5" i="15"/>
  <c r="AF5" i="14"/>
  <c r="AG5" i="6"/>
  <c r="AF5" i="5"/>
  <c r="AG5" i="14"/>
  <c r="AH5" i="14"/>
  <c r="AF48" i="6" l="1"/>
  <c r="AG71" i="14"/>
  <c r="AF48" i="15"/>
  <c r="AF71" i="14"/>
  <c r="AG48" i="15"/>
  <c r="AG48" i="12"/>
  <c r="AF48" i="12"/>
  <c r="AF5" i="4" l="1"/>
  <c r="AF48" i="4" s="1"/>
  <c r="AE48" i="6" l="1"/>
  <c r="AE48" i="5"/>
  <c r="AE48" i="9" l="1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D48" i="6"/>
  <c r="AC48" i="6"/>
  <c r="AB48" i="6"/>
  <c r="AA48" i="6"/>
  <c r="Z48" i="6"/>
  <c r="Y48" i="6"/>
  <c r="X48" i="6"/>
  <c r="W48" i="6"/>
  <c r="V48" i="6"/>
  <c r="U48" i="6"/>
  <c r="T48" i="6"/>
  <c r="R48" i="6"/>
  <c r="S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E48" i="15"/>
  <c r="B48" i="15"/>
  <c r="AE48" i="12"/>
  <c r="B48" i="12"/>
  <c r="M48" i="12"/>
  <c r="AC48" i="12"/>
  <c r="AA48" i="12"/>
  <c r="AE48" i="8"/>
  <c r="B48" i="8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AD48" i="12"/>
  <c r="AB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L48" i="12"/>
  <c r="K48" i="12"/>
  <c r="J48" i="12"/>
  <c r="I48" i="12"/>
  <c r="H48" i="12"/>
  <c r="G48" i="12"/>
  <c r="F48" i="12"/>
  <c r="E48" i="12"/>
  <c r="D48" i="12"/>
  <c r="C48" i="12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AE48" i="7"/>
  <c r="B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AG48" i="9" l="1"/>
  <c r="AG48" i="8"/>
  <c r="AG48" i="6"/>
  <c r="AF48" i="9"/>
  <c r="AF48" i="8"/>
  <c r="AG48" i="5"/>
  <c r="AF48" i="5"/>
  <c r="AD48" i="4" l="1"/>
  <c r="AC48" i="4"/>
  <c r="AB48" i="4"/>
  <c r="Z48" i="4"/>
  <c r="Y48" i="4"/>
  <c r="X48" i="4"/>
  <c r="V48" i="4"/>
  <c r="U48" i="4"/>
  <c r="T48" i="4"/>
  <c r="R48" i="4"/>
  <c r="Q48" i="4"/>
  <c r="P48" i="4"/>
  <c r="N48" i="4"/>
  <c r="M48" i="4"/>
  <c r="L48" i="4"/>
  <c r="J48" i="4"/>
  <c r="I48" i="4"/>
  <c r="H48" i="4"/>
  <c r="F48" i="4"/>
  <c r="E48" i="4"/>
  <c r="D48" i="4"/>
  <c r="B48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48" i="4" l="1"/>
  <c r="K48" i="4"/>
  <c r="O48" i="4"/>
  <c r="S48" i="4"/>
  <c r="W48" i="4"/>
  <c r="AA48" i="4"/>
  <c r="AE48" i="4"/>
  <c r="G48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F48" i="7"/>
</calcChain>
</file>

<file path=xl/sharedStrings.xml><?xml version="1.0" encoding="utf-8"?>
<sst xmlns="http://schemas.openxmlformats.org/spreadsheetml/2006/main" count="1584" uniqueCount="247">
  <si>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</si>
  <si>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</si>
  <si>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</si>
  <si>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</si>
  <si>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</si>
  <si>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</si>
  <si>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</si>
  <si>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</si>
  <si>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</si>
  <si>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</si>
  <si>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</si>
  <si>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</si>
  <si>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</si>
  <si>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</si>
  <si>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</si>
  <si>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</si>
  <si>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</si>
  <si>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</si>
  <si>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</si>
  <si>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</si>
  <si>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</si>
  <si>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</si>
  <si>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Direção do Vento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</si>
  <si>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</si>
  <si>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</si>
  <si>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</si>
  <si>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</si>
  <si>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</si>
  <si>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</si>
  <si>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</si>
  <si>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</si>
  <si>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</si>
  <si>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</si>
  <si>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</si>
  <si>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</si>
  <si>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</si>
  <si>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</si>
  <si>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</si>
  <si>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</si>
  <si>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</si>
  <si>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</si>
  <si>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</si>
  <si>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</si>
  <si>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</si>
  <si>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</si>
  <si>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</si>
  <si>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</si>
  <si>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</si>
  <si>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</si>
  <si>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</si>
  <si>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</si>
  <si>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</si>
  <si>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</si>
  <si>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</si>
  <si>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</si>
  <si>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</si>
  <si>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</si>
  <si>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</si>
  <si>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</si>
  <si>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</si>
  <si>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</si>
  <si>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</si>
  <si>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</si>
  <si>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</si>
  <si>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</si>
  <si>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</si>
  <si>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</si>
  <si>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</si>
  <si>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</si>
  <si>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</si>
  <si>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</si>
  <si>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</si>
  <si>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</si>
  <si>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</si>
  <si>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</si>
  <si>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</si>
  <si>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</si>
  <si>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</si>
  <si>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</si>
  <si>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</si>
  <si>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</si>
  <si>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</si>
  <si>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</si>
  <si>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</si>
  <si>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</si>
  <si>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</si>
  <si>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</si>
  <si>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</si>
  <si>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</si>
  <si>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</si>
  <si>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</si>
  <si>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</si>
  <si>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</si>
  <si>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</si>
  <si>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</si>
  <si>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</si>
  <si>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</si>
  <si>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</si>
  <si>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</si>
  <si>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</si>
  <si>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</si>
  <si>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</si>
  <si>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</si>
  <si>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</si>
  <si>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</si>
  <si>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</si>
  <si>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</si>
  <si>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</si>
  <si>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</si>
  <si>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</si>
  <si>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</si>
  <si>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</si>
  <si>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</si>
  <si>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</si>
  <si>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</si>
  <si>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</si>
  <si>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</si>
  <si>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</si>
  <si>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</si>
  <si>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</si>
  <si>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</si>
  <si>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</si>
  <si>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</si>
  <si>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</si>
  <si>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</si>
  <si>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</si>
  <si>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</si>
  <si>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</si>
  <si>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</si>
  <si>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</si>
  <si>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</si>
  <si>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</si>
  <si>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</si>
  <si>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</si>
  <si>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</si>
  <si>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</si>
  <si>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</si>
  <si>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</si>
  <si>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</si>
  <si>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</si>
  <si>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</si>
  <si>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</si>
  <si>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</si>
  <si>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</si>
  <si>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</si>
  <si>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</si>
  <si>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</si>
  <si>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</si>
  <si>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</si>
  <si>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</si>
  <si>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</si>
  <si>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</si>
  <si>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</si>
  <si>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</si>
  <si>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</si>
  <si>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</si>
  <si>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</si>
  <si>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</si>
  <si>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</si>
  <si>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</si>
  <si>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</si>
  <si>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</si>
  <si>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</si>
  <si>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</si>
  <si>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</si>
  <si>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</si>
  <si>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</si>
  <si>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</si>
  <si>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</si>
  <si>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</si>
  <si>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</si>
  <si>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</si>
  <si>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</si>
  <si>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</si>
  <si>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</si>
  <si>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</si>
  <si>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</si>
  <si>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</si>
  <si>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</si>
  <si>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</si>
  <si>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</si>
  <si>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</si>
  <si>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</si>
  <si>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</si>
  <si>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</si>
  <si>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</si>
  <si>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</si>
  <si>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</si>
  <si>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</si>
  <si>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</si>
  <si>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</si>
  <si>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</si>
  <si>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</si>
  <si>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</si>
  <si>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</si>
  <si>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</si>
  <si>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</si>
  <si>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</si>
  <si>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</si>
  <si>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</si>
  <si>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</si>
  <si>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Chuva (mm)</t>
  </si>
  <si>
    <t>Outubro/2023</t>
  </si>
  <si>
    <t>Rajada do Vento (km/h)</t>
  </si>
  <si>
    <t>Velocidade do Vento Máxima (km/h)</t>
  </si>
  <si>
    <t>Umidade Relativa do Ar Mínima (%)</t>
  </si>
  <si>
    <t>Umidade Relativa do Ar Máxima (%)</t>
  </si>
  <si>
    <t>Umidade Relativa do Ar Instantânea (%)</t>
  </si>
  <si>
    <t>Temperatura Mínima (°C)</t>
  </si>
  <si>
    <t>Temperatura Máxima (°C)</t>
  </si>
  <si>
    <t>Temperatura Instantânea (°C)</t>
  </si>
  <si>
    <t>3. Aquidauana</t>
  </si>
  <si>
    <t>4. Angélica</t>
  </si>
  <si>
    <t>5. Aral Moreira</t>
  </si>
  <si>
    <t>Latitude ( ° )</t>
  </si>
  <si>
    <t>Longitude ( ° )</t>
  </si>
  <si>
    <t>PCDs - Plataforma de Coleta de Dados</t>
  </si>
  <si>
    <t>SEMADESC</t>
  </si>
  <si>
    <t>A 719</t>
  </si>
  <si>
    <t>A 730</t>
  </si>
  <si>
    <t>SEMADESC - Secretaria de Estado de Meio Ambiente, Desenvolvimento, Ciência, Técnologia e Inovação.</t>
  </si>
  <si>
    <t>INMET - Instituto Nacional de Meteorologia</t>
  </si>
  <si>
    <t>33. Paranaíba</t>
  </si>
  <si>
    <t>34. Pedro Gomes</t>
  </si>
  <si>
    <t>35. Ponta Porã</t>
  </si>
  <si>
    <t>36. Porto Murtinho</t>
  </si>
  <si>
    <t>37. São Gabriel do Oeste</t>
  </si>
  <si>
    <t>Fonte: INMET/SEMADESC/CEMTEC</t>
  </si>
  <si>
    <t xml:space="preserve">(*) Nenhuma Infotmação Disponivel pelo INMET </t>
  </si>
  <si>
    <t>Fonte: CEMADEN</t>
  </si>
  <si>
    <t>Fonte: EMBRAPA (Agropecuária Oeste)</t>
  </si>
  <si>
    <t>Campo Grande (UPA GONÇALVES)</t>
  </si>
  <si>
    <t>Campo Grande (Vila Sta.Luzia)</t>
  </si>
  <si>
    <t>Corguinho</t>
  </si>
  <si>
    <t>Corumbá ( Cravo Vermelho)</t>
  </si>
  <si>
    <t>Corumbá (Fortaleza)</t>
  </si>
  <si>
    <t>Dois Irmãos do Burití</t>
  </si>
  <si>
    <t>Itaquiraí</t>
  </si>
  <si>
    <t>Mundo Novo</t>
  </si>
  <si>
    <t>Rio Verde de Mato Grosso</t>
  </si>
  <si>
    <t>Rochedo</t>
  </si>
  <si>
    <t>Tres Lagoas (São Carlos)</t>
  </si>
  <si>
    <t>Dourados (EMBRAPA)</t>
  </si>
  <si>
    <t>Dourados (EMBRAPA/UFGD)</t>
  </si>
  <si>
    <t>Ivinhema (EMBRAPA/ADECOAGRO)</t>
  </si>
  <si>
    <t>Rio Brilhante (EMBRAPA/Prefeitura)</t>
  </si>
  <si>
    <t>Novembro/2023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</si>
</sst>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0.0"/>
  </numFmts>
  <fonts count="2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59999389629810485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darkGray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11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14" fillId="6" borderId="0" xfId="2" applyFont="1" applyFill="1" applyAlignment="1" applyProtection="1"/>
    <xf numFmtId="0" fontId="0" fillId="6" borderId="0" xfId="0" applyFill="1" applyBorder="1" applyAlignment="1"/>
    <xf numFmtId="0" fontId="14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6" borderId="5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0" fillId="6" borderId="6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1" fontId="8" fillId="6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0" fillId="6" borderId="8" xfId="0" applyNumberFormat="1" applyFill="1" applyBorder="1"/>
    <xf numFmtId="1" fontId="8" fillId="6" borderId="6" xfId="0" applyNumberFormat="1" applyFont="1" applyFill="1" applyBorder="1" applyAlignment="1">
      <alignment horizontal="center"/>
    </xf>
    <xf numFmtId="0" fontId="0" fillId="6" borderId="8" xfId="0" applyFill="1" applyBorder="1"/>
    <xf numFmtId="1" fontId="10" fillId="0" borderId="15" xfId="0" applyNumberFormat="1" applyFont="1" applyBorder="1" applyAlignment="1">
      <alignment horizontal="center"/>
    </xf>
    <xf numFmtId="2" fontId="11" fillId="6" borderId="1" xfId="0" applyNumberFormat="1" applyFont="1" applyFill="1" applyBorder="1" applyAlignment="1">
      <alignment horizontal="center" wrapText="1"/>
    </xf>
    <xf numFmtId="3" fontId="11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wrapText="1"/>
    </xf>
    <xf numFmtId="0" fontId="16" fillId="6" borderId="1" xfId="0" applyFont="1" applyFill="1" applyBorder="1" applyAlignment="1">
      <alignment horizontal="center" vertical="center" wrapText="1"/>
    </xf>
    <xf numFmtId="3" fontId="16" fillId="6" borderId="1" xfId="0" applyNumberFormat="1" applyFont="1" applyFill="1" applyBorder="1" applyAlignment="1">
      <alignment horizontal="center" wrapText="1"/>
    </xf>
    <xf numFmtId="0" fontId="16" fillId="6" borderId="1" xfId="0" applyNumberFormat="1" applyFont="1" applyFill="1" applyBorder="1" applyAlignment="1">
      <alignment horizontal="center" wrapText="1"/>
    </xf>
    <xf numFmtId="14" fontId="16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/>
    </xf>
    <xf numFmtId="0" fontId="17" fillId="6" borderId="0" xfId="0" applyFont="1" applyFill="1"/>
    <xf numFmtId="0" fontId="17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11" fillId="6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49" fontId="0" fillId="6" borderId="9" xfId="0" applyNumberFormat="1" applyFill="1" applyBorder="1"/>
    <xf numFmtId="0" fontId="3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0" fillId="6" borderId="9" xfId="0" applyFill="1" applyBorder="1"/>
    <xf numFmtId="0" fontId="4" fillId="0" borderId="24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2" fontId="4" fillId="2" borderId="34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7" borderId="35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2" fontId="8" fillId="8" borderId="27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6" borderId="9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2" fontId="23" fillId="5" borderId="15" xfId="0" applyNumberFormat="1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1" fillId="6" borderId="21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left" vertical="center"/>
    </xf>
    <xf numFmtId="0" fontId="4" fillId="10" borderId="0" xfId="0" applyFont="1" applyFill="1" applyBorder="1" applyAlignment="1">
      <alignment vertical="center"/>
    </xf>
    <xf numFmtId="0" fontId="8" fillId="11" borderId="5" xfId="0" applyFont="1" applyFill="1" applyBorder="1" applyAlignment="1">
      <alignment vertical="center"/>
    </xf>
    <xf numFmtId="4" fontId="10" fillId="12" borderId="15" xfId="0" applyNumberFormat="1" applyFont="1" applyFill="1" applyBorder="1" applyAlignment="1">
      <alignment horizontal="center"/>
    </xf>
    <xf numFmtId="4" fontId="18" fillId="0" borderId="1" xfId="0" applyNumberFormat="1" applyFont="1" applyBorder="1" applyAlignment="1">
      <alignment horizontal="center" vertical="center"/>
    </xf>
    <xf numFmtId="4" fontId="4" fillId="3" borderId="15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7" borderId="15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0" fontId="6" fillId="6" borderId="0" xfId="0" applyFont="1" applyFill="1"/>
    <xf numFmtId="0" fontId="11" fillId="6" borderId="0" xfId="0" applyFont="1" applyFill="1"/>
    <xf numFmtId="0" fontId="4" fillId="11" borderId="1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10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left" vertical="center"/>
    </xf>
    <xf numFmtId="4" fontId="6" fillId="0" borderId="0" xfId="0" applyNumberFormat="1" applyFont="1"/>
    <xf numFmtId="4" fontId="0" fillId="0" borderId="0" xfId="0" applyNumberFormat="1"/>
    <xf numFmtId="2" fontId="0" fillId="0" borderId="0" xfId="0" applyNumberFormat="1"/>
    <xf numFmtId="165" fontId="3" fillId="0" borderId="1" xfId="0" applyNumberFormat="1" applyFont="1" applyBorder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49" fontId="21" fillId="3" borderId="15" xfId="0" applyNumberFormat="1" applyFont="1" applyFill="1" applyBorder="1" applyAlignment="1">
      <alignment horizontal="center" vertical="center"/>
    </xf>
    <xf numFmtId="0" fontId="19" fillId="9" borderId="37" xfId="0" applyFont="1" applyFill="1" applyBorder="1" applyAlignment="1">
      <alignment horizontal="center" vertical="center"/>
    </xf>
    <xf numFmtId="0" fontId="19" fillId="9" borderId="38" xfId="0" applyFont="1" applyFill="1" applyBorder="1" applyAlignment="1">
      <alignment horizontal="center" vertical="center"/>
    </xf>
    <xf numFmtId="0" fontId="19" fillId="9" borderId="39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1" fontId="22" fillId="3" borderId="15" xfId="0" applyNumberFormat="1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19" fillId="9" borderId="18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1" fontId="4" fillId="6" borderId="25" xfId="0" applyNumberFormat="1" applyFont="1" applyFill="1" applyBorder="1" applyAlignment="1">
      <alignment horizontal="center" vertical="center"/>
    </xf>
    <xf numFmtId="1" fontId="4" fillId="6" borderId="21" xfId="0" applyNumberFormat="1" applyFont="1" applyFill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25" fillId="3" borderId="2" xfId="0" applyNumberFormat="1" applyFont="1" applyFill="1" applyBorder="1" applyAlignment="1">
      <alignment horizontal="center" vertical="center"/>
    </xf>
    <xf numFmtId="49" fontId="25" fillId="3" borderId="3" xfId="0" applyNumberFormat="1" applyFont="1" applyFill="1" applyBorder="1" applyAlignment="1">
      <alignment horizontal="center" vertical="center"/>
    </xf>
    <xf numFmtId="49" fontId="25" fillId="3" borderId="14" xfId="0" applyNumberFormat="1" applyFont="1" applyFill="1" applyBorder="1" applyAlignment="1">
      <alignment horizontal="center" vertical="center"/>
    </xf>
    <xf numFmtId="14" fontId="23" fillId="3" borderId="20" xfId="0" applyNumberFormat="1" applyFont="1" applyFill="1" applyBorder="1" applyAlignment="1">
      <alignment horizontal="center" vertical="center" wrapText="1"/>
    </xf>
    <xf numFmtId="14" fontId="23" fillId="3" borderId="19" xfId="0" applyNumberFormat="1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/>
    </xf>
    <xf numFmtId="1" fontId="23" fillId="3" borderId="21" xfId="0" applyNumberFormat="1" applyFont="1" applyFill="1" applyBorder="1" applyAlignment="1">
      <alignment horizontal="center" vertical="center"/>
    </xf>
    <xf numFmtId="1" fontId="23" fillId="3" borderId="1" xfId="0" applyNumberFormat="1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right" vertical="center" wrapText="1"/>
    </xf>
    <xf numFmtId="0" fontId="2" fillId="6" borderId="40" xfId="0" applyFont="1" applyFill="1" applyBorder="1" applyAlignment="1">
      <alignment horizontal="right" vertical="center" wrapText="1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externalLink" Target="externalLinks/externalLink46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275166</xdr:colOff>
      <xdr:row>48</xdr:row>
      <xdr:rowOff>31750</xdr:rowOff>
    </xdr:from>
    <xdr:to>
      <xdr:col>31</xdr:col>
      <xdr:colOff>197222</xdr:colOff>
      <xdr:row>54</xdr:row>
      <xdr:rowOff>7501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6333" y="8276167"/>
          <a:ext cx="8198222" cy="9282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63500</xdr:colOff>
      <xdr:row>71</xdr:row>
      <xdr:rowOff>63500</xdr:rowOff>
    </xdr:from>
    <xdr:to>
      <xdr:col>33</xdr:col>
      <xdr:colOff>938056</xdr:colOff>
      <xdr:row>77</xdr:row>
      <xdr:rowOff>39251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8167" y="8392583"/>
          <a:ext cx="8198222" cy="92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137584</xdr:colOff>
      <xdr:row>48</xdr:row>
      <xdr:rowOff>84667</xdr:rowOff>
    </xdr:from>
    <xdr:to>
      <xdr:col>32</xdr:col>
      <xdr:colOff>17306</xdr:colOff>
      <xdr:row>54</xdr:row>
      <xdr:rowOff>60418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0584" y="8413750"/>
          <a:ext cx="8198222" cy="928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275167</xdr:colOff>
      <xdr:row>48</xdr:row>
      <xdr:rowOff>63500</xdr:rowOff>
    </xdr:from>
    <xdr:to>
      <xdr:col>32</xdr:col>
      <xdr:colOff>398306</xdr:colOff>
      <xdr:row>54</xdr:row>
      <xdr:rowOff>39251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6834" y="8392583"/>
          <a:ext cx="8198222" cy="92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222249</xdr:colOff>
      <xdr:row>48</xdr:row>
      <xdr:rowOff>74083</xdr:rowOff>
    </xdr:from>
    <xdr:to>
      <xdr:col>31</xdr:col>
      <xdr:colOff>366554</xdr:colOff>
      <xdr:row>54</xdr:row>
      <xdr:rowOff>49834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8499" y="8403166"/>
          <a:ext cx="8198222" cy="928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254000</xdr:colOff>
      <xdr:row>48</xdr:row>
      <xdr:rowOff>31750</xdr:rowOff>
    </xdr:from>
    <xdr:to>
      <xdr:col>31</xdr:col>
      <xdr:colOff>123138</xdr:colOff>
      <xdr:row>54</xdr:row>
      <xdr:rowOff>7501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2083" y="8360833"/>
          <a:ext cx="8198222" cy="928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84666</xdr:colOff>
      <xdr:row>48</xdr:row>
      <xdr:rowOff>95250</xdr:rowOff>
    </xdr:from>
    <xdr:to>
      <xdr:col>33</xdr:col>
      <xdr:colOff>133722</xdr:colOff>
      <xdr:row>54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3833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74083</xdr:colOff>
      <xdr:row>48</xdr:row>
      <xdr:rowOff>52916</xdr:rowOff>
    </xdr:from>
    <xdr:to>
      <xdr:col>32</xdr:col>
      <xdr:colOff>578222</xdr:colOff>
      <xdr:row>54</xdr:row>
      <xdr:rowOff>28667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7083" y="8381999"/>
          <a:ext cx="8198222" cy="928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51</xdr:row>
      <xdr:rowOff>85726</xdr:rowOff>
    </xdr:from>
    <xdr:to>
      <xdr:col>32</xdr:col>
      <xdr:colOff>1148178</xdr:colOff>
      <xdr:row>56</xdr:row>
      <xdr:rowOff>95251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8543926"/>
          <a:ext cx="7234653" cy="8191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48</xdr:row>
      <xdr:rowOff>74083</xdr:rowOff>
    </xdr:from>
    <xdr:to>
      <xdr:col>32</xdr:col>
      <xdr:colOff>387722</xdr:colOff>
      <xdr:row>54</xdr:row>
      <xdr:rowOff>49834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6917" y="8403166"/>
          <a:ext cx="8198222" cy="9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&#193;guaClara%20_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apu&#227;_2023%20(GOES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poGrande_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ssil&#226;ndia_202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ssil&#226;ndia_2023%20(PARADA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hapad&#227;oDoSul_2023%20(GOES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rumb&#225;_2023%20(GOES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staRica_202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xim_2023%20(GOES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Dourados_202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F&#225;timaDoSul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mambai_202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guatemi_202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por&#227;_202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quira&#237;_202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vinhema_20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ardim_202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uti_202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LagunaCarap&#227;_202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aracaju_202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iranda_2023%20(GOES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humirim_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ng&#233;lica_2023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lvorada%20do%20Sul_202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ndradina_2023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arana&#237;ba_202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edroGomes_202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ntaPor&#227;_2023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rtoMurtinho_2023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basdoRioPardo_2023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oBrilhante_2023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antaRitadoPardo_202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&#227;oGabriel_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quidauana_2023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lv&#237;ria_2023%20(DEPREDADA)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teQuedas_2023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idrol&#226;ndia_2023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onora_202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Tr&#234;sLagoas_2023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elaVista_2023%20(RETIRADA)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rasil&#226;ndia_2023%20(DEPREDADA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ralMoreira_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ndeirantes_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taguassu_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onito_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arap&#243;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24.479166666666671</v>
          </cell>
          <cell r="C5">
            <v>25.8</v>
          </cell>
          <cell r="D5">
            <v>23.3</v>
          </cell>
          <cell r="E5">
            <v>92.458333333333329</v>
          </cell>
          <cell r="F5">
            <v>100</v>
          </cell>
          <cell r="G5">
            <v>81</v>
          </cell>
          <cell r="H5">
            <v>7.2</v>
          </cell>
          <cell r="J5">
            <v>22.32</v>
          </cell>
          <cell r="K5">
            <v>8.7999999999999989</v>
          </cell>
        </row>
        <row r="6">
          <cell r="B6">
            <v>27.712499999999995</v>
          </cell>
          <cell r="C6">
            <v>36.299999999999997</v>
          </cell>
          <cell r="D6">
            <v>21.4</v>
          </cell>
          <cell r="E6">
            <v>74.541666666666671</v>
          </cell>
          <cell r="F6">
            <v>100</v>
          </cell>
          <cell r="G6">
            <v>37</v>
          </cell>
          <cell r="H6">
            <v>10.8</v>
          </cell>
          <cell r="J6">
            <v>24.48</v>
          </cell>
          <cell r="K6">
            <v>0</v>
          </cell>
        </row>
        <row r="7">
          <cell r="B7">
            <v>29.875</v>
          </cell>
          <cell r="C7">
            <v>37.1</v>
          </cell>
          <cell r="D7">
            <v>25.2</v>
          </cell>
          <cell r="E7">
            <v>62.958333333333336</v>
          </cell>
          <cell r="F7">
            <v>86</v>
          </cell>
          <cell r="G7">
            <v>34</v>
          </cell>
          <cell r="H7">
            <v>21.96</v>
          </cell>
          <cell r="J7">
            <v>66.960000000000008</v>
          </cell>
          <cell r="K7">
            <v>1.6</v>
          </cell>
        </row>
        <row r="8">
          <cell r="B8">
            <v>22.591666666666669</v>
          </cell>
          <cell r="C8">
            <v>29.6</v>
          </cell>
          <cell r="D8">
            <v>16.5</v>
          </cell>
          <cell r="E8">
            <v>57.541666666666664</v>
          </cell>
          <cell r="F8">
            <v>89</v>
          </cell>
          <cell r="G8">
            <v>21</v>
          </cell>
          <cell r="H8">
            <v>11.879999999999999</v>
          </cell>
          <cell r="J8">
            <v>42.12</v>
          </cell>
          <cell r="K8">
            <v>0</v>
          </cell>
        </row>
        <row r="9">
          <cell r="B9">
            <v>22.065217391304344</v>
          </cell>
          <cell r="C9">
            <v>33.799999999999997</v>
          </cell>
          <cell r="D9">
            <v>11.1</v>
          </cell>
          <cell r="E9">
            <v>58.478260869565219</v>
          </cell>
          <cell r="F9">
            <v>100</v>
          </cell>
          <cell r="G9">
            <v>17</v>
          </cell>
          <cell r="H9">
            <v>7.9200000000000008</v>
          </cell>
          <cell r="J9">
            <v>17.64</v>
          </cell>
          <cell r="K9">
            <v>0</v>
          </cell>
        </row>
        <row r="10">
          <cell r="B10">
            <v>24.554166666666671</v>
          </cell>
          <cell r="C10">
            <v>36.700000000000003</v>
          </cell>
          <cell r="D10">
            <v>13.1</v>
          </cell>
          <cell r="E10">
            <v>57.5</v>
          </cell>
          <cell r="F10">
            <v>97</v>
          </cell>
          <cell r="G10">
            <v>19</v>
          </cell>
          <cell r="H10">
            <v>10.8</v>
          </cell>
          <cell r="J10">
            <v>29.16</v>
          </cell>
          <cell r="K10">
            <v>0</v>
          </cell>
        </row>
        <row r="11">
          <cell r="B11">
            <v>26.766666666666662</v>
          </cell>
          <cell r="C11">
            <v>38.799999999999997</v>
          </cell>
          <cell r="D11">
            <v>15.5</v>
          </cell>
          <cell r="E11">
            <v>56.458333333333336</v>
          </cell>
          <cell r="F11">
            <v>95</v>
          </cell>
          <cell r="G11">
            <v>21</v>
          </cell>
          <cell r="H11">
            <v>8.2799999999999994</v>
          </cell>
          <cell r="J11">
            <v>25.2</v>
          </cell>
          <cell r="K11">
            <v>0</v>
          </cell>
        </row>
        <row r="12">
          <cell r="B12">
            <v>28.845833333333331</v>
          </cell>
          <cell r="C12">
            <v>40.5</v>
          </cell>
          <cell r="D12">
            <v>21.2</v>
          </cell>
          <cell r="E12">
            <v>61.583333333333336</v>
          </cell>
          <cell r="F12">
            <v>91</v>
          </cell>
          <cell r="G12">
            <v>23</v>
          </cell>
          <cell r="H12">
            <v>21.96</v>
          </cell>
          <cell r="J12">
            <v>50.04</v>
          </cell>
          <cell r="K12">
            <v>0</v>
          </cell>
        </row>
        <row r="13">
          <cell r="B13">
            <v>29.004166666666663</v>
          </cell>
          <cell r="C13">
            <v>39.6</v>
          </cell>
          <cell r="D13">
            <v>22</v>
          </cell>
          <cell r="E13">
            <v>61.833333333333336</v>
          </cell>
          <cell r="F13">
            <v>92</v>
          </cell>
          <cell r="G13">
            <v>25</v>
          </cell>
          <cell r="H13">
            <v>15.840000000000002</v>
          </cell>
          <cell r="J13">
            <v>36.36</v>
          </cell>
          <cell r="K13">
            <v>0</v>
          </cell>
        </row>
        <row r="14">
          <cell r="B14">
            <v>30.849999999999991</v>
          </cell>
          <cell r="C14">
            <v>41.2</v>
          </cell>
          <cell r="D14">
            <v>23.6</v>
          </cell>
          <cell r="E14">
            <v>57.541666666666664</v>
          </cell>
          <cell r="F14">
            <v>93</v>
          </cell>
          <cell r="G14">
            <v>21</v>
          </cell>
          <cell r="H14">
            <v>13.32</v>
          </cell>
          <cell r="J14">
            <v>36.36</v>
          </cell>
          <cell r="K14">
            <v>0</v>
          </cell>
        </row>
        <row r="15">
          <cell r="B15">
            <v>31.024999999999995</v>
          </cell>
          <cell r="C15">
            <v>40.700000000000003</v>
          </cell>
          <cell r="D15">
            <v>20.5</v>
          </cell>
          <cell r="E15">
            <v>52.708333333333336</v>
          </cell>
          <cell r="F15">
            <v>97</v>
          </cell>
          <cell r="G15">
            <v>18</v>
          </cell>
          <cell r="H15">
            <v>16.920000000000002</v>
          </cell>
          <cell r="J15">
            <v>41.4</v>
          </cell>
          <cell r="K15">
            <v>0</v>
          </cell>
        </row>
        <row r="16">
          <cell r="B16">
            <v>31.412500000000005</v>
          </cell>
          <cell r="C16">
            <v>41.6</v>
          </cell>
          <cell r="D16">
            <v>22.1</v>
          </cell>
          <cell r="E16">
            <v>51.833333333333336</v>
          </cell>
          <cell r="F16">
            <v>90</v>
          </cell>
          <cell r="G16">
            <v>23</v>
          </cell>
          <cell r="H16">
            <v>15.120000000000001</v>
          </cell>
          <cell r="J16">
            <v>43.56</v>
          </cell>
          <cell r="K16">
            <v>0</v>
          </cell>
        </row>
        <row r="17">
          <cell r="B17">
            <v>32.699999999999996</v>
          </cell>
          <cell r="C17">
            <v>41.9</v>
          </cell>
          <cell r="D17">
            <v>25.4</v>
          </cell>
          <cell r="E17">
            <v>51.833333333333336</v>
          </cell>
          <cell r="F17">
            <v>83</v>
          </cell>
          <cell r="G17">
            <v>20</v>
          </cell>
          <cell r="H17">
            <v>16.920000000000002</v>
          </cell>
          <cell r="J17">
            <v>41.04</v>
          </cell>
          <cell r="K17">
            <v>0</v>
          </cell>
        </row>
        <row r="18">
          <cell r="B18">
            <v>30.650000000000002</v>
          </cell>
          <cell r="C18">
            <v>41.3</v>
          </cell>
          <cell r="D18">
            <v>25</v>
          </cell>
          <cell r="E18">
            <v>56.5</v>
          </cell>
          <cell r="F18">
            <v>79</v>
          </cell>
          <cell r="G18">
            <v>23</v>
          </cell>
          <cell r="H18">
            <v>14.04</v>
          </cell>
          <cell r="J18">
            <v>46.440000000000005</v>
          </cell>
          <cell r="K18">
            <v>0.6</v>
          </cell>
        </row>
        <row r="19">
          <cell r="B19">
            <v>28.524999999999995</v>
          </cell>
          <cell r="C19">
            <v>41.2</v>
          </cell>
          <cell r="D19">
            <v>24.5</v>
          </cell>
          <cell r="E19">
            <v>66.5</v>
          </cell>
          <cell r="F19">
            <v>89</v>
          </cell>
          <cell r="G19">
            <v>24</v>
          </cell>
          <cell r="H19">
            <v>12.24</v>
          </cell>
          <cell r="J19">
            <v>52.2</v>
          </cell>
          <cell r="K19">
            <v>0</v>
          </cell>
        </row>
        <row r="20">
          <cell r="B20">
            <v>30.554166666666674</v>
          </cell>
          <cell r="C20">
            <v>40.4</v>
          </cell>
          <cell r="D20">
            <v>23.1</v>
          </cell>
          <cell r="E20">
            <v>60.333333333333336</v>
          </cell>
          <cell r="F20">
            <v>96</v>
          </cell>
          <cell r="G20">
            <v>24</v>
          </cell>
          <cell r="H20">
            <v>11.16</v>
          </cell>
          <cell r="J20">
            <v>32.76</v>
          </cell>
          <cell r="K20">
            <v>0</v>
          </cell>
        </row>
        <row r="21">
          <cell r="B21">
            <v>33.295833333333327</v>
          </cell>
          <cell r="C21">
            <v>41.9</v>
          </cell>
          <cell r="D21">
            <v>25.3</v>
          </cell>
          <cell r="E21">
            <v>48.125</v>
          </cell>
          <cell r="F21">
            <v>80</v>
          </cell>
          <cell r="G21">
            <v>21</v>
          </cell>
          <cell r="H21">
            <v>15.840000000000002</v>
          </cell>
          <cell r="J21">
            <v>37.080000000000005</v>
          </cell>
          <cell r="K21">
            <v>0</v>
          </cell>
        </row>
        <row r="22">
          <cell r="B22">
            <v>34.158333333333331</v>
          </cell>
          <cell r="C22">
            <v>40.9</v>
          </cell>
          <cell r="D22">
            <v>28.6</v>
          </cell>
          <cell r="E22">
            <v>41.625</v>
          </cell>
          <cell r="F22">
            <v>61</v>
          </cell>
          <cell r="G22">
            <v>25</v>
          </cell>
          <cell r="H22">
            <v>19.8</v>
          </cell>
          <cell r="J22">
            <v>43.2</v>
          </cell>
          <cell r="K22">
            <v>0</v>
          </cell>
        </row>
        <row r="23">
          <cell r="B23">
            <v>30.487499999999997</v>
          </cell>
          <cell r="C23">
            <v>39.6</v>
          </cell>
          <cell r="D23">
            <v>22.6</v>
          </cell>
          <cell r="E23">
            <v>62.791666666666664</v>
          </cell>
          <cell r="F23">
            <v>100</v>
          </cell>
          <cell r="G23">
            <v>29</v>
          </cell>
          <cell r="H23">
            <v>20.88</v>
          </cell>
          <cell r="J23">
            <v>52.92</v>
          </cell>
          <cell r="K23">
            <v>79</v>
          </cell>
        </row>
        <row r="24">
          <cell r="B24">
            <v>26.379166666666674</v>
          </cell>
          <cell r="C24">
            <v>33.799999999999997</v>
          </cell>
          <cell r="D24">
            <v>22.3</v>
          </cell>
          <cell r="E24">
            <v>81.708333333333329</v>
          </cell>
          <cell r="F24">
            <v>100</v>
          </cell>
          <cell r="G24">
            <v>47</v>
          </cell>
          <cell r="H24">
            <v>8.2799999999999994</v>
          </cell>
          <cell r="J24">
            <v>19.440000000000001</v>
          </cell>
          <cell r="K24">
            <v>17.399999999999999</v>
          </cell>
        </row>
        <row r="25">
          <cell r="B25">
            <v>26.829166666666666</v>
          </cell>
          <cell r="C25">
            <v>35.9</v>
          </cell>
          <cell r="D25">
            <v>23.4</v>
          </cell>
          <cell r="E25">
            <v>83.375</v>
          </cell>
          <cell r="F25">
            <v>98</v>
          </cell>
          <cell r="G25">
            <v>43</v>
          </cell>
          <cell r="H25">
            <v>9.7200000000000006</v>
          </cell>
          <cell r="J25">
            <v>39.24</v>
          </cell>
          <cell r="K25">
            <v>5</v>
          </cell>
        </row>
        <row r="26">
          <cell r="B26">
            <v>27.612500000000001</v>
          </cell>
          <cell r="C26">
            <v>36.6</v>
          </cell>
          <cell r="D26">
            <v>22.4</v>
          </cell>
          <cell r="E26">
            <v>77.291666666666671</v>
          </cell>
          <cell r="F26">
            <v>100</v>
          </cell>
          <cell r="G26">
            <v>39</v>
          </cell>
          <cell r="H26">
            <v>18</v>
          </cell>
          <cell r="J26">
            <v>43.92</v>
          </cell>
          <cell r="K26">
            <v>42.4</v>
          </cell>
        </row>
        <row r="27">
          <cell r="B27">
            <v>26.029166666666672</v>
          </cell>
          <cell r="C27">
            <v>35.200000000000003</v>
          </cell>
          <cell r="D27">
            <v>22.5</v>
          </cell>
          <cell r="E27">
            <v>88.875</v>
          </cell>
          <cell r="F27">
            <v>100</v>
          </cell>
          <cell r="G27">
            <v>46</v>
          </cell>
          <cell r="H27">
            <v>20.88</v>
          </cell>
          <cell r="J27">
            <v>55.080000000000005</v>
          </cell>
          <cell r="K27">
            <v>26.2</v>
          </cell>
        </row>
        <row r="28">
          <cell r="B28">
            <v>25.387499999999999</v>
          </cell>
          <cell r="C28">
            <v>31.8</v>
          </cell>
          <cell r="D28">
            <v>22.6</v>
          </cell>
          <cell r="E28">
            <v>89.916666666666671</v>
          </cell>
          <cell r="F28">
            <v>100</v>
          </cell>
          <cell r="G28">
            <v>60</v>
          </cell>
          <cell r="H28">
            <v>8.2799999999999994</v>
          </cell>
          <cell r="J28">
            <v>23.040000000000003</v>
          </cell>
          <cell r="K28">
            <v>2.8000000000000003</v>
          </cell>
        </row>
        <row r="29">
          <cell r="B29">
            <v>25.204166666666666</v>
          </cell>
          <cell r="C29">
            <v>30.8</v>
          </cell>
          <cell r="D29">
            <v>22</v>
          </cell>
          <cell r="E29">
            <v>85.958333333333329</v>
          </cell>
          <cell r="F29">
            <v>100</v>
          </cell>
          <cell r="G29">
            <v>62</v>
          </cell>
          <cell r="H29">
            <v>10.08</v>
          </cell>
          <cell r="J29">
            <v>22.32</v>
          </cell>
          <cell r="K29">
            <v>0</v>
          </cell>
        </row>
        <row r="30">
          <cell r="B30">
            <v>25.041666666666661</v>
          </cell>
          <cell r="C30">
            <v>33.9</v>
          </cell>
          <cell r="D30">
            <v>20.9</v>
          </cell>
          <cell r="E30">
            <v>82.541666666666671</v>
          </cell>
          <cell r="F30">
            <v>98</v>
          </cell>
          <cell r="G30">
            <v>47</v>
          </cell>
          <cell r="H30">
            <v>16.2</v>
          </cell>
          <cell r="J30">
            <v>66.600000000000009</v>
          </cell>
          <cell r="K30">
            <v>1.8</v>
          </cell>
        </row>
        <row r="31">
          <cell r="B31">
            <v>26.241666666666671</v>
          </cell>
          <cell r="C31">
            <v>35.200000000000003</v>
          </cell>
          <cell r="D31">
            <v>21.2</v>
          </cell>
          <cell r="E31">
            <v>79.583333333333329</v>
          </cell>
          <cell r="F31">
            <v>100</v>
          </cell>
          <cell r="G31">
            <v>44</v>
          </cell>
          <cell r="H31">
            <v>9.7200000000000006</v>
          </cell>
          <cell r="J31">
            <v>23.400000000000002</v>
          </cell>
          <cell r="K31">
            <v>2.2000000000000002</v>
          </cell>
        </row>
        <row r="32">
          <cell r="B32">
            <v>28.779166666666669</v>
          </cell>
          <cell r="C32">
            <v>36.9</v>
          </cell>
          <cell r="D32">
            <v>23.5</v>
          </cell>
          <cell r="E32">
            <v>68.666666666666671</v>
          </cell>
          <cell r="F32">
            <v>93</v>
          </cell>
          <cell r="G32">
            <v>33</v>
          </cell>
          <cell r="H32">
            <v>14.76</v>
          </cell>
          <cell r="J32">
            <v>37.800000000000004</v>
          </cell>
          <cell r="K32">
            <v>0</v>
          </cell>
        </row>
        <row r="33">
          <cell r="B33">
            <v>28.299999999999997</v>
          </cell>
          <cell r="C33">
            <v>37.799999999999997</v>
          </cell>
          <cell r="D33">
            <v>24</v>
          </cell>
          <cell r="E33">
            <v>73.083333333333329</v>
          </cell>
          <cell r="F33">
            <v>97</v>
          </cell>
          <cell r="G33">
            <v>37</v>
          </cell>
          <cell r="H33">
            <v>16.559999999999999</v>
          </cell>
          <cell r="J33">
            <v>39.24</v>
          </cell>
          <cell r="K33">
            <v>1.4</v>
          </cell>
        </row>
        <row r="34">
          <cell r="B34">
            <v>26.483333333333338</v>
          </cell>
          <cell r="C34">
            <v>35.9</v>
          </cell>
          <cell r="D34">
            <v>22.9</v>
          </cell>
          <cell r="E34">
            <v>83.708333333333329</v>
          </cell>
          <cell r="F34">
            <v>100</v>
          </cell>
          <cell r="G34">
            <v>45</v>
          </cell>
          <cell r="H34">
            <v>16.559999999999999</v>
          </cell>
          <cell r="J34">
            <v>45.72</v>
          </cell>
          <cell r="K34">
            <v>1.6</v>
          </cell>
        </row>
      </sheetData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  <sheetName val="BoletimCamapuã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22.795454545454543</v>
          </cell>
          <cell r="C5">
            <v>28.8</v>
          </cell>
          <cell r="D5">
            <v>20</v>
          </cell>
          <cell r="E5">
            <v>96.5</v>
          </cell>
          <cell r="F5">
            <v>100</v>
          </cell>
          <cell r="G5">
            <v>78</v>
          </cell>
          <cell r="H5">
            <v>15.48</v>
          </cell>
          <cell r="J5">
            <v>49.680000000000007</v>
          </cell>
          <cell r="K5">
            <v>28.799999999999997</v>
          </cell>
        </row>
        <row r="6">
          <cell r="B6">
            <v>26.476190476190474</v>
          </cell>
          <cell r="C6">
            <v>34.9</v>
          </cell>
          <cell r="D6">
            <v>19.7</v>
          </cell>
          <cell r="E6">
            <v>63.8</v>
          </cell>
          <cell r="F6">
            <v>100</v>
          </cell>
          <cell r="G6">
            <v>44</v>
          </cell>
          <cell r="H6">
            <v>14.04</v>
          </cell>
          <cell r="J6">
            <v>32.04</v>
          </cell>
          <cell r="K6">
            <v>0</v>
          </cell>
        </row>
        <row r="7">
          <cell r="B7">
            <v>27.973913043478259</v>
          </cell>
          <cell r="C7">
            <v>34.799999999999997</v>
          </cell>
          <cell r="D7">
            <v>23.7</v>
          </cell>
          <cell r="E7">
            <v>75.611111111111114</v>
          </cell>
          <cell r="F7">
            <v>100</v>
          </cell>
          <cell r="G7">
            <v>43</v>
          </cell>
          <cell r="H7">
            <v>28.8</v>
          </cell>
          <cell r="J7">
            <v>51.12</v>
          </cell>
          <cell r="K7">
            <v>0</v>
          </cell>
        </row>
        <row r="8">
          <cell r="B8">
            <v>21.731818181818184</v>
          </cell>
          <cell r="C8">
            <v>29.8</v>
          </cell>
          <cell r="D8">
            <v>16</v>
          </cell>
          <cell r="E8">
            <v>55.588235294117645</v>
          </cell>
          <cell r="F8">
            <v>100</v>
          </cell>
          <cell r="G8">
            <v>20</v>
          </cell>
          <cell r="H8">
            <v>21.6</v>
          </cell>
          <cell r="J8">
            <v>38.159999999999997</v>
          </cell>
          <cell r="K8">
            <v>0</v>
          </cell>
        </row>
        <row r="9">
          <cell r="B9">
            <v>21.460869565217394</v>
          </cell>
          <cell r="C9">
            <v>33</v>
          </cell>
          <cell r="D9">
            <v>11.4</v>
          </cell>
          <cell r="E9">
            <v>56.761904761904759</v>
          </cell>
          <cell r="F9">
            <v>100</v>
          </cell>
          <cell r="G9">
            <v>22</v>
          </cell>
          <cell r="H9">
            <v>15.48</v>
          </cell>
          <cell r="J9">
            <v>28.8</v>
          </cell>
          <cell r="K9">
            <v>0</v>
          </cell>
        </row>
        <row r="10">
          <cell r="B10">
            <v>24.75</v>
          </cell>
          <cell r="C10">
            <v>36.299999999999997</v>
          </cell>
          <cell r="D10">
            <v>14.7</v>
          </cell>
          <cell r="E10">
            <v>53</v>
          </cell>
          <cell r="F10">
            <v>100</v>
          </cell>
          <cell r="G10">
            <v>18</v>
          </cell>
          <cell r="H10">
            <v>19.079999999999998</v>
          </cell>
          <cell r="J10">
            <v>30.6</v>
          </cell>
          <cell r="K10">
            <v>0</v>
          </cell>
        </row>
        <row r="11">
          <cell r="B11">
            <v>27.068181818181817</v>
          </cell>
          <cell r="C11">
            <v>37.299999999999997</v>
          </cell>
          <cell r="D11">
            <v>16.399999999999999</v>
          </cell>
          <cell r="E11">
            <v>53.18181818181818</v>
          </cell>
          <cell r="F11">
            <v>100</v>
          </cell>
          <cell r="G11">
            <v>25</v>
          </cell>
          <cell r="H11">
            <v>15.48</v>
          </cell>
          <cell r="J11">
            <v>28.08</v>
          </cell>
          <cell r="K11">
            <v>0</v>
          </cell>
        </row>
        <row r="12">
          <cell r="B12">
            <v>27.737500000000001</v>
          </cell>
          <cell r="C12">
            <v>38.299999999999997</v>
          </cell>
          <cell r="D12">
            <v>21.9</v>
          </cell>
          <cell r="E12">
            <v>66.681818181818187</v>
          </cell>
          <cell r="F12">
            <v>100</v>
          </cell>
          <cell r="G12">
            <v>35</v>
          </cell>
          <cell r="H12">
            <v>20.52</v>
          </cell>
          <cell r="J12">
            <v>39.24</v>
          </cell>
          <cell r="K12">
            <v>0</v>
          </cell>
        </row>
        <row r="13">
          <cell r="B13">
            <v>26.349999999999994</v>
          </cell>
          <cell r="C13">
            <v>35.700000000000003</v>
          </cell>
          <cell r="D13">
            <v>20.399999999999999</v>
          </cell>
          <cell r="E13">
            <v>72.125</v>
          </cell>
          <cell r="F13">
            <v>100</v>
          </cell>
          <cell r="G13">
            <v>43</v>
          </cell>
          <cell r="H13">
            <v>18.720000000000002</v>
          </cell>
          <cell r="J13">
            <v>33.840000000000003</v>
          </cell>
          <cell r="K13">
            <v>0</v>
          </cell>
        </row>
        <row r="14">
          <cell r="B14">
            <v>29.160869565217393</v>
          </cell>
          <cell r="C14">
            <v>38.5</v>
          </cell>
          <cell r="D14">
            <v>22</v>
          </cell>
          <cell r="E14">
            <v>68.349999999999994</v>
          </cell>
          <cell r="F14">
            <v>100</v>
          </cell>
          <cell r="G14">
            <v>28</v>
          </cell>
          <cell r="H14">
            <v>28.8</v>
          </cell>
          <cell r="J14">
            <v>56.519999999999996</v>
          </cell>
          <cell r="K14">
            <v>0</v>
          </cell>
        </row>
        <row r="15">
          <cell r="B15">
            <v>30.572727272727274</v>
          </cell>
          <cell r="C15">
            <v>39.200000000000003</v>
          </cell>
          <cell r="D15">
            <v>22.5</v>
          </cell>
          <cell r="E15">
            <v>57.090909090909093</v>
          </cell>
          <cell r="F15">
            <v>100</v>
          </cell>
          <cell r="G15">
            <v>25</v>
          </cell>
          <cell r="H15">
            <v>23.400000000000002</v>
          </cell>
          <cell r="J15">
            <v>42.12</v>
          </cell>
          <cell r="K15">
            <v>0</v>
          </cell>
        </row>
        <row r="16">
          <cell r="B16">
            <v>29.640909090909091</v>
          </cell>
          <cell r="C16">
            <v>38.5</v>
          </cell>
          <cell r="D16">
            <v>21.3</v>
          </cell>
          <cell r="E16">
            <v>55.89473684210526</v>
          </cell>
          <cell r="F16">
            <v>100</v>
          </cell>
          <cell r="G16">
            <v>32</v>
          </cell>
          <cell r="H16">
            <v>25.2</v>
          </cell>
          <cell r="J16">
            <v>47.88</v>
          </cell>
          <cell r="K16">
            <v>0</v>
          </cell>
        </row>
        <row r="17">
          <cell r="B17">
            <v>30.186956521739134</v>
          </cell>
          <cell r="C17">
            <v>39.299999999999997</v>
          </cell>
          <cell r="D17">
            <v>23.8</v>
          </cell>
          <cell r="E17">
            <v>61</v>
          </cell>
          <cell r="F17">
            <v>100</v>
          </cell>
          <cell r="G17">
            <v>31</v>
          </cell>
          <cell r="H17">
            <v>20.52</v>
          </cell>
          <cell r="J17">
            <v>47.88</v>
          </cell>
          <cell r="K17">
            <v>0</v>
          </cell>
        </row>
        <row r="18">
          <cell r="B18">
            <v>28.899999999999995</v>
          </cell>
          <cell r="C18">
            <v>38.1</v>
          </cell>
          <cell r="D18">
            <v>22.3</v>
          </cell>
          <cell r="E18">
            <v>64.125</v>
          </cell>
          <cell r="F18">
            <v>100</v>
          </cell>
          <cell r="G18">
            <v>29</v>
          </cell>
          <cell r="H18">
            <v>36.36</v>
          </cell>
          <cell r="J18">
            <v>62.28</v>
          </cell>
          <cell r="K18">
            <v>0</v>
          </cell>
        </row>
        <row r="19">
          <cell r="B19">
            <v>29.219047619047622</v>
          </cell>
          <cell r="C19">
            <v>38</v>
          </cell>
          <cell r="D19">
            <v>21.7</v>
          </cell>
          <cell r="E19">
            <v>63.142857142857146</v>
          </cell>
          <cell r="F19">
            <v>100</v>
          </cell>
          <cell r="G19">
            <v>27</v>
          </cell>
          <cell r="H19">
            <v>18.720000000000002</v>
          </cell>
          <cell r="J19">
            <v>44.28</v>
          </cell>
          <cell r="K19">
            <v>0</v>
          </cell>
        </row>
        <row r="20">
          <cell r="B20">
            <v>30.513043478260869</v>
          </cell>
          <cell r="C20">
            <v>38.1</v>
          </cell>
          <cell r="D20">
            <v>23.1</v>
          </cell>
          <cell r="E20">
            <v>52.130434782608695</v>
          </cell>
          <cell r="F20">
            <v>85</v>
          </cell>
          <cell r="G20">
            <v>31</v>
          </cell>
          <cell r="H20">
            <v>20.52</v>
          </cell>
          <cell r="J20">
            <v>38.159999999999997</v>
          </cell>
          <cell r="K20">
            <v>0</v>
          </cell>
        </row>
        <row r="21">
          <cell r="B21">
            <v>31.060869565217391</v>
          </cell>
          <cell r="C21">
            <v>39.700000000000003</v>
          </cell>
          <cell r="D21">
            <v>24.7</v>
          </cell>
          <cell r="E21">
            <v>56.173913043478258</v>
          </cell>
          <cell r="F21">
            <v>94</v>
          </cell>
          <cell r="G21">
            <v>30</v>
          </cell>
          <cell r="H21">
            <v>23.759999999999998</v>
          </cell>
          <cell r="J21">
            <v>46.440000000000005</v>
          </cell>
          <cell r="K21">
            <v>0</v>
          </cell>
        </row>
        <row r="22">
          <cell r="B22">
            <v>29.720000000000006</v>
          </cell>
          <cell r="C22">
            <v>37.4</v>
          </cell>
          <cell r="D22">
            <v>24.4</v>
          </cell>
          <cell r="E22">
            <v>69.849999999999994</v>
          </cell>
          <cell r="F22">
            <v>100</v>
          </cell>
          <cell r="G22">
            <v>37</v>
          </cell>
          <cell r="H22">
            <v>28.44</v>
          </cell>
          <cell r="J22">
            <v>52.2</v>
          </cell>
          <cell r="K22">
            <v>7</v>
          </cell>
        </row>
        <row r="23">
          <cell r="B23">
            <v>27.759090909090901</v>
          </cell>
          <cell r="C23">
            <v>36.9</v>
          </cell>
          <cell r="D23">
            <v>21.8</v>
          </cell>
          <cell r="E23">
            <v>73.875</v>
          </cell>
          <cell r="F23">
            <v>100</v>
          </cell>
          <cell r="G23">
            <v>39</v>
          </cell>
          <cell r="H23">
            <v>23.400000000000002</v>
          </cell>
          <cell r="J23">
            <v>72</v>
          </cell>
          <cell r="K23">
            <v>19.8</v>
          </cell>
        </row>
        <row r="24">
          <cell r="B24">
            <v>24.66363636363636</v>
          </cell>
          <cell r="C24">
            <v>31.5</v>
          </cell>
          <cell r="D24">
            <v>21.5</v>
          </cell>
          <cell r="E24">
            <v>64.375</v>
          </cell>
          <cell r="F24">
            <v>100</v>
          </cell>
          <cell r="G24">
            <v>48</v>
          </cell>
          <cell r="H24">
            <v>20.52</v>
          </cell>
          <cell r="J24">
            <v>42.12</v>
          </cell>
          <cell r="K24">
            <v>11.799999999999997</v>
          </cell>
        </row>
        <row r="25">
          <cell r="B25">
            <v>26.071428571428573</v>
          </cell>
          <cell r="C25">
            <v>34.299999999999997</v>
          </cell>
          <cell r="D25">
            <v>21.8</v>
          </cell>
          <cell r="E25">
            <v>77.333333333333329</v>
          </cell>
          <cell r="F25">
            <v>100</v>
          </cell>
          <cell r="G25">
            <v>49</v>
          </cell>
          <cell r="H25">
            <v>16.559999999999999</v>
          </cell>
          <cell r="J25">
            <v>35.64</v>
          </cell>
          <cell r="K25">
            <v>13.8</v>
          </cell>
        </row>
        <row r="26">
          <cell r="B26">
            <v>25.295833333333334</v>
          </cell>
          <cell r="C26">
            <v>34</v>
          </cell>
          <cell r="D26">
            <v>20.9</v>
          </cell>
          <cell r="E26">
            <v>82.818181818181813</v>
          </cell>
          <cell r="F26">
            <v>100</v>
          </cell>
          <cell r="G26">
            <v>51</v>
          </cell>
          <cell r="H26">
            <v>19.8</v>
          </cell>
          <cell r="J26">
            <v>36.36</v>
          </cell>
          <cell r="K26">
            <v>0.4</v>
          </cell>
        </row>
        <row r="27">
          <cell r="B27">
            <v>25.804761904761904</v>
          </cell>
          <cell r="C27">
            <v>32.6</v>
          </cell>
          <cell r="D27">
            <v>23.4</v>
          </cell>
          <cell r="E27">
            <v>83.5</v>
          </cell>
          <cell r="F27">
            <v>100</v>
          </cell>
          <cell r="G27">
            <v>60</v>
          </cell>
          <cell r="H27">
            <v>23.759999999999998</v>
          </cell>
          <cell r="J27">
            <v>41.4</v>
          </cell>
          <cell r="K27">
            <v>2.4000000000000004</v>
          </cell>
        </row>
        <row r="28">
          <cell r="B28">
            <v>25.728571428571431</v>
          </cell>
          <cell r="C28">
            <v>32.200000000000003</v>
          </cell>
          <cell r="D28">
            <v>21.6</v>
          </cell>
          <cell r="E28">
            <v>74.545454545454547</v>
          </cell>
          <cell r="F28">
            <v>100</v>
          </cell>
          <cell r="G28">
            <v>54</v>
          </cell>
          <cell r="H28">
            <v>16.559999999999999</v>
          </cell>
          <cell r="J28">
            <v>29.880000000000003</v>
          </cell>
          <cell r="K28">
            <v>0.2</v>
          </cell>
        </row>
        <row r="29">
          <cell r="B29">
            <v>26.495000000000005</v>
          </cell>
          <cell r="C29">
            <v>34</v>
          </cell>
          <cell r="D29">
            <v>21</v>
          </cell>
          <cell r="E29">
            <v>65.7</v>
          </cell>
          <cell r="F29">
            <v>100</v>
          </cell>
          <cell r="G29">
            <v>42</v>
          </cell>
          <cell r="H29">
            <v>19.440000000000001</v>
          </cell>
          <cell r="J29">
            <v>30.96</v>
          </cell>
          <cell r="K29">
            <v>0.60000000000000009</v>
          </cell>
        </row>
        <row r="30">
          <cell r="B30">
            <v>24.649999999999995</v>
          </cell>
          <cell r="C30">
            <v>29.9</v>
          </cell>
          <cell r="D30">
            <v>21.9</v>
          </cell>
          <cell r="E30">
            <v>87.888888888888886</v>
          </cell>
          <cell r="F30">
            <v>100</v>
          </cell>
          <cell r="G30">
            <v>63</v>
          </cell>
          <cell r="H30">
            <v>17.28</v>
          </cell>
          <cell r="J30">
            <v>45</v>
          </cell>
          <cell r="K30">
            <v>0.4</v>
          </cell>
        </row>
        <row r="31">
          <cell r="B31">
            <v>26.452380952380953</v>
          </cell>
          <cell r="C31">
            <v>33.6</v>
          </cell>
          <cell r="D31">
            <v>20.3</v>
          </cell>
          <cell r="E31">
            <v>63.615384615384613</v>
          </cell>
          <cell r="F31">
            <v>100</v>
          </cell>
          <cell r="G31">
            <v>43</v>
          </cell>
          <cell r="H31">
            <v>17.64</v>
          </cell>
          <cell r="J31">
            <v>33.840000000000003</v>
          </cell>
          <cell r="K31">
            <v>0</v>
          </cell>
        </row>
        <row r="32">
          <cell r="B32">
            <v>26.814999999999998</v>
          </cell>
          <cell r="C32">
            <v>33.6</v>
          </cell>
          <cell r="D32">
            <v>21.7</v>
          </cell>
          <cell r="E32">
            <v>67.416666666666671</v>
          </cell>
          <cell r="F32">
            <v>100</v>
          </cell>
          <cell r="G32">
            <v>48</v>
          </cell>
          <cell r="H32">
            <v>17.28</v>
          </cell>
          <cell r="J32">
            <v>37.080000000000005</v>
          </cell>
          <cell r="K32">
            <v>0</v>
          </cell>
        </row>
        <row r="33">
          <cell r="B33">
            <v>26.595238095238095</v>
          </cell>
          <cell r="C33">
            <v>34.700000000000003</v>
          </cell>
          <cell r="D33">
            <v>22.1</v>
          </cell>
          <cell r="E33">
            <v>79.941176470588232</v>
          </cell>
          <cell r="F33">
            <v>100</v>
          </cell>
          <cell r="G33">
            <v>45</v>
          </cell>
          <cell r="H33">
            <v>19.079999999999998</v>
          </cell>
          <cell r="J33">
            <v>42.12</v>
          </cell>
          <cell r="K33">
            <v>0</v>
          </cell>
        </row>
        <row r="34">
          <cell r="B34">
            <v>25.142857142857142</v>
          </cell>
          <cell r="C34">
            <v>31.1</v>
          </cell>
          <cell r="D34">
            <v>22.3</v>
          </cell>
          <cell r="E34">
            <v>85.777777777777771</v>
          </cell>
          <cell r="F34">
            <v>100</v>
          </cell>
          <cell r="G34">
            <v>62</v>
          </cell>
          <cell r="H34">
            <v>11.520000000000001</v>
          </cell>
          <cell r="J34">
            <v>41.04</v>
          </cell>
          <cell r="K34">
            <v>0.60000000000000009</v>
          </cell>
        </row>
      </sheetData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CampoGrande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23.9375</v>
          </cell>
          <cell r="C5">
            <v>27.7</v>
          </cell>
          <cell r="D5">
            <v>20.9</v>
          </cell>
          <cell r="E5">
            <v>79.791666666666671</v>
          </cell>
          <cell r="F5">
            <v>93</v>
          </cell>
          <cell r="G5">
            <v>54</v>
          </cell>
          <cell r="H5">
            <v>12.24</v>
          </cell>
          <cell r="J5">
            <v>26.28</v>
          </cell>
          <cell r="K5">
            <v>11.600000000000001</v>
          </cell>
        </row>
        <row r="6">
          <cell r="B6">
            <v>27.625000000000004</v>
          </cell>
          <cell r="C6">
            <v>34.700000000000003</v>
          </cell>
          <cell r="D6">
            <v>22.5</v>
          </cell>
          <cell r="E6">
            <v>58.75</v>
          </cell>
          <cell r="F6">
            <v>83</v>
          </cell>
          <cell r="G6">
            <v>34</v>
          </cell>
          <cell r="H6">
            <v>15.840000000000002</v>
          </cell>
          <cell r="J6">
            <v>34.92</v>
          </cell>
          <cell r="K6">
            <v>0</v>
          </cell>
        </row>
        <row r="7">
          <cell r="B7">
            <v>27.329166666666669</v>
          </cell>
          <cell r="C7">
            <v>32.799999999999997</v>
          </cell>
          <cell r="D7">
            <v>21.5</v>
          </cell>
          <cell r="E7">
            <v>59.791666666666664</v>
          </cell>
          <cell r="F7">
            <v>67</v>
          </cell>
          <cell r="G7">
            <v>44</v>
          </cell>
          <cell r="H7">
            <v>19.8</v>
          </cell>
          <cell r="J7">
            <v>46.080000000000005</v>
          </cell>
          <cell r="K7">
            <v>0</v>
          </cell>
        </row>
        <row r="8">
          <cell r="B8">
            <v>19.904166666666672</v>
          </cell>
          <cell r="C8">
            <v>27.7</v>
          </cell>
          <cell r="D8">
            <v>12.8</v>
          </cell>
          <cell r="E8">
            <v>57.958333333333336</v>
          </cell>
          <cell r="F8">
            <v>91</v>
          </cell>
          <cell r="G8">
            <v>18</v>
          </cell>
          <cell r="H8">
            <v>20.52</v>
          </cell>
          <cell r="J8">
            <v>41.4</v>
          </cell>
          <cell r="K8">
            <v>0</v>
          </cell>
        </row>
        <row r="9">
          <cell r="B9">
            <v>23.441666666666666</v>
          </cell>
          <cell r="C9">
            <v>34</v>
          </cell>
          <cell r="D9">
            <v>13.9</v>
          </cell>
          <cell r="E9">
            <v>37.75</v>
          </cell>
          <cell r="F9">
            <v>67</v>
          </cell>
          <cell r="G9">
            <v>14</v>
          </cell>
          <cell r="H9">
            <v>15.120000000000001</v>
          </cell>
          <cell r="J9">
            <v>25.2</v>
          </cell>
          <cell r="K9">
            <v>0</v>
          </cell>
        </row>
        <row r="10">
          <cell r="B10">
            <v>28.475000000000005</v>
          </cell>
          <cell r="C10">
            <v>37.700000000000003</v>
          </cell>
          <cell r="D10">
            <v>18.3</v>
          </cell>
          <cell r="E10">
            <v>27.375</v>
          </cell>
          <cell r="F10">
            <v>53</v>
          </cell>
          <cell r="G10">
            <v>11</v>
          </cell>
          <cell r="H10">
            <v>20.16</v>
          </cell>
          <cell r="J10">
            <v>34.56</v>
          </cell>
          <cell r="K10">
            <v>0</v>
          </cell>
        </row>
        <row r="11">
          <cell r="B11">
            <v>30.104166666666668</v>
          </cell>
          <cell r="C11">
            <v>38.5</v>
          </cell>
          <cell r="D11">
            <v>23.3</v>
          </cell>
          <cell r="E11">
            <v>29.125</v>
          </cell>
          <cell r="F11">
            <v>43</v>
          </cell>
          <cell r="G11">
            <v>13</v>
          </cell>
          <cell r="H11">
            <v>22.68</v>
          </cell>
          <cell r="J11">
            <v>41.4</v>
          </cell>
          <cell r="K11">
            <v>0</v>
          </cell>
        </row>
        <row r="12">
          <cell r="B12">
            <v>31.241666666666664</v>
          </cell>
          <cell r="C12">
            <v>38.4</v>
          </cell>
          <cell r="D12">
            <v>26</v>
          </cell>
          <cell r="E12">
            <v>39.416666666666664</v>
          </cell>
          <cell r="F12">
            <v>64</v>
          </cell>
          <cell r="G12">
            <v>25</v>
          </cell>
          <cell r="H12">
            <v>24.48</v>
          </cell>
          <cell r="J12">
            <v>50.4</v>
          </cell>
          <cell r="K12">
            <v>0</v>
          </cell>
        </row>
        <row r="13">
          <cell r="B13">
            <v>28.554166666666674</v>
          </cell>
          <cell r="C13">
            <v>37.1</v>
          </cell>
          <cell r="D13">
            <v>22.2</v>
          </cell>
          <cell r="E13">
            <v>53.666666666666664</v>
          </cell>
          <cell r="F13">
            <v>89</v>
          </cell>
          <cell r="G13">
            <v>31</v>
          </cell>
          <cell r="H13">
            <v>23.400000000000002</v>
          </cell>
          <cell r="J13">
            <v>51.480000000000004</v>
          </cell>
          <cell r="K13">
            <v>10</v>
          </cell>
        </row>
        <row r="14">
          <cell r="B14">
            <v>28.229166666666661</v>
          </cell>
          <cell r="C14">
            <v>36.4</v>
          </cell>
          <cell r="D14">
            <v>21.2</v>
          </cell>
          <cell r="E14">
            <v>59.291666666666664</v>
          </cell>
          <cell r="F14">
            <v>92</v>
          </cell>
          <cell r="G14">
            <v>28</v>
          </cell>
          <cell r="H14">
            <v>29.52</v>
          </cell>
          <cell r="J14">
            <v>59.04</v>
          </cell>
          <cell r="K14">
            <v>9.4</v>
          </cell>
        </row>
        <row r="15">
          <cell r="B15">
            <v>30.704166666666669</v>
          </cell>
          <cell r="C15">
            <v>37.5</v>
          </cell>
          <cell r="D15">
            <v>24.9</v>
          </cell>
          <cell r="E15">
            <v>43.791666666666664</v>
          </cell>
          <cell r="F15">
            <v>78</v>
          </cell>
          <cell r="G15">
            <v>22</v>
          </cell>
          <cell r="H15">
            <v>20.52</v>
          </cell>
          <cell r="J15">
            <v>45.72</v>
          </cell>
          <cell r="K15">
            <v>0</v>
          </cell>
        </row>
        <row r="16">
          <cell r="B16">
            <v>31.650000000000006</v>
          </cell>
          <cell r="C16">
            <v>37.700000000000003</v>
          </cell>
          <cell r="D16">
            <v>26.6</v>
          </cell>
          <cell r="E16">
            <v>39.291666666666664</v>
          </cell>
          <cell r="F16">
            <v>52</v>
          </cell>
          <cell r="G16">
            <v>26</v>
          </cell>
          <cell r="H16">
            <v>21.240000000000002</v>
          </cell>
          <cell r="J16">
            <v>48.6</v>
          </cell>
          <cell r="K16">
            <v>0</v>
          </cell>
        </row>
        <row r="17">
          <cell r="B17">
            <v>32.141666666666666</v>
          </cell>
          <cell r="C17">
            <v>37.6</v>
          </cell>
          <cell r="D17">
            <v>28.5</v>
          </cell>
          <cell r="E17">
            <v>42.583333333333336</v>
          </cell>
          <cell r="F17">
            <v>54</v>
          </cell>
          <cell r="G17">
            <v>27</v>
          </cell>
          <cell r="H17">
            <v>18.720000000000002</v>
          </cell>
          <cell r="J17">
            <v>37.800000000000004</v>
          </cell>
          <cell r="K17">
            <v>0</v>
          </cell>
        </row>
        <row r="18">
          <cell r="B18">
            <v>31.745833333333326</v>
          </cell>
          <cell r="C18">
            <v>37.4</v>
          </cell>
          <cell r="D18">
            <v>27.1</v>
          </cell>
          <cell r="E18">
            <v>40.541666666666664</v>
          </cell>
          <cell r="F18">
            <v>53</v>
          </cell>
          <cell r="G18">
            <v>25</v>
          </cell>
          <cell r="H18">
            <v>19.440000000000001</v>
          </cell>
          <cell r="J18">
            <v>43.2</v>
          </cell>
          <cell r="K18">
            <v>0</v>
          </cell>
        </row>
        <row r="19">
          <cell r="B19">
            <v>30.470833333333342</v>
          </cell>
          <cell r="C19">
            <v>37.6</v>
          </cell>
          <cell r="D19">
            <v>25</v>
          </cell>
          <cell r="E19">
            <v>45.541666666666664</v>
          </cell>
          <cell r="F19">
            <v>63</v>
          </cell>
          <cell r="G19">
            <v>25</v>
          </cell>
          <cell r="H19">
            <v>20.88</v>
          </cell>
          <cell r="J19">
            <v>45</v>
          </cell>
          <cell r="K19">
            <v>0</v>
          </cell>
        </row>
        <row r="20">
          <cell r="B20">
            <v>31.850000000000005</v>
          </cell>
          <cell r="C20">
            <v>37.700000000000003</v>
          </cell>
          <cell r="D20">
            <v>26</v>
          </cell>
          <cell r="E20">
            <v>39.625</v>
          </cell>
          <cell r="F20">
            <v>57</v>
          </cell>
          <cell r="G20">
            <v>25</v>
          </cell>
          <cell r="H20">
            <v>20.88</v>
          </cell>
          <cell r="J20">
            <v>45.36</v>
          </cell>
          <cell r="K20">
            <v>0</v>
          </cell>
        </row>
        <row r="21">
          <cell r="B21">
            <v>32.216666666666669</v>
          </cell>
          <cell r="C21">
            <v>37.5</v>
          </cell>
          <cell r="D21">
            <v>28.1</v>
          </cell>
          <cell r="E21">
            <v>40.875</v>
          </cell>
          <cell r="F21">
            <v>58</v>
          </cell>
          <cell r="G21">
            <v>27</v>
          </cell>
          <cell r="H21">
            <v>23.759999999999998</v>
          </cell>
          <cell r="J21">
            <v>46.440000000000005</v>
          </cell>
          <cell r="K21">
            <v>0</v>
          </cell>
        </row>
        <row r="22">
          <cell r="B22">
            <v>32.016666666666673</v>
          </cell>
          <cell r="C22">
            <v>36.5</v>
          </cell>
          <cell r="D22">
            <v>27.5</v>
          </cell>
          <cell r="E22">
            <v>43.166666666666664</v>
          </cell>
          <cell r="F22">
            <v>63</v>
          </cell>
          <cell r="G22">
            <v>25</v>
          </cell>
          <cell r="H22">
            <v>24.48</v>
          </cell>
          <cell r="J22">
            <v>54</v>
          </cell>
          <cell r="K22">
            <v>0</v>
          </cell>
        </row>
        <row r="23">
          <cell r="B23">
            <v>30.020833333333332</v>
          </cell>
          <cell r="C23">
            <v>34.9</v>
          </cell>
          <cell r="D23">
            <v>25.8</v>
          </cell>
          <cell r="E23">
            <v>52.75</v>
          </cell>
          <cell r="F23">
            <v>75</v>
          </cell>
          <cell r="G23">
            <v>37</v>
          </cell>
          <cell r="H23">
            <v>18</v>
          </cell>
          <cell r="J23">
            <v>51.84</v>
          </cell>
          <cell r="K23">
            <v>3.8</v>
          </cell>
        </row>
        <row r="24">
          <cell r="B24">
            <v>24.474999999999998</v>
          </cell>
          <cell r="C24">
            <v>28.4</v>
          </cell>
          <cell r="D24">
            <v>21.7</v>
          </cell>
          <cell r="E24">
            <v>76.666666666666671</v>
          </cell>
          <cell r="F24">
            <v>93</v>
          </cell>
          <cell r="G24">
            <v>54</v>
          </cell>
          <cell r="H24">
            <v>29.880000000000003</v>
          </cell>
          <cell r="J24">
            <v>47.88</v>
          </cell>
          <cell r="K24">
            <v>0.8</v>
          </cell>
        </row>
        <row r="25">
          <cell r="B25">
            <v>27.970833333333328</v>
          </cell>
          <cell r="C25">
            <v>34.700000000000003</v>
          </cell>
          <cell r="D25">
            <v>22.7</v>
          </cell>
          <cell r="E25">
            <v>60.375</v>
          </cell>
          <cell r="F25">
            <v>84</v>
          </cell>
          <cell r="G25">
            <v>32</v>
          </cell>
          <cell r="H25">
            <v>18.720000000000002</v>
          </cell>
          <cell r="J25">
            <v>44.64</v>
          </cell>
          <cell r="K25">
            <v>0</v>
          </cell>
        </row>
        <row r="26">
          <cell r="B26">
            <v>28.554166666666664</v>
          </cell>
          <cell r="C26">
            <v>34.6</v>
          </cell>
          <cell r="D26">
            <v>23.9</v>
          </cell>
          <cell r="E26">
            <v>59.125</v>
          </cell>
          <cell r="F26">
            <v>76</v>
          </cell>
          <cell r="G26">
            <v>37</v>
          </cell>
          <cell r="H26">
            <v>19.079999999999998</v>
          </cell>
          <cell r="J26">
            <v>40.32</v>
          </cell>
          <cell r="K26">
            <v>0</v>
          </cell>
        </row>
        <row r="27">
          <cell r="B27">
            <v>26.525000000000002</v>
          </cell>
          <cell r="C27">
            <v>31.4</v>
          </cell>
          <cell r="D27">
            <v>22.8</v>
          </cell>
          <cell r="E27">
            <v>70.541666666666671</v>
          </cell>
          <cell r="F27">
            <v>88</v>
          </cell>
          <cell r="G27">
            <v>51</v>
          </cell>
          <cell r="H27">
            <v>19.8</v>
          </cell>
          <cell r="J27">
            <v>51.84</v>
          </cell>
          <cell r="K27">
            <v>3.8</v>
          </cell>
        </row>
        <row r="28">
          <cell r="B28">
            <v>24.362500000000001</v>
          </cell>
          <cell r="C28">
            <v>29.7</v>
          </cell>
          <cell r="D28">
            <v>21.9</v>
          </cell>
          <cell r="E28">
            <v>78.916666666666671</v>
          </cell>
          <cell r="F28">
            <v>94</v>
          </cell>
          <cell r="G28">
            <v>52</v>
          </cell>
          <cell r="H28">
            <v>17.64</v>
          </cell>
          <cell r="J28">
            <v>29.880000000000003</v>
          </cell>
          <cell r="K28">
            <v>31.8</v>
          </cell>
        </row>
        <row r="29">
          <cell r="B29">
            <v>24.979166666666661</v>
          </cell>
          <cell r="C29">
            <v>32.9</v>
          </cell>
          <cell r="D29">
            <v>21.8</v>
          </cell>
          <cell r="E29">
            <v>78.5</v>
          </cell>
          <cell r="F29">
            <v>94</v>
          </cell>
          <cell r="G29">
            <v>35</v>
          </cell>
          <cell r="H29">
            <v>18</v>
          </cell>
          <cell r="J29">
            <v>31.680000000000003</v>
          </cell>
          <cell r="K29">
            <v>1.4</v>
          </cell>
        </row>
        <row r="30">
          <cell r="B30">
            <v>24.295833333333331</v>
          </cell>
          <cell r="C30">
            <v>31.6</v>
          </cell>
          <cell r="D30">
            <v>22</v>
          </cell>
          <cell r="E30">
            <v>77.875</v>
          </cell>
          <cell r="F30">
            <v>90</v>
          </cell>
          <cell r="G30">
            <v>50</v>
          </cell>
          <cell r="H30">
            <v>20.52</v>
          </cell>
          <cell r="J30">
            <v>43.56</v>
          </cell>
          <cell r="K30">
            <v>1.2</v>
          </cell>
        </row>
        <row r="31">
          <cell r="B31">
            <v>25.900000000000002</v>
          </cell>
          <cell r="C31">
            <v>34.4</v>
          </cell>
          <cell r="D31">
            <v>21.8</v>
          </cell>
          <cell r="E31">
            <v>66.208333333333329</v>
          </cell>
          <cell r="F31">
            <v>84</v>
          </cell>
          <cell r="G31">
            <v>34</v>
          </cell>
          <cell r="H31">
            <v>21.240000000000002</v>
          </cell>
          <cell r="J31">
            <v>41.4</v>
          </cell>
          <cell r="K31">
            <v>3</v>
          </cell>
        </row>
        <row r="32">
          <cell r="B32">
            <v>26.870833333333334</v>
          </cell>
          <cell r="C32">
            <v>33.4</v>
          </cell>
          <cell r="D32">
            <v>22.3</v>
          </cell>
          <cell r="E32">
            <v>66.708333333333329</v>
          </cell>
          <cell r="F32">
            <v>84</v>
          </cell>
          <cell r="G32">
            <v>40</v>
          </cell>
          <cell r="H32">
            <v>20.88</v>
          </cell>
          <cell r="J32">
            <v>42.12</v>
          </cell>
          <cell r="K32">
            <v>0.2</v>
          </cell>
        </row>
        <row r="33">
          <cell r="B33">
            <v>28.250000000000004</v>
          </cell>
          <cell r="C33">
            <v>35.5</v>
          </cell>
          <cell r="D33">
            <v>22.7</v>
          </cell>
          <cell r="E33">
            <v>61.666666666666664</v>
          </cell>
          <cell r="F33">
            <v>87</v>
          </cell>
          <cell r="G33">
            <v>33</v>
          </cell>
          <cell r="H33">
            <v>25.2</v>
          </cell>
          <cell r="J33">
            <v>87.12</v>
          </cell>
          <cell r="K33">
            <v>17.799999999999997</v>
          </cell>
        </row>
        <row r="34">
          <cell r="B34">
            <v>25.837500000000002</v>
          </cell>
          <cell r="C34">
            <v>31.3</v>
          </cell>
          <cell r="D34">
            <v>21.6</v>
          </cell>
          <cell r="E34">
            <v>72.25</v>
          </cell>
          <cell r="F34">
            <v>93</v>
          </cell>
          <cell r="G34">
            <v>42</v>
          </cell>
          <cell r="H34">
            <v>24.12</v>
          </cell>
          <cell r="J34">
            <v>87.12</v>
          </cell>
          <cell r="K34">
            <v>19.600000000000001</v>
          </cell>
        </row>
      </sheetData>
      <sheetData sheetId="12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C7">
            <v>34.6</v>
          </cell>
          <cell r="D7">
            <v>22.2</v>
          </cell>
          <cell r="E7">
            <v>72.454545454545453</v>
          </cell>
          <cell r="F7">
            <v>92</v>
          </cell>
          <cell r="G7">
            <v>44</v>
          </cell>
          <cell r="H7">
            <v>5.7600000000000007</v>
          </cell>
          <cell r="J7">
            <v>28.8</v>
          </cell>
          <cell r="K7">
            <v>16.200000000000003</v>
          </cell>
        </row>
        <row r="8">
          <cell r="C8">
            <v>27.3</v>
          </cell>
          <cell r="D8">
            <v>20</v>
          </cell>
          <cell r="E8">
            <v>65.900000000000006</v>
          </cell>
          <cell r="F8">
            <v>82</v>
          </cell>
          <cell r="G8">
            <v>37</v>
          </cell>
          <cell r="H8">
            <v>13.32</v>
          </cell>
          <cell r="J8">
            <v>24.840000000000003</v>
          </cell>
          <cell r="K8">
            <v>0</v>
          </cell>
        </row>
        <row r="9">
          <cell r="C9">
            <v>30.2</v>
          </cell>
          <cell r="D9">
            <v>13.4</v>
          </cell>
          <cell r="E9">
            <v>60.666666666666664</v>
          </cell>
          <cell r="F9">
            <v>90</v>
          </cell>
          <cell r="G9">
            <v>28</v>
          </cell>
          <cell r="H9">
            <v>11.520000000000001</v>
          </cell>
          <cell r="J9">
            <v>24.840000000000003</v>
          </cell>
          <cell r="K9">
            <v>0</v>
          </cell>
        </row>
        <row r="10">
          <cell r="C10">
            <v>33.6</v>
          </cell>
          <cell r="D10">
            <v>14.7</v>
          </cell>
          <cell r="E10">
            <v>55.458333333333336</v>
          </cell>
          <cell r="F10">
            <v>87</v>
          </cell>
          <cell r="G10">
            <v>24</v>
          </cell>
          <cell r="H10">
            <v>12.96</v>
          </cell>
          <cell r="J10">
            <v>24.840000000000003</v>
          </cell>
          <cell r="K10">
            <v>0</v>
          </cell>
        </row>
        <row r="11">
          <cell r="C11">
            <v>35.700000000000003</v>
          </cell>
          <cell r="D11">
            <v>16.399999999999999</v>
          </cell>
          <cell r="E11">
            <v>56.590909090909093</v>
          </cell>
          <cell r="F11">
            <v>85</v>
          </cell>
          <cell r="G11">
            <v>31</v>
          </cell>
          <cell r="H11">
            <v>13.32</v>
          </cell>
          <cell r="J11">
            <v>24.48</v>
          </cell>
          <cell r="K11">
            <v>0</v>
          </cell>
        </row>
        <row r="12">
          <cell r="C12">
            <v>36.200000000000003</v>
          </cell>
          <cell r="D12">
            <v>21.8</v>
          </cell>
          <cell r="E12">
            <v>69.166666666666671</v>
          </cell>
          <cell r="F12">
            <v>87</v>
          </cell>
          <cell r="G12">
            <v>26</v>
          </cell>
          <cell r="H12">
            <v>19.079999999999998</v>
          </cell>
          <cell r="J12">
            <v>48.6</v>
          </cell>
          <cell r="K12">
            <v>2.8</v>
          </cell>
        </row>
        <row r="13">
          <cell r="C13">
            <v>35.200000000000003</v>
          </cell>
          <cell r="D13">
            <v>20.399999999999999</v>
          </cell>
          <cell r="E13">
            <v>65.416666666666671</v>
          </cell>
          <cell r="F13">
            <v>94</v>
          </cell>
          <cell r="G13">
            <v>32</v>
          </cell>
          <cell r="H13">
            <v>8.2799999999999994</v>
          </cell>
          <cell r="J13">
            <v>25.92</v>
          </cell>
          <cell r="K13">
            <v>0</v>
          </cell>
        </row>
        <row r="14">
          <cell r="C14">
            <v>37.6</v>
          </cell>
          <cell r="D14">
            <v>22.7</v>
          </cell>
          <cell r="E14">
            <v>53.583333333333336</v>
          </cell>
          <cell r="F14">
            <v>85</v>
          </cell>
          <cell r="G14">
            <v>19</v>
          </cell>
          <cell r="H14">
            <v>16.2</v>
          </cell>
          <cell r="J14">
            <v>37.800000000000004</v>
          </cell>
          <cell r="K14">
            <v>0</v>
          </cell>
        </row>
        <row r="15">
          <cell r="C15">
            <v>38.4</v>
          </cell>
          <cell r="D15">
            <v>18.2</v>
          </cell>
          <cell r="E15">
            <v>47.347826086956523</v>
          </cell>
          <cell r="F15">
            <v>80</v>
          </cell>
          <cell r="G15">
            <v>17</v>
          </cell>
          <cell r="H15">
            <v>13.68</v>
          </cell>
          <cell r="J15">
            <v>29.880000000000003</v>
          </cell>
          <cell r="K15">
            <v>0</v>
          </cell>
        </row>
        <row r="16">
          <cell r="C16">
            <v>39.299999999999997</v>
          </cell>
          <cell r="D16">
            <v>20.6</v>
          </cell>
          <cell r="E16">
            <v>47.65</v>
          </cell>
          <cell r="F16">
            <v>80</v>
          </cell>
          <cell r="G16">
            <v>22</v>
          </cell>
          <cell r="H16">
            <v>13.68</v>
          </cell>
          <cell r="J16">
            <v>31.680000000000003</v>
          </cell>
          <cell r="K16">
            <v>0</v>
          </cell>
        </row>
        <row r="17">
          <cell r="C17">
            <v>39.200000000000003</v>
          </cell>
          <cell r="D17">
            <v>22.3</v>
          </cell>
          <cell r="E17">
            <v>61.80952380952381</v>
          </cell>
          <cell r="F17">
            <v>85</v>
          </cell>
          <cell r="G17">
            <v>29</v>
          </cell>
          <cell r="H17">
            <v>20.52</v>
          </cell>
          <cell r="J17">
            <v>61.560000000000009</v>
          </cell>
          <cell r="K17">
            <v>12</v>
          </cell>
        </row>
        <row r="18">
          <cell r="C18">
            <v>37.4</v>
          </cell>
          <cell r="D18">
            <v>22.7</v>
          </cell>
          <cell r="E18">
            <v>58.565217391304351</v>
          </cell>
          <cell r="F18">
            <v>87</v>
          </cell>
          <cell r="G18">
            <v>26</v>
          </cell>
          <cell r="H18">
            <v>16.559999999999999</v>
          </cell>
          <cell r="J18">
            <v>40.32</v>
          </cell>
          <cell r="K18">
            <v>0</v>
          </cell>
        </row>
        <row r="19">
          <cell r="C19">
            <v>30.7</v>
          </cell>
          <cell r="D19">
            <v>21.9</v>
          </cell>
          <cell r="E19">
            <v>69.954545454545453</v>
          </cell>
          <cell r="F19">
            <v>86</v>
          </cell>
          <cell r="G19">
            <v>51</v>
          </cell>
          <cell r="H19">
            <v>10.44</v>
          </cell>
          <cell r="J19">
            <v>25.56</v>
          </cell>
          <cell r="K19">
            <v>0</v>
          </cell>
        </row>
        <row r="20">
          <cell r="C20">
            <v>37.799999999999997</v>
          </cell>
          <cell r="D20">
            <v>20.9</v>
          </cell>
          <cell r="E20">
            <v>61.130434782608695</v>
          </cell>
          <cell r="F20">
            <v>88</v>
          </cell>
          <cell r="G20">
            <v>28</v>
          </cell>
          <cell r="H20">
            <v>21.6</v>
          </cell>
          <cell r="J20">
            <v>48.96</v>
          </cell>
          <cell r="K20">
            <v>0</v>
          </cell>
        </row>
        <row r="21">
          <cell r="C21">
            <v>38.5</v>
          </cell>
          <cell r="D21">
            <v>23.1</v>
          </cell>
          <cell r="E21">
            <v>58.428571428571431</v>
          </cell>
          <cell r="F21">
            <v>83</v>
          </cell>
          <cell r="G21">
            <v>26</v>
          </cell>
          <cell r="H21">
            <v>15.120000000000001</v>
          </cell>
          <cell r="J21">
            <v>52.2</v>
          </cell>
          <cell r="K21">
            <v>0</v>
          </cell>
        </row>
        <row r="22">
          <cell r="C22">
            <v>38</v>
          </cell>
          <cell r="D22">
            <v>24.4</v>
          </cell>
          <cell r="E22">
            <v>51.18181818181818</v>
          </cell>
          <cell r="F22">
            <v>79</v>
          </cell>
          <cell r="G22">
            <v>28</v>
          </cell>
          <cell r="H22">
            <v>22.68</v>
          </cell>
          <cell r="J22">
            <v>46.800000000000004</v>
          </cell>
          <cell r="K22">
            <v>0</v>
          </cell>
        </row>
        <row r="23">
          <cell r="C23">
            <v>37</v>
          </cell>
          <cell r="D23">
            <v>25.7</v>
          </cell>
          <cell r="E23">
            <v>57.9</v>
          </cell>
          <cell r="F23">
            <v>74</v>
          </cell>
          <cell r="G23">
            <v>35</v>
          </cell>
          <cell r="H23">
            <v>21.6</v>
          </cell>
          <cell r="J23">
            <v>45.36</v>
          </cell>
          <cell r="K23">
            <v>0</v>
          </cell>
        </row>
        <row r="24">
          <cell r="C24">
            <v>31.1</v>
          </cell>
          <cell r="D24">
            <v>21.5</v>
          </cell>
          <cell r="E24">
            <v>71.260869565217391</v>
          </cell>
          <cell r="F24">
            <v>93</v>
          </cell>
          <cell r="G24">
            <v>45</v>
          </cell>
          <cell r="H24">
            <v>16.920000000000002</v>
          </cell>
          <cell r="J24">
            <v>32.04</v>
          </cell>
          <cell r="K24">
            <v>5.8</v>
          </cell>
        </row>
        <row r="25">
          <cell r="C25">
            <v>31</v>
          </cell>
          <cell r="D25">
            <v>21.2</v>
          </cell>
          <cell r="E25">
            <v>75.75</v>
          </cell>
          <cell r="F25">
            <v>92</v>
          </cell>
          <cell r="G25">
            <v>55</v>
          </cell>
          <cell r="H25">
            <v>31.680000000000003</v>
          </cell>
          <cell r="J25">
            <v>64.8</v>
          </cell>
          <cell r="K25">
            <v>14</v>
          </cell>
        </row>
        <row r="26">
          <cell r="C26">
            <v>34.799999999999997</v>
          </cell>
          <cell r="D26">
            <v>21.1</v>
          </cell>
          <cell r="E26">
            <v>80.045454545454547</v>
          </cell>
          <cell r="F26">
            <v>95</v>
          </cell>
          <cell r="G26">
            <v>40</v>
          </cell>
          <cell r="H26">
            <v>25.92</v>
          </cell>
          <cell r="J26">
            <v>61.560000000000009</v>
          </cell>
          <cell r="K26">
            <v>25.2</v>
          </cell>
        </row>
        <row r="27">
          <cell r="C27">
            <v>33.1</v>
          </cell>
          <cell r="D27">
            <v>22</v>
          </cell>
          <cell r="E27">
            <v>80.63636363636364</v>
          </cell>
          <cell r="F27">
            <v>93</v>
          </cell>
          <cell r="G27">
            <v>52</v>
          </cell>
          <cell r="H27">
            <v>18.720000000000002</v>
          </cell>
          <cell r="J27">
            <v>40.32</v>
          </cell>
          <cell r="K27">
            <v>33.400000000000006</v>
          </cell>
        </row>
        <row r="28">
          <cell r="C28">
            <v>33.6</v>
          </cell>
          <cell r="D28">
            <v>22.3</v>
          </cell>
          <cell r="E28">
            <v>70.714285714285708</v>
          </cell>
          <cell r="F28">
            <v>94</v>
          </cell>
          <cell r="G28">
            <v>38</v>
          </cell>
          <cell r="H28">
            <v>9.3600000000000012</v>
          </cell>
          <cell r="J28">
            <v>20.52</v>
          </cell>
          <cell r="K28">
            <v>0.2</v>
          </cell>
        </row>
        <row r="29"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</sheetData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 refreshError="1">
        <row r="5">
          <cell r="B5" t="str">
            <v>*</v>
          </cell>
        </row>
        <row r="31">
          <cell r="C31" t="str">
            <v>*</v>
          </cell>
        </row>
        <row r="32">
          <cell r="C32" t="str">
            <v>*</v>
          </cell>
        </row>
        <row r="33">
          <cell r="C33" t="str">
            <v>*</v>
          </cell>
        </row>
        <row r="34">
          <cell r="C34" t="str">
            <v>*</v>
          </cell>
        </row>
      </sheetData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23.045454545454547</v>
          </cell>
          <cell r="C5">
            <v>31.2</v>
          </cell>
          <cell r="D5">
            <v>20.399999999999999</v>
          </cell>
          <cell r="E5">
            <v>80.227272727272734</v>
          </cell>
          <cell r="F5">
            <v>94</v>
          </cell>
          <cell r="G5">
            <v>46</v>
          </cell>
          <cell r="H5">
            <v>14.4</v>
          </cell>
          <cell r="J5">
            <v>34.200000000000003</v>
          </cell>
          <cell r="K5">
            <v>29.4</v>
          </cell>
        </row>
        <row r="6">
          <cell r="B6">
            <v>24.595454545454551</v>
          </cell>
          <cell r="C6">
            <v>33.799999999999997</v>
          </cell>
          <cell r="D6">
            <v>19.899999999999999</v>
          </cell>
          <cell r="E6">
            <v>72.045454545454547</v>
          </cell>
          <cell r="F6">
            <v>90</v>
          </cell>
          <cell r="G6">
            <v>33</v>
          </cell>
          <cell r="H6">
            <v>18</v>
          </cell>
          <cell r="J6">
            <v>48.24</v>
          </cell>
          <cell r="K6">
            <v>1.2</v>
          </cell>
        </row>
        <row r="7">
          <cell r="B7">
            <v>26.741666666666664</v>
          </cell>
          <cell r="C7">
            <v>33.200000000000003</v>
          </cell>
          <cell r="D7">
            <v>21.7</v>
          </cell>
          <cell r="E7">
            <v>65.458333333333329</v>
          </cell>
          <cell r="F7">
            <v>88</v>
          </cell>
          <cell r="G7">
            <v>39</v>
          </cell>
          <cell r="H7">
            <v>28.8</v>
          </cell>
          <cell r="J7">
            <v>51.84</v>
          </cell>
          <cell r="K7">
            <v>0</v>
          </cell>
        </row>
        <row r="8">
          <cell r="B8">
            <v>20.861904761904768</v>
          </cell>
          <cell r="C8">
            <v>27.3</v>
          </cell>
          <cell r="D8">
            <v>16.899999999999999</v>
          </cell>
          <cell r="E8">
            <v>66.857142857142861</v>
          </cell>
          <cell r="F8">
            <v>89</v>
          </cell>
          <cell r="G8">
            <v>33</v>
          </cell>
          <cell r="H8">
            <v>18.720000000000002</v>
          </cell>
          <cell r="J8">
            <v>45.72</v>
          </cell>
          <cell r="K8">
            <v>0</v>
          </cell>
        </row>
        <row r="9">
          <cell r="B9">
            <v>22.317391304347826</v>
          </cell>
          <cell r="C9">
            <v>30.6</v>
          </cell>
          <cell r="D9">
            <v>15</v>
          </cell>
          <cell r="E9">
            <v>46.391304347826086</v>
          </cell>
          <cell r="F9">
            <v>65</v>
          </cell>
          <cell r="G9">
            <v>30</v>
          </cell>
          <cell r="H9">
            <v>11.520000000000001</v>
          </cell>
          <cell r="J9">
            <v>23.400000000000002</v>
          </cell>
          <cell r="K9">
            <v>0</v>
          </cell>
        </row>
        <row r="10">
          <cell r="B10">
            <v>25.75</v>
          </cell>
          <cell r="C10">
            <v>33.9</v>
          </cell>
          <cell r="D10">
            <v>18.5</v>
          </cell>
          <cell r="E10">
            <v>40</v>
          </cell>
          <cell r="F10">
            <v>57</v>
          </cell>
          <cell r="G10">
            <v>24</v>
          </cell>
          <cell r="H10">
            <v>12.96</v>
          </cell>
          <cell r="J10">
            <v>24.12</v>
          </cell>
          <cell r="K10">
            <v>0</v>
          </cell>
        </row>
        <row r="11">
          <cell r="B11">
            <v>27.565217391304348</v>
          </cell>
          <cell r="C11">
            <v>35.4</v>
          </cell>
          <cell r="D11">
            <v>20.9</v>
          </cell>
          <cell r="E11">
            <v>40.652173913043477</v>
          </cell>
          <cell r="F11">
            <v>57</v>
          </cell>
          <cell r="G11">
            <v>24</v>
          </cell>
          <cell r="H11">
            <v>14.76</v>
          </cell>
          <cell r="J11">
            <v>30.6</v>
          </cell>
          <cell r="K11">
            <v>0</v>
          </cell>
        </row>
        <row r="12">
          <cell r="B12">
            <v>26.191666666666666</v>
          </cell>
          <cell r="C12">
            <v>33.700000000000003</v>
          </cell>
          <cell r="D12">
            <v>22.1</v>
          </cell>
          <cell r="E12">
            <v>64.291666666666671</v>
          </cell>
          <cell r="F12">
            <v>86</v>
          </cell>
          <cell r="G12">
            <v>37</v>
          </cell>
          <cell r="H12">
            <v>14.76</v>
          </cell>
          <cell r="J12">
            <v>43.56</v>
          </cell>
          <cell r="K12">
            <v>4.4000000000000004</v>
          </cell>
        </row>
        <row r="13">
          <cell r="B13">
            <v>27.070833333333326</v>
          </cell>
          <cell r="C13">
            <v>35</v>
          </cell>
          <cell r="D13">
            <v>21.8</v>
          </cell>
          <cell r="E13">
            <v>53.375</v>
          </cell>
          <cell r="F13">
            <v>81</v>
          </cell>
          <cell r="G13">
            <v>27</v>
          </cell>
          <cell r="H13">
            <v>16.920000000000002</v>
          </cell>
          <cell r="J13">
            <v>29.16</v>
          </cell>
          <cell r="K13">
            <v>0</v>
          </cell>
        </row>
        <row r="14">
          <cell r="B14">
            <v>28.330434782608688</v>
          </cell>
          <cell r="C14">
            <v>35.200000000000003</v>
          </cell>
          <cell r="D14">
            <v>21.6</v>
          </cell>
          <cell r="E14">
            <v>54.347826086956523</v>
          </cell>
          <cell r="F14">
            <v>88</v>
          </cell>
          <cell r="G14">
            <v>23</v>
          </cell>
          <cell r="H14">
            <v>15.48</v>
          </cell>
          <cell r="J14">
            <v>32.04</v>
          </cell>
          <cell r="K14">
            <v>0</v>
          </cell>
        </row>
        <row r="15">
          <cell r="B15">
            <v>29.469565217391303</v>
          </cell>
          <cell r="C15">
            <v>36.1</v>
          </cell>
          <cell r="D15">
            <v>23.4</v>
          </cell>
          <cell r="E15">
            <v>35.347826086956523</v>
          </cell>
          <cell r="F15">
            <v>51</v>
          </cell>
          <cell r="G15">
            <v>20</v>
          </cell>
          <cell r="H15">
            <v>21.96</v>
          </cell>
          <cell r="J15">
            <v>40.680000000000007</v>
          </cell>
          <cell r="K15">
            <v>0</v>
          </cell>
        </row>
        <row r="16">
          <cell r="B16">
            <v>29.490476190476194</v>
          </cell>
          <cell r="C16">
            <v>35.5</v>
          </cell>
          <cell r="D16">
            <v>24.8</v>
          </cell>
          <cell r="E16">
            <v>43.61904761904762</v>
          </cell>
          <cell r="F16">
            <v>55</v>
          </cell>
          <cell r="G16">
            <v>30</v>
          </cell>
          <cell r="H16">
            <v>20.52</v>
          </cell>
          <cell r="J16">
            <v>47.519999999999996</v>
          </cell>
          <cell r="K16">
            <v>0</v>
          </cell>
        </row>
        <row r="17">
          <cell r="B17">
            <v>27.658333333333335</v>
          </cell>
          <cell r="C17">
            <v>36.4</v>
          </cell>
          <cell r="D17">
            <v>18.399999999999999</v>
          </cell>
          <cell r="E17">
            <v>57.625</v>
          </cell>
          <cell r="F17">
            <v>95</v>
          </cell>
          <cell r="G17">
            <v>32</v>
          </cell>
          <cell r="H17">
            <v>19.440000000000001</v>
          </cell>
          <cell r="J17">
            <v>79.56</v>
          </cell>
          <cell r="K17">
            <v>19</v>
          </cell>
        </row>
        <row r="18">
          <cell r="B18">
            <v>26.6875</v>
          </cell>
          <cell r="C18">
            <v>33.6</v>
          </cell>
          <cell r="D18">
            <v>21.7</v>
          </cell>
          <cell r="E18">
            <v>60.041666666666664</v>
          </cell>
          <cell r="F18">
            <v>83</v>
          </cell>
          <cell r="G18">
            <v>30</v>
          </cell>
          <cell r="H18">
            <v>18.720000000000002</v>
          </cell>
          <cell r="J18">
            <v>51.480000000000004</v>
          </cell>
          <cell r="K18">
            <v>0.6</v>
          </cell>
        </row>
        <row r="19">
          <cell r="B19">
            <v>27.526086956521734</v>
          </cell>
          <cell r="C19">
            <v>35.5</v>
          </cell>
          <cell r="D19">
            <v>22.5</v>
          </cell>
          <cell r="E19">
            <v>51.695652173913047</v>
          </cell>
          <cell r="F19">
            <v>76</v>
          </cell>
          <cell r="G19">
            <v>27</v>
          </cell>
          <cell r="H19">
            <v>19.079999999999998</v>
          </cell>
          <cell r="J19">
            <v>36.72</v>
          </cell>
          <cell r="K19">
            <v>0</v>
          </cell>
        </row>
        <row r="20">
          <cell r="B20">
            <v>28.417391304347831</v>
          </cell>
          <cell r="C20">
            <v>35.4</v>
          </cell>
          <cell r="D20">
            <v>23.1</v>
          </cell>
          <cell r="E20">
            <v>49.173913043478258</v>
          </cell>
          <cell r="F20">
            <v>64</v>
          </cell>
          <cell r="G20">
            <v>31</v>
          </cell>
          <cell r="H20">
            <v>18.720000000000002</v>
          </cell>
          <cell r="J20">
            <v>38.880000000000003</v>
          </cell>
          <cell r="K20">
            <v>0</v>
          </cell>
        </row>
        <row r="21">
          <cell r="B21">
            <v>29.608695652173914</v>
          </cell>
          <cell r="C21">
            <v>36.200000000000003</v>
          </cell>
          <cell r="D21">
            <v>24.4</v>
          </cell>
          <cell r="E21">
            <v>50.043478260869563</v>
          </cell>
          <cell r="F21">
            <v>70</v>
          </cell>
          <cell r="G21">
            <v>28</v>
          </cell>
          <cell r="H21">
            <v>18.720000000000002</v>
          </cell>
          <cell r="J21">
            <v>37.080000000000005</v>
          </cell>
          <cell r="K21">
            <v>0</v>
          </cell>
        </row>
        <row r="22">
          <cell r="B22">
            <v>28.914285714285718</v>
          </cell>
          <cell r="C22">
            <v>35.299999999999997</v>
          </cell>
          <cell r="D22">
            <v>23.7</v>
          </cell>
          <cell r="E22">
            <v>53.666666666666664</v>
          </cell>
          <cell r="F22">
            <v>78</v>
          </cell>
          <cell r="G22">
            <v>30</v>
          </cell>
          <cell r="H22">
            <v>25.2</v>
          </cell>
          <cell r="J22">
            <v>54.72</v>
          </cell>
          <cell r="K22">
            <v>0</v>
          </cell>
        </row>
        <row r="23">
          <cell r="B23">
            <v>27.123809523809523</v>
          </cell>
          <cell r="C23">
            <v>35</v>
          </cell>
          <cell r="D23">
            <v>19.5</v>
          </cell>
          <cell r="E23">
            <v>64.523809523809518</v>
          </cell>
          <cell r="F23">
            <v>92</v>
          </cell>
          <cell r="G23">
            <v>36</v>
          </cell>
          <cell r="H23">
            <v>20.88</v>
          </cell>
          <cell r="J23">
            <v>72.72</v>
          </cell>
          <cell r="K23">
            <v>8.6</v>
          </cell>
        </row>
        <row r="24">
          <cell r="B24">
            <v>23.59545454545454</v>
          </cell>
          <cell r="C24">
            <v>30.2</v>
          </cell>
          <cell r="D24">
            <v>19.7</v>
          </cell>
          <cell r="E24">
            <v>76.272727272727266</v>
          </cell>
          <cell r="F24">
            <v>94</v>
          </cell>
          <cell r="G24">
            <v>43</v>
          </cell>
          <cell r="H24">
            <v>19.440000000000001</v>
          </cell>
          <cell r="J24">
            <v>46.080000000000005</v>
          </cell>
          <cell r="K24">
            <v>2.2000000000000002</v>
          </cell>
        </row>
        <row r="25">
          <cell r="B25">
            <v>23.536363636363635</v>
          </cell>
          <cell r="C25">
            <v>29.1</v>
          </cell>
          <cell r="D25">
            <v>20</v>
          </cell>
          <cell r="E25">
            <v>80.36363636363636</v>
          </cell>
          <cell r="F25">
            <v>91</v>
          </cell>
          <cell r="G25">
            <v>60</v>
          </cell>
          <cell r="H25">
            <v>12.96</v>
          </cell>
          <cell r="J25">
            <v>38.880000000000003</v>
          </cell>
          <cell r="K25">
            <v>4.5999999999999996</v>
          </cell>
        </row>
        <row r="26">
          <cell r="B26">
            <v>23.554545454545451</v>
          </cell>
          <cell r="C26">
            <v>31</v>
          </cell>
          <cell r="D26">
            <v>20.9</v>
          </cell>
          <cell r="E26">
            <v>81.13636363636364</v>
          </cell>
          <cell r="F26">
            <v>94</v>
          </cell>
          <cell r="G26">
            <v>49</v>
          </cell>
          <cell r="H26">
            <v>15.840000000000002</v>
          </cell>
          <cell r="J26">
            <v>47.16</v>
          </cell>
          <cell r="K26">
            <v>13.4</v>
          </cell>
        </row>
        <row r="27">
          <cell r="B27">
            <v>24.423809523809524</v>
          </cell>
          <cell r="C27">
            <v>29.4</v>
          </cell>
          <cell r="D27">
            <v>22</v>
          </cell>
          <cell r="E27">
            <v>78.61904761904762</v>
          </cell>
          <cell r="F27">
            <v>87</v>
          </cell>
          <cell r="G27">
            <v>60</v>
          </cell>
          <cell r="H27">
            <v>18</v>
          </cell>
          <cell r="J27">
            <v>52.2</v>
          </cell>
          <cell r="K27">
            <v>3</v>
          </cell>
        </row>
        <row r="28">
          <cell r="B28">
            <v>23.759999999999998</v>
          </cell>
          <cell r="C28">
            <v>30.7</v>
          </cell>
          <cell r="D28">
            <v>20</v>
          </cell>
          <cell r="E28">
            <v>77</v>
          </cell>
          <cell r="F28">
            <v>94</v>
          </cell>
          <cell r="G28">
            <v>44</v>
          </cell>
          <cell r="H28">
            <v>20.88</v>
          </cell>
          <cell r="J28">
            <v>46.080000000000005</v>
          </cell>
          <cell r="K28">
            <v>33.400000000000006</v>
          </cell>
        </row>
        <row r="29">
          <cell r="B29">
            <v>24.095238095238095</v>
          </cell>
          <cell r="C29">
            <v>30.7</v>
          </cell>
          <cell r="D29">
            <v>18.899999999999999</v>
          </cell>
          <cell r="E29">
            <v>76.142857142857139</v>
          </cell>
          <cell r="F29">
            <v>94</v>
          </cell>
          <cell r="G29">
            <v>46</v>
          </cell>
          <cell r="H29">
            <v>10.44</v>
          </cell>
          <cell r="J29">
            <v>32.76</v>
          </cell>
          <cell r="K29">
            <v>15.8</v>
          </cell>
        </row>
        <row r="30">
          <cell r="B30">
            <v>24.245833333333334</v>
          </cell>
          <cell r="C30">
            <v>31.5</v>
          </cell>
          <cell r="D30">
            <v>21</v>
          </cell>
          <cell r="E30">
            <v>76.208333333333329</v>
          </cell>
          <cell r="F30">
            <v>90</v>
          </cell>
          <cell r="G30">
            <v>43</v>
          </cell>
          <cell r="H30">
            <v>15.120000000000001</v>
          </cell>
          <cell r="J30">
            <v>49.32</v>
          </cell>
          <cell r="K30">
            <v>1.2</v>
          </cell>
        </row>
        <row r="31">
          <cell r="B31">
            <v>24.100000000000005</v>
          </cell>
          <cell r="C31">
            <v>30.1</v>
          </cell>
          <cell r="D31">
            <v>19</v>
          </cell>
          <cell r="E31">
            <v>73</v>
          </cell>
          <cell r="F31">
            <v>94</v>
          </cell>
          <cell r="G31">
            <v>43</v>
          </cell>
          <cell r="H31">
            <v>15.120000000000001</v>
          </cell>
          <cell r="J31">
            <v>32.04</v>
          </cell>
          <cell r="K31">
            <v>0.2</v>
          </cell>
        </row>
        <row r="32">
          <cell r="B32">
            <v>25.47</v>
          </cell>
          <cell r="C32">
            <v>31.9</v>
          </cell>
          <cell r="D32">
            <v>21.2</v>
          </cell>
          <cell r="E32">
            <v>69.55</v>
          </cell>
          <cell r="F32">
            <v>86</v>
          </cell>
          <cell r="G32">
            <v>45</v>
          </cell>
          <cell r="H32">
            <v>14.4</v>
          </cell>
          <cell r="J32">
            <v>50.76</v>
          </cell>
          <cell r="K32">
            <v>0</v>
          </cell>
        </row>
        <row r="33">
          <cell r="B33">
            <v>25.350000000000009</v>
          </cell>
          <cell r="C33">
            <v>30</v>
          </cell>
          <cell r="D33">
            <v>21.9</v>
          </cell>
          <cell r="E33">
            <v>73.099999999999994</v>
          </cell>
          <cell r="F33">
            <v>88</v>
          </cell>
          <cell r="G33">
            <v>49</v>
          </cell>
          <cell r="H33">
            <v>18.36</v>
          </cell>
          <cell r="J33">
            <v>37.440000000000005</v>
          </cell>
          <cell r="K33">
            <v>0</v>
          </cell>
        </row>
        <row r="34">
          <cell r="B34">
            <v>24.700000000000003</v>
          </cell>
          <cell r="C34">
            <v>30.8</v>
          </cell>
          <cell r="D34">
            <v>20.8</v>
          </cell>
          <cell r="E34">
            <v>74.777777777777771</v>
          </cell>
          <cell r="F34">
            <v>93</v>
          </cell>
          <cell r="G34">
            <v>48</v>
          </cell>
          <cell r="H34">
            <v>22.68</v>
          </cell>
          <cell r="J34">
            <v>52.92</v>
          </cell>
          <cell r="K34">
            <v>0</v>
          </cell>
        </row>
      </sheetData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28.3</v>
          </cell>
          <cell r="C5">
            <v>35.1</v>
          </cell>
          <cell r="D5">
            <v>24.8</v>
          </cell>
          <cell r="E5">
            <v>72.7</v>
          </cell>
          <cell r="F5">
            <v>90</v>
          </cell>
          <cell r="G5">
            <v>42</v>
          </cell>
          <cell r="H5">
            <v>9.7200000000000006</v>
          </cell>
          <cell r="J5">
            <v>36.36</v>
          </cell>
          <cell r="K5">
            <v>0.2</v>
          </cell>
        </row>
        <row r="6">
          <cell r="B6">
            <v>31.290909090909089</v>
          </cell>
          <cell r="C6">
            <v>39.6</v>
          </cell>
          <cell r="D6">
            <v>26.7</v>
          </cell>
          <cell r="E6">
            <v>58.409090909090907</v>
          </cell>
          <cell r="F6">
            <v>77</v>
          </cell>
          <cell r="G6">
            <v>26</v>
          </cell>
          <cell r="H6">
            <v>11.879999999999999</v>
          </cell>
          <cell r="J6">
            <v>33.840000000000003</v>
          </cell>
          <cell r="K6">
            <v>0</v>
          </cell>
        </row>
        <row r="7">
          <cell r="B7">
            <v>27.778260869565216</v>
          </cell>
          <cell r="C7">
            <v>31.7</v>
          </cell>
          <cell r="D7">
            <v>23.9</v>
          </cell>
          <cell r="E7">
            <v>50.956521739130437</v>
          </cell>
          <cell r="F7">
            <v>60</v>
          </cell>
          <cell r="G7">
            <v>43</v>
          </cell>
          <cell r="H7">
            <v>24.48</v>
          </cell>
          <cell r="J7">
            <v>56.519999999999996</v>
          </cell>
          <cell r="K7">
            <v>0</v>
          </cell>
        </row>
        <row r="8">
          <cell r="B8">
            <v>25.313043478260873</v>
          </cell>
          <cell r="C8">
            <v>30.9</v>
          </cell>
          <cell r="D8">
            <v>20.399999999999999</v>
          </cell>
          <cell r="E8">
            <v>36.782608695652172</v>
          </cell>
          <cell r="F8">
            <v>73</v>
          </cell>
          <cell r="G8">
            <v>12</v>
          </cell>
          <cell r="H8">
            <v>14.04</v>
          </cell>
          <cell r="J8">
            <v>45</v>
          </cell>
          <cell r="K8">
            <v>0</v>
          </cell>
        </row>
        <row r="9">
          <cell r="B9">
            <v>25.970833333333331</v>
          </cell>
          <cell r="C9">
            <v>35.4</v>
          </cell>
          <cell r="D9">
            <v>16.600000000000001</v>
          </cell>
          <cell r="E9">
            <v>42.5</v>
          </cell>
          <cell r="F9">
            <v>82</v>
          </cell>
          <cell r="G9">
            <v>17</v>
          </cell>
          <cell r="H9">
            <v>12.24</v>
          </cell>
          <cell r="J9">
            <v>29.16</v>
          </cell>
          <cell r="K9">
            <v>0</v>
          </cell>
        </row>
        <row r="10">
          <cell r="B10">
            <v>31.345833333333342</v>
          </cell>
          <cell r="C10">
            <v>39.1</v>
          </cell>
          <cell r="D10">
            <v>24.3</v>
          </cell>
          <cell r="E10">
            <v>32.375</v>
          </cell>
          <cell r="F10">
            <v>63</v>
          </cell>
          <cell r="G10">
            <v>20</v>
          </cell>
          <cell r="H10">
            <v>10.8</v>
          </cell>
          <cell r="J10">
            <v>19.440000000000001</v>
          </cell>
          <cell r="K10">
            <v>0</v>
          </cell>
        </row>
        <row r="11">
          <cell r="B11">
            <v>33.378260869565217</v>
          </cell>
          <cell r="C11">
            <v>41.1</v>
          </cell>
          <cell r="D11">
            <v>26</v>
          </cell>
          <cell r="E11">
            <v>31.521739130434781</v>
          </cell>
          <cell r="F11">
            <v>70</v>
          </cell>
          <cell r="G11">
            <v>15</v>
          </cell>
          <cell r="H11">
            <v>17.64</v>
          </cell>
          <cell r="J11">
            <v>29.52</v>
          </cell>
          <cell r="K11">
            <v>0</v>
          </cell>
        </row>
        <row r="12">
          <cell r="B12">
            <v>34.545833333333334</v>
          </cell>
          <cell r="C12">
            <v>41.2</v>
          </cell>
          <cell r="D12">
            <v>29.7</v>
          </cell>
          <cell r="E12">
            <v>42.208333333333336</v>
          </cell>
          <cell r="F12">
            <v>57</v>
          </cell>
          <cell r="G12">
            <v>25</v>
          </cell>
          <cell r="H12">
            <v>13.32</v>
          </cell>
          <cell r="J12">
            <v>34.200000000000003</v>
          </cell>
          <cell r="K12">
            <v>0</v>
          </cell>
        </row>
        <row r="13">
          <cell r="B13">
            <v>32.741666666666667</v>
          </cell>
          <cell r="C13">
            <v>39.799999999999997</v>
          </cell>
          <cell r="D13">
            <v>28.1</v>
          </cell>
          <cell r="E13">
            <v>50.833333333333336</v>
          </cell>
          <cell r="F13">
            <v>71</v>
          </cell>
          <cell r="G13">
            <v>31</v>
          </cell>
          <cell r="H13">
            <v>11.16</v>
          </cell>
          <cell r="J13">
            <v>25.92</v>
          </cell>
          <cell r="K13">
            <v>0</v>
          </cell>
        </row>
        <row r="14">
          <cell r="B14">
            <v>33.291666666666664</v>
          </cell>
          <cell r="C14">
            <v>40.299999999999997</v>
          </cell>
          <cell r="D14">
            <v>27.6</v>
          </cell>
          <cell r="E14">
            <v>48.625</v>
          </cell>
          <cell r="F14">
            <v>70</v>
          </cell>
          <cell r="G14">
            <v>25</v>
          </cell>
          <cell r="H14">
            <v>18.36</v>
          </cell>
          <cell r="J14">
            <v>38.880000000000003</v>
          </cell>
          <cell r="K14">
            <v>0</v>
          </cell>
        </row>
        <row r="15">
          <cell r="B15">
            <v>34.280952380952378</v>
          </cell>
          <cell r="C15">
            <v>41.1</v>
          </cell>
          <cell r="D15">
            <v>28.4</v>
          </cell>
          <cell r="E15">
            <v>40.333333333333336</v>
          </cell>
          <cell r="F15">
            <v>66</v>
          </cell>
          <cell r="G15">
            <v>23</v>
          </cell>
          <cell r="H15">
            <v>22.32</v>
          </cell>
          <cell r="J15">
            <v>46.080000000000005</v>
          </cell>
          <cell r="K15">
            <v>0</v>
          </cell>
        </row>
        <row r="16">
          <cell r="B16">
            <v>34.94761904761905</v>
          </cell>
          <cell r="C16">
            <v>42</v>
          </cell>
          <cell r="D16">
            <v>29.4</v>
          </cell>
          <cell r="E16">
            <v>40.095238095238095</v>
          </cell>
          <cell r="F16">
            <v>64</v>
          </cell>
          <cell r="G16">
            <v>24</v>
          </cell>
          <cell r="H16">
            <v>17.64</v>
          </cell>
          <cell r="J16">
            <v>42.480000000000004</v>
          </cell>
          <cell r="K16">
            <v>0</v>
          </cell>
        </row>
        <row r="17">
          <cell r="B17">
            <v>34.304347826086961</v>
          </cell>
          <cell r="C17">
            <v>41.6</v>
          </cell>
          <cell r="D17">
            <v>29.8</v>
          </cell>
          <cell r="E17">
            <v>43.260869565217391</v>
          </cell>
          <cell r="F17">
            <v>59</v>
          </cell>
          <cell r="G17">
            <v>24</v>
          </cell>
          <cell r="H17">
            <v>18.36</v>
          </cell>
          <cell r="J17">
            <v>45.36</v>
          </cell>
          <cell r="K17">
            <v>0</v>
          </cell>
        </row>
        <row r="18">
          <cell r="B18">
            <v>34.375</v>
          </cell>
          <cell r="C18">
            <v>43.3</v>
          </cell>
          <cell r="D18">
            <v>29.6</v>
          </cell>
          <cell r="E18">
            <v>41.875</v>
          </cell>
          <cell r="F18">
            <v>58</v>
          </cell>
          <cell r="G18">
            <v>18</v>
          </cell>
          <cell r="H18">
            <v>13.32</v>
          </cell>
          <cell r="J18">
            <v>37.440000000000005</v>
          </cell>
          <cell r="K18">
            <v>0</v>
          </cell>
        </row>
        <row r="19">
          <cell r="B19">
            <v>33.517391304347825</v>
          </cell>
          <cell r="C19">
            <v>42.1</v>
          </cell>
          <cell r="D19">
            <v>27.3</v>
          </cell>
          <cell r="E19">
            <v>46.173913043478258</v>
          </cell>
          <cell r="F19">
            <v>68</v>
          </cell>
          <cell r="G19">
            <v>22</v>
          </cell>
          <cell r="H19">
            <v>18.36</v>
          </cell>
          <cell r="J19">
            <v>45.72</v>
          </cell>
          <cell r="K19">
            <v>0</v>
          </cell>
        </row>
        <row r="20">
          <cell r="B20">
            <v>34.437500000000007</v>
          </cell>
          <cell r="C20">
            <v>42.3</v>
          </cell>
          <cell r="D20">
            <v>29.4</v>
          </cell>
          <cell r="E20">
            <v>38.416666666666664</v>
          </cell>
          <cell r="F20">
            <v>51</v>
          </cell>
          <cell r="G20">
            <v>20</v>
          </cell>
          <cell r="H20">
            <v>16.559999999999999</v>
          </cell>
          <cell r="J20">
            <v>44.28</v>
          </cell>
          <cell r="K20">
            <v>0</v>
          </cell>
        </row>
        <row r="21">
          <cell r="B21">
            <v>34.483333333333341</v>
          </cell>
          <cell r="C21">
            <v>41</v>
          </cell>
          <cell r="D21">
            <v>28.2</v>
          </cell>
          <cell r="E21">
            <v>37.916666666666664</v>
          </cell>
          <cell r="F21">
            <v>65</v>
          </cell>
          <cell r="G21">
            <v>22</v>
          </cell>
          <cell r="H21">
            <v>18.720000000000002</v>
          </cell>
          <cell r="J21">
            <v>47.519999999999996</v>
          </cell>
          <cell r="K21">
            <v>0</v>
          </cell>
        </row>
        <row r="22">
          <cell r="B22">
            <v>33.213043478260872</v>
          </cell>
          <cell r="C22">
            <v>42.2</v>
          </cell>
          <cell r="D22">
            <v>27.4</v>
          </cell>
          <cell r="E22">
            <v>46.304347826086953</v>
          </cell>
          <cell r="F22">
            <v>65</v>
          </cell>
          <cell r="G22">
            <v>23</v>
          </cell>
          <cell r="H22">
            <v>18.720000000000002</v>
          </cell>
          <cell r="J22">
            <v>49.680000000000007</v>
          </cell>
          <cell r="K22">
            <v>0</v>
          </cell>
        </row>
        <row r="23">
          <cell r="B23">
            <v>32.191304347826083</v>
          </cell>
          <cell r="C23">
            <v>39.299999999999997</v>
          </cell>
          <cell r="D23">
            <v>26</v>
          </cell>
          <cell r="E23">
            <v>48.347826086956523</v>
          </cell>
          <cell r="F23">
            <v>75</v>
          </cell>
          <cell r="G23">
            <v>28</v>
          </cell>
          <cell r="H23">
            <v>13.68</v>
          </cell>
          <cell r="J23">
            <v>32.4</v>
          </cell>
          <cell r="K23">
            <v>0</v>
          </cell>
        </row>
        <row r="24">
          <cell r="B24">
            <v>26.321739130434782</v>
          </cell>
          <cell r="C24">
            <v>31</v>
          </cell>
          <cell r="D24">
            <v>23.5</v>
          </cell>
          <cell r="E24">
            <v>72.304347826086953</v>
          </cell>
          <cell r="F24">
            <v>86</v>
          </cell>
          <cell r="G24">
            <v>51</v>
          </cell>
          <cell r="H24">
            <v>20.88</v>
          </cell>
          <cell r="J24">
            <v>36.72</v>
          </cell>
          <cell r="K24">
            <v>0.2</v>
          </cell>
        </row>
        <row r="25">
          <cell r="B25">
            <v>29.256521739130427</v>
          </cell>
          <cell r="C25">
            <v>37.1</v>
          </cell>
          <cell r="D25">
            <v>24</v>
          </cell>
          <cell r="E25">
            <v>61.130434782608695</v>
          </cell>
          <cell r="F25">
            <v>82</v>
          </cell>
          <cell r="G25">
            <v>31</v>
          </cell>
          <cell r="H25">
            <v>9.3600000000000012</v>
          </cell>
          <cell r="J25">
            <v>21.96</v>
          </cell>
          <cell r="K25">
            <v>0</v>
          </cell>
        </row>
        <row r="26">
          <cell r="B26">
            <v>31.608695652173907</v>
          </cell>
          <cell r="C26">
            <v>39.5</v>
          </cell>
          <cell r="D26">
            <v>27</v>
          </cell>
          <cell r="E26">
            <v>52.826086956521742</v>
          </cell>
          <cell r="F26">
            <v>72</v>
          </cell>
          <cell r="G26">
            <v>28</v>
          </cell>
          <cell r="H26">
            <v>10.44</v>
          </cell>
          <cell r="J26">
            <v>34.200000000000003</v>
          </cell>
          <cell r="K26">
            <v>0</v>
          </cell>
        </row>
        <row r="27">
          <cell r="B27">
            <v>30.969565217391306</v>
          </cell>
          <cell r="C27">
            <v>37.200000000000003</v>
          </cell>
          <cell r="D27">
            <v>28</v>
          </cell>
          <cell r="E27">
            <v>57.913043478260867</v>
          </cell>
          <cell r="F27">
            <v>72</v>
          </cell>
          <cell r="G27">
            <v>33</v>
          </cell>
          <cell r="H27">
            <v>12.96</v>
          </cell>
          <cell r="J27">
            <v>31.680000000000003</v>
          </cell>
          <cell r="K27">
            <v>0</v>
          </cell>
        </row>
        <row r="28">
          <cell r="B28">
            <v>25.785714285714285</v>
          </cell>
          <cell r="C28">
            <v>29.2</v>
          </cell>
          <cell r="D28">
            <v>23</v>
          </cell>
          <cell r="E28">
            <v>82.523809523809518</v>
          </cell>
          <cell r="F28">
            <v>92</v>
          </cell>
          <cell r="G28">
            <v>63</v>
          </cell>
          <cell r="H28">
            <v>9.3600000000000012</v>
          </cell>
          <cell r="J28">
            <v>33.840000000000003</v>
          </cell>
          <cell r="K28">
            <v>130.79999999999998</v>
          </cell>
        </row>
        <row r="29">
          <cell r="B29">
            <v>28.142105263157898</v>
          </cell>
          <cell r="C29">
            <v>33.4</v>
          </cell>
          <cell r="D29">
            <v>24.3</v>
          </cell>
          <cell r="E29">
            <v>73.315789473684205</v>
          </cell>
          <cell r="F29">
            <v>91</v>
          </cell>
          <cell r="G29">
            <v>48</v>
          </cell>
          <cell r="H29">
            <v>7.2</v>
          </cell>
          <cell r="J29">
            <v>15.48</v>
          </cell>
          <cell r="K29">
            <v>0.2</v>
          </cell>
        </row>
        <row r="30">
          <cell r="B30">
            <v>26.420833333333334</v>
          </cell>
          <cell r="C30">
            <v>30.2</v>
          </cell>
          <cell r="D30">
            <v>23.4</v>
          </cell>
          <cell r="E30">
            <v>79.416666666666671</v>
          </cell>
          <cell r="F30">
            <v>90</v>
          </cell>
          <cell r="G30">
            <v>64</v>
          </cell>
          <cell r="H30">
            <v>10.8</v>
          </cell>
          <cell r="J30">
            <v>35.64</v>
          </cell>
          <cell r="K30">
            <v>6.8</v>
          </cell>
        </row>
        <row r="31">
          <cell r="B31">
            <v>27.180000000000007</v>
          </cell>
          <cell r="C31">
            <v>33.5</v>
          </cell>
          <cell r="D31">
            <v>23.7</v>
          </cell>
          <cell r="E31">
            <v>72.8</v>
          </cell>
          <cell r="F31">
            <v>84</v>
          </cell>
          <cell r="G31">
            <v>56</v>
          </cell>
          <cell r="H31">
            <v>12.96</v>
          </cell>
          <cell r="J31">
            <v>40.32</v>
          </cell>
          <cell r="K31">
            <v>1</v>
          </cell>
        </row>
        <row r="32">
          <cell r="B32">
            <v>30.361904761904757</v>
          </cell>
          <cell r="C32">
            <v>37.1</v>
          </cell>
          <cell r="D32">
            <v>24.9</v>
          </cell>
          <cell r="E32">
            <v>61.904761904761905</v>
          </cell>
          <cell r="F32">
            <v>85</v>
          </cell>
          <cell r="G32">
            <v>37</v>
          </cell>
          <cell r="H32">
            <v>10.8</v>
          </cell>
          <cell r="J32">
            <v>28.8</v>
          </cell>
          <cell r="K32">
            <v>0</v>
          </cell>
        </row>
        <row r="33">
          <cell r="B33">
            <v>32.073684210526324</v>
          </cell>
          <cell r="C33">
            <v>38.1</v>
          </cell>
          <cell r="D33">
            <v>26.9</v>
          </cell>
          <cell r="E33">
            <v>55.210526315789473</v>
          </cell>
          <cell r="F33">
            <v>76</v>
          </cell>
          <cell r="G33">
            <v>33</v>
          </cell>
          <cell r="H33">
            <v>9.7200000000000006</v>
          </cell>
          <cell r="J33">
            <v>27</v>
          </cell>
          <cell r="K33">
            <v>0</v>
          </cell>
        </row>
        <row r="34">
          <cell r="B34">
            <v>29.604761904761908</v>
          </cell>
          <cell r="C34">
            <v>35.6</v>
          </cell>
          <cell r="D34">
            <v>23.3</v>
          </cell>
          <cell r="E34">
            <v>65.19047619047619</v>
          </cell>
          <cell r="F34">
            <v>81</v>
          </cell>
          <cell r="G34">
            <v>47</v>
          </cell>
          <cell r="H34">
            <v>24.48</v>
          </cell>
          <cell r="J34">
            <v>80.64</v>
          </cell>
          <cell r="K34">
            <v>5.2</v>
          </cell>
        </row>
      </sheetData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CostaRic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24.458333333333332</v>
          </cell>
          <cell r="C5">
            <v>33.6</v>
          </cell>
          <cell r="D5">
            <v>20.7</v>
          </cell>
          <cell r="E5">
            <v>76.958333333333329</v>
          </cell>
          <cell r="F5">
            <v>98</v>
          </cell>
          <cell r="G5">
            <v>40</v>
          </cell>
          <cell r="H5">
            <v>30.96</v>
          </cell>
          <cell r="J5">
            <v>54</v>
          </cell>
          <cell r="K5">
            <v>13.8</v>
          </cell>
        </row>
        <row r="6">
          <cell r="B6">
            <v>25.366666666666664</v>
          </cell>
          <cell r="C6">
            <v>34.5</v>
          </cell>
          <cell r="D6">
            <v>20.100000000000001</v>
          </cell>
          <cell r="E6">
            <v>72.75</v>
          </cell>
          <cell r="F6">
            <v>95</v>
          </cell>
          <cell r="G6">
            <v>34</v>
          </cell>
          <cell r="H6">
            <v>23.040000000000003</v>
          </cell>
          <cell r="J6">
            <v>31.680000000000003</v>
          </cell>
          <cell r="K6">
            <v>0.8</v>
          </cell>
        </row>
        <row r="7">
          <cell r="B7">
            <v>26.891666666666666</v>
          </cell>
          <cell r="C7">
            <v>33.299999999999997</v>
          </cell>
          <cell r="D7">
            <v>22.1</v>
          </cell>
          <cell r="E7">
            <v>67.5</v>
          </cell>
          <cell r="F7">
            <v>88</v>
          </cell>
          <cell r="G7">
            <v>46</v>
          </cell>
          <cell r="H7">
            <v>26.28</v>
          </cell>
          <cell r="J7">
            <v>79.2</v>
          </cell>
          <cell r="K7">
            <v>0.2</v>
          </cell>
        </row>
        <row r="8">
          <cell r="B8">
            <v>22.3</v>
          </cell>
          <cell r="C8">
            <v>27.9</v>
          </cell>
          <cell r="D8">
            <v>18.600000000000001</v>
          </cell>
          <cell r="E8">
            <v>68.75</v>
          </cell>
          <cell r="F8">
            <v>83</v>
          </cell>
          <cell r="G8">
            <v>40</v>
          </cell>
          <cell r="H8">
            <v>19.440000000000001</v>
          </cell>
          <cell r="J8">
            <v>36.36</v>
          </cell>
          <cell r="K8">
            <v>0</v>
          </cell>
        </row>
        <row r="9">
          <cell r="B9">
            <v>23.020833333333332</v>
          </cell>
          <cell r="C9">
            <v>32.6</v>
          </cell>
          <cell r="D9">
            <v>14.5</v>
          </cell>
          <cell r="E9">
            <v>46.75</v>
          </cell>
          <cell r="F9">
            <v>70</v>
          </cell>
          <cell r="G9">
            <v>24</v>
          </cell>
          <cell r="H9">
            <v>17.28</v>
          </cell>
          <cell r="J9">
            <v>27.36</v>
          </cell>
          <cell r="K9">
            <v>0</v>
          </cell>
        </row>
        <row r="10">
          <cell r="B10">
            <v>26.162499999999998</v>
          </cell>
          <cell r="C10">
            <v>35.200000000000003</v>
          </cell>
          <cell r="D10">
            <v>17.7</v>
          </cell>
          <cell r="E10">
            <v>42.208333333333336</v>
          </cell>
          <cell r="F10">
            <v>69</v>
          </cell>
          <cell r="G10">
            <v>17</v>
          </cell>
          <cell r="H10">
            <v>19.8</v>
          </cell>
          <cell r="J10">
            <v>30.6</v>
          </cell>
          <cell r="K10">
            <v>0</v>
          </cell>
        </row>
        <row r="11">
          <cell r="B11">
            <v>27.641666666666669</v>
          </cell>
          <cell r="C11">
            <v>36.799999999999997</v>
          </cell>
          <cell r="D11">
            <v>19.7</v>
          </cell>
          <cell r="E11">
            <v>42.875</v>
          </cell>
          <cell r="F11">
            <v>64</v>
          </cell>
          <cell r="G11">
            <v>25</v>
          </cell>
          <cell r="H11">
            <v>24.48</v>
          </cell>
          <cell r="J11">
            <v>35.64</v>
          </cell>
          <cell r="K11">
            <v>0</v>
          </cell>
        </row>
        <row r="12">
          <cell r="B12">
            <v>25.658333333333335</v>
          </cell>
          <cell r="C12">
            <v>33.6</v>
          </cell>
          <cell r="D12">
            <v>21.3</v>
          </cell>
          <cell r="E12">
            <v>68.875</v>
          </cell>
          <cell r="F12">
            <v>87</v>
          </cell>
          <cell r="G12">
            <v>44</v>
          </cell>
          <cell r="H12">
            <v>23.759999999999998</v>
          </cell>
          <cell r="J12">
            <v>50.76</v>
          </cell>
          <cell r="K12">
            <v>3.2</v>
          </cell>
        </row>
        <row r="13">
          <cell r="B13">
            <v>26.504166666666666</v>
          </cell>
          <cell r="C13">
            <v>34.700000000000003</v>
          </cell>
          <cell r="D13">
            <v>18.600000000000001</v>
          </cell>
          <cell r="E13">
            <v>58.666666666666664</v>
          </cell>
          <cell r="F13">
            <v>89</v>
          </cell>
          <cell r="G13">
            <v>29</v>
          </cell>
          <cell r="H13">
            <v>20.88</v>
          </cell>
          <cell r="J13">
            <v>34.56</v>
          </cell>
          <cell r="K13">
            <v>0</v>
          </cell>
        </row>
        <row r="14">
          <cell r="B14">
            <v>28.887499999999999</v>
          </cell>
          <cell r="C14">
            <v>36.5</v>
          </cell>
          <cell r="D14">
            <v>21.9</v>
          </cell>
          <cell r="E14">
            <v>54.041666666666664</v>
          </cell>
          <cell r="F14">
            <v>87</v>
          </cell>
          <cell r="G14">
            <v>22</v>
          </cell>
          <cell r="H14">
            <v>19.440000000000001</v>
          </cell>
          <cell r="J14">
            <v>37.800000000000004</v>
          </cell>
          <cell r="K14">
            <v>0</v>
          </cell>
        </row>
        <row r="15">
          <cell r="B15">
            <v>28.962500000000006</v>
          </cell>
          <cell r="C15">
            <v>37.299999999999997</v>
          </cell>
          <cell r="D15">
            <v>20.5</v>
          </cell>
          <cell r="E15">
            <v>44.208333333333336</v>
          </cell>
          <cell r="F15">
            <v>72</v>
          </cell>
          <cell r="G15">
            <v>21</v>
          </cell>
          <cell r="H15">
            <v>23.040000000000003</v>
          </cell>
          <cell r="J15">
            <v>42.480000000000004</v>
          </cell>
          <cell r="K15">
            <v>0</v>
          </cell>
        </row>
        <row r="16">
          <cell r="B16">
            <v>27.499999999999996</v>
          </cell>
          <cell r="C16">
            <v>35.9</v>
          </cell>
          <cell r="D16">
            <v>22.5</v>
          </cell>
          <cell r="E16">
            <v>55.166666666666664</v>
          </cell>
          <cell r="F16">
            <v>70</v>
          </cell>
          <cell r="G16">
            <v>32</v>
          </cell>
          <cell r="H16">
            <v>37.080000000000005</v>
          </cell>
          <cell r="J16">
            <v>61.2</v>
          </cell>
          <cell r="K16">
            <v>0</v>
          </cell>
        </row>
        <row r="17">
          <cell r="B17">
            <v>26.358333333333338</v>
          </cell>
          <cell r="C17">
            <v>36.799999999999997</v>
          </cell>
          <cell r="D17">
            <v>21.7</v>
          </cell>
          <cell r="E17">
            <v>65.541666666666671</v>
          </cell>
          <cell r="F17">
            <v>85</v>
          </cell>
          <cell r="G17">
            <v>30</v>
          </cell>
          <cell r="H17">
            <v>25.2</v>
          </cell>
          <cell r="J17">
            <v>56.88</v>
          </cell>
          <cell r="K17">
            <v>3.6</v>
          </cell>
        </row>
        <row r="18">
          <cell r="B18">
            <v>25.983333333333324</v>
          </cell>
          <cell r="C18">
            <v>36.1</v>
          </cell>
          <cell r="D18">
            <v>22.2</v>
          </cell>
          <cell r="E18">
            <v>65.958333333333329</v>
          </cell>
          <cell r="F18">
            <v>85</v>
          </cell>
          <cell r="G18">
            <v>31</v>
          </cell>
          <cell r="H18">
            <v>27.36</v>
          </cell>
          <cell r="J18">
            <v>63</v>
          </cell>
          <cell r="K18">
            <v>11.4</v>
          </cell>
        </row>
        <row r="19">
          <cell r="B19">
            <v>27.804166666666664</v>
          </cell>
          <cell r="C19">
            <v>35.4</v>
          </cell>
          <cell r="D19">
            <v>21.8</v>
          </cell>
          <cell r="E19">
            <v>54.333333333333336</v>
          </cell>
          <cell r="F19">
            <v>82</v>
          </cell>
          <cell r="G19">
            <v>30</v>
          </cell>
          <cell r="H19">
            <v>23.759999999999998</v>
          </cell>
          <cell r="J19">
            <v>37.440000000000005</v>
          </cell>
          <cell r="K19">
            <v>0</v>
          </cell>
        </row>
        <row r="20">
          <cell r="B20">
            <v>28.695833333333336</v>
          </cell>
          <cell r="C20">
            <v>35.5</v>
          </cell>
          <cell r="D20">
            <v>22.3</v>
          </cell>
          <cell r="E20">
            <v>49.916666666666664</v>
          </cell>
          <cell r="F20">
            <v>69</v>
          </cell>
          <cell r="G20">
            <v>31</v>
          </cell>
          <cell r="H20">
            <v>25.2</v>
          </cell>
          <cell r="J20">
            <v>37.800000000000004</v>
          </cell>
          <cell r="K20">
            <v>0</v>
          </cell>
        </row>
        <row r="21">
          <cell r="B21">
            <v>28.925000000000001</v>
          </cell>
          <cell r="C21">
            <v>36.299999999999997</v>
          </cell>
          <cell r="D21">
            <v>22.5</v>
          </cell>
          <cell r="E21">
            <v>56.958333333333336</v>
          </cell>
          <cell r="F21">
            <v>82</v>
          </cell>
          <cell r="G21">
            <v>30</v>
          </cell>
          <cell r="H21">
            <v>23.759999999999998</v>
          </cell>
          <cell r="J21">
            <v>43.92</v>
          </cell>
          <cell r="K21">
            <v>3.6</v>
          </cell>
        </row>
        <row r="22">
          <cell r="B22">
            <v>28.729166666666661</v>
          </cell>
          <cell r="C22">
            <v>35.6</v>
          </cell>
          <cell r="D22">
            <v>23.7</v>
          </cell>
          <cell r="E22">
            <v>56.333333333333336</v>
          </cell>
          <cell r="F22">
            <v>82</v>
          </cell>
          <cell r="G22">
            <v>31</v>
          </cell>
          <cell r="H22">
            <v>30.96</v>
          </cell>
          <cell r="J22">
            <v>54</v>
          </cell>
          <cell r="K22">
            <v>0</v>
          </cell>
        </row>
        <row r="23">
          <cell r="B23">
            <v>28.162499999999998</v>
          </cell>
          <cell r="C23">
            <v>34.6</v>
          </cell>
          <cell r="D23">
            <v>25</v>
          </cell>
          <cell r="E23">
            <v>60.791666666666664</v>
          </cell>
          <cell r="F23">
            <v>73</v>
          </cell>
          <cell r="G23">
            <v>41</v>
          </cell>
          <cell r="H23">
            <v>33.119999999999997</v>
          </cell>
          <cell r="J23">
            <v>62.28</v>
          </cell>
          <cell r="K23">
            <v>0</v>
          </cell>
        </row>
        <row r="24">
          <cell r="B24">
            <v>24.137499999999992</v>
          </cell>
          <cell r="C24">
            <v>31.6</v>
          </cell>
          <cell r="D24">
            <v>19.8</v>
          </cell>
          <cell r="E24">
            <v>77.083333333333329</v>
          </cell>
          <cell r="F24">
            <v>96</v>
          </cell>
          <cell r="G24">
            <v>47</v>
          </cell>
          <cell r="H24">
            <v>28.08</v>
          </cell>
          <cell r="J24">
            <v>52.56</v>
          </cell>
          <cell r="K24">
            <v>12.400000000000002</v>
          </cell>
        </row>
        <row r="25">
          <cell r="B25">
            <v>24.216666666666665</v>
          </cell>
          <cell r="C25">
            <v>34.200000000000003</v>
          </cell>
          <cell r="D25">
            <v>19.7</v>
          </cell>
          <cell r="E25">
            <v>80.291666666666671</v>
          </cell>
          <cell r="F25">
            <v>100</v>
          </cell>
          <cell r="G25">
            <v>38</v>
          </cell>
          <cell r="H25">
            <v>33.840000000000003</v>
          </cell>
          <cell r="J25">
            <v>64.44</v>
          </cell>
          <cell r="K25">
            <v>66.400000000000006</v>
          </cell>
        </row>
        <row r="26">
          <cell r="B26">
            <v>25.270833333333332</v>
          </cell>
          <cell r="C26">
            <v>33</v>
          </cell>
          <cell r="D26">
            <v>20.8</v>
          </cell>
          <cell r="E26">
            <v>75.916666666666671</v>
          </cell>
          <cell r="F26">
            <v>100</v>
          </cell>
          <cell r="G26">
            <v>42</v>
          </cell>
          <cell r="H26">
            <v>22.68</v>
          </cell>
          <cell r="J26">
            <v>33.119999999999997</v>
          </cell>
          <cell r="K26">
            <v>0</v>
          </cell>
        </row>
        <row r="27">
          <cell r="B27">
            <v>25.654166666666665</v>
          </cell>
          <cell r="C27">
            <v>30.9</v>
          </cell>
          <cell r="D27">
            <v>21.7</v>
          </cell>
          <cell r="E27">
            <v>74.958333333333329</v>
          </cell>
          <cell r="F27">
            <v>92</v>
          </cell>
          <cell r="G27">
            <v>52</v>
          </cell>
          <cell r="H27">
            <v>24.840000000000003</v>
          </cell>
          <cell r="J27">
            <v>45.72</v>
          </cell>
          <cell r="K27">
            <v>2.4000000000000004</v>
          </cell>
        </row>
        <row r="28">
          <cell r="B28">
            <v>23.500000000000004</v>
          </cell>
          <cell r="C28">
            <v>30.7</v>
          </cell>
          <cell r="D28">
            <v>20.7</v>
          </cell>
          <cell r="E28">
            <v>84.125</v>
          </cell>
          <cell r="F28">
            <v>100</v>
          </cell>
          <cell r="G28">
            <v>50</v>
          </cell>
          <cell r="H28">
            <v>19.440000000000001</v>
          </cell>
          <cell r="J28">
            <v>38.880000000000003</v>
          </cell>
          <cell r="K28">
            <v>23.2</v>
          </cell>
        </row>
        <row r="29">
          <cell r="B29">
            <v>24.262499999999999</v>
          </cell>
          <cell r="C29">
            <v>31.5</v>
          </cell>
          <cell r="D29">
            <v>19.600000000000001</v>
          </cell>
          <cell r="E29">
            <v>80.625</v>
          </cell>
          <cell r="F29">
            <v>100</v>
          </cell>
          <cell r="G29">
            <v>48</v>
          </cell>
          <cell r="H29">
            <v>21.6</v>
          </cell>
          <cell r="J29">
            <v>36</v>
          </cell>
          <cell r="K29">
            <v>3.8</v>
          </cell>
        </row>
        <row r="30">
          <cell r="B30">
            <v>23.662499999999998</v>
          </cell>
          <cell r="C30">
            <v>30.9</v>
          </cell>
          <cell r="D30">
            <v>19.5</v>
          </cell>
          <cell r="E30">
            <v>83.125</v>
          </cell>
          <cell r="F30">
            <v>99</v>
          </cell>
          <cell r="G30">
            <v>51</v>
          </cell>
          <cell r="H30">
            <v>29.16</v>
          </cell>
          <cell r="J30">
            <v>46.440000000000005</v>
          </cell>
          <cell r="K30">
            <v>4.2</v>
          </cell>
        </row>
        <row r="31">
          <cell r="B31">
            <v>24.320833333333336</v>
          </cell>
          <cell r="C31">
            <v>32.299999999999997</v>
          </cell>
          <cell r="D31">
            <v>19.2</v>
          </cell>
          <cell r="E31">
            <v>74.375</v>
          </cell>
          <cell r="F31">
            <v>98</v>
          </cell>
          <cell r="G31">
            <v>39</v>
          </cell>
          <cell r="H31">
            <v>20.16</v>
          </cell>
          <cell r="J31">
            <v>39.96</v>
          </cell>
          <cell r="K31">
            <v>0.4</v>
          </cell>
        </row>
        <row r="32">
          <cell r="B32">
            <v>25.774999999999995</v>
          </cell>
          <cell r="C32">
            <v>32.6</v>
          </cell>
          <cell r="D32">
            <v>20.6</v>
          </cell>
          <cell r="E32">
            <v>70.5</v>
          </cell>
          <cell r="F32">
            <v>91</v>
          </cell>
          <cell r="G32">
            <v>44</v>
          </cell>
          <cell r="H32">
            <v>21.240000000000002</v>
          </cell>
          <cell r="J32">
            <v>37.080000000000005</v>
          </cell>
          <cell r="K32">
            <v>0.60000000000000009</v>
          </cell>
        </row>
        <row r="33">
          <cell r="B33">
            <v>25.012499999999992</v>
          </cell>
          <cell r="C33">
            <v>30.5</v>
          </cell>
          <cell r="D33">
            <v>22.3</v>
          </cell>
          <cell r="E33">
            <v>76</v>
          </cell>
          <cell r="F33">
            <v>94</v>
          </cell>
          <cell r="G33">
            <v>51</v>
          </cell>
          <cell r="H33">
            <v>24.12</v>
          </cell>
          <cell r="J33">
            <v>39.24</v>
          </cell>
          <cell r="K33">
            <v>0</v>
          </cell>
        </row>
        <row r="34">
          <cell r="B34">
            <v>25.108333333333331</v>
          </cell>
          <cell r="C34">
            <v>31.1</v>
          </cell>
          <cell r="D34">
            <v>21.6</v>
          </cell>
          <cell r="E34">
            <v>76.833333333333329</v>
          </cell>
          <cell r="F34">
            <v>94</v>
          </cell>
          <cell r="G34">
            <v>45</v>
          </cell>
          <cell r="H34">
            <v>18.720000000000002</v>
          </cell>
          <cell r="J34">
            <v>34.56</v>
          </cell>
          <cell r="K34">
            <v>2.4000000000000004</v>
          </cell>
        </row>
      </sheetData>
      <sheetData sheetId="12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Coxim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28.122727272727275</v>
          </cell>
          <cell r="C5">
            <v>35.799999999999997</v>
          </cell>
          <cell r="D5">
            <v>24.2</v>
          </cell>
          <cell r="E5">
            <v>66.5</v>
          </cell>
          <cell r="F5">
            <v>85</v>
          </cell>
          <cell r="G5">
            <v>37</v>
          </cell>
          <cell r="H5">
            <v>16.920000000000002</v>
          </cell>
          <cell r="J5">
            <v>38.519999999999996</v>
          </cell>
          <cell r="K5">
            <v>0</v>
          </cell>
        </row>
        <row r="6">
          <cell r="B6">
            <v>28.638095238095236</v>
          </cell>
          <cell r="C6">
            <v>37.799999999999997</v>
          </cell>
          <cell r="D6">
            <v>21.3</v>
          </cell>
          <cell r="E6">
            <v>64.857142857142861</v>
          </cell>
          <cell r="F6">
            <v>97</v>
          </cell>
          <cell r="G6">
            <v>29</v>
          </cell>
          <cell r="H6">
            <v>11.16</v>
          </cell>
          <cell r="J6">
            <v>24.840000000000003</v>
          </cell>
          <cell r="K6">
            <v>0</v>
          </cell>
        </row>
        <row r="7">
          <cell r="B7">
            <v>29.821739130434786</v>
          </cell>
          <cell r="C7">
            <v>37.5</v>
          </cell>
          <cell r="D7">
            <v>23.6</v>
          </cell>
          <cell r="E7">
            <v>61.304347826086953</v>
          </cell>
          <cell r="F7">
            <v>93</v>
          </cell>
          <cell r="G7">
            <v>32</v>
          </cell>
          <cell r="H7">
            <v>27.36</v>
          </cell>
          <cell r="J7">
            <v>49.32</v>
          </cell>
          <cell r="K7">
            <v>0</v>
          </cell>
        </row>
        <row r="8">
          <cell r="B8">
            <v>25.69047619047619</v>
          </cell>
          <cell r="C8">
            <v>32.799999999999997</v>
          </cell>
          <cell r="D8">
            <v>20.2</v>
          </cell>
          <cell r="E8">
            <v>49.095238095238095</v>
          </cell>
          <cell r="F8">
            <v>79</v>
          </cell>
          <cell r="G8">
            <v>19</v>
          </cell>
          <cell r="H8">
            <v>12.24</v>
          </cell>
          <cell r="J8">
            <v>24.840000000000003</v>
          </cell>
          <cell r="K8">
            <v>0</v>
          </cell>
        </row>
        <row r="9">
          <cell r="B9">
            <v>24.900000000000002</v>
          </cell>
          <cell r="C9">
            <v>36.1</v>
          </cell>
          <cell r="D9">
            <v>13.2</v>
          </cell>
          <cell r="E9">
            <v>40.217391304347828</v>
          </cell>
          <cell r="F9">
            <v>82</v>
          </cell>
          <cell r="G9">
            <v>13</v>
          </cell>
          <cell r="H9">
            <v>11.16</v>
          </cell>
          <cell r="J9">
            <v>25.56</v>
          </cell>
          <cell r="K9">
            <v>0</v>
          </cell>
        </row>
        <row r="10">
          <cell r="B10">
            <v>28.641666666666666</v>
          </cell>
          <cell r="C10">
            <v>40.700000000000003</v>
          </cell>
          <cell r="D10">
            <v>19.2</v>
          </cell>
          <cell r="E10">
            <v>36.541666666666664</v>
          </cell>
          <cell r="F10">
            <v>62</v>
          </cell>
          <cell r="G10">
            <v>8</v>
          </cell>
          <cell r="H10">
            <v>11.520000000000001</v>
          </cell>
          <cell r="J10">
            <v>25.92</v>
          </cell>
          <cell r="K10">
            <v>0</v>
          </cell>
        </row>
        <row r="11">
          <cell r="B11">
            <v>30.668181818181814</v>
          </cell>
          <cell r="C11">
            <v>41.6</v>
          </cell>
          <cell r="D11">
            <v>20.399999999999999</v>
          </cell>
          <cell r="E11">
            <v>38.545454545454547</v>
          </cell>
          <cell r="F11">
            <v>61</v>
          </cell>
          <cell r="G11">
            <v>22</v>
          </cell>
          <cell r="H11">
            <v>14.04</v>
          </cell>
          <cell r="J11">
            <v>44.64</v>
          </cell>
          <cell r="K11">
            <v>0</v>
          </cell>
        </row>
        <row r="12">
          <cell r="B12">
            <v>31.495833333333334</v>
          </cell>
          <cell r="C12">
            <v>40.200000000000003</v>
          </cell>
          <cell r="D12">
            <v>24.5</v>
          </cell>
          <cell r="E12">
            <v>51.583333333333336</v>
          </cell>
          <cell r="F12">
            <v>85</v>
          </cell>
          <cell r="G12">
            <v>24</v>
          </cell>
          <cell r="H12">
            <v>15.120000000000001</v>
          </cell>
          <cell r="J12">
            <v>45.36</v>
          </cell>
          <cell r="K12">
            <v>1</v>
          </cell>
        </row>
        <row r="13">
          <cell r="B13">
            <v>28.525000000000002</v>
          </cell>
          <cell r="C13">
            <v>40.299999999999997</v>
          </cell>
          <cell r="D13">
            <v>21.1</v>
          </cell>
          <cell r="E13">
            <v>67.375</v>
          </cell>
          <cell r="F13">
            <v>96</v>
          </cell>
          <cell r="G13">
            <v>27</v>
          </cell>
          <cell r="H13">
            <v>13.32</v>
          </cell>
          <cell r="J13">
            <v>39.96</v>
          </cell>
          <cell r="K13">
            <v>0.8</v>
          </cell>
        </row>
        <row r="14">
          <cell r="B14">
            <v>31.830434782608698</v>
          </cell>
          <cell r="C14">
            <v>41</v>
          </cell>
          <cell r="D14">
            <v>23.7</v>
          </cell>
          <cell r="E14">
            <v>52.347826086956523</v>
          </cell>
          <cell r="F14">
            <v>82</v>
          </cell>
          <cell r="G14">
            <v>20</v>
          </cell>
          <cell r="H14">
            <v>12.96</v>
          </cell>
          <cell r="J14">
            <v>32.4</v>
          </cell>
          <cell r="K14">
            <v>0</v>
          </cell>
        </row>
        <row r="15">
          <cell r="B15">
            <v>32.217391304347821</v>
          </cell>
          <cell r="C15">
            <v>41.9</v>
          </cell>
          <cell r="D15">
            <v>23.1</v>
          </cell>
          <cell r="E15">
            <v>48.434782608695649</v>
          </cell>
          <cell r="F15">
            <v>89</v>
          </cell>
          <cell r="G15">
            <v>19</v>
          </cell>
          <cell r="H15">
            <v>17.64</v>
          </cell>
          <cell r="J15">
            <v>51.12</v>
          </cell>
          <cell r="K15">
            <v>0</v>
          </cell>
        </row>
        <row r="16">
          <cell r="B16">
            <v>32.472727272727283</v>
          </cell>
          <cell r="C16">
            <v>41.8</v>
          </cell>
          <cell r="D16">
            <v>23.6</v>
          </cell>
          <cell r="E16">
            <v>45.636363636363633</v>
          </cell>
          <cell r="F16">
            <v>77</v>
          </cell>
          <cell r="G16">
            <v>22</v>
          </cell>
          <cell r="H16">
            <v>12.6</v>
          </cell>
          <cell r="J16">
            <v>39.96</v>
          </cell>
          <cell r="K16">
            <v>0</v>
          </cell>
        </row>
        <row r="17">
          <cell r="B17">
            <v>33.226086956521748</v>
          </cell>
          <cell r="C17">
            <v>42.6</v>
          </cell>
          <cell r="D17">
            <v>24.7</v>
          </cell>
          <cell r="E17">
            <v>45.478260869565219</v>
          </cell>
          <cell r="F17">
            <v>82</v>
          </cell>
          <cell r="G17">
            <v>19</v>
          </cell>
          <cell r="H17">
            <v>15.840000000000002</v>
          </cell>
          <cell r="J17">
            <v>35.64</v>
          </cell>
          <cell r="K17">
            <v>0</v>
          </cell>
        </row>
        <row r="18">
          <cell r="B18">
            <v>30.825000000000003</v>
          </cell>
          <cell r="C18">
            <v>39.799999999999997</v>
          </cell>
          <cell r="D18">
            <v>25</v>
          </cell>
          <cell r="E18">
            <v>52.666666666666664</v>
          </cell>
          <cell r="F18">
            <v>76</v>
          </cell>
          <cell r="G18">
            <v>25</v>
          </cell>
          <cell r="H18">
            <v>15.840000000000002</v>
          </cell>
          <cell r="J18">
            <v>41.76</v>
          </cell>
          <cell r="K18">
            <v>1.8</v>
          </cell>
        </row>
        <row r="19">
          <cell r="B19">
            <v>31.286363636363639</v>
          </cell>
          <cell r="C19">
            <v>41.1</v>
          </cell>
          <cell r="D19">
            <v>23.1</v>
          </cell>
          <cell r="E19">
            <v>57.727272727272727</v>
          </cell>
          <cell r="F19">
            <v>96</v>
          </cell>
          <cell r="G19">
            <v>19</v>
          </cell>
          <cell r="H19">
            <v>17.28</v>
          </cell>
          <cell r="J19">
            <v>34.56</v>
          </cell>
          <cell r="K19">
            <v>0.2</v>
          </cell>
        </row>
        <row r="20">
          <cell r="B20">
            <v>32.882608695652173</v>
          </cell>
          <cell r="C20">
            <v>40.9</v>
          </cell>
          <cell r="D20">
            <v>23.6</v>
          </cell>
          <cell r="E20">
            <v>43.478260869565219</v>
          </cell>
          <cell r="F20">
            <v>75</v>
          </cell>
          <cell r="G20">
            <v>22</v>
          </cell>
          <cell r="H20">
            <v>16.2</v>
          </cell>
          <cell r="J20">
            <v>37.080000000000005</v>
          </cell>
          <cell r="K20">
            <v>0</v>
          </cell>
        </row>
        <row r="21">
          <cell r="B21">
            <v>33.886956521739123</v>
          </cell>
          <cell r="C21">
            <v>41.5</v>
          </cell>
          <cell r="D21">
            <v>25.8</v>
          </cell>
          <cell r="E21">
            <v>43.782608695652172</v>
          </cell>
          <cell r="F21">
            <v>77</v>
          </cell>
          <cell r="G21">
            <v>21</v>
          </cell>
          <cell r="H21">
            <v>15.48</v>
          </cell>
          <cell r="J21">
            <v>37.080000000000005</v>
          </cell>
          <cell r="K21">
            <v>0</v>
          </cell>
        </row>
        <row r="22">
          <cell r="B22">
            <v>33.44761904761905</v>
          </cell>
          <cell r="C22">
            <v>39</v>
          </cell>
          <cell r="D22">
            <v>26.6</v>
          </cell>
          <cell r="E22">
            <v>44.857142857142854</v>
          </cell>
          <cell r="F22">
            <v>71</v>
          </cell>
          <cell r="G22">
            <v>30</v>
          </cell>
          <cell r="H22">
            <v>18.36</v>
          </cell>
          <cell r="J22">
            <v>44.28</v>
          </cell>
          <cell r="K22">
            <v>0</v>
          </cell>
        </row>
        <row r="23">
          <cell r="B23">
            <v>31.726086956521737</v>
          </cell>
          <cell r="C23">
            <v>34.299999999999997</v>
          </cell>
          <cell r="D23">
            <v>27.9</v>
          </cell>
          <cell r="E23">
            <v>50.478260869565219</v>
          </cell>
          <cell r="F23">
            <v>62</v>
          </cell>
          <cell r="G23">
            <v>42</v>
          </cell>
          <cell r="H23">
            <v>19.440000000000001</v>
          </cell>
          <cell r="J23">
            <v>35.28</v>
          </cell>
          <cell r="K23">
            <v>0</v>
          </cell>
        </row>
        <row r="24">
          <cell r="B24">
            <v>26.777272727272724</v>
          </cell>
          <cell r="C24">
            <v>33.799999999999997</v>
          </cell>
          <cell r="D24">
            <v>22.1</v>
          </cell>
          <cell r="E24">
            <v>73.181818181818187</v>
          </cell>
          <cell r="F24">
            <v>97</v>
          </cell>
          <cell r="G24">
            <v>35</v>
          </cell>
          <cell r="H24">
            <v>12.24</v>
          </cell>
          <cell r="J24">
            <v>33.119999999999997</v>
          </cell>
          <cell r="K24">
            <v>54.000000000000007</v>
          </cell>
        </row>
        <row r="25">
          <cell r="B25">
            <v>29.231818181818184</v>
          </cell>
          <cell r="C25">
            <v>35.799999999999997</v>
          </cell>
          <cell r="D25">
            <v>23.4</v>
          </cell>
          <cell r="E25">
            <v>64.909090909090907</v>
          </cell>
          <cell r="F25">
            <v>91</v>
          </cell>
          <cell r="G25">
            <v>36</v>
          </cell>
          <cell r="H25">
            <v>12.96</v>
          </cell>
          <cell r="J25">
            <v>29.52</v>
          </cell>
          <cell r="K25">
            <v>0</v>
          </cell>
        </row>
        <row r="26">
          <cell r="B26">
            <v>28.854166666666668</v>
          </cell>
          <cell r="C26">
            <v>37.1</v>
          </cell>
          <cell r="D26">
            <v>23.5</v>
          </cell>
          <cell r="E26">
            <v>68.291666666666671</v>
          </cell>
          <cell r="F26">
            <v>94</v>
          </cell>
          <cell r="G26">
            <v>32</v>
          </cell>
          <cell r="H26">
            <v>15.840000000000002</v>
          </cell>
          <cell r="J26">
            <v>33.480000000000004</v>
          </cell>
          <cell r="K26">
            <v>0</v>
          </cell>
        </row>
        <row r="27">
          <cell r="B27">
            <v>29.424999999999994</v>
          </cell>
          <cell r="C27">
            <v>34.6</v>
          </cell>
          <cell r="D27">
            <v>25.6</v>
          </cell>
          <cell r="E27">
            <v>67.8</v>
          </cell>
          <cell r="F27">
            <v>89</v>
          </cell>
          <cell r="G27">
            <v>44</v>
          </cell>
          <cell r="H27">
            <v>11.16</v>
          </cell>
          <cell r="J27">
            <v>27.36</v>
          </cell>
          <cell r="K27">
            <v>0</v>
          </cell>
        </row>
        <row r="28">
          <cell r="B28">
            <v>25.804545454545451</v>
          </cell>
          <cell r="C28">
            <v>33.299999999999997</v>
          </cell>
          <cell r="D28">
            <v>23</v>
          </cell>
          <cell r="E28">
            <v>84.454545454545453</v>
          </cell>
          <cell r="F28">
            <v>97</v>
          </cell>
          <cell r="G28">
            <v>51</v>
          </cell>
          <cell r="H28">
            <v>17.28</v>
          </cell>
          <cell r="J28">
            <v>38.880000000000003</v>
          </cell>
          <cell r="K28">
            <v>27.6</v>
          </cell>
        </row>
        <row r="29">
          <cell r="B29">
            <v>26.764999999999997</v>
          </cell>
          <cell r="C29">
            <v>35.5</v>
          </cell>
          <cell r="D29">
            <v>22</v>
          </cell>
          <cell r="E29">
            <v>75.400000000000006</v>
          </cell>
          <cell r="F29">
            <v>95</v>
          </cell>
          <cell r="G29">
            <v>39</v>
          </cell>
          <cell r="H29">
            <v>12.96</v>
          </cell>
          <cell r="J29">
            <v>32.04</v>
          </cell>
          <cell r="K29">
            <v>7.8000000000000007</v>
          </cell>
        </row>
        <row r="30">
          <cell r="B30">
            <v>26.337500000000002</v>
          </cell>
          <cell r="C30">
            <v>34.5</v>
          </cell>
          <cell r="D30">
            <v>21</v>
          </cell>
          <cell r="E30">
            <v>78.333333333333329</v>
          </cell>
          <cell r="F30">
            <v>95</v>
          </cell>
          <cell r="G30">
            <v>34</v>
          </cell>
          <cell r="H30">
            <v>12.6</v>
          </cell>
          <cell r="J30">
            <v>36.36</v>
          </cell>
          <cell r="K30">
            <v>15.799999999999999</v>
          </cell>
        </row>
        <row r="31">
          <cell r="B31">
            <v>27.686363636363637</v>
          </cell>
          <cell r="C31">
            <v>34.799999999999997</v>
          </cell>
          <cell r="D31">
            <v>21.8</v>
          </cell>
          <cell r="E31">
            <v>68</v>
          </cell>
          <cell r="F31">
            <v>94</v>
          </cell>
          <cell r="G31">
            <v>35</v>
          </cell>
          <cell r="H31">
            <v>15.48</v>
          </cell>
          <cell r="J31">
            <v>35.28</v>
          </cell>
          <cell r="K31">
            <v>0.2</v>
          </cell>
        </row>
        <row r="32">
          <cell r="B32">
            <v>28.521052631578947</v>
          </cell>
          <cell r="C32">
            <v>35.9</v>
          </cell>
          <cell r="D32">
            <v>22.8</v>
          </cell>
          <cell r="E32">
            <v>71.263157894736835</v>
          </cell>
          <cell r="F32">
            <v>97</v>
          </cell>
          <cell r="G32">
            <v>39</v>
          </cell>
          <cell r="H32">
            <v>14.04</v>
          </cell>
          <cell r="J32">
            <v>29.52</v>
          </cell>
          <cell r="K32">
            <v>5</v>
          </cell>
        </row>
        <row r="33">
          <cell r="B33">
            <v>27.1</v>
          </cell>
          <cell r="C33">
            <v>34.9</v>
          </cell>
          <cell r="D33">
            <v>23.4</v>
          </cell>
          <cell r="E33">
            <v>79.650000000000006</v>
          </cell>
          <cell r="F33">
            <v>98</v>
          </cell>
          <cell r="G33">
            <v>43</v>
          </cell>
          <cell r="H33">
            <v>14.76</v>
          </cell>
          <cell r="J33">
            <v>37.800000000000004</v>
          </cell>
          <cell r="K33">
            <v>10.799999999999999</v>
          </cell>
        </row>
        <row r="34">
          <cell r="B34">
            <v>26.900000000000002</v>
          </cell>
          <cell r="C34">
            <v>31.1</v>
          </cell>
          <cell r="D34">
            <v>23.1</v>
          </cell>
          <cell r="E34">
            <v>78.63636363636364</v>
          </cell>
          <cell r="F34">
            <v>97</v>
          </cell>
          <cell r="G34">
            <v>54</v>
          </cell>
          <cell r="H34">
            <v>10.08</v>
          </cell>
          <cell r="J34">
            <v>24.12</v>
          </cell>
          <cell r="K34">
            <v>0.8</v>
          </cell>
        </row>
      </sheetData>
      <sheetData sheetId="12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Dourado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23.729166666666671</v>
          </cell>
          <cell r="C5">
            <v>28.3</v>
          </cell>
          <cell r="D5">
            <v>21.7</v>
          </cell>
          <cell r="E5">
            <v>88.375</v>
          </cell>
          <cell r="F5">
            <v>97</v>
          </cell>
          <cell r="G5">
            <v>66</v>
          </cell>
          <cell r="H5">
            <v>10.8</v>
          </cell>
          <cell r="J5">
            <v>29.16</v>
          </cell>
          <cell r="K5">
            <v>10.199999999999999</v>
          </cell>
        </row>
        <row r="6">
          <cell r="B6">
            <v>26.450000000000003</v>
          </cell>
          <cell r="C6">
            <v>34.799999999999997</v>
          </cell>
          <cell r="D6">
            <v>21.3</v>
          </cell>
          <cell r="E6">
            <v>76.166666666666671</v>
          </cell>
          <cell r="F6">
            <v>99</v>
          </cell>
          <cell r="G6">
            <v>38</v>
          </cell>
          <cell r="H6">
            <v>13.68</v>
          </cell>
          <cell r="J6">
            <v>32.04</v>
          </cell>
          <cell r="K6">
            <v>0</v>
          </cell>
        </row>
        <row r="7">
          <cell r="B7">
            <v>23.791666666666661</v>
          </cell>
          <cell r="C7">
            <v>28.2</v>
          </cell>
          <cell r="D7">
            <v>18.2</v>
          </cell>
          <cell r="E7">
            <v>76.291666666666671</v>
          </cell>
          <cell r="F7">
            <v>93</v>
          </cell>
          <cell r="G7">
            <v>62</v>
          </cell>
          <cell r="H7">
            <v>26.64</v>
          </cell>
          <cell r="J7">
            <v>58.32</v>
          </cell>
          <cell r="K7">
            <v>2</v>
          </cell>
        </row>
        <row r="8">
          <cell r="B8">
            <v>17.158333333333335</v>
          </cell>
          <cell r="C8">
            <v>24.7</v>
          </cell>
          <cell r="D8">
            <v>10.9</v>
          </cell>
          <cell r="E8">
            <v>69.166666666666671</v>
          </cell>
          <cell r="F8">
            <v>95</v>
          </cell>
          <cell r="G8">
            <v>31</v>
          </cell>
          <cell r="H8">
            <v>17.64</v>
          </cell>
          <cell r="J8">
            <v>38.159999999999997</v>
          </cell>
          <cell r="K8">
            <v>0.2</v>
          </cell>
        </row>
        <row r="9">
          <cell r="B9">
            <v>20.712500000000002</v>
          </cell>
          <cell r="C9">
            <v>29.8</v>
          </cell>
          <cell r="D9">
            <v>12.2</v>
          </cell>
          <cell r="E9">
            <v>53.458333333333336</v>
          </cell>
          <cell r="F9">
            <v>88</v>
          </cell>
          <cell r="G9">
            <v>20</v>
          </cell>
          <cell r="H9">
            <v>11.16</v>
          </cell>
          <cell r="J9">
            <v>27.720000000000002</v>
          </cell>
          <cell r="K9">
            <v>0</v>
          </cell>
        </row>
        <row r="10">
          <cell r="B10">
            <v>25.924999999999997</v>
          </cell>
          <cell r="C10">
            <v>33.799999999999997</v>
          </cell>
          <cell r="D10">
            <v>16.399999999999999</v>
          </cell>
          <cell r="E10">
            <v>38.416666666666664</v>
          </cell>
          <cell r="F10">
            <v>67</v>
          </cell>
          <cell r="G10">
            <v>20</v>
          </cell>
          <cell r="H10">
            <v>15.840000000000002</v>
          </cell>
          <cell r="J10">
            <v>24.840000000000003</v>
          </cell>
          <cell r="K10">
            <v>0</v>
          </cell>
        </row>
        <row r="11">
          <cell r="B11">
            <v>27.412499999999998</v>
          </cell>
          <cell r="C11">
            <v>35.299999999999997</v>
          </cell>
          <cell r="D11">
            <v>20.9</v>
          </cell>
          <cell r="E11">
            <v>39.166666666666664</v>
          </cell>
          <cell r="F11">
            <v>61</v>
          </cell>
          <cell r="G11">
            <v>18</v>
          </cell>
          <cell r="H11">
            <v>19.079999999999998</v>
          </cell>
          <cell r="J11">
            <v>33.840000000000003</v>
          </cell>
          <cell r="K11">
            <v>0</v>
          </cell>
        </row>
        <row r="12">
          <cell r="B12">
            <v>29.112500000000001</v>
          </cell>
          <cell r="C12">
            <v>39.200000000000003</v>
          </cell>
          <cell r="D12">
            <v>23.3</v>
          </cell>
          <cell r="E12">
            <v>47.916666666666664</v>
          </cell>
          <cell r="F12">
            <v>83</v>
          </cell>
          <cell r="G12">
            <v>27</v>
          </cell>
          <cell r="H12">
            <v>20.52</v>
          </cell>
          <cell r="J12">
            <v>45.72</v>
          </cell>
          <cell r="K12">
            <v>10.4</v>
          </cell>
        </row>
        <row r="13">
          <cell r="B13">
            <v>26.320833333333329</v>
          </cell>
          <cell r="C13">
            <v>35.200000000000003</v>
          </cell>
          <cell r="D13">
            <v>21.5</v>
          </cell>
          <cell r="E13">
            <v>69.666666666666671</v>
          </cell>
          <cell r="F13">
            <v>90</v>
          </cell>
          <cell r="G13">
            <v>40</v>
          </cell>
          <cell r="H13">
            <v>25.56</v>
          </cell>
          <cell r="J13">
            <v>50.04</v>
          </cell>
          <cell r="K13">
            <v>0</v>
          </cell>
        </row>
        <row r="14">
          <cell r="B14">
            <v>26.5</v>
          </cell>
          <cell r="C14">
            <v>36.6</v>
          </cell>
          <cell r="D14">
            <v>20.8</v>
          </cell>
          <cell r="E14">
            <v>71</v>
          </cell>
          <cell r="F14">
            <v>93</v>
          </cell>
          <cell r="G14">
            <v>37</v>
          </cell>
          <cell r="H14">
            <v>16.920000000000002</v>
          </cell>
          <cell r="J14">
            <v>37.800000000000004</v>
          </cell>
          <cell r="K14">
            <v>0.2</v>
          </cell>
        </row>
        <row r="15">
          <cell r="B15">
            <v>30.404166666666665</v>
          </cell>
          <cell r="C15">
            <v>38.4</v>
          </cell>
          <cell r="D15">
            <v>23.9</v>
          </cell>
          <cell r="E15">
            <v>51.833333333333336</v>
          </cell>
          <cell r="F15">
            <v>78</v>
          </cell>
          <cell r="G15">
            <v>24</v>
          </cell>
          <cell r="H15">
            <v>19.8</v>
          </cell>
          <cell r="J15">
            <v>49.680000000000007</v>
          </cell>
          <cell r="K15">
            <v>0</v>
          </cell>
        </row>
        <row r="16">
          <cell r="B16">
            <v>31.870833333333326</v>
          </cell>
          <cell r="C16">
            <v>39.299999999999997</v>
          </cell>
          <cell r="D16">
            <v>25.1</v>
          </cell>
          <cell r="E16">
            <v>43.5</v>
          </cell>
          <cell r="F16">
            <v>64</v>
          </cell>
          <cell r="G16">
            <v>26</v>
          </cell>
          <cell r="H16">
            <v>20.88</v>
          </cell>
          <cell r="J16">
            <v>48.96</v>
          </cell>
          <cell r="K16">
            <v>0</v>
          </cell>
        </row>
        <row r="17">
          <cell r="B17">
            <v>30.304166666666664</v>
          </cell>
          <cell r="C17">
            <v>38.5</v>
          </cell>
          <cell r="D17">
            <v>20.100000000000001</v>
          </cell>
          <cell r="E17">
            <v>53.625</v>
          </cell>
          <cell r="F17">
            <v>89</v>
          </cell>
          <cell r="G17">
            <v>27</v>
          </cell>
          <cell r="H17">
            <v>25.2</v>
          </cell>
          <cell r="J17">
            <v>106.2</v>
          </cell>
          <cell r="K17">
            <v>10.199999999999999</v>
          </cell>
        </row>
        <row r="18">
          <cell r="B18">
            <v>26.962499999999995</v>
          </cell>
          <cell r="C18">
            <v>36.5</v>
          </cell>
          <cell r="D18">
            <v>22.8</v>
          </cell>
          <cell r="E18">
            <v>72.333333333333329</v>
          </cell>
          <cell r="F18">
            <v>92</v>
          </cell>
          <cell r="G18">
            <v>33</v>
          </cell>
          <cell r="H18">
            <v>20.88</v>
          </cell>
          <cell r="J18">
            <v>45.36</v>
          </cell>
          <cell r="K18">
            <v>2.8</v>
          </cell>
        </row>
        <row r="19">
          <cell r="B19">
            <v>28.524999999999995</v>
          </cell>
          <cell r="C19">
            <v>37.1</v>
          </cell>
          <cell r="D19">
            <v>22.7</v>
          </cell>
          <cell r="E19">
            <v>64.708333333333329</v>
          </cell>
          <cell r="F19">
            <v>89</v>
          </cell>
          <cell r="G19">
            <v>31</v>
          </cell>
          <cell r="H19">
            <v>20.16</v>
          </cell>
          <cell r="J19">
            <v>40.680000000000007</v>
          </cell>
          <cell r="K19">
            <v>0</v>
          </cell>
        </row>
        <row r="20">
          <cell r="B20">
            <v>30.470833333333342</v>
          </cell>
          <cell r="C20">
            <v>37.4</v>
          </cell>
          <cell r="D20">
            <v>23.9</v>
          </cell>
          <cell r="E20">
            <v>53.416666666666664</v>
          </cell>
          <cell r="F20">
            <v>80</v>
          </cell>
          <cell r="G20">
            <v>27</v>
          </cell>
          <cell r="H20">
            <v>22.32</v>
          </cell>
          <cell r="J20">
            <v>53.28</v>
          </cell>
          <cell r="K20">
            <v>0</v>
          </cell>
        </row>
        <row r="21">
          <cell r="B21">
            <v>30.966666666666665</v>
          </cell>
          <cell r="C21">
            <v>37.299999999999997</v>
          </cell>
          <cell r="D21">
            <v>25.6</v>
          </cell>
          <cell r="E21">
            <v>49.416666666666664</v>
          </cell>
          <cell r="F21">
            <v>69</v>
          </cell>
          <cell r="G21">
            <v>30</v>
          </cell>
          <cell r="H21">
            <v>21.240000000000002</v>
          </cell>
          <cell r="J21">
            <v>54</v>
          </cell>
          <cell r="K21">
            <v>0</v>
          </cell>
        </row>
        <row r="22">
          <cell r="B22">
            <v>30.724999999999998</v>
          </cell>
          <cell r="C22">
            <v>38</v>
          </cell>
          <cell r="D22">
            <v>25.1</v>
          </cell>
          <cell r="E22">
            <v>49</v>
          </cell>
          <cell r="F22">
            <v>69</v>
          </cell>
          <cell r="G22">
            <v>24</v>
          </cell>
          <cell r="H22">
            <v>26.28</v>
          </cell>
          <cell r="J22">
            <v>64.8</v>
          </cell>
          <cell r="K22">
            <v>0</v>
          </cell>
        </row>
        <row r="23">
          <cell r="B23">
            <v>25.291666666666668</v>
          </cell>
          <cell r="C23">
            <v>29.2</v>
          </cell>
          <cell r="D23">
            <v>22.4</v>
          </cell>
          <cell r="E23">
            <v>79.541666666666671</v>
          </cell>
          <cell r="F23">
            <v>91</v>
          </cell>
          <cell r="G23">
            <v>58</v>
          </cell>
          <cell r="H23">
            <v>19.8</v>
          </cell>
          <cell r="J23">
            <v>36</v>
          </cell>
          <cell r="K23">
            <v>3.2000000000000006</v>
          </cell>
        </row>
        <row r="24">
          <cell r="B24">
            <v>25.324999999999992</v>
          </cell>
          <cell r="C24">
            <v>30</v>
          </cell>
          <cell r="D24">
            <v>22.2</v>
          </cell>
          <cell r="E24">
            <v>80.166666666666671</v>
          </cell>
          <cell r="F24">
            <v>95</v>
          </cell>
          <cell r="G24">
            <v>57</v>
          </cell>
          <cell r="H24">
            <v>11.879999999999999</v>
          </cell>
          <cell r="J24">
            <v>26.64</v>
          </cell>
          <cell r="K24">
            <v>0</v>
          </cell>
        </row>
        <row r="25">
          <cell r="B25">
            <v>27.608333333333331</v>
          </cell>
          <cell r="C25">
            <v>34.4</v>
          </cell>
          <cell r="D25">
            <v>22.3</v>
          </cell>
          <cell r="E25">
            <v>68.958333333333329</v>
          </cell>
          <cell r="F25">
            <v>90</v>
          </cell>
          <cell r="G25">
            <v>39</v>
          </cell>
          <cell r="H25">
            <v>15.840000000000002</v>
          </cell>
          <cell r="J25">
            <v>36</v>
          </cell>
          <cell r="K25">
            <v>0</v>
          </cell>
        </row>
        <row r="26">
          <cell r="B26">
            <v>28.375</v>
          </cell>
          <cell r="C26">
            <v>35.4</v>
          </cell>
          <cell r="D26">
            <v>22.4</v>
          </cell>
          <cell r="E26">
            <v>65.333333333333329</v>
          </cell>
          <cell r="F26">
            <v>89</v>
          </cell>
          <cell r="G26">
            <v>38</v>
          </cell>
          <cell r="H26">
            <v>20.16</v>
          </cell>
          <cell r="J26">
            <v>40.680000000000007</v>
          </cell>
          <cell r="K26">
            <v>0</v>
          </cell>
        </row>
        <row r="27">
          <cell r="B27">
            <v>24.858333333333334</v>
          </cell>
          <cell r="C27">
            <v>29</v>
          </cell>
          <cell r="D27">
            <v>21.6</v>
          </cell>
          <cell r="E27">
            <v>84.5</v>
          </cell>
          <cell r="F27">
            <v>99</v>
          </cell>
          <cell r="G27">
            <v>61</v>
          </cell>
          <cell r="H27">
            <v>15.840000000000002</v>
          </cell>
          <cell r="J27">
            <v>34.92</v>
          </cell>
          <cell r="K27">
            <v>26.400000000000002</v>
          </cell>
        </row>
        <row r="28">
          <cell r="B28">
            <v>23.229166666666668</v>
          </cell>
          <cell r="C28">
            <v>26.4</v>
          </cell>
          <cell r="D28">
            <v>21.9</v>
          </cell>
          <cell r="E28">
            <v>92.041666666666671</v>
          </cell>
          <cell r="F28">
            <v>98</v>
          </cell>
          <cell r="G28">
            <v>79</v>
          </cell>
          <cell r="H28">
            <v>16.2</v>
          </cell>
          <cell r="J28">
            <v>28.8</v>
          </cell>
          <cell r="K28">
            <v>1</v>
          </cell>
        </row>
        <row r="29">
          <cell r="B29">
            <v>21.633333333333329</v>
          </cell>
          <cell r="C29">
            <v>23</v>
          </cell>
          <cell r="D29">
            <v>19.8</v>
          </cell>
          <cell r="E29">
            <v>94.791666666666671</v>
          </cell>
          <cell r="F29">
            <v>98</v>
          </cell>
          <cell r="G29">
            <v>87</v>
          </cell>
          <cell r="H29">
            <v>15.48</v>
          </cell>
          <cell r="J29">
            <v>28.08</v>
          </cell>
          <cell r="K29">
            <v>12.999999999999998</v>
          </cell>
        </row>
        <row r="30">
          <cell r="B30">
            <v>20.674999999999997</v>
          </cell>
          <cell r="C30">
            <v>22.2</v>
          </cell>
          <cell r="D30">
            <v>19.2</v>
          </cell>
          <cell r="E30">
            <v>94.041666666666671</v>
          </cell>
          <cell r="F30">
            <v>99</v>
          </cell>
          <cell r="G30">
            <v>88</v>
          </cell>
          <cell r="H30">
            <v>11.879999999999999</v>
          </cell>
          <cell r="J30">
            <v>46.080000000000005</v>
          </cell>
          <cell r="K30">
            <v>22.6</v>
          </cell>
        </row>
        <row r="31">
          <cell r="B31">
            <v>23.054166666666664</v>
          </cell>
          <cell r="C31">
            <v>29.4</v>
          </cell>
          <cell r="D31">
            <v>20.3</v>
          </cell>
          <cell r="E31">
            <v>88.666666666666671</v>
          </cell>
          <cell r="F31">
            <v>99</v>
          </cell>
          <cell r="G31">
            <v>65</v>
          </cell>
          <cell r="H31">
            <v>11.16</v>
          </cell>
          <cell r="J31">
            <v>35.28</v>
          </cell>
          <cell r="K31">
            <v>18</v>
          </cell>
        </row>
        <row r="32">
          <cell r="B32">
            <v>24.287499999999998</v>
          </cell>
          <cell r="C32">
            <v>30.5</v>
          </cell>
          <cell r="D32">
            <v>20.2</v>
          </cell>
          <cell r="E32">
            <v>86.75</v>
          </cell>
          <cell r="F32">
            <v>99</v>
          </cell>
          <cell r="G32">
            <v>65</v>
          </cell>
          <cell r="H32">
            <v>17.28</v>
          </cell>
          <cell r="J32">
            <v>38.880000000000003</v>
          </cell>
          <cell r="K32">
            <v>11.400000000000002</v>
          </cell>
        </row>
        <row r="33">
          <cell r="B33">
            <v>26.533333333333331</v>
          </cell>
          <cell r="C33">
            <v>34.700000000000003</v>
          </cell>
          <cell r="D33">
            <v>21.3</v>
          </cell>
          <cell r="E33">
            <v>77.333333333333329</v>
          </cell>
          <cell r="F33">
            <v>97</v>
          </cell>
          <cell r="G33">
            <v>43</v>
          </cell>
          <cell r="H33">
            <v>21.6</v>
          </cell>
          <cell r="J33">
            <v>38.519999999999996</v>
          </cell>
          <cell r="K33">
            <v>0</v>
          </cell>
        </row>
        <row r="34">
          <cell r="B34">
            <v>26.658333333333335</v>
          </cell>
          <cell r="C34">
            <v>33.700000000000003</v>
          </cell>
          <cell r="D34">
            <v>21.1</v>
          </cell>
          <cell r="E34">
            <v>75.166666666666671</v>
          </cell>
          <cell r="F34">
            <v>98</v>
          </cell>
          <cell r="G34">
            <v>51</v>
          </cell>
          <cell r="H34">
            <v>12.96</v>
          </cell>
          <cell r="J34">
            <v>42.480000000000004</v>
          </cell>
          <cell r="K34">
            <v>6.4</v>
          </cell>
        </row>
      </sheetData>
      <sheetData sheetId="12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FátimaDoSul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24.782608695652169</v>
          </cell>
          <cell r="C5">
            <v>29.9</v>
          </cell>
          <cell r="D5">
            <v>21.2</v>
          </cell>
          <cell r="E5">
            <v>93.391304347826093</v>
          </cell>
          <cell r="F5">
            <v>100</v>
          </cell>
          <cell r="G5">
            <v>68</v>
          </cell>
          <cell r="H5">
            <v>30.96</v>
          </cell>
          <cell r="J5">
            <v>30.96</v>
          </cell>
          <cell r="K5">
            <v>15.799999999999999</v>
          </cell>
        </row>
        <row r="6">
          <cell r="B6">
            <v>26.662499999999998</v>
          </cell>
          <cell r="C6">
            <v>33.4</v>
          </cell>
          <cell r="D6">
            <v>22</v>
          </cell>
          <cell r="E6">
            <v>81.956521739130437</v>
          </cell>
          <cell r="F6">
            <v>100</v>
          </cell>
          <cell r="G6">
            <v>52</v>
          </cell>
          <cell r="H6">
            <v>36.72</v>
          </cell>
          <cell r="J6">
            <v>36.72</v>
          </cell>
          <cell r="K6">
            <v>0.4</v>
          </cell>
        </row>
        <row r="7">
          <cell r="B7">
            <v>24.737500000000008</v>
          </cell>
          <cell r="C7">
            <v>28.3</v>
          </cell>
          <cell r="D7">
            <v>20.100000000000001</v>
          </cell>
          <cell r="E7">
            <v>80</v>
          </cell>
          <cell r="F7">
            <v>97</v>
          </cell>
          <cell r="G7">
            <v>62</v>
          </cell>
          <cell r="H7">
            <v>20.52</v>
          </cell>
          <cell r="J7">
            <v>60.12</v>
          </cell>
          <cell r="K7">
            <v>0.8</v>
          </cell>
        </row>
        <row r="8">
          <cell r="B8">
            <v>18.433333333333334</v>
          </cell>
          <cell r="C8">
            <v>25.8</v>
          </cell>
          <cell r="D8">
            <v>12</v>
          </cell>
          <cell r="E8">
            <v>66.416666666666671</v>
          </cell>
          <cell r="F8">
            <v>96</v>
          </cell>
          <cell r="G8">
            <v>32</v>
          </cell>
          <cell r="H8">
            <v>17.28</v>
          </cell>
          <cell r="J8">
            <v>36</v>
          </cell>
          <cell r="K8">
            <v>0</v>
          </cell>
        </row>
        <row r="9">
          <cell r="B9">
            <v>20.6875</v>
          </cell>
          <cell r="C9">
            <v>30.8</v>
          </cell>
          <cell r="D9">
            <v>12.2</v>
          </cell>
          <cell r="E9">
            <v>59.791666666666664</v>
          </cell>
          <cell r="F9">
            <v>96</v>
          </cell>
          <cell r="G9">
            <v>22</v>
          </cell>
          <cell r="H9">
            <v>10.44</v>
          </cell>
          <cell r="J9">
            <v>32.04</v>
          </cell>
          <cell r="K9">
            <v>0</v>
          </cell>
        </row>
        <row r="10">
          <cell r="B10">
            <v>25.308333333333337</v>
          </cell>
          <cell r="C10">
            <v>34.4</v>
          </cell>
          <cell r="D10">
            <v>14.8</v>
          </cell>
          <cell r="E10">
            <v>50.875</v>
          </cell>
          <cell r="F10">
            <v>92</v>
          </cell>
          <cell r="G10">
            <v>24</v>
          </cell>
          <cell r="H10">
            <v>16.920000000000002</v>
          </cell>
          <cell r="J10">
            <v>29.880000000000003</v>
          </cell>
          <cell r="K10">
            <v>0</v>
          </cell>
        </row>
        <row r="11">
          <cell r="B11">
            <v>27.666666666666671</v>
          </cell>
          <cell r="C11">
            <v>36.5</v>
          </cell>
          <cell r="D11">
            <v>20.5</v>
          </cell>
          <cell r="E11">
            <v>42.791666666666664</v>
          </cell>
          <cell r="F11">
            <v>67</v>
          </cell>
          <cell r="G11">
            <v>22</v>
          </cell>
          <cell r="H11">
            <v>25.92</v>
          </cell>
          <cell r="J11">
            <v>38.880000000000003</v>
          </cell>
          <cell r="K11">
            <v>0</v>
          </cell>
        </row>
        <row r="12">
          <cell r="B12">
            <v>29.475000000000005</v>
          </cell>
          <cell r="C12">
            <v>39.700000000000003</v>
          </cell>
          <cell r="D12">
            <v>21.3</v>
          </cell>
          <cell r="E12">
            <v>52.541666666666664</v>
          </cell>
          <cell r="F12">
            <v>78</v>
          </cell>
          <cell r="G12">
            <v>31</v>
          </cell>
          <cell r="H12">
            <v>23.400000000000002</v>
          </cell>
          <cell r="J12">
            <v>46.080000000000005</v>
          </cell>
          <cell r="K12">
            <v>0</v>
          </cell>
        </row>
        <row r="13">
          <cell r="B13">
            <v>26.274999999999995</v>
          </cell>
          <cell r="C13">
            <v>35.5</v>
          </cell>
          <cell r="D13">
            <v>22.4</v>
          </cell>
          <cell r="E13">
            <v>75.791666666666671</v>
          </cell>
          <cell r="F13">
            <v>99</v>
          </cell>
          <cell r="G13">
            <v>45</v>
          </cell>
          <cell r="H13">
            <v>26.64</v>
          </cell>
          <cell r="J13">
            <v>45.72</v>
          </cell>
          <cell r="K13">
            <v>2.6</v>
          </cell>
        </row>
        <row r="14">
          <cell r="B14">
            <v>27.387499999999999</v>
          </cell>
          <cell r="C14">
            <v>36.700000000000003</v>
          </cell>
          <cell r="D14">
            <v>21.6</v>
          </cell>
          <cell r="E14">
            <v>77.25</v>
          </cell>
          <cell r="F14">
            <v>100</v>
          </cell>
          <cell r="G14">
            <v>44</v>
          </cell>
          <cell r="H14">
            <v>21.96</v>
          </cell>
          <cell r="J14">
            <v>34.56</v>
          </cell>
          <cell r="K14">
            <v>4.6000000000000005</v>
          </cell>
        </row>
        <row r="15">
          <cell r="B15">
            <v>30.345833333333335</v>
          </cell>
          <cell r="C15">
            <v>38.700000000000003</v>
          </cell>
          <cell r="D15">
            <v>23.6</v>
          </cell>
          <cell r="E15">
            <v>61.791666666666664</v>
          </cell>
          <cell r="F15">
            <v>98</v>
          </cell>
          <cell r="G15">
            <v>28</v>
          </cell>
          <cell r="H15">
            <v>33.480000000000004</v>
          </cell>
          <cell r="J15">
            <v>51.480000000000004</v>
          </cell>
          <cell r="K15">
            <v>0</v>
          </cell>
        </row>
        <row r="16">
          <cell r="B16">
            <v>31.500000000000004</v>
          </cell>
          <cell r="C16">
            <v>39.799999999999997</v>
          </cell>
          <cell r="D16">
            <v>23.9</v>
          </cell>
          <cell r="E16">
            <v>53.125</v>
          </cell>
          <cell r="F16">
            <v>85</v>
          </cell>
          <cell r="G16">
            <v>30</v>
          </cell>
          <cell r="H16">
            <v>33.480000000000004</v>
          </cell>
          <cell r="J16">
            <v>50.76</v>
          </cell>
          <cell r="K16">
            <v>0</v>
          </cell>
        </row>
        <row r="17">
          <cell r="B17">
            <v>30.158333333333342</v>
          </cell>
          <cell r="C17">
            <v>38.6</v>
          </cell>
          <cell r="D17">
            <v>25.5</v>
          </cell>
          <cell r="E17">
            <v>62.636363636363633</v>
          </cell>
          <cell r="F17">
            <v>84</v>
          </cell>
          <cell r="G17">
            <v>36</v>
          </cell>
          <cell r="H17">
            <v>24.840000000000003</v>
          </cell>
          <cell r="J17">
            <v>46.800000000000004</v>
          </cell>
          <cell r="K17">
            <v>3.8000000000000003</v>
          </cell>
        </row>
        <row r="18">
          <cell r="B18">
            <v>28.269565217391307</v>
          </cell>
          <cell r="C18">
            <v>37.9</v>
          </cell>
          <cell r="D18">
            <v>23.1</v>
          </cell>
          <cell r="E18">
            <v>71.347826086956516</v>
          </cell>
          <cell r="F18">
            <v>92</v>
          </cell>
          <cell r="G18">
            <v>36</v>
          </cell>
          <cell r="H18">
            <v>23.759999999999998</v>
          </cell>
          <cell r="J18">
            <v>42.12</v>
          </cell>
          <cell r="K18">
            <v>1.2</v>
          </cell>
        </row>
        <row r="19">
          <cell r="B19">
            <v>28.478260869565222</v>
          </cell>
          <cell r="C19">
            <v>38.4</v>
          </cell>
          <cell r="D19">
            <v>22.9</v>
          </cell>
          <cell r="E19">
            <v>72.173913043478265</v>
          </cell>
          <cell r="F19">
            <v>96</v>
          </cell>
          <cell r="G19">
            <v>35</v>
          </cell>
          <cell r="H19">
            <v>25.56</v>
          </cell>
          <cell r="J19">
            <v>42.12</v>
          </cell>
          <cell r="K19">
            <v>0.2</v>
          </cell>
        </row>
        <row r="20">
          <cell r="B20">
            <v>31.154166666666658</v>
          </cell>
          <cell r="C20">
            <v>39.1</v>
          </cell>
          <cell r="D20">
            <v>24.8</v>
          </cell>
          <cell r="E20">
            <v>56.083333333333336</v>
          </cell>
          <cell r="F20">
            <v>81</v>
          </cell>
          <cell r="G20">
            <v>28</v>
          </cell>
          <cell r="H20">
            <v>32.04</v>
          </cell>
          <cell r="J20">
            <v>51.12</v>
          </cell>
          <cell r="K20">
            <v>0</v>
          </cell>
        </row>
        <row r="21">
          <cell r="B21">
            <v>31.270833333333332</v>
          </cell>
          <cell r="C21">
            <v>38.700000000000003</v>
          </cell>
          <cell r="D21">
            <v>25.1</v>
          </cell>
          <cell r="E21">
            <v>52.75</v>
          </cell>
          <cell r="F21">
            <v>77</v>
          </cell>
          <cell r="G21">
            <v>33</v>
          </cell>
          <cell r="H21">
            <v>35.64</v>
          </cell>
          <cell r="J21">
            <v>54</v>
          </cell>
          <cell r="K21">
            <v>0</v>
          </cell>
        </row>
        <row r="22">
          <cell r="B22">
            <v>31.216666666666669</v>
          </cell>
          <cell r="C22">
            <v>38.200000000000003</v>
          </cell>
          <cell r="D22">
            <v>25.4</v>
          </cell>
          <cell r="E22">
            <v>55.375</v>
          </cell>
          <cell r="F22">
            <v>75</v>
          </cell>
          <cell r="G22">
            <v>31</v>
          </cell>
          <cell r="H22">
            <v>33.840000000000003</v>
          </cell>
          <cell r="J22">
            <v>50.4</v>
          </cell>
          <cell r="K22">
            <v>0</v>
          </cell>
        </row>
        <row r="23">
          <cell r="B23">
            <v>27.195652173913043</v>
          </cell>
          <cell r="C23">
            <v>32.200000000000003</v>
          </cell>
          <cell r="D23">
            <v>25.1</v>
          </cell>
          <cell r="E23">
            <v>78.913043478260875</v>
          </cell>
          <cell r="F23">
            <v>97</v>
          </cell>
          <cell r="G23">
            <v>47</v>
          </cell>
          <cell r="H23">
            <v>16.2</v>
          </cell>
          <cell r="J23">
            <v>34.56</v>
          </cell>
          <cell r="K23">
            <v>2.1999999999999997</v>
          </cell>
        </row>
        <row r="24">
          <cell r="B24">
            <v>27.004545454545461</v>
          </cell>
          <cell r="C24">
            <v>32.6</v>
          </cell>
          <cell r="D24">
            <v>23.3</v>
          </cell>
          <cell r="E24">
            <v>76.772727272727266</v>
          </cell>
          <cell r="F24">
            <v>99</v>
          </cell>
          <cell r="G24">
            <v>47</v>
          </cell>
          <cell r="H24">
            <v>19.8</v>
          </cell>
          <cell r="J24">
            <v>35.64</v>
          </cell>
          <cell r="K24">
            <v>0</v>
          </cell>
        </row>
        <row r="25">
          <cell r="B25">
            <v>28.750189393939397</v>
          </cell>
          <cell r="C25">
            <v>36.4</v>
          </cell>
          <cell r="D25">
            <v>22.7</v>
          </cell>
          <cell r="E25">
            <v>67.740530303030297</v>
          </cell>
          <cell r="F25">
            <v>99</v>
          </cell>
          <cell r="G25">
            <v>37</v>
          </cell>
          <cell r="H25">
            <v>71.28</v>
          </cell>
          <cell r="J25">
            <v>128.304</v>
          </cell>
          <cell r="K25">
            <v>0</v>
          </cell>
        </row>
        <row r="26">
          <cell r="B26">
            <v>29.233333333333334</v>
          </cell>
          <cell r="C26">
            <v>36.9</v>
          </cell>
          <cell r="D26">
            <v>22.9</v>
          </cell>
          <cell r="E26">
            <v>67.916666666666671</v>
          </cell>
          <cell r="F26">
            <v>95</v>
          </cell>
          <cell r="G26">
            <v>38</v>
          </cell>
          <cell r="J26">
            <v>47.88</v>
          </cell>
          <cell r="K26">
            <v>0</v>
          </cell>
        </row>
        <row r="27">
          <cell r="B27">
            <v>25.454166666666662</v>
          </cell>
          <cell r="C27">
            <v>29</v>
          </cell>
          <cell r="D27">
            <v>22.1</v>
          </cell>
          <cell r="E27">
            <v>86.608695652173907</v>
          </cell>
          <cell r="F27">
            <v>100</v>
          </cell>
          <cell r="G27">
            <v>69</v>
          </cell>
          <cell r="H27">
            <v>25.56</v>
          </cell>
          <cell r="J27">
            <v>41.04</v>
          </cell>
          <cell r="K27">
            <v>6.3999999999999995</v>
          </cell>
        </row>
        <row r="28">
          <cell r="B28">
            <v>23.80869565217391</v>
          </cell>
          <cell r="C28">
            <v>26.1</v>
          </cell>
          <cell r="D28">
            <v>22.6</v>
          </cell>
          <cell r="E28">
            <v>96.347826086956516</v>
          </cell>
          <cell r="F28">
            <v>100</v>
          </cell>
          <cell r="G28">
            <v>83</v>
          </cell>
          <cell r="H28">
            <v>15.840000000000002</v>
          </cell>
          <cell r="J28">
            <v>29.16</v>
          </cell>
          <cell r="K28">
            <v>10.600000000000001</v>
          </cell>
        </row>
        <row r="29">
          <cell r="B29">
            <v>21.9</v>
          </cell>
          <cell r="C29">
            <v>25.1</v>
          </cell>
          <cell r="D29">
            <v>19.600000000000001</v>
          </cell>
          <cell r="E29">
            <v>93.565217391304344</v>
          </cell>
          <cell r="F29">
            <v>100</v>
          </cell>
          <cell r="G29">
            <v>79</v>
          </cell>
          <cell r="H29">
            <v>18</v>
          </cell>
          <cell r="J29">
            <v>32.04</v>
          </cell>
          <cell r="K29">
            <v>9.6</v>
          </cell>
        </row>
        <row r="30">
          <cell r="B30">
            <v>21.983333333333331</v>
          </cell>
          <cell r="C30">
            <v>25</v>
          </cell>
          <cell r="D30">
            <v>20.2</v>
          </cell>
          <cell r="E30">
            <v>92.5</v>
          </cell>
          <cell r="F30">
            <v>99</v>
          </cell>
          <cell r="G30">
            <v>79</v>
          </cell>
          <cell r="H30">
            <v>15.840000000000002</v>
          </cell>
          <cell r="J30">
            <v>32.76</v>
          </cell>
          <cell r="K30">
            <v>3.6</v>
          </cell>
        </row>
        <row r="31">
          <cell r="B31">
            <v>24.354166666666671</v>
          </cell>
          <cell r="C31">
            <v>31.9</v>
          </cell>
          <cell r="D31">
            <v>20.8</v>
          </cell>
          <cell r="E31">
            <v>87.791666666666671</v>
          </cell>
          <cell r="F31">
            <v>100</v>
          </cell>
          <cell r="G31">
            <v>57</v>
          </cell>
          <cell r="H31">
            <v>22.68</v>
          </cell>
          <cell r="J31">
            <v>37.080000000000005</v>
          </cell>
          <cell r="K31">
            <v>0</v>
          </cell>
        </row>
        <row r="32">
          <cell r="B32">
            <v>24.3125</v>
          </cell>
          <cell r="C32">
            <v>31.5</v>
          </cell>
          <cell r="D32">
            <v>21.1</v>
          </cell>
          <cell r="E32">
            <v>92.875</v>
          </cell>
          <cell r="F32">
            <v>100</v>
          </cell>
          <cell r="G32">
            <v>66</v>
          </cell>
          <cell r="H32">
            <v>38.519999999999996</v>
          </cell>
          <cell r="J32">
            <v>63.360000000000007</v>
          </cell>
          <cell r="K32">
            <v>39.599999999999994</v>
          </cell>
        </row>
        <row r="33">
          <cell r="B33">
            <v>27.382608695652177</v>
          </cell>
          <cell r="C33">
            <v>35.299999999999997</v>
          </cell>
          <cell r="D33">
            <v>21.7</v>
          </cell>
          <cell r="E33">
            <v>81.086956521739125</v>
          </cell>
          <cell r="F33">
            <v>100</v>
          </cell>
          <cell r="G33">
            <v>48</v>
          </cell>
          <cell r="H33">
            <v>22.32</v>
          </cell>
          <cell r="J33">
            <v>38.519999999999996</v>
          </cell>
          <cell r="K33">
            <v>0.4</v>
          </cell>
        </row>
        <row r="34">
          <cell r="B34">
            <v>27.408333333333331</v>
          </cell>
          <cell r="C34">
            <v>33.9</v>
          </cell>
          <cell r="D34">
            <v>22.7</v>
          </cell>
          <cell r="E34">
            <v>80</v>
          </cell>
          <cell r="F34">
            <v>100</v>
          </cell>
          <cell r="G34">
            <v>53</v>
          </cell>
          <cell r="H34">
            <v>25.92</v>
          </cell>
          <cell r="J34">
            <v>37.440000000000005</v>
          </cell>
          <cell r="K34">
            <v>8.3999999999999986</v>
          </cell>
        </row>
      </sheetData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24.375000000000004</v>
          </cell>
          <cell r="C5">
            <v>28.8</v>
          </cell>
          <cell r="D5">
            <v>21.7</v>
          </cell>
          <cell r="E5">
            <v>83.625</v>
          </cell>
          <cell r="F5">
            <v>100</v>
          </cell>
          <cell r="G5">
            <v>64</v>
          </cell>
          <cell r="H5" t="str">
            <v>*</v>
          </cell>
          <cell r="J5">
            <v>30.96</v>
          </cell>
          <cell r="K5">
            <v>14.799999999999999</v>
          </cell>
        </row>
        <row r="6">
          <cell r="B6">
            <v>26.320833333333329</v>
          </cell>
          <cell r="C6">
            <v>34.799999999999997</v>
          </cell>
          <cell r="D6">
            <v>21.5</v>
          </cell>
          <cell r="E6">
            <v>75.958333333333329</v>
          </cell>
          <cell r="F6">
            <v>100</v>
          </cell>
          <cell r="G6">
            <v>37</v>
          </cell>
          <cell r="H6" t="str">
            <v>*</v>
          </cell>
          <cell r="J6">
            <v>25.2</v>
          </cell>
          <cell r="K6">
            <v>0.2</v>
          </cell>
        </row>
        <row r="7">
          <cell r="B7">
            <v>22.679166666666664</v>
          </cell>
          <cell r="C7">
            <v>28.3</v>
          </cell>
          <cell r="D7">
            <v>16.600000000000001</v>
          </cell>
          <cell r="E7">
            <v>74.166666666666671</v>
          </cell>
          <cell r="F7">
            <v>91</v>
          </cell>
          <cell r="G7">
            <v>57</v>
          </cell>
          <cell r="H7" t="str">
            <v>*</v>
          </cell>
          <cell r="J7">
            <v>39.6</v>
          </cell>
          <cell r="K7">
            <v>0.2</v>
          </cell>
        </row>
        <row r="8">
          <cell r="B8">
            <v>17.212499999999999</v>
          </cell>
          <cell r="C8">
            <v>25.6</v>
          </cell>
          <cell r="D8">
            <v>11.1</v>
          </cell>
          <cell r="E8">
            <v>62.416666666666664</v>
          </cell>
          <cell r="F8">
            <v>91</v>
          </cell>
          <cell r="G8">
            <v>27</v>
          </cell>
          <cell r="H8" t="str">
            <v>*</v>
          </cell>
          <cell r="J8">
            <v>13.32</v>
          </cell>
          <cell r="K8">
            <v>0</v>
          </cell>
        </row>
        <row r="9">
          <cell r="B9">
            <v>19.008333333333336</v>
          </cell>
          <cell r="C9">
            <v>30</v>
          </cell>
          <cell r="D9">
            <v>9.1999999999999993</v>
          </cell>
          <cell r="E9">
            <v>58.208333333333336</v>
          </cell>
          <cell r="F9">
            <v>94</v>
          </cell>
          <cell r="G9">
            <v>14</v>
          </cell>
          <cell r="H9" t="str">
            <v>*</v>
          </cell>
          <cell r="J9">
            <v>20.88</v>
          </cell>
          <cell r="K9">
            <v>0</v>
          </cell>
        </row>
        <row r="10">
          <cell r="B10">
            <v>23.229166666666661</v>
          </cell>
          <cell r="C10">
            <v>34.299999999999997</v>
          </cell>
          <cell r="D10">
            <v>12.2</v>
          </cell>
          <cell r="E10">
            <v>48.666666666666664</v>
          </cell>
          <cell r="F10">
            <v>86</v>
          </cell>
          <cell r="G10">
            <v>15</v>
          </cell>
          <cell r="H10" t="str">
            <v>*</v>
          </cell>
          <cell r="J10">
            <v>20.88</v>
          </cell>
          <cell r="K10">
            <v>0</v>
          </cell>
        </row>
        <row r="11">
          <cell r="B11">
            <v>25.291666666666661</v>
          </cell>
          <cell r="C11">
            <v>35.6</v>
          </cell>
          <cell r="D11">
            <v>16.399999999999999</v>
          </cell>
          <cell r="E11">
            <v>49.166666666666664</v>
          </cell>
          <cell r="F11">
            <v>81</v>
          </cell>
          <cell r="G11">
            <v>18</v>
          </cell>
          <cell r="H11" t="str">
            <v>*</v>
          </cell>
          <cell r="J11">
            <v>32.04</v>
          </cell>
          <cell r="K11">
            <v>0</v>
          </cell>
        </row>
        <row r="12">
          <cell r="B12">
            <v>26.283333333333331</v>
          </cell>
          <cell r="C12">
            <v>39</v>
          </cell>
          <cell r="D12">
            <v>17.399999999999999</v>
          </cell>
          <cell r="E12">
            <v>56.625</v>
          </cell>
          <cell r="F12">
            <v>86</v>
          </cell>
          <cell r="G12">
            <v>27</v>
          </cell>
          <cell r="H12" t="str">
            <v>*</v>
          </cell>
          <cell r="J12">
            <v>37.080000000000005</v>
          </cell>
          <cell r="K12">
            <v>0</v>
          </cell>
        </row>
        <row r="13">
          <cell r="B13">
            <v>24.724999999999994</v>
          </cell>
          <cell r="C13">
            <v>33.5</v>
          </cell>
          <cell r="D13">
            <v>21.1</v>
          </cell>
          <cell r="E13">
            <v>73.25</v>
          </cell>
          <cell r="F13">
            <v>86</v>
          </cell>
          <cell r="G13">
            <v>40</v>
          </cell>
          <cell r="H13" t="str">
            <v>*</v>
          </cell>
          <cell r="J13">
            <v>29.16</v>
          </cell>
          <cell r="K13">
            <v>0.8</v>
          </cell>
        </row>
        <row r="14">
          <cell r="B14">
            <v>25.612499999999997</v>
          </cell>
          <cell r="C14">
            <v>36.5</v>
          </cell>
          <cell r="D14">
            <v>19.399999999999999</v>
          </cell>
          <cell r="E14">
            <v>72</v>
          </cell>
          <cell r="F14">
            <v>96</v>
          </cell>
          <cell r="G14">
            <v>32</v>
          </cell>
          <cell r="H14" t="str">
            <v>*</v>
          </cell>
          <cell r="J14">
            <v>32.76</v>
          </cell>
          <cell r="K14">
            <v>3.8000000000000003</v>
          </cell>
        </row>
        <row r="15">
          <cell r="B15">
            <v>29.541666666666661</v>
          </cell>
          <cell r="C15">
            <v>38.5</v>
          </cell>
          <cell r="D15">
            <v>22.2</v>
          </cell>
          <cell r="E15">
            <v>53.5</v>
          </cell>
          <cell r="F15">
            <v>82</v>
          </cell>
          <cell r="G15">
            <v>17</v>
          </cell>
          <cell r="H15" t="str">
            <v>*</v>
          </cell>
          <cell r="J15">
            <v>42.12</v>
          </cell>
          <cell r="K15">
            <v>0</v>
          </cell>
        </row>
        <row r="16">
          <cell r="B16">
            <v>30.858333333333338</v>
          </cell>
          <cell r="C16">
            <v>39.4</v>
          </cell>
          <cell r="D16">
            <v>21.8</v>
          </cell>
          <cell r="E16">
            <v>42.916666666666664</v>
          </cell>
          <cell r="F16">
            <v>74</v>
          </cell>
          <cell r="G16">
            <v>20</v>
          </cell>
          <cell r="H16" t="str">
            <v>*</v>
          </cell>
          <cell r="J16">
            <v>44.28</v>
          </cell>
          <cell r="K16">
            <v>0</v>
          </cell>
        </row>
        <row r="17">
          <cell r="B17">
            <v>29.275000000000002</v>
          </cell>
          <cell r="C17">
            <v>36.1</v>
          </cell>
          <cell r="D17">
            <v>24.4</v>
          </cell>
          <cell r="E17">
            <v>53.75</v>
          </cell>
          <cell r="F17">
            <v>85</v>
          </cell>
          <cell r="G17">
            <v>33</v>
          </cell>
          <cell r="H17" t="str">
            <v>*</v>
          </cell>
          <cell r="J17">
            <v>32.76</v>
          </cell>
          <cell r="K17">
            <v>0</v>
          </cell>
        </row>
        <row r="18">
          <cell r="B18">
            <v>24.704166666666669</v>
          </cell>
          <cell r="C18">
            <v>30.2</v>
          </cell>
          <cell r="D18">
            <v>21.9</v>
          </cell>
          <cell r="E18">
            <v>79.541666666666671</v>
          </cell>
          <cell r="F18">
            <v>94</v>
          </cell>
          <cell r="G18">
            <v>61</v>
          </cell>
          <cell r="H18" t="str">
            <v>*</v>
          </cell>
          <cell r="J18">
            <v>25.56</v>
          </cell>
          <cell r="K18">
            <v>0</v>
          </cell>
        </row>
        <row r="19">
          <cell r="B19">
            <v>27.675000000000001</v>
          </cell>
          <cell r="C19">
            <v>37.6</v>
          </cell>
          <cell r="D19">
            <v>20.2</v>
          </cell>
          <cell r="E19">
            <v>66.5</v>
          </cell>
          <cell r="F19">
            <v>100</v>
          </cell>
          <cell r="G19">
            <v>28</v>
          </cell>
          <cell r="H19" t="str">
            <v>*</v>
          </cell>
          <cell r="J19">
            <v>38.519999999999996</v>
          </cell>
          <cell r="K19">
            <v>0</v>
          </cell>
        </row>
        <row r="20">
          <cell r="B20">
            <v>30.333333333333332</v>
          </cell>
          <cell r="C20">
            <v>37.9</v>
          </cell>
          <cell r="D20">
            <v>23</v>
          </cell>
          <cell r="E20">
            <v>47.75</v>
          </cell>
          <cell r="F20">
            <v>81</v>
          </cell>
          <cell r="G20">
            <v>23</v>
          </cell>
          <cell r="H20" t="str">
            <v>*</v>
          </cell>
          <cell r="J20">
            <v>43.56</v>
          </cell>
          <cell r="K20">
            <v>0</v>
          </cell>
        </row>
        <row r="21">
          <cell r="B21">
            <v>32.483333333333341</v>
          </cell>
          <cell r="C21">
            <v>38</v>
          </cell>
          <cell r="D21">
            <v>27.9</v>
          </cell>
          <cell r="E21">
            <v>36.75</v>
          </cell>
          <cell r="F21">
            <v>50</v>
          </cell>
          <cell r="G21">
            <v>20</v>
          </cell>
          <cell r="H21" t="str">
            <v>*</v>
          </cell>
          <cell r="J21">
            <v>39.96</v>
          </cell>
          <cell r="K21">
            <v>0</v>
          </cell>
        </row>
        <row r="22">
          <cell r="B22">
            <v>30.845833333333331</v>
          </cell>
          <cell r="C22">
            <v>39</v>
          </cell>
          <cell r="D22">
            <v>25.8</v>
          </cell>
          <cell r="E22">
            <v>43.666666666666664</v>
          </cell>
          <cell r="F22">
            <v>74</v>
          </cell>
          <cell r="G22">
            <v>23</v>
          </cell>
          <cell r="H22" t="str">
            <v>*</v>
          </cell>
          <cell r="J22">
            <v>43.92</v>
          </cell>
          <cell r="K22">
            <v>0.2</v>
          </cell>
        </row>
        <row r="23">
          <cell r="B23">
            <v>25.795833333333334</v>
          </cell>
          <cell r="C23">
            <v>31.4</v>
          </cell>
          <cell r="D23">
            <v>22.1</v>
          </cell>
          <cell r="E23">
            <v>75.666666666666671</v>
          </cell>
          <cell r="F23">
            <v>93</v>
          </cell>
          <cell r="G23">
            <v>55</v>
          </cell>
          <cell r="H23" t="str">
            <v>*</v>
          </cell>
          <cell r="J23">
            <v>16.2</v>
          </cell>
          <cell r="K23">
            <v>2.4</v>
          </cell>
        </row>
        <row r="24">
          <cell r="B24">
            <v>25.454166666666662</v>
          </cell>
          <cell r="C24">
            <v>29.4</v>
          </cell>
          <cell r="D24">
            <v>22.4</v>
          </cell>
          <cell r="E24">
            <v>77.875</v>
          </cell>
          <cell r="F24">
            <v>90</v>
          </cell>
          <cell r="G24">
            <v>55</v>
          </cell>
          <cell r="H24" t="str">
            <v>*</v>
          </cell>
          <cell r="J24">
            <v>25.92</v>
          </cell>
          <cell r="K24">
            <v>0</v>
          </cell>
        </row>
        <row r="25">
          <cell r="B25">
            <v>26.933333333333337</v>
          </cell>
          <cell r="C25">
            <v>35.799999999999997</v>
          </cell>
          <cell r="D25">
            <v>20.9</v>
          </cell>
          <cell r="E25">
            <v>68.458333333333329</v>
          </cell>
          <cell r="F25">
            <v>96</v>
          </cell>
          <cell r="G25">
            <v>33</v>
          </cell>
          <cell r="H25" t="str">
            <v>*</v>
          </cell>
          <cell r="J25">
            <v>33.480000000000004</v>
          </cell>
          <cell r="K25">
            <v>0</v>
          </cell>
        </row>
        <row r="26">
          <cell r="B26">
            <v>28.716666666666658</v>
          </cell>
          <cell r="C26">
            <v>37.5</v>
          </cell>
          <cell r="D26">
            <v>21.5</v>
          </cell>
          <cell r="E26">
            <v>60.458333333333336</v>
          </cell>
          <cell r="F26">
            <v>90</v>
          </cell>
          <cell r="G26">
            <v>28</v>
          </cell>
          <cell r="H26" t="str">
            <v>*</v>
          </cell>
          <cell r="J26">
            <v>37.080000000000005</v>
          </cell>
          <cell r="K26">
            <v>0</v>
          </cell>
        </row>
        <row r="27">
          <cell r="B27">
            <v>24.566666666666666</v>
          </cell>
          <cell r="C27">
            <v>29.2</v>
          </cell>
          <cell r="D27">
            <v>21.9</v>
          </cell>
          <cell r="E27">
            <v>79.833333333333329</v>
          </cell>
          <cell r="F27">
            <v>93</v>
          </cell>
          <cell r="G27">
            <v>56</v>
          </cell>
          <cell r="H27" t="str">
            <v>*</v>
          </cell>
          <cell r="J27">
            <v>25.92</v>
          </cell>
          <cell r="K27">
            <v>3.8000000000000007</v>
          </cell>
        </row>
        <row r="28">
          <cell r="B28">
            <v>22.570833333333336</v>
          </cell>
          <cell r="C28">
            <v>25.4</v>
          </cell>
          <cell r="D28">
            <v>21.2</v>
          </cell>
          <cell r="E28">
            <v>91.75</v>
          </cell>
          <cell r="F28">
            <v>100</v>
          </cell>
          <cell r="G28">
            <v>74</v>
          </cell>
          <cell r="H28" t="str">
            <v>*</v>
          </cell>
          <cell r="J28">
            <v>16.2</v>
          </cell>
          <cell r="K28">
            <v>1.4</v>
          </cell>
        </row>
        <row r="29">
          <cell r="B29">
            <v>20.695833333333336</v>
          </cell>
          <cell r="C29">
            <v>22.2</v>
          </cell>
          <cell r="D29">
            <v>19.8</v>
          </cell>
          <cell r="E29">
            <v>94.875</v>
          </cell>
          <cell r="F29">
            <v>100</v>
          </cell>
          <cell r="G29">
            <v>87</v>
          </cell>
          <cell r="H29" t="str">
            <v>*</v>
          </cell>
          <cell r="J29">
            <v>24.48</v>
          </cell>
          <cell r="K29">
            <v>4.8000000000000007</v>
          </cell>
        </row>
        <row r="30">
          <cell r="B30">
            <v>20.933333333333337</v>
          </cell>
          <cell r="C30">
            <v>24.6</v>
          </cell>
          <cell r="D30">
            <v>18.8</v>
          </cell>
          <cell r="E30">
            <v>92.833333333333329</v>
          </cell>
          <cell r="F30">
            <v>100</v>
          </cell>
          <cell r="G30">
            <v>77</v>
          </cell>
          <cell r="H30" t="str">
            <v>*</v>
          </cell>
          <cell r="J30">
            <v>22.68</v>
          </cell>
          <cell r="K30">
            <v>6.2000000000000011</v>
          </cell>
        </row>
        <row r="31">
          <cell r="B31">
            <v>22.820833333333329</v>
          </cell>
          <cell r="C31">
            <v>29.1</v>
          </cell>
          <cell r="D31">
            <v>20.5</v>
          </cell>
          <cell r="E31">
            <v>90.666666666666671</v>
          </cell>
          <cell r="F31">
            <v>100</v>
          </cell>
          <cell r="G31">
            <v>65</v>
          </cell>
          <cell r="H31" t="str">
            <v>*</v>
          </cell>
          <cell r="J31">
            <v>30.240000000000002</v>
          </cell>
          <cell r="K31">
            <v>4.8</v>
          </cell>
        </row>
        <row r="32">
          <cell r="B32">
            <v>22.754166666666663</v>
          </cell>
          <cell r="C32">
            <v>28</v>
          </cell>
          <cell r="D32">
            <v>20.8</v>
          </cell>
          <cell r="E32">
            <v>93.208333333333329</v>
          </cell>
          <cell r="F32">
            <v>100</v>
          </cell>
          <cell r="G32">
            <v>73</v>
          </cell>
          <cell r="H32" t="str">
            <v>*</v>
          </cell>
          <cell r="J32">
            <v>21.96</v>
          </cell>
          <cell r="K32">
            <v>41.6</v>
          </cell>
        </row>
        <row r="33">
          <cell r="B33">
            <v>26.795833333333338</v>
          </cell>
          <cell r="C33">
            <v>36.299999999999997</v>
          </cell>
          <cell r="D33">
            <v>20.3</v>
          </cell>
          <cell r="E33">
            <v>78.25</v>
          </cell>
          <cell r="F33">
            <v>100</v>
          </cell>
          <cell r="G33">
            <v>38</v>
          </cell>
          <cell r="H33" t="str">
            <v>*</v>
          </cell>
          <cell r="J33">
            <v>27</v>
          </cell>
          <cell r="K33">
            <v>0.4</v>
          </cell>
        </row>
        <row r="34">
          <cell r="B34">
            <v>25.11666666666666</v>
          </cell>
          <cell r="C34">
            <v>33</v>
          </cell>
          <cell r="D34">
            <v>20.7</v>
          </cell>
          <cell r="E34">
            <v>81.083333333333329</v>
          </cell>
          <cell r="F34">
            <v>95</v>
          </cell>
          <cell r="G34">
            <v>58</v>
          </cell>
          <cell r="H34" t="str">
            <v>*</v>
          </cell>
          <cell r="J34">
            <v>30.6</v>
          </cell>
          <cell r="K34">
            <v>12.4</v>
          </cell>
        </row>
      </sheetData>
      <sheetData sheetId="1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Iguatemi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23.108695652173918</v>
          </cell>
          <cell r="C5">
            <v>27.7</v>
          </cell>
          <cell r="D5">
            <v>21</v>
          </cell>
          <cell r="E5">
            <v>87.782608695652172</v>
          </cell>
          <cell r="F5">
            <v>96</v>
          </cell>
          <cell r="G5">
            <v>65</v>
          </cell>
          <cell r="H5">
            <v>30.6</v>
          </cell>
          <cell r="J5">
            <v>48.6</v>
          </cell>
          <cell r="K5">
            <v>18</v>
          </cell>
        </row>
        <row r="6">
          <cell r="B6">
            <v>25.660869565217393</v>
          </cell>
          <cell r="C6">
            <v>33.200000000000003</v>
          </cell>
          <cell r="D6">
            <v>21.6</v>
          </cell>
          <cell r="E6">
            <v>83.304347826086953</v>
          </cell>
          <cell r="F6">
            <v>95</v>
          </cell>
          <cell r="G6">
            <v>54</v>
          </cell>
          <cell r="H6">
            <v>26.28</v>
          </cell>
          <cell r="J6">
            <v>41.04</v>
          </cell>
          <cell r="K6">
            <v>1.8</v>
          </cell>
        </row>
        <row r="7">
          <cell r="B7">
            <v>23.025000000000002</v>
          </cell>
          <cell r="C7">
            <v>26.6</v>
          </cell>
          <cell r="D7">
            <v>17.5</v>
          </cell>
          <cell r="E7">
            <v>82.875</v>
          </cell>
          <cell r="F7">
            <v>95</v>
          </cell>
          <cell r="G7">
            <v>67</v>
          </cell>
          <cell r="H7">
            <v>27.720000000000002</v>
          </cell>
          <cell r="J7">
            <v>46.800000000000004</v>
          </cell>
          <cell r="K7">
            <v>3.8000000000000003</v>
          </cell>
        </row>
        <row r="8">
          <cell r="B8">
            <v>17.100000000000001</v>
          </cell>
          <cell r="C8">
            <v>23.7</v>
          </cell>
          <cell r="D8">
            <v>12.6</v>
          </cell>
          <cell r="E8">
            <v>66</v>
          </cell>
          <cell r="F8">
            <v>88</v>
          </cell>
          <cell r="G8">
            <v>43</v>
          </cell>
          <cell r="H8">
            <v>19.8</v>
          </cell>
          <cell r="J8">
            <v>34.92</v>
          </cell>
          <cell r="K8">
            <v>0</v>
          </cell>
        </row>
        <row r="9">
          <cell r="B9">
            <v>19.108333333333331</v>
          </cell>
          <cell r="C9">
            <v>29.8</v>
          </cell>
          <cell r="D9">
            <v>8.8000000000000007</v>
          </cell>
          <cell r="E9">
            <v>64.333333333333329</v>
          </cell>
          <cell r="F9">
            <v>96</v>
          </cell>
          <cell r="G9">
            <v>30</v>
          </cell>
          <cell r="H9">
            <v>12.24</v>
          </cell>
          <cell r="J9">
            <v>25.56</v>
          </cell>
          <cell r="K9">
            <v>0</v>
          </cell>
        </row>
        <row r="10">
          <cell r="B10">
            <v>23.029166666666669</v>
          </cell>
          <cell r="C10">
            <v>33.700000000000003</v>
          </cell>
          <cell r="D10">
            <v>12.1</v>
          </cell>
          <cell r="E10">
            <v>59.5</v>
          </cell>
          <cell r="F10">
            <v>93</v>
          </cell>
          <cell r="G10">
            <v>27</v>
          </cell>
          <cell r="H10">
            <v>22.68</v>
          </cell>
          <cell r="J10">
            <v>36</v>
          </cell>
          <cell r="K10">
            <v>0</v>
          </cell>
        </row>
        <row r="11">
          <cell r="B11">
            <v>26.179166666666671</v>
          </cell>
          <cell r="C11">
            <v>35.700000000000003</v>
          </cell>
          <cell r="D11">
            <v>17.100000000000001</v>
          </cell>
          <cell r="E11">
            <v>50.708333333333336</v>
          </cell>
          <cell r="F11">
            <v>84</v>
          </cell>
          <cell r="G11">
            <v>23</v>
          </cell>
          <cell r="H11">
            <v>26.28</v>
          </cell>
          <cell r="J11">
            <v>41.04</v>
          </cell>
          <cell r="K11">
            <v>0</v>
          </cell>
        </row>
        <row r="12">
          <cell r="B12">
            <v>28.247826086956518</v>
          </cell>
          <cell r="C12">
            <v>38.200000000000003</v>
          </cell>
          <cell r="D12">
            <v>19.2</v>
          </cell>
          <cell r="E12">
            <v>54.086956521739133</v>
          </cell>
          <cell r="F12">
            <v>80</v>
          </cell>
          <cell r="G12">
            <v>36</v>
          </cell>
          <cell r="H12">
            <v>24.48</v>
          </cell>
          <cell r="J12">
            <v>51.84</v>
          </cell>
          <cell r="K12">
            <v>0</v>
          </cell>
        </row>
        <row r="13">
          <cell r="B13">
            <v>24.483333333333334</v>
          </cell>
          <cell r="C13">
            <v>28.4</v>
          </cell>
          <cell r="D13">
            <v>22.1</v>
          </cell>
          <cell r="E13">
            <v>79.375</v>
          </cell>
          <cell r="F13">
            <v>94</v>
          </cell>
          <cell r="G13">
            <v>55</v>
          </cell>
          <cell r="H13">
            <v>21.240000000000002</v>
          </cell>
          <cell r="J13">
            <v>38.159999999999997</v>
          </cell>
          <cell r="K13">
            <v>2.6</v>
          </cell>
        </row>
        <row r="14">
          <cell r="B14">
            <v>27.86666666666666</v>
          </cell>
          <cell r="C14">
            <v>37.299999999999997</v>
          </cell>
          <cell r="D14">
            <v>19.7</v>
          </cell>
          <cell r="E14">
            <v>68.5</v>
          </cell>
          <cell r="F14">
            <v>94</v>
          </cell>
          <cell r="G14">
            <v>38</v>
          </cell>
          <cell r="H14">
            <v>27.720000000000002</v>
          </cell>
          <cell r="J14">
            <v>44.64</v>
          </cell>
          <cell r="K14">
            <v>0.2</v>
          </cell>
        </row>
        <row r="15">
          <cell r="B15">
            <v>30.939130434782609</v>
          </cell>
          <cell r="C15">
            <v>39.299999999999997</v>
          </cell>
          <cell r="D15">
            <v>23.9</v>
          </cell>
          <cell r="E15">
            <v>55.608695652173914</v>
          </cell>
          <cell r="F15">
            <v>84</v>
          </cell>
          <cell r="G15">
            <v>26</v>
          </cell>
          <cell r="H15">
            <v>28.44</v>
          </cell>
          <cell r="J15">
            <v>50.04</v>
          </cell>
          <cell r="K15">
            <v>0</v>
          </cell>
        </row>
        <row r="16">
          <cell r="B16">
            <v>30.991666666666671</v>
          </cell>
          <cell r="C16">
            <v>40.799999999999997</v>
          </cell>
          <cell r="D16">
            <v>21.5</v>
          </cell>
          <cell r="E16">
            <v>52.333333333333336</v>
          </cell>
          <cell r="F16">
            <v>83</v>
          </cell>
          <cell r="G16">
            <v>29</v>
          </cell>
          <cell r="H16">
            <v>27.720000000000002</v>
          </cell>
          <cell r="J16">
            <v>52.92</v>
          </cell>
          <cell r="K16">
            <v>0</v>
          </cell>
        </row>
        <row r="17">
          <cell r="B17">
            <v>28.533333333333342</v>
          </cell>
          <cell r="C17">
            <v>32.5</v>
          </cell>
          <cell r="D17">
            <v>25.9</v>
          </cell>
          <cell r="E17">
            <v>64.541666666666671</v>
          </cell>
          <cell r="F17">
            <v>78</v>
          </cell>
          <cell r="G17">
            <v>50</v>
          </cell>
          <cell r="H17">
            <v>21.96</v>
          </cell>
          <cell r="J17">
            <v>41.4</v>
          </cell>
          <cell r="K17">
            <v>0</v>
          </cell>
        </row>
        <row r="18">
          <cell r="B18">
            <v>24.675000000000008</v>
          </cell>
          <cell r="C18">
            <v>27.9</v>
          </cell>
          <cell r="D18">
            <v>22.2</v>
          </cell>
          <cell r="E18">
            <v>80.625</v>
          </cell>
          <cell r="F18">
            <v>94</v>
          </cell>
          <cell r="G18">
            <v>70</v>
          </cell>
          <cell r="H18">
            <v>32.4</v>
          </cell>
          <cell r="J18">
            <v>50.04</v>
          </cell>
          <cell r="K18">
            <v>4</v>
          </cell>
        </row>
        <row r="19">
          <cell r="B19">
            <v>27.970833333333331</v>
          </cell>
          <cell r="C19">
            <v>37.700000000000003</v>
          </cell>
          <cell r="D19">
            <v>21.1</v>
          </cell>
          <cell r="E19">
            <v>70.083333333333329</v>
          </cell>
          <cell r="F19">
            <v>92</v>
          </cell>
          <cell r="G19">
            <v>37</v>
          </cell>
          <cell r="H19">
            <v>27</v>
          </cell>
          <cell r="J19">
            <v>41.76</v>
          </cell>
          <cell r="K19">
            <v>0.2</v>
          </cell>
        </row>
        <row r="20">
          <cell r="B20">
            <v>30.912499999999998</v>
          </cell>
          <cell r="C20">
            <v>37.299999999999997</v>
          </cell>
          <cell r="D20">
            <v>25.7</v>
          </cell>
          <cell r="E20">
            <v>56.583333333333336</v>
          </cell>
          <cell r="F20">
            <v>76</v>
          </cell>
          <cell r="G20">
            <v>37</v>
          </cell>
          <cell r="H20">
            <v>26.28</v>
          </cell>
          <cell r="J20">
            <v>45.72</v>
          </cell>
          <cell r="K20">
            <v>0</v>
          </cell>
        </row>
        <row r="21">
          <cell r="B21">
            <v>32.31666666666667</v>
          </cell>
          <cell r="C21">
            <v>38.799999999999997</v>
          </cell>
          <cell r="D21">
            <v>27.5</v>
          </cell>
          <cell r="F21">
            <v>61</v>
          </cell>
          <cell r="G21">
            <v>32</v>
          </cell>
          <cell r="H21">
            <v>32.04</v>
          </cell>
          <cell r="J21">
            <v>51.480000000000004</v>
          </cell>
          <cell r="K21">
            <v>0</v>
          </cell>
        </row>
        <row r="22">
          <cell r="B22">
            <v>29.741666666666664</v>
          </cell>
          <cell r="C22">
            <v>39.299999999999997</v>
          </cell>
          <cell r="D22">
            <v>24.2</v>
          </cell>
          <cell r="E22">
            <v>56.458333333333336</v>
          </cell>
          <cell r="F22">
            <v>72</v>
          </cell>
          <cell r="G22">
            <v>29</v>
          </cell>
          <cell r="H22">
            <v>28.44</v>
          </cell>
          <cell r="J22">
            <v>55.080000000000005</v>
          </cell>
          <cell r="K22">
            <v>0</v>
          </cell>
        </row>
        <row r="23">
          <cell r="B23">
            <v>25.454166666666666</v>
          </cell>
          <cell r="C23">
            <v>30.1</v>
          </cell>
          <cell r="D23">
            <v>21.7</v>
          </cell>
          <cell r="E23">
            <v>81.75</v>
          </cell>
          <cell r="F23">
            <v>96</v>
          </cell>
          <cell r="G23">
            <v>65</v>
          </cell>
          <cell r="H23">
            <v>16.559999999999999</v>
          </cell>
          <cell r="J23">
            <v>43.92</v>
          </cell>
          <cell r="K23">
            <v>18.799999999999997</v>
          </cell>
        </row>
        <row r="24">
          <cell r="B24">
            <v>25.104166666666671</v>
          </cell>
          <cell r="C24">
            <v>27.2</v>
          </cell>
          <cell r="D24">
            <v>23.5</v>
          </cell>
          <cell r="E24">
            <v>82.5</v>
          </cell>
          <cell r="F24">
            <v>92</v>
          </cell>
          <cell r="G24">
            <v>72</v>
          </cell>
          <cell r="H24">
            <v>28.8</v>
          </cell>
          <cell r="J24">
            <v>38.519999999999996</v>
          </cell>
          <cell r="K24">
            <v>0</v>
          </cell>
        </row>
        <row r="25">
          <cell r="B25">
            <v>26.933333333333334</v>
          </cell>
          <cell r="C25">
            <v>35</v>
          </cell>
          <cell r="D25">
            <v>21.5</v>
          </cell>
          <cell r="E25">
            <v>75.125</v>
          </cell>
          <cell r="F25">
            <v>93</v>
          </cell>
          <cell r="G25">
            <v>46</v>
          </cell>
          <cell r="H25">
            <v>24.12</v>
          </cell>
          <cell r="J25">
            <v>47.16</v>
          </cell>
          <cell r="K25">
            <v>0</v>
          </cell>
        </row>
        <row r="26">
          <cell r="B26">
            <v>28.441666666666674</v>
          </cell>
          <cell r="C26">
            <v>37</v>
          </cell>
          <cell r="D26">
            <v>23.8</v>
          </cell>
          <cell r="E26">
            <v>69.833333333333329</v>
          </cell>
          <cell r="F26">
            <v>87</v>
          </cell>
          <cell r="G26">
            <v>39</v>
          </cell>
          <cell r="H26">
            <v>24.12</v>
          </cell>
          <cell r="J26">
            <v>51.480000000000004</v>
          </cell>
          <cell r="K26">
            <v>1</v>
          </cell>
        </row>
        <row r="27">
          <cell r="B27">
            <v>22.987499999999997</v>
          </cell>
          <cell r="C27">
            <v>27.6</v>
          </cell>
          <cell r="D27">
            <v>21.2</v>
          </cell>
          <cell r="E27">
            <v>91.208333333333329</v>
          </cell>
          <cell r="F27">
            <v>97</v>
          </cell>
          <cell r="G27">
            <v>70</v>
          </cell>
          <cell r="H27">
            <v>23.759999999999998</v>
          </cell>
          <cell r="J27">
            <v>41.76</v>
          </cell>
          <cell r="K27">
            <v>68.2</v>
          </cell>
        </row>
        <row r="28">
          <cell r="B28">
            <v>23.262499999999999</v>
          </cell>
          <cell r="C28">
            <v>27.9</v>
          </cell>
          <cell r="D28">
            <v>21.4</v>
          </cell>
          <cell r="E28">
            <v>91.375</v>
          </cell>
          <cell r="F28">
            <v>98</v>
          </cell>
          <cell r="G28">
            <v>68</v>
          </cell>
          <cell r="H28">
            <v>15.840000000000002</v>
          </cell>
          <cell r="J28">
            <v>32.76</v>
          </cell>
          <cell r="K28">
            <v>2.4000000000000004</v>
          </cell>
        </row>
        <row r="29">
          <cell r="B29">
            <v>20.956521739130434</v>
          </cell>
          <cell r="C29">
            <v>22.4</v>
          </cell>
          <cell r="D29">
            <v>19.5</v>
          </cell>
          <cell r="E29">
            <v>85.347826086956516</v>
          </cell>
          <cell r="F29">
            <v>94</v>
          </cell>
          <cell r="G29">
            <v>74</v>
          </cell>
          <cell r="H29">
            <v>20.88</v>
          </cell>
          <cell r="J29">
            <v>36</v>
          </cell>
          <cell r="K29">
            <v>0.2</v>
          </cell>
        </row>
        <row r="30">
          <cell r="B30">
            <v>20.883333333333333</v>
          </cell>
          <cell r="C30">
            <v>23.6</v>
          </cell>
          <cell r="D30">
            <v>18.899999999999999</v>
          </cell>
          <cell r="E30">
            <v>90.083333333333329</v>
          </cell>
          <cell r="F30">
            <v>94</v>
          </cell>
          <cell r="G30">
            <v>81</v>
          </cell>
          <cell r="H30">
            <v>18</v>
          </cell>
          <cell r="J30">
            <v>30.240000000000002</v>
          </cell>
          <cell r="K30">
            <v>4.5999999999999996</v>
          </cell>
        </row>
        <row r="31">
          <cell r="B31">
            <v>22.829166666666669</v>
          </cell>
          <cell r="C31">
            <v>26.7</v>
          </cell>
          <cell r="D31">
            <v>21.2</v>
          </cell>
          <cell r="E31">
            <v>90.958333333333329</v>
          </cell>
          <cell r="F31">
            <v>96</v>
          </cell>
          <cell r="G31">
            <v>80</v>
          </cell>
          <cell r="H31">
            <v>21.96</v>
          </cell>
          <cell r="J31">
            <v>32.4</v>
          </cell>
          <cell r="K31">
            <v>9.8000000000000007</v>
          </cell>
        </row>
        <row r="32">
          <cell r="B32">
            <v>22.970833333333328</v>
          </cell>
          <cell r="C32">
            <v>27.9</v>
          </cell>
          <cell r="D32">
            <v>20.6</v>
          </cell>
          <cell r="E32">
            <v>90.083333333333329</v>
          </cell>
          <cell r="F32">
            <v>97</v>
          </cell>
          <cell r="G32">
            <v>63</v>
          </cell>
          <cell r="H32">
            <v>17.64</v>
          </cell>
          <cell r="J32">
            <v>29.16</v>
          </cell>
          <cell r="K32">
            <v>28.8</v>
          </cell>
        </row>
        <row r="33">
          <cell r="B33">
            <v>26.220833333333335</v>
          </cell>
          <cell r="C33">
            <v>35.6</v>
          </cell>
          <cell r="D33">
            <v>21.7</v>
          </cell>
          <cell r="E33">
            <v>81.625</v>
          </cell>
          <cell r="F33">
            <v>96</v>
          </cell>
          <cell r="G33">
            <v>49</v>
          </cell>
          <cell r="H33">
            <v>16.920000000000002</v>
          </cell>
          <cell r="J33">
            <v>33.119999999999997</v>
          </cell>
          <cell r="K33">
            <v>0</v>
          </cell>
        </row>
        <row r="34">
          <cell r="B34">
            <v>26.849999999999998</v>
          </cell>
          <cell r="C34">
            <v>36</v>
          </cell>
          <cell r="D34">
            <v>23</v>
          </cell>
          <cell r="E34">
            <v>75.75</v>
          </cell>
          <cell r="F34">
            <v>92</v>
          </cell>
          <cell r="G34">
            <v>44</v>
          </cell>
          <cell r="H34">
            <v>18.720000000000002</v>
          </cell>
          <cell r="J34">
            <v>37.800000000000004</v>
          </cell>
          <cell r="K34">
            <v>7.8</v>
          </cell>
        </row>
      </sheetData>
      <sheetData sheetId="12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Itaporã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24.583333333333332</v>
          </cell>
          <cell r="C5">
            <v>29.3</v>
          </cell>
          <cell r="D5">
            <v>21.7</v>
          </cell>
          <cell r="E5">
            <v>91.958333333333329</v>
          </cell>
          <cell r="F5">
            <v>100</v>
          </cell>
          <cell r="G5">
            <v>60</v>
          </cell>
          <cell r="H5">
            <v>11.879999999999999</v>
          </cell>
          <cell r="J5">
            <v>36.72</v>
          </cell>
          <cell r="K5">
            <v>24.799999999999997</v>
          </cell>
        </row>
        <row r="6">
          <cell r="B6">
            <v>26.975000000000005</v>
          </cell>
          <cell r="C6">
            <v>34.799999999999997</v>
          </cell>
          <cell r="D6">
            <v>21.8</v>
          </cell>
          <cell r="E6">
            <v>78.958333333333329</v>
          </cell>
          <cell r="F6">
            <v>100</v>
          </cell>
          <cell r="G6">
            <v>45</v>
          </cell>
          <cell r="H6">
            <v>17.28</v>
          </cell>
          <cell r="J6">
            <v>31.680000000000003</v>
          </cell>
          <cell r="K6">
            <v>0</v>
          </cell>
        </row>
        <row r="7">
          <cell r="B7">
            <v>24.608333333333334</v>
          </cell>
          <cell r="C7">
            <v>29.5</v>
          </cell>
          <cell r="D7">
            <v>19.600000000000001</v>
          </cell>
          <cell r="E7">
            <v>77.916666666666671</v>
          </cell>
          <cell r="F7">
            <v>100</v>
          </cell>
          <cell r="G7">
            <v>61</v>
          </cell>
          <cell r="H7">
            <v>27.720000000000002</v>
          </cell>
          <cell r="J7">
            <v>55.440000000000005</v>
          </cell>
          <cell r="K7">
            <v>3.6000000000000005</v>
          </cell>
        </row>
        <row r="8">
          <cell r="B8">
            <v>18.6875</v>
          </cell>
          <cell r="C8">
            <v>26.3</v>
          </cell>
          <cell r="D8">
            <v>12.3</v>
          </cell>
          <cell r="E8">
            <v>66.416666666666671</v>
          </cell>
          <cell r="F8">
            <v>100</v>
          </cell>
          <cell r="G8">
            <v>27</v>
          </cell>
          <cell r="H8">
            <v>13.32</v>
          </cell>
          <cell r="J8">
            <v>32.76</v>
          </cell>
          <cell r="K8">
            <v>0</v>
          </cell>
        </row>
        <row r="9">
          <cell r="B9">
            <v>21.683333333333334</v>
          </cell>
          <cell r="C9">
            <v>30.6</v>
          </cell>
          <cell r="D9">
            <v>12.8</v>
          </cell>
          <cell r="E9">
            <v>52.708333333333336</v>
          </cell>
          <cell r="F9">
            <v>89</v>
          </cell>
          <cell r="G9">
            <v>21</v>
          </cell>
          <cell r="H9">
            <v>9</v>
          </cell>
          <cell r="J9">
            <v>25.92</v>
          </cell>
          <cell r="K9">
            <v>0</v>
          </cell>
        </row>
        <row r="10">
          <cell r="B10">
            <v>26.008695652173909</v>
          </cell>
          <cell r="C10">
            <v>34.700000000000003</v>
          </cell>
          <cell r="D10">
            <v>15.1</v>
          </cell>
          <cell r="E10">
            <v>44.478260869565219</v>
          </cell>
          <cell r="F10">
            <v>82</v>
          </cell>
          <cell r="G10">
            <v>23</v>
          </cell>
          <cell r="H10">
            <v>10.8</v>
          </cell>
          <cell r="J10">
            <v>25.2</v>
          </cell>
          <cell r="K10">
            <v>0</v>
          </cell>
        </row>
        <row r="11">
          <cell r="B11">
            <v>27.070833333333336</v>
          </cell>
          <cell r="C11">
            <v>35.799999999999997</v>
          </cell>
          <cell r="D11">
            <v>19.3</v>
          </cell>
          <cell r="E11">
            <v>44.958333333333336</v>
          </cell>
          <cell r="F11">
            <v>64</v>
          </cell>
          <cell r="G11">
            <v>22</v>
          </cell>
          <cell r="H11">
            <v>15.840000000000002</v>
          </cell>
          <cell r="J11">
            <v>34.56</v>
          </cell>
          <cell r="K11">
            <v>0</v>
          </cell>
        </row>
        <row r="12">
          <cell r="B12">
            <v>28.866666666666664</v>
          </cell>
          <cell r="C12">
            <v>38.5</v>
          </cell>
          <cell r="D12">
            <v>21</v>
          </cell>
          <cell r="E12">
            <v>53.291666666666664</v>
          </cell>
          <cell r="F12">
            <v>98</v>
          </cell>
          <cell r="G12">
            <v>35</v>
          </cell>
          <cell r="H12">
            <v>18.720000000000002</v>
          </cell>
          <cell r="J12">
            <v>72.360000000000014</v>
          </cell>
          <cell r="K12">
            <v>23.2</v>
          </cell>
        </row>
        <row r="13">
          <cell r="B13">
            <v>26.400000000000002</v>
          </cell>
          <cell r="C13">
            <v>35.299999999999997</v>
          </cell>
          <cell r="D13">
            <v>22.4</v>
          </cell>
          <cell r="E13">
            <v>76.958333333333329</v>
          </cell>
          <cell r="F13">
            <v>98</v>
          </cell>
          <cell r="G13">
            <v>46</v>
          </cell>
          <cell r="H13">
            <v>23.759999999999998</v>
          </cell>
          <cell r="J13">
            <v>49.32</v>
          </cell>
          <cell r="K13">
            <v>1</v>
          </cell>
        </row>
        <row r="14">
          <cell r="B14">
            <v>27.004166666666666</v>
          </cell>
          <cell r="C14">
            <v>36.6</v>
          </cell>
          <cell r="D14">
            <v>21.6</v>
          </cell>
          <cell r="E14">
            <v>77</v>
          </cell>
          <cell r="F14">
            <v>100</v>
          </cell>
          <cell r="G14">
            <v>41</v>
          </cell>
          <cell r="H14">
            <v>17.64</v>
          </cell>
          <cell r="J14">
            <v>46.080000000000005</v>
          </cell>
          <cell r="K14">
            <v>10.6</v>
          </cell>
        </row>
        <row r="15">
          <cell r="B15">
            <v>30.150000000000006</v>
          </cell>
          <cell r="C15">
            <v>37.6</v>
          </cell>
          <cell r="D15">
            <v>24.2</v>
          </cell>
          <cell r="E15">
            <v>59.041666666666664</v>
          </cell>
          <cell r="F15">
            <v>86</v>
          </cell>
          <cell r="G15">
            <v>29</v>
          </cell>
          <cell r="H15">
            <v>26.64</v>
          </cell>
          <cell r="J15">
            <v>53.64</v>
          </cell>
          <cell r="K15">
            <v>0</v>
          </cell>
        </row>
        <row r="16">
          <cell r="B16">
            <v>31.370833333333337</v>
          </cell>
          <cell r="C16">
            <v>38.799999999999997</v>
          </cell>
          <cell r="D16">
            <v>23.9</v>
          </cell>
          <cell r="E16">
            <v>51.416666666666664</v>
          </cell>
          <cell r="F16">
            <v>80</v>
          </cell>
          <cell r="G16">
            <v>30</v>
          </cell>
          <cell r="H16">
            <v>30.6</v>
          </cell>
          <cell r="J16">
            <v>51.480000000000004</v>
          </cell>
          <cell r="K16">
            <v>0</v>
          </cell>
        </row>
        <row r="17">
          <cell r="B17">
            <v>30.620833333333334</v>
          </cell>
          <cell r="C17">
            <v>38.1</v>
          </cell>
          <cell r="D17">
            <v>26.2</v>
          </cell>
          <cell r="E17">
            <v>58.333333333333336</v>
          </cell>
          <cell r="F17">
            <v>78</v>
          </cell>
          <cell r="G17">
            <v>34</v>
          </cell>
          <cell r="H17">
            <v>19.8</v>
          </cell>
          <cell r="J17">
            <v>42.12</v>
          </cell>
          <cell r="K17">
            <v>0</v>
          </cell>
        </row>
        <row r="18">
          <cell r="B18">
            <v>28.55416666666666</v>
          </cell>
          <cell r="C18">
            <v>37.200000000000003</v>
          </cell>
          <cell r="D18">
            <v>23.5</v>
          </cell>
          <cell r="E18">
            <v>69.25</v>
          </cell>
          <cell r="F18">
            <v>91</v>
          </cell>
          <cell r="G18">
            <v>37</v>
          </cell>
          <cell r="H18">
            <v>22.32</v>
          </cell>
          <cell r="J18">
            <v>45.72</v>
          </cell>
          <cell r="K18">
            <v>0</v>
          </cell>
        </row>
        <row r="19">
          <cell r="B19">
            <v>29.154166666666669</v>
          </cell>
          <cell r="C19">
            <v>37.5</v>
          </cell>
          <cell r="D19">
            <v>23.1</v>
          </cell>
          <cell r="E19">
            <v>68.583333333333329</v>
          </cell>
          <cell r="F19">
            <v>97</v>
          </cell>
          <cell r="G19">
            <v>36</v>
          </cell>
          <cell r="H19">
            <v>20.88</v>
          </cell>
          <cell r="J19">
            <v>45.72</v>
          </cell>
          <cell r="K19">
            <v>0</v>
          </cell>
        </row>
        <row r="20">
          <cell r="B20">
            <v>30.791666666666668</v>
          </cell>
          <cell r="C20">
            <v>37.4</v>
          </cell>
          <cell r="D20">
            <v>24.3</v>
          </cell>
          <cell r="E20">
            <v>57.75</v>
          </cell>
          <cell r="F20">
            <v>84</v>
          </cell>
          <cell r="G20">
            <v>34</v>
          </cell>
          <cell r="H20">
            <v>24.12</v>
          </cell>
          <cell r="J20">
            <v>58.32</v>
          </cell>
          <cell r="K20">
            <v>0</v>
          </cell>
        </row>
        <row r="21">
          <cell r="B21">
            <v>31.537499999999994</v>
          </cell>
          <cell r="C21">
            <v>37.6</v>
          </cell>
          <cell r="D21">
            <v>25.7</v>
          </cell>
          <cell r="E21">
            <v>51</v>
          </cell>
          <cell r="F21">
            <v>71</v>
          </cell>
          <cell r="G21">
            <v>33</v>
          </cell>
          <cell r="H21">
            <v>26.28</v>
          </cell>
          <cell r="J21">
            <v>53.28</v>
          </cell>
          <cell r="K21">
            <v>0</v>
          </cell>
        </row>
        <row r="22">
          <cell r="B22">
            <v>31.212499999999995</v>
          </cell>
          <cell r="C22">
            <v>37.799999999999997</v>
          </cell>
          <cell r="D22">
            <v>25</v>
          </cell>
          <cell r="E22">
            <v>52.916666666666664</v>
          </cell>
          <cell r="F22">
            <v>76</v>
          </cell>
          <cell r="G22">
            <v>32</v>
          </cell>
          <cell r="H22">
            <v>30.6</v>
          </cell>
          <cell r="J22">
            <v>57.6</v>
          </cell>
          <cell r="K22">
            <v>0</v>
          </cell>
        </row>
        <row r="23">
          <cell r="B23">
            <v>26.191666666666663</v>
          </cell>
          <cell r="C23">
            <v>33.700000000000003</v>
          </cell>
          <cell r="D23">
            <v>23.1</v>
          </cell>
          <cell r="E23">
            <v>82.958333333333329</v>
          </cell>
          <cell r="F23">
            <v>100</v>
          </cell>
          <cell r="G23">
            <v>39</v>
          </cell>
          <cell r="H23">
            <v>18</v>
          </cell>
          <cell r="J23">
            <v>50.76</v>
          </cell>
          <cell r="K23">
            <v>12.6</v>
          </cell>
        </row>
        <row r="24">
          <cell r="B24">
            <v>26.221739130434788</v>
          </cell>
          <cell r="C24">
            <v>31.4</v>
          </cell>
          <cell r="D24">
            <v>22.9</v>
          </cell>
          <cell r="E24">
            <v>83.217391304347828</v>
          </cell>
          <cell r="F24">
            <v>100</v>
          </cell>
          <cell r="G24">
            <v>56</v>
          </cell>
          <cell r="H24">
            <v>11.16</v>
          </cell>
          <cell r="J24">
            <v>26.64</v>
          </cell>
          <cell r="K24">
            <v>0</v>
          </cell>
        </row>
        <row r="25">
          <cell r="B25">
            <v>27.879166666666663</v>
          </cell>
          <cell r="C25">
            <v>34.200000000000003</v>
          </cell>
          <cell r="D25">
            <v>22.7</v>
          </cell>
          <cell r="E25">
            <v>74.875</v>
          </cell>
          <cell r="F25">
            <v>100</v>
          </cell>
          <cell r="G25">
            <v>45</v>
          </cell>
          <cell r="H25">
            <v>12.96</v>
          </cell>
          <cell r="J25">
            <v>29.52</v>
          </cell>
          <cell r="K25">
            <v>0</v>
          </cell>
        </row>
        <row r="26">
          <cell r="B26">
            <v>28.820833333333336</v>
          </cell>
          <cell r="C26">
            <v>35.799999999999997</v>
          </cell>
          <cell r="D26">
            <v>23.1</v>
          </cell>
          <cell r="E26">
            <v>70.083333333333329</v>
          </cell>
          <cell r="F26">
            <v>96</v>
          </cell>
          <cell r="G26">
            <v>43</v>
          </cell>
          <cell r="H26">
            <v>19.8</v>
          </cell>
          <cell r="J26">
            <v>47.88</v>
          </cell>
          <cell r="K26">
            <v>0</v>
          </cell>
        </row>
        <row r="27">
          <cell r="B27">
            <v>25.587500000000002</v>
          </cell>
          <cell r="C27">
            <v>29.4</v>
          </cell>
          <cell r="D27">
            <v>22.6</v>
          </cell>
          <cell r="E27">
            <v>88.25</v>
          </cell>
          <cell r="F27">
            <v>100</v>
          </cell>
          <cell r="G27">
            <v>64</v>
          </cell>
          <cell r="H27">
            <v>16.2</v>
          </cell>
          <cell r="J27">
            <v>38.519999999999996</v>
          </cell>
          <cell r="K27">
            <v>13.999999999999998</v>
          </cell>
        </row>
        <row r="28">
          <cell r="B28">
            <v>24.25</v>
          </cell>
          <cell r="C28">
            <v>28.4</v>
          </cell>
          <cell r="D28">
            <v>22.7</v>
          </cell>
          <cell r="E28">
            <v>95.333333333333329</v>
          </cell>
          <cell r="F28">
            <v>100</v>
          </cell>
          <cell r="G28">
            <v>75</v>
          </cell>
          <cell r="H28">
            <v>14.4</v>
          </cell>
          <cell r="J28">
            <v>27.720000000000002</v>
          </cell>
          <cell r="K28">
            <v>2</v>
          </cell>
        </row>
        <row r="29">
          <cell r="B29">
            <v>22.650000000000002</v>
          </cell>
          <cell r="C29">
            <v>25.5</v>
          </cell>
          <cell r="D29">
            <v>20.7</v>
          </cell>
          <cell r="E29">
            <v>97</v>
          </cell>
          <cell r="F29">
            <v>100</v>
          </cell>
          <cell r="G29">
            <v>84</v>
          </cell>
          <cell r="H29">
            <v>13.32</v>
          </cell>
          <cell r="J29">
            <v>25.92</v>
          </cell>
          <cell r="K29">
            <v>12.799999999999997</v>
          </cell>
        </row>
        <row r="30">
          <cell r="B30">
            <v>21.537500000000005</v>
          </cell>
          <cell r="C30">
            <v>23.7</v>
          </cell>
          <cell r="D30">
            <v>20.100000000000001</v>
          </cell>
          <cell r="E30">
            <v>97.875</v>
          </cell>
          <cell r="F30">
            <v>100</v>
          </cell>
          <cell r="G30">
            <v>85</v>
          </cell>
          <cell r="H30">
            <v>15.120000000000001</v>
          </cell>
          <cell r="J30">
            <v>33.480000000000004</v>
          </cell>
          <cell r="K30">
            <v>21.4</v>
          </cell>
        </row>
        <row r="31">
          <cell r="B31">
            <v>24.373913043478268</v>
          </cell>
          <cell r="C31">
            <v>31.9</v>
          </cell>
          <cell r="D31">
            <v>21</v>
          </cell>
          <cell r="E31">
            <v>89.782608695652172</v>
          </cell>
          <cell r="F31">
            <v>100</v>
          </cell>
          <cell r="G31">
            <v>57</v>
          </cell>
          <cell r="H31">
            <v>15.48</v>
          </cell>
          <cell r="J31">
            <v>31.680000000000003</v>
          </cell>
          <cell r="K31">
            <v>22.599999999999998</v>
          </cell>
        </row>
        <row r="32">
          <cell r="B32">
            <v>24.904347826086958</v>
          </cell>
          <cell r="C32">
            <v>32.700000000000003</v>
          </cell>
          <cell r="D32">
            <v>20.8</v>
          </cell>
          <cell r="E32">
            <v>89.739130434782609</v>
          </cell>
          <cell r="F32">
            <v>100</v>
          </cell>
          <cell r="G32">
            <v>63</v>
          </cell>
          <cell r="H32">
            <v>16.920000000000002</v>
          </cell>
          <cell r="J32">
            <v>48.24</v>
          </cell>
          <cell r="K32">
            <v>17.2</v>
          </cell>
        </row>
        <row r="33">
          <cell r="B33">
            <v>27.3391304347826</v>
          </cell>
          <cell r="C33">
            <v>35.9</v>
          </cell>
          <cell r="D33">
            <v>21.5</v>
          </cell>
          <cell r="E33">
            <v>80.478260869565219</v>
          </cell>
          <cell r="F33">
            <v>100</v>
          </cell>
          <cell r="G33">
            <v>46</v>
          </cell>
          <cell r="H33">
            <v>16.2</v>
          </cell>
          <cell r="J33">
            <v>34.92</v>
          </cell>
          <cell r="K33">
            <v>34.92</v>
          </cell>
        </row>
        <row r="34">
          <cell r="B34">
            <v>27.321739130434782</v>
          </cell>
          <cell r="C34">
            <v>35.1</v>
          </cell>
          <cell r="D34">
            <v>22.4</v>
          </cell>
          <cell r="E34">
            <v>80.173913043478265</v>
          </cell>
          <cell r="F34">
            <v>100</v>
          </cell>
          <cell r="G34">
            <v>52</v>
          </cell>
          <cell r="H34">
            <v>15.120000000000001</v>
          </cell>
          <cell r="J34">
            <v>30.240000000000002</v>
          </cell>
          <cell r="K34">
            <v>7.2</v>
          </cell>
        </row>
      </sheetData>
      <sheetData sheetId="12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Itaquiraí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23.870833333333334</v>
          </cell>
          <cell r="C5">
            <v>28</v>
          </cell>
          <cell r="D5">
            <v>21.8</v>
          </cell>
          <cell r="E5">
            <v>85.454545454545453</v>
          </cell>
          <cell r="F5">
            <v>100</v>
          </cell>
          <cell r="G5">
            <v>72</v>
          </cell>
          <cell r="H5">
            <v>11.16</v>
          </cell>
          <cell r="J5">
            <v>25.2</v>
          </cell>
          <cell r="K5">
            <v>29.199999999999996</v>
          </cell>
        </row>
        <row r="6">
          <cell r="B6">
            <v>25.108333333333334</v>
          </cell>
          <cell r="C6">
            <v>29.9</v>
          </cell>
          <cell r="D6">
            <v>22.1</v>
          </cell>
          <cell r="E6">
            <v>77.909090909090907</v>
          </cell>
          <cell r="F6">
            <v>100</v>
          </cell>
          <cell r="G6">
            <v>71</v>
          </cell>
          <cell r="H6">
            <v>17.64</v>
          </cell>
          <cell r="J6">
            <v>40.32</v>
          </cell>
          <cell r="K6">
            <v>0.2</v>
          </cell>
        </row>
        <row r="7">
          <cell r="B7">
            <v>23.512499999999992</v>
          </cell>
          <cell r="C7">
            <v>26.8</v>
          </cell>
          <cell r="D7">
            <v>18.3</v>
          </cell>
          <cell r="E7">
            <v>82.869565217391298</v>
          </cell>
          <cell r="F7">
            <v>100</v>
          </cell>
          <cell r="G7">
            <v>67</v>
          </cell>
          <cell r="H7">
            <v>23.400000000000002</v>
          </cell>
          <cell r="J7">
            <v>48.96</v>
          </cell>
          <cell r="K7">
            <v>1.2</v>
          </cell>
        </row>
        <row r="8">
          <cell r="B8">
            <v>16.649999999999999</v>
          </cell>
          <cell r="C8">
            <v>23</v>
          </cell>
          <cell r="D8">
            <v>11.9</v>
          </cell>
          <cell r="E8">
            <v>72.375</v>
          </cell>
          <cell r="F8">
            <v>93</v>
          </cell>
          <cell r="G8">
            <v>49</v>
          </cell>
          <cell r="H8">
            <v>12.96</v>
          </cell>
          <cell r="J8">
            <v>29.880000000000003</v>
          </cell>
          <cell r="K8">
            <v>0</v>
          </cell>
        </row>
        <row r="9">
          <cell r="B9">
            <v>19.187499999999996</v>
          </cell>
          <cell r="C9">
            <v>28.5</v>
          </cell>
          <cell r="D9">
            <v>10.4</v>
          </cell>
          <cell r="E9">
            <v>59.65</v>
          </cell>
          <cell r="F9">
            <v>100</v>
          </cell>
          <cell r="G9">
            <v>24</v>
          </cell>
          <cell r="H9">
            <v>9.7200000000000006</v>
          </cell>
          <cell r="J9">
            <v>19.8</v>
          </cell>
          <cell r="K9">
            <v>0</v>
          </cell>
        </row>
        <row r="10">
          <cell r="B10">
            <v>23.783333333333335</v>
          </cell>
          <cell r="C10">
            <v>31.6</v>
          </cell>
          <cell r="D10">
            <v>14.8</v>
          </cell>
          <cell r="E10">
            <v>56.291666666666664</v>
          </cell>
          <cell r="F10">
            <v>87</v>
          </cell>
          <cell r="G10">
            <v>29</v>
          </cell>
          <cell r="H10">
            <v>13.32</v>
          </cell>
          <cell r="J10">
            <v>27.720000000000002</v>
          </cell>
          <cell r="K10">
            <v>0</v>
          </cell>
        </row>
        <row r="11">
          <cell r="B11">
            <v>25.608333333333334</v>
          </cell>
          <cell r="C11">
            <v>33.200000000000003</v>
          </cell>
          <cell r="D11">
            <v>17.8</v>
          </cell>
          <cell r="E11">
            <v>53.208333333333336</v>
          </cell>
          <cell r="F11">
            <v>80</v>
          </cell>
          <cell r="G11">
            <v>25</v>
          </cell>
          <cell r="H11">
            <v>15.840000000000002</v>
          </cell>
          <cell r="J11">
            <v>34.200000000000003</v>
          </cell>
          <cell r="K11">
            <v>0</v>
          </cell>
        </row>
        <row r="12">
          <cell r="B12">
            <v>27.824999999999999</v>
          </cell>
          <cell r="C12">
            <v>37.1</v>
          </cell>
          <cell r="D12">
            <v>20.3</v>
          </cell>
          <cell r="E12">
            <v>58.458333333333336</v>
          </cell>
          <cell r="F12">
            <v>81</v>
          </cell>
          <cell r="G12">
            <v>35</v>
          </cell>
          <cell r="H12">
            <v>15.840000000000002</v>
          </cell>
          <cell r="J12">
            <v>32.76</v>
          </cell>
          <cell r="K12">
            <v>0</v>
          </cell>
        </row>
        <row r="13">
          <cell r="B13">
            <v>25.104166666666668</v>
          </cell>
          <cell r="C13">
            <v>29.5</v>
          </cell>
          <cell r="D13">
            <v>22.1</v>
          </cell>
          <cell r="E13">
            <v>77.090909090909093</v>
          </cell>
          <cell r="F13">
            <v>100</v>
          </cell>
          <cell r="G13">
            <v>58</v>
          </cell>
          <cell r="H13">
            <v>27.720000000000002</v>
          </cell>
          <cell r="J13">
            <v>45.36</v>
          </cell>
          <cell r="K13">
            <v>4.8</v>
          </cell>
        </row>
        <row r="14">
          <cell r="B14">
            <v>26.350000000000005</v>
          </cell>
          <cell r="C14">
            <v>35.299999999999997</v>
          </cell>
          <cell r="D14">
            <v>20.2</v>
          </cell>
          <cell r="E14">
            <v>73.80952380952381</v>
          </cell>
          <cell r="F14">
            <v>100</v>
          </cell>
          <cell r="G14">
            <v>43</v>
          </cell>
          <cell r="H14">
            <v>19.079999999999998</v>
          </cell>
          <cell r="J14">
            <v>50.4</v>
          </cell>
          <cell r="K14">
            <v>3</v>
          </cell>
        </row>
        <row r="15">
          <cell r="B15">
            <v>30.195833333333336</v>
          </cell>
          <cell r="C15">
            <v>37.6</v>
          </cell>
          <cell r="D15">
            <v>23.4</v>
          </cell>
          <cell r="E15">
            <v>56.041666666666664</v>
          </cell>
          <cell r="F15">
            <v>83</v>
          </cell>
          <cell r="G15">
            <v>26</v>
          </cell>
          <cell r="H15">
            <v>20.52</v>
          </cell>
          <cell r="J15">
            <v>51.84</v>
          </cell>
          <cell r="K15">
            <v>0.2</v>
          </cell>
        </row>
        <row r="16">
          <cell r="B16">
            <v>31.587499999999995</v>
          </cell>
          <cell r="C16">
            <v>38.6</v>
          </cell>
          <cell r="D16">
            <v>25.3</v>
          </cell>
          <cell r="E16">
            <v>46.958333333333336</v>
          </cell>
          <cell r="F16">
            <v>68</v>
          </cell>
          <cell r="G16">
            <v>28</v>
          </cell>
          <cell r="H16">
            <v>23.759999999999998</v>
          </cell>
          <cell r="J16">
            <v>54</v>
          </cell>
          <cell r="K16">
            <v>0</v>
          </cell>
        </row>
        <row r="17">
          <cell r="B17">
            <v>29.104166666666671</v>
          </cell>
          <cell r="C17">
            <v>32.799999999999997</v>
          </cell>
          <cell r="D17">
            <v>25.9</v>
          </cell>
          <cell r="E17">
            <v>61.916666666666664</v>
          </cell>
          <cell r="F17">
            <v>82</v>
          </cell>
          <cell r="G17">
            <v>44</v>
          </cell>
          <cell r="H17">
            <v>15.48</v>
          </cell>
          <cell r="J17">
            <v>34.56</v>
          </cell>
          <cell r="K17">
            <v>0</v>
          </cell>
        </row>
        <row r="18">
          <cell r="B18">
            <v>24.354166666666671</v>
          </cell>
          <cell r="C18">
            <v>27.5</v>
          </cell>
          <cell r="D18">
            <v>22.4</v>
          </cell>
          <cell r="E18">
            <v>82.478260869565219</v>
          </cell>
          <cell r="F18">
            <v>100</v>
          </cell>
          <cell r="G18">
            <v>72</v>
          </cell>
          <cell r="H18">
            <v>30.6</v>
          </cell>
          <cell r="J18">
            <v>50.04</v>
          </cell>
          <cell r="K18">
            <v>2.4000000000000004</v>
          </cell>
        </row>
        <row r="19">
          <cell r="B19">
            <v>27.816666666666674</v>
          </cell>
          <cell r="C19">
            <v>36.9</v>
          </cell>
          <cell r="D19">
            <v>21.9</v>
          </cell>
          <cell r="E19">
            <v>66.263157894736835</v>
          </cell>
          <cell r="F19">
            <v>100</v>
          </cell>
          <cell r="G19">
            <v>35</v>
          </cell>
          <cell r="H19">
            <v>17.64</v>
          </cell>
          <cell r="J19">
            <v>39.6</v>
          </cell>
          <cell r="K19">
            <v>0</v>
          </cell>
        </row>
        <row r="20">
          <cell r="B20">
            <v>30.808333333333334</v>
          </cell>
          <cell r="C20">
            <v>36.799999999999997</v>
          </cell>
          <cell r="D20">
            <v>25.8</v>
          </cell>
          <cell r="E20">
            <v>54.833333333333336</v>
          </cell>
          <cell r="F20">
            <v>76</v>
          </cell>
          <cell r="G20">
            <v>30</v>
          </cell>
          <cell r="H20">
            <v>23.040000000000003</v>
          </cell>
          <cell r="J20">
            <v>48.24</v>
          </cell>
          <cell r="K20">
            <v>0</v>
          </cell>
        </row>
        <row r="21">
          <cell r="B21">
            <v>32.220833333333339</v>
          </cell>
          <cell r="C21">
            <v>38.200000000000003</v>
          </cell>
          <cell r="D21">
            <v>27.5</v>
          </cell>
          <cell r="E21">
            <v>46.125</v>
          </cell>
          <cell r="F21">
            <v>62</v>
          </cell>
          <cell r="G21">
            <v>29</v>
          </cell>
          <cell r="H21">
            <v>25.92</v>
          </cell>
          <cell r="J21">
            <v>60.480000000000004</v>
          </cell>
          <cell r="K21">
            <v>0</v>
          </cell>
        </row>
        <row r="22">
          <cell r="B22">
            <v>30.895833333333329</v>
          </cell>
          <cell r="C22">
            <v>37.9</v>
          </cell>
          <cell r="D22">
            <v>26.3</v>
          </cell>
          <cell r="E22">
            <v>52.916666666666664</v>
          </cell>
          <cell r="F22">
            <v>79</v>
          </cell>
          <cell r="G22">
            <v>28</v>
          </cell>
          <cell r="H22">
            <v>21.96</v>
          </cell>
          <cell r="J22">
            <v>47.88</v>
          </cell>
          <cell r="K22">
            <v>0</v>
          </cell>
        </row>
        <row r="23">
          <cell r="B23">
            <v>25.329166666666669</v>
          </cell>
          <cell r="C23">
            <v>29.3</v>
          </cell>
          <cell r="D23">
            <v>22.1</v>
          </cell>
          <cell r="E23">
            <v>80.882352941176464</v>
          </cell>
          <cell r="F23">
            <v>100</v>
          </cell>
          <cell r="G23">
            <v>67</v>
          </cell>
          <cell r="H23">
            <v>16.920000000000002</v>
          </cell>
          <cell r="J23">
            <v>37.440000000000005</v>
          </cell>
          <cell r="K23">
            <v>4</v>
          </cell>
        </row>
        <row r="24">
          <cell r="B24">
            <v>24.579166666666669</v>
          </cell>
          <cell r="C24">
            <v>27.3</v>
          </cell>
          <cell r="D24">
            <v>22.9</v>
          </cell>
          <cell r="E24">
            <v>84.166666666666671</v>
          </cell>
          <cell r="F24">
            <v>100</v>
          </cell>
          <cell r="G24">
            <v>71</v>
          </cell>
          <cell r="H24">
            <v>15.120000000000001</v>
          </cell>
          <cell r="J24">
            <v>32.76</v>
          </cell>
          <cell r="K24">
            <v>0</v>
          </cell>
        </row>
        <row r="25">
          <cell r="B25">
            <v>26.175000000000001</v>
          </cell>
          <cell r="C25">
            <v>34.1</v>
          </cell>
          <cell r="D25">
            <v>21.8</v>
          </cell>
          <cell r="E25">
            <v>76.61904761904762</v>
          </cell>
          <cell r="F25">
            <v>100</v>
          </cell>
          <cell r="G25">
            <v>50</v>
          </cell>
          <cell r="H25">
            <v>15.120000000000001</v>
          </cell>
          <cell r="J25">
            <v>40.32</v>
          </cell>
          <cell r="K25">
            <v>1.6</v>
          </cell>
        </row>
        <row r="26">
          <cell r="B26">
            <v>28.745833333333334</v>
          </cell>
          <cell r="C26">
            <v>36.9</v>
          </cell>
          <cell r="D26">
            <v>22.9</v>
          </cell>
          <cell r="E26">
            <v>66.739130434782609</v>
          </cell>
          <cell r="F26">
            <v>100</v>
          </cell>
          <cell r="G26">
            <v>35</v>
          </cell>
          <cell r="H26">
            <v>18.720000000000002</v>
          </cell>
          <cell r="J26">
            <v>43.92</v>
          </cell>
          <cell r="K26">
            <v>0</v>
          </cell>
        </row>
        <row r="27">
          <cell r="B27">
            <v>23.19583333333334</v>
          </cell>
          <cell r="C27">
            <v>28.2</v>
          </cell>
          <cell r="D27">
            <v>20.8</v>
          </cell>
          <cell r="E27">
            <v>87.285714285714292</v>
          </cell>
          <cell r="F27">
            <v>96</v>
          </cell>
          <cell r="G27">
            <v>71</v>
          </cell>
          <cell r="H27">
            <v>22.32</v>
          </cell>
          <cell r="J27">
            <v>38.880000000000003</v>
          </cell>
          <cell r="K27">
            <v>46</v>
          </cell>
        </row>
        <row r="28">
          <cell r="B28">
            <v>23.129166666666663</v>
          </cell>
          <cell r="C28">
            <v>26.7</v>
          </cell>
          <cell r="D28">
            <v>21.5</v>
          </cell>
          <cell r="E28">
            <v>80.571428571428569</v>
          </cell>
          <cell r="F28">
            <v>100</v>
          </cell>
          <cell r="G28">
            <v>72</v>
          </cell>
          <cell r="H28">
            <v>13.68</v>
          </cell>
          <cell r="J28">
            <v>32.76</v>
          </cell>
          <cell r="K28">
            <v>10</v>
          </cell>
        </row>
        <row r="29">
          <cell r="B29">
            <v>19.991666666666671</v>
          </cell>
          <cell r="C29">
            <v>21.8</v>
          </cell>
          <cell r="D29">
            <v>18.7</v>
          </cell>
          <cell r="E29">
            <v>89.357142857142861</v>
          </cell>
          <cell r="F29">
            <v>100</v>
          </cell>
          <cell r="G29">
            <v>78</v>
          </cell>
          <cell r="H29">
            <v>19.079999999999998</v>
          </cell>
          <cell r="J29">
            <v>33.119999999999997</v>
          </cell>
          <cell r="K29">
            <v>0.60000000000000009</v>
          </cell>
        </row>
        <row r="30">
          <cell r="B30">
            <v>20.354166666666668</v>
          </cell>
          <cell r="C30">
            <v>24</v>
          </cell>
          <cell r="D30">
            <v>18.100000000000001</v>
          </cell>
          <cell r="E30">
            <v>94.545454545454547</v>
          </cell>
          <cell r="F30">
            <v>100</v>
          </cell>
          <cell r="G30">
            <v>85</v>
          </cell>
          <cell r="H30">
            <v>10.08</v>
          </cell>
          <cell r="J30">
            <v>21.240000000000002</v>
          </cell>
          <cell r="K30">
            <v>5.4</v>
          </cell>
        </row>
        <row r="31">
          <cell r="B31">
            <v>24.373913043478268</v>
          </cell>
          <cell r="C31">
            <v>31.9</v>
          </cell>
          <cell r="D31">
            <v>21</v>
          </cell>
          <cell r="E31">
            <v>89.782608695652172</v>
          </cell>
          <cell r="F31">
            <v>100</v>
          </cell>
          <cell r="G31">
            <v>57</v>
          </cell>
          <cell r="H31">
            <v>15.48</v>
          </cell>
          <cell r="J31">
            <v>31.680000000000003</v>
          </cell>
          <cell r="K31">
            <v>22.599999999999998</v>
          </cell>
        </row>
        <row r="32">
          <cell r="B32">
            <v>24.904347826086958</v>
          </cell>
          <cell r="C32">
            <v>32.700000000000003</v>
          </cell>
          <cell r="D32">
            <v>20.8</v>
          </cell>
          <cell r="E32">
            <v>89.739130434782609</v>
          </cell>
          <cell r="F32">
            <v>100</v>
          </cell>
          <cell r="G32">
            <v>63</v>
          </cell>
          <cell r="H32">
            <v>16.920000000000002</v>
          </cell>
          <cell r="J32">
            <v>48.24</v>
          </cell>
          <cell r="K32">
            <v>17.2</v>
          </cell>
        </row>
        <row r="33">
          <cell r="B33">
            <v>27.3391304347826</v>
          </cell>
          <cell r="C33">
            <v>35.9</v>
          </cell>
          <cell r="D33">
            <v>21.5</v>
          </cell>
          <cell r="E33">
            <v>80.478260869565219</v>
          </cell>
          <cell r="F33">
            <v>100</v>
          </cell>
          <cell r="G33">
            <v>46</v>
          </cell>
          <cell r="H33">
            <v>16.2</v>
          </cell>
          <cell r="J33">
            <v>34.92</v>
          </cell>
          <cell r="K33">
            <v>0</v>
          </cell>
        </row>
        <row r="34">
          <cell r="B34">
            <v>26.970833333333335</v>
          </cell>
          <cell r="C34">
            <v>35.700000000000003</v>
          </cell>
          <cell r="D34">
            <v>22.6</v>
          </cell>
          <cell r="E34">
            <v>77.782608695652172</v>
          </cell>
          <cell r="F34">
            <v>100</v>
          </cell>
          <cell r="G34">
            <v>38</v>
          </cell>
          <cell r="H34">
            <v>15.48</v>
          </cell>
          <cell r="J34">
            <v>46.800000000000004</v>
          </cell>
          <cell r="K34">
            <v>3.8</v>
          </cell>
        </row>
      </sheetData>
      <sheetData sheetId="12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  <sheetName val="BoletimIvinhem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24.700000000000003</v>
          </cell>
          <cell r="C5">
            <v>29.1</v>
          </cell>
          <cell r="D5">
            <v>22.2</v>
          </cell>
          <cell r="E5">
            <v>84.25</v>
          </cell>
          <cell r="F5">
            <v>92</v>
          </cell>
          <cell r="G5">
            <v>63</v>
          </cell>
          <cell r="H5">
            <v>10.08</v>
          </cell>
          <cell r="J5">
            <v>54.36</v>
          </cell>
          <cell r="K5">
            <v>2</v>
          </cell>
        </row>
        <row r="6">
          <cell r="B6">
            <v>26.604166666666661</v>
          </cell>
          <cell r="C6">
            <v>33.6</v>
          </cell>
          <cell r="D6">
            <v>22</v>
          </cell>
          <cell r="E6">
            <v>75.541666666666671</v>
          </cell>
          <cell r="F6">
            <v>95</v>
          </cell>
          <cell r="G6">
            <v>46</v>
          </cell>
          <cell r="H6">
            <v>14.4</v>
          </cell>
          <cell r="J6">
            <v>33.840000000000003</v>
          </cell>
          <cell r="K6">
            <v>0</v>
          </cell>
        </row>
        <row r="7">
          <cell r="B7">
            <v>25.325000000000003</v>
          </cell>
          <cell r="C7">
            <v>29</v>
          </cell>
          <cell r="D7">
            <v>20.5</v>
          </cell>
          <cell r="E7">
            <v>72.791666666666671</v>
          </cell>
          <cell r="F7">
            <v>86</v>
          </cell>
          <cell r="G7">
            <v>57</v>
          </cell>
          <cell r="H7">
            <v>29.880000000000003</v>
          </cell>
          <cell r="J7">
            <v>62.28</v>
          </cell>
          <cell r="K7">
            <v>1.2</v>
          </cell>
        </row>
        <row r="8">
          <cell r="B8">
            <v>18.508333333333336</v>
          </cell>
          <cell r="C8">
            <v>25.4</v>
          </cell>
          <cell r="D8">
            <v>12.3</v>
          </cell>
          <cell r="E8">
            <v>61.458333333333336</v>
          </cell>
          <cell r="F8">
            <v>86</v>
          </cell>
          <cell r="G8">
            <v>27</v>
          </cell>
          <cell r="H8">
            <v>24.12</v>
          </cell>
          <cell r="J8">
            <v>43.2</v>
          </cell>
          <cell r="K8">
            <v>0</v>
          </cell>
        </row>
        <row r="9">
          <cell r="B9">
            <v>21.533333333333335</v>
          </cell>
          <cell r="C9">
            <v>30</v>
          </cell>
          <cell r="D9">
            <v>14.7</v>
          </cell>
          <cell r="E9">
            <v>52.125</v>
          </cell>
          <cell r="F9">
            <v>81</v>
          </cell>
          <cell r="G9">
            <v>21</v>
          </cell>
          <cell r="H9">
            <v>9.7200000000000006</v>
          </cell>
          <cell r="J9">
            <v>29.16</v>
          </cell>
          <cell r="K9">
            <v>0</v>
          </cell>
        </row>
        <row r="10">
          <cell r="B10">
            <v>25.533333333333331</v>
          </cell>
          <cell r="C10">
            <v>33.200000000000003</v>
          </cell>
          <cell r="D10">
            <v>17.5</v>
          </cell>
          <cell r="E10">
            <v>46.666666666666664</v>
          </cell>
          <cell r="F10">
            <v>75</v>
          </cell>
          <cell r="G10">
            <v>27</v>
          </cell>
          <cell r="H10">
            <v>10.8</v>
          </cell>
          <cell r="J10">
            <v>24.840000000000003</v>
          </cell>
          <cell r="K10">
            <v>0</v>
          </cell>
        </row>
        <row r="11">
          <cell r="B11">
            <v>26.795833333333331</v>
          </cell>
          <cell r="C11">
            <v>35.1</v>
          </cell>
          <cell r="D11">
            <v>19.100000000000001</v>
          </cell>
          <cell r="E11">
            <v>44.125</v>
          </cell>
          <cell r="F11">
            <v>74</v>
          </cell>
          <cell r="G11">
            <v>24</v>
          </cell>
          <cell r="H11">
            <v>14.76</v>
          </cell>
          <cell r="J11">
            <v>32.4</v>
          </cell>
          <cell r="K11">
            <v>0</v>
          </cell>
        </row>
        <row r="12">
          <cell r="B12">
            <v>29.662499999999998</v>
          </cell>
          <cell r="C12">
            <v>38.700000000000003</v>
          </cell>
          <cell r="D12">
            <v>23.2</v>
          </cell>
          <cell r="E12">
            <v>48.416666666666664</v>
          </cell>
          <cell r="F12">
            <v>67</v>
          </cell>
          <cell r="G12">
            <v>29</v>
          </cell>
          <cell r="H12">
            <v>14.4</v>
          </cell>
          <cell r="J12">
            <v>32.76</v>
          </cell>
          <cell r="K12">
            <v>0</v>
          </cell>
        </row>
        <row r="13">
          <cell r="B13">
            <v>27.004166666666666</v>
          </cell>
          <cell r="C13">
            <v>35.200000000000003</v>
          </cell>
          <cell r="D13">
            <v>23.5</v>
          </cell>
          <cell r="E13">
            <v>67.583333333333329</v>
          </cell>
          <cell r="F13">
            <v>89</v>
          </cell>
          <cell r="G13">
            <v>40</v>
          </cell>
          <cell r="H13">
            <v>25.92</v>
          </cell>
          <cell r="J13">
            <v>59.4</v>
          </cell>
          <cell r="K13">
            <v>8.3999999999999986</v>
          </cell>
        </row>
        <row r="14">
          <cell r="B14">
            <v>27.879166666666663</v>
          </cell>
          <cell r="C14">
            <v>36.4</v>
          </cell>
          <cell r="D14">
            <v>22.2</v>
          </cell>
          <cell r="E14">
            <v>66.083333333333329</v>
          </cell>
          <cell r="F14">
            <v>87</v>
          </cell>
          <cell r="G14">
            <v>34</v>
          </cell>
          <cell r="H14">
            <v>19.079999999999998</v>
          </cell>
          <cell r="J14">
            <v>56.16</v>
          </cell>
          <cell r="K14">
            <v>0</v>
          </cell>
        </row>
        <row r="15">
          <cell r="B15">
            <v>30.566666666666666</v>
          </cell>
          <cell r="C15">
            <v>38.1</v>
          </cell>
          <cell r="D15">
            <v>24.6</v>
          </cell>
          <cell r="E15">
            <v>52.083333333333336</v>
          </cell>
          <cell r="F15">
            <v>77</v>
          </cell>
          <cell r="G15">
            <v>25</v>
          </cell>
          <cell r="H15">
            <v>25.56</v>
          </cell>
          <cell r="J15">
            <v>47.16</v>
          </cell>
          <cell r="K15">
            <v>0.2</v>
          </cell>
        </row>
        <row r="16">
          <cell r="B16">
            <v>32.099999999999994</v>
          </cell>
          <cell r="C16">
            <v>39.1</v>
          </cell>
          <cell r="D16">
            <v>24.4</v>
          </cell>
          <cell r="E16">
            <v>45.75</v>
          </cell>
          <cell r="F16">
            <v>70</v>
          </cell>
          <cell r="G16">
            <v>26</v>
          </cell>
          <cell r="H16">
            <v>22.68</v>
          </cell>
          <cell r="J16">
            <v>45</v>
          </cell>
          <cell r="K16">
            <v>0</v>
          </cell>
        </row>
        <row r="17">
          <cell r="B17">
            <v>31.487500000000008</v>
          </cell>
          <cell r="C17">
            <v>38.4</v>
          </cell>
          <cell r="D17">
            <v>27.5</v>
          </cell>
          <cell r="E17">
            <v>52.458333333333336</v>
          </cell>
          <cell r="F17">
            <v>68</v>
          </cell>
          <cell r="G17">
            <v>31</v>
          </cell>
          <cell r="H17">
            <v>25.2</v>
          </cell>
          <cell r="J17">
            <v>48.6</v>
          </cell>
          <cell r="K17">
            <v>0</v>
          </cell>
        </row>
        <row r="18">
          <cell r="B18">
            <v>28.070833333333329</v>
          </cell>
          <cell r="C18">
            <v>37.200000000000003</v>
          </cell>
          <cell r="D18">
            <v>24.1</v>
          </cell>
          <cell r="E18">
            <v>66.708333333333329</v>
          </cell>
          <cell r="F18">
            <v>84</v>
          </cell>
          <cell r="G18">
            <v>33</v>
          </cell>
          <cell r="H18">
            <v>21.240000000000002</v>
          </cell>
          <cell r="J18">
            <v>45</v>
          </cell>
          <cell r="K18">
            <v>9</v>
          </cell>
        </row>
        <row r="19">
          <cell r="B19">
            <v>28.141666666666666</v>
          </cell>
          <cell r="C19">
            <v>36.700000000000003</v>
          </cell>
          <cell r="D19">
            <v>22.9</v>
          </cell>
          <cell r="E19">
            <v>66.875</v>
          </cell>
          <cell r="F19">
            <v>88</v>
          </cell>
          <cell r="G19">
            <v>36</v>
          </cell>
          <cell r="H19">
            <v>21.240000000000002</v>
          </cell>
          <cell r="J19">
            <v>37.080000000000005</v>
          </cell>
          <cell r="K19">
            <v>0</v>
          </cell>
        </row>
        <row r="20">
          <cell r="B20">
            <v>30.99166666666666</v>
          </cell>
          <cell r="C20">
            <v>37.799999999999997</v>
          </cell>
          <cell r="D20">
            <v>25.5</v>
          </cell>
          <cell r="E20">
            <v>52.333333333333336</v>
          </cell>
          <cell r="F20">
            <v>72</v>
          </cell>
          <cell r="G20">
            <v>29</v>
          </cell>
          <cell r="H20">
            <v>29.52</v>
          </cell>
          <cell r="J20">
            <v>49.32</v>
          </cell>
          <cell r="K20">
            <v>0</v>
          </cell>
        </row>
        <row r="21">
          <cell r="B21">
            <v>31.966666666666658</v>
          </cell>
          <cell r="C21">
            <v>38.200000000000003</v>
          </cell>
          <cell r="D21">
            <v>26</v>
          </cell>
          <cell r="E21">
            <v>47.625</v>
          </cell>
          <cell r="F21">
            <v>66</v>
          </cell>
          <cell r="G21">
            <v>30</v>
          </cell>
          <cell r="H21">
            <v>28.44</v>
          </cell>
          <cell r="J21">
            <v>51.84</v>
          </cell>
          <cell r="K21">
            <v>0</v>
          </cell>
        </row>
        <row r="22">
          <cell r="B22">
            <v>31.854166666666661</v>
          </cell>
          <cell r="C22">
            <v>37.299999999999997</v>
          </cell>
          <cell r="D22">
            <v>27.3</v>
          </cell>
          <cell r="E22">
            <v>48.791666666666664</v>
          </cell>
          <cell r="F22">
            <v>64</v>
          </cell>
          <cell r="G22">
            <v>31</v>
          </cell>
          <cell r="H22">
            <v>32.4</v>
          </cell>
          <cell r="J22">
            <v>58.680000000000007</v>
          </cell>
          <cell r="K22">
            <v>0</v>
          </cell>
        </row>
        <row r="23">
          <cell r="B23">
            <v>27.137499999999999</v>
          </cell>
          <cell r="C23">
            <v>32.200000000000003</v>
          </cell>
          <cell r="D23">
            <v>23.9</v>
          </cell>
          <cell r="E23">
            <v>74.083333333333329</v>
          </cell>
          <cell r="F23">
            <v>90</v>
          </cell>
          <cell r="G23">
            <v>44</v>
          </cell>
          <cell r="H23">
            <v>14.04</v>
          </cell>
          <cell r="J23">
            <v>28.44</v>
          </cell>
          <cell r="K23">
            <v>3.0000000000000004</v>
          </cell>
        </row>
        <row r="24">
          <cell r="B24">
            <v>26.129166666666666</v>
          </cell>
          <cell r="C24">
            <v>31.5</v>
          </cell>
          <cell r="D24">
            <v>23.1</v>
          </cell>
          <cell r="E24">
            <v>76.5</v>
          </cell>
          <cell r="F24">
            <v>92</v>
          </cell>
          <cell r="G24">
            <v>49</v>
          </cell>
          <cell r="H24">
            <v>11.16</v>
          </cell>
          <cell r="J24">
            <v>28.08</v>
          </cell>
          <cell r="K24">
            <v>0</v>
          </cell>
        </row>
        <row r="25">
          <cell r="B25">
            <v>27.837500000000002</v>
          </cell>
          <cell r="C25">
            <v>35.5</v>
          </cell>
          <cell r="D25">
            <v>23.1</v>
          </cell>
          <cell r="E25">
            <v>67.166666666666671</v>
          </cell>
          <cell r="F25">
            <v>85</v>
          </cell>
          <cell r="G25">
            <v>35</v>
          </cell>
          <cell r="H25">
            <v>14.4</v>
          </cell>
          <cell r="J25">
            <v>47.519999999999996</v>
          </cell>
          <cell r="K25">
            <v>0</v>
          </cell>
        </row>
        <row r="26">
          <cell r="B26">
            <v>28.125</v>
          </cell>
          <cell r="C26">
            <v>36.1</v>
          </cell>
          <cell r="D26">
            <v>23.5</v>
          </cell>
          <cell r="E26">
            <v>66.958333333333329</v>
          </cell>
          <cell r="F26">
            <v>89</v>
          </cell>
          <cell r="G26">
            <v>39</v>
          </cell>
          <cell r="H26">
            <v>19.440000000000001</v>
          </cell>
          <cell r="J26">
            <v>47.88</v>
          </cell>
          <cell r="K26">
            <v>4.2</v>
          </cell>
        </row>
        <row r="27">
          <cell r="B27">
            <v>24.304166666666664</v>
          </cell>
          <cell r="C27">
            <v>27.6</v>
          </cell>
          <cell r="D27">
            <v>20.7</v>
          </cell>
          <cell r="E27">
            <v>84.285714285714292</v>
          </cell>
          <cell r="F27">
            <v>100</v>
          </cell>
          <cell r="G27">
            <v>74</v>
          </cell>
          <cell r="H27">
            <v>35.64</v>
          </cell>
          <cell r="J27">
            <v>57.960000000000008</v>
          </cell>
          <cell r="K27">
            <v>42.400000000000006</v>
          </cell>
        </row>
        <row r="28">
          <cell r="B28">
            <v>23.05</v>
          </cell>
          <cell r="C28">
            <v>26.4</v>
          </cell>
          <cell r="D28">
            <v>21.9</v>
          </cell>
          <cell r="E28">
            <v>90.833333333333329</v>
          </cell>
          <cell r="F28">
            <v>95</v>
          </cell>
          <cell r="G28">
            <v>77</v>
          </cell>
          <cell r="H28">
            <v>12.96</v>
          </cell>
          <cell r="J28">
            <v>25.2</v>
          </cell>
          <cell r="K28">
            <v>8.6</v>
          </cell>
        </row>
        <row r="29">
          <cell r="B29">
            <v>20.895833333333336</v>
          </cell>
          <cell r="C29">
            <v>24.1</v>
          </cell>
          <cell r="D29">
            <v>18.100000000000001</v>
          </cell>
          <cell r="E29">
            <v>88.458333333333329</v>
          </cell>
          <cell r="F29">
            <v>93</v>
          </cell>
          <cell r="G29">
            <v>75</v>
          </cell>
          <cell r="H29">
            <v>14.4</v>
          </cell>
          <cell r="J29">
            <v>31.680000000000003</v>
          </cell>
          <cell r="K29">
            <v>8.0000000000000018</v>
          </cell>
        </row>
        <row r="30">
          <cell r="B30">
            <v>21.650000000000002</v>
          </cell>
          <cell r="C30">
            <v>25.8</v>
          </cell>
          <cell r="D30">
            <v>19.100000000000001</v>
          </cell>
          <cell r="E30">
            <v>86.791666666666671</v>
          </cell>
          <cell r="F30">
            <v>93</v>
          </cell>
          <cell r="G30">
            <v>73</v>
          </cell>
          <cell r="H30">
            <v>13.32</v>
          </cell>
          <cell r="J30">
            <v>25.56</v>
          </cell>
          <cell r="K30">
            <v>2.4</v>
          </cell>
        </row>
        <row r="31">
          <cell r="B31">
            <v>24.279166666666669</v>
          </cell>
          <cell r="C31">
            <v>31.7</v>
          </cell>
          <cell r="D31">
            <v>20.2</v>
          </cell>
          <cell r="E31">
            <v>81.041666666666671</v>
          </cell>
          <cell r="F31">
            <v>96</v>
          </cell>
          <cell r="G31">
            <v>55</v>
          </cell>
          <cell r="H31">
            <v>16.559999999999999</v>
          </cell>
          <cell r="J31">
            <v>31.680000000000003</v>
          </cell>
          <cell r="K31">
            <v>0</v>
          </cell>
        </row>
        <row r="32">
          <cell r="B32">
            <v>24.850000000000005</v>
          </cell>
          <cell r="C32">
            <v>32.799999999999997</v>
          </cell>
          <cell r="D32">
            <v>22.2</v>
          </cell>
          <cell r="E32">
            <v>81.375</v>
          </cell>
          <cell r="F32">
            <v>93</v>
          </cell>
          <cell r="G32">
            <v>50</v>
          </cell>
          <cell r="H32">
            <v>20.52</v>
          </cell>
          <cell r="J32">
            <v>52.56</v>
          </cell>
          <cell r="K32">
            <v>8.4</v>
          </cell>
        </row>
        <row r="33">
          <cell r="B33">
            <v>27.183333333333334</v>
          </cell>
          <cell r="C33">
            <v>35.200000000000003</v>
          </cell>
          <cell r="D33">
            <v>21.4</v>
          </cell>
          <cell r="E33">
            <v>75.25</v>
          </cell>
          <cell r="F33">
            <v>96</v>
          </cell>
          <cell r="G33">
            <v>42</v>
          </cell>
          <cell r="H33">
            <v>19.079999999999998</v>
          </cell>
          <cell r="J33">
            <v>41.76</v>
          </cell>
          <cell r="K33">
            <v>0.60000000000000009</v>
          </cell>
        </row>
        <row r="34">
          <cell r="B34">
            <v>27.408333333333331</v>
          </cell>
          <cell r="C34">
            <v>34.200000000000003</v>
          </cell>
          <cell r="D34">
            <v>22.8</v>
          </cell>
          <cell r="E34">
            <v>72.416666666666671</v>
          </cell>
          <cell r="F34">
            <v>93</v>
          </cell>
          <cell r="G34">
            <v>41</v>
          </cell>
          <cell r="H34">
            <v>14.76</v>
          </cell>
          <cell r="J34">
            <v>35.28</v>
          </cell>
          <cell r="K34">
            <v>9.5999999999999979</v>
          </cell>
        </row>
      </sheetData>
      <sheetData sheetId="12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Jardim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25.550000000000008</v>
          </cell>
          <cell r="C5">
            <v>29.3</v>
          </cell>
          <cell r="D5">
            <v>22.9</v>
          </cell>
          <cell r="E5">
            <v>77.944444444444443</v>
          </cell>
          <cell r="F5">
            <v>91</v>
          </cell>
          <cell r="G5">
            <v>58</v>
          </cell>
          <cell r="H5">
            <v>11.520000000000001</v>
          </cell>
          <cell r="J5">
            <v>25.92</v>
          </cell>
          <cell r="K5">
            <v>3.5999999999999996</v>
          </cell>
        </row>
        <row r="6">
          <cell r="B6">
            <v>28.233333333333331</v>
          </cell>
          <cell r="C6">
            <v>35</v>
          </cell>
          <cell r="D6">
            <v>23.3</v>
          </cell>
          <cell r="E6">
            <v>65.166666666666671</v>
          </cell>
          <cell r="F6">
            <v>89</v>
          </cell>
          <cell r="G6">
            <v>38</v>
          </cell>
          <cell r="H6">
            <v>17.28</v>
          </cell>
          <cell r="J6">
            <v>33.840000000000003</v>
          </cell>
          <cell r="K6">
            <v>0</v>
          </cell>
        </row>
        <row r="7">
          <cell r="B7">
            <v>25.074999999999999</v>
          </cell>
          <cell r="C7">
            <v>30.4</v>
          </cell>
          <cell r="D7">
            <v>20</v>
          </cell>
          <cell r="E7">
            <v>63.833333333333336</v>
          </cell>
          <cell r="F7">
            <v>79</v>
          </cell>
          <cell r="G7">
            <v>45</v>
          </cell>
          <cell r="H7">
            <v>17.64</v>
          </cell>
          <cell r="J7">
            <v>44.64</v>
          </cell>
          <cell r="K7">
            <v>0.2</v>
          </cell>
        </row>
        <row r="8">
          <cell r="B8">
            <v>20.354166666666668</v>
          </cell>
          <cell r="C8">
            <v>28.6</v>
          </cell>
          <cell r="D8">
            <v>13.7</v>
          </cell>
          <cell r="E8">
            <v>56.708333333333336</v>
          </cell>
          <cell r="F8">
            <v>87</v>
          </cell>
          <cell r="G8">
            <v>22</v>
          </cell>
          <cell r="H8">
            <v>7.5600000000000005</v>
          </cell>
          <cell r="J8">
            <v>23.040000000000003</v>
          </cell>
          <cell r="K8">
            <v>0</v>
          </cell>
        </row>
        <row r="9">
          <cell r="B9">
            <v>22.858333333333334</v>
          </cell>
          <cell r="C9">
            <v>33.1</v>
          </cell>
          <cell r="D9">
            <v>12.6</v>
          </cell>
          <cell r="E9">
            <v>47.541666666666664</v>
          </cell>
          <cell r="F9">
            <v>86</v>
          </cell>
          <cell r="G9">
            <v>15</v>
          </cell>
          <cell r="H9">
            <v>8.2799999999999994</v>
          </cell>
          <cell r="J9">
            <v>20.16</v>
          </cell>
          <cell r="K9">
            <v>0</v>
          </cell>
        </row>
        <row r="10">
          <cell r="B10">
            <v>27.041666666666668</v>
          </cell>
          <cell r="C10">
            <v>37.4</v>
          </cell>
          <cell r="D10">
            <v>16.399999999999999</v>
          </cell>
          <cell r="E10">
            <v>39.833333333333336</v>
          </cell>
          <cell r="F10">
            <v>79</v>
          </cell>
          <cell r="G10">
            <v>18</v>
          </cell>
          <cell r="H10">
            <v>11.520000000000001</v>
          </cell>
          <cell r="J10">
            <v>19.8</v>
          </cell>
          <cell r="K10">
            <v>0</v>
          </cell>
        </row>
        <row r="11">
          <cell r="B11">
            <v>30.233333333333334</v>
          </cell>
          <cell r="C11">
            <v>38.4</v>
          </cell>
          <cell r="D11">
            <v>22.5</v>
          </cell>
          <cell r="E11">
            <v>31.833333333333332</v>
          </cell>
          <cell r="F11">
            <v>55</v>
          </cell>
          <cell r="G11">
            <v>15</v>
          </cell>
          <cell r="H11">
            <v>13.68</v>
          </cell>
          <cell r="J11">
            <v>27.36</v>
          </cell>
          <cell r="K11">
            <v>0</v>
          </cell>
        </row>
        <row r="12">
          <cell r="B12">
            <v>30.504166666666666</v>
          </cell>
          <cell r="C12">
            <v>38.799999999999997</v>
          </cell>
          <cell r="D12">
            <v>20.7</v>
          </cell>
          <cell r="E12">
            <v>42.416666666666664</v>
          </cell>
          <cell r="F12">
            <v>78</v>
          </cell>
          <cell r="G12">
            <v>26</v>
          </cell>
          <cell r="H12">
            <v>12.6</v>
          </cell>
          <cell r="J12">
            <v>37.800000000000004</v>
          </cell>
          <cell r="K12">
            <v>0</v>
          </cell>
        </row>
        <row r="13">
          <cell r="B13">
            <v>30.070833333333329</v>
          </cell>
          <cell r="C13">
            <v>36.5</v>
          </cell>
          <cell r="D13">
            <v>25.8</v>
          </cell>
          <cell r="E13">
            <v>51.75</v>
          </cell>
          <cell r="F13">
            <v>73</v>
          </cell>
          <cell r="G13">
            <v>36</v>
          </cell>
          <cell r="H13">
            <v>15.840000000000002</v>
          </cell>
          <cell r="J13">
            <v>40.32</v>
          </cell>
          <cell r="K13">
            <v>0.2</v>
          </cell>
        </row>
        <row r="14">
          <cell r="B14">
            <v>29.316666666666663</v>
          </cell>
          <cell r="C14">
            <v>38.299999999999997</v>
          </cell>
          <cell r="D14">
            <v>23</v>
          </cell>
          <cell r="E14">
            <v>57.791666666666664</v>
          </cell>
          <cell r="F14">
            <v>86</v>
          </cell>
          <cell r="G14">
            <v>29</v>
          </cell>
          <cell r="H14">
            <v>19.079999999999998</v>
          </cell>
          <cell r="J14">
            <v>46.440000000000005</v>
          </cell>
          <cell r="K14">
            <v>1.2</v>
          </cell>
        </row>
        <row r="15">
          <cell r="B15">
            <v>32.237500000000004</v>
          </cell>
          <cell r="C15">
            <v>39.700000000000003</v>
          </cell>
          <cell r="D15">
            <v>25.5</v>
          </cell>
          <cell r="E15">
            <v>43.375</v>
          </cell>
          <cell r="F15">
            <v>72</v>
          </cell>
          <cell r="G15">
            <v>18</v>
          </cell>
          <cell r="H15">
            <v>27.36</v>
          </cell>
          <cell r="J15">
            <v>55.080000000000005</v>
          </cell>
          <cell r="K15">
            <v>0</v>
          </cell>
        </row>
        <row r="16">
          <cell r="B16">
            <v>33.274999999999991</v>
          </cell>
          <cell r="C16">
            <v>40</v>
          </cell>
          <cell r="D16">
            <v>26.2</v>
          </cell>
          <cell r="E16">
            <v>36.625</v>
          </cell>
          <cell r="F16">
            <v>63</v>
          </cell>
          <cell r="G16">
            <v>20</v>
          </cell>
          <cell r="H16">
            <v>20.52</v>
          </cell>
          <cell r="J16">
            <v>50.76</v>
          </cell>
          <cell r="K16">
            <v>0</v>
          </cell>
        </row>
        <row r="17">
          <cell r="B17">
            <v>32.604166666666671</v>
          </cell>
          <cell r="C17">
            <v>38.9</v>
          </cell>
          <cell r="D17">
            <v>28.5</v>
          </cell>
          <cell r="E17">
            <v>40.416666666666664</v>
          </cell>
          <cell r="F17">
            <v>64</v>
          </cell>
          <cell r="G17">
            <v>26</v>
          </cell>
          <cell r="H17">
            <v>13.68</v>
          </cell>
          <cell r="J17">
            <v>61.2</v>
          </cell>
          <cell r="K17">
            <v>1.8</v>
          </cell>
        </row>
        <row r="18">
          <cell r="B18">
            <v>31.279166666666669</v>
          </cell>
          <cell r="C18">
            <v>38.6</v>
          </cell>
          <cell r="D18">
            <v>25.8</v>
          </cell>
          <cell r="E18">
            <v>47.791666666666664</v>
          </cell>
          <cell r="F18">
            <v>71</v>
          </cell>
          <cell r="G18">
            <v>26</v>
          </cell>
          <cell r="H18">
            <v>14.4</v>
          </cell>
          <cell r="J18">
            <v>29.880000000000003</v>
          </cell>
          <cell r="K18">
            <v>0.4</v>
          </cell>
        </row>
        <row r="19">
          <cell r="B19">
            <v>31.229166666666671</v>
          </cell>
          <cell r="C19">
            <v>39.200000000000003</v>
          </cell>
          <cell r="D19">
            <v>25.7</v>
          </cell>
          <cell r="E19">
            <v>49.833333333333336</v>
          </cell>
          <cell r="F19">
            <v>74</v>
          </cell>
          <cell r="G19">
            <v>22</v>
          </cell>
          <cell r="H19">
            <v>15.48</v>
          </cell>
          <cell r="J19">
            <v>38.159999999999997</v>
          </cell>
          <cell r="K19">
            <v>0</v>
          </cell>
        </row>
        <row r="20">
          <cell r="B20">
            <v>33.520833333333329</v>
          </cell>
          <cell r="C20">
            <v>40</v>
          </cell>
          <cell r="D20">
            <v>27.9</v>
          </cell>
          <cell r="E20">
            <v>35.625</v>
          </cell>
          <cell r="F20">
            <v>54</v>
          </cell>
          <cell r="G20">
            <v>18</v>
          </cell>
          <cell r="H20">
            <v>14.76</v>
          </cell>
          <cell r="J20">
            <v>37.800000000000004</v>
          </cell>
          <cell r="K20">
            <v>0</v>
          </cell>
        </row>
        <row r="21">
          <cell r="B21">
            <v>33.920833333333334</v>
          </cell>
          <cell r="C21">
            <v>39.6</v>
          </cell>
          <cell r="D21">
            <v>29.6</v>
          </cell>
          <cell r="E21">
            <v>35.416666666666664</v>
          </cell>
          <cell r="F21">
            <v>51</v>
          </cell>
          <cell r="G21">
            <v>18</v>
          </cell>
          <cell r="H21">
            <v>18</v>
          </cell>
          <cell r="J21">
            <v>44.64</v>
          </cell>
          <cell r="K21">
            <v>0</v>
          </cell>
        </row>
        <row r="22">
          <cell r="B22">
            <v>33.479166666666664</v>
          </cell>
          <cell r="C22">
            <v>39.9</v>
          </cell>
          <cell r="D22">
            <v>28.8</v>
          </cell>
          <cell r="E22">
            <v>36.958333333333336</v>
          </cell>
          <cell r="F22">
            <v>54</v>
          </cell>
          <cell r="G22">
            <v>22</v>
          </cell>
          <cell r="H22">
            <v>14.76</v>
          </cell>
          <cell r="J22">
            <v>44.28</v>
          </cell>
          <cell r="K22">
            <v>0</v>
          </cell>
        </row>
        <row r="23">
          <cell r="B23">
            <v>30.295833333333334</v>
          </cell>
          <cell r="C23">
            <v>35.4</v>
          </cell>
          <cell r="D23">
            <v>26.6</v>
          </cell>
          <cell r="E23">
            <v>53.791666666666664</v>
          </cell>
          <cell r="F23">
            <v>76</v>
          </cell>
          <cell r="G23">
            <v>30</v>
          </cell>
          <cell r="H23">
            <v>13.32</v>
          </cell>
          <cell r="J23">
            <v>27.36</v>
          </cell>
          <cell r="K23">
            <v>0.2</v>
          </cell>
        </row>
        <row r="24">
          <cell r="B24">
            <v>27.874999999999996</v>
          </cell>
          <cell r="C24">
            <v>33.200000000000003</v>
          </cell>
          <cell r="D24">
            <v>23.9</v>
          </cell>
          <cell r="E24">
            <v>61.458333333333336</v>
          </cell>
          <cell r="F24">
            <v>82</v>
          </cell>
          <cell r="G24">
            <v>35</v>
          </cell>
          <cell r="H24">
            <v>11.520000000000001</v>
          </cell>
          <cell r="J24">
            <v>30.6</v>
          </cell>
          <cell r="K24">
            <v>0</v>
          </cell>
        </row>
        <row r="25">
          <cell r="B25">
            <v>29.037500000000005</v>
          </cell>
          <cell r="C25">
            <v>35.700000000000003</v>
          </cell>
          <cell r="D25">
            <v>23.4</v>
          </cell>
          <cell r="E25">
            <v>55.083333333333336</v>
          </cell>
          <cell r="F25">
            <v>80</v>
          </cell>
          <cell r="G25">
            <v>31</v>
          </cell>
          <cell r="H25">
            <v>17.28</v>
          </cell>
          <cell r="J25">
            <v>32.76</v>
          </cell>
          <cell r="K25">
            <v>0</v>
          </cell>
        </row>
        <row r="26">
          <cell r="B26">
            <v>31.491666666666664</v>
          </cell>
          <cell r="C26">
            <v>38.4</v>
          </cell>
          <cell r="D26">
            <v>26.2</v>
          </cell>
          <cell r="E26">
            <v>47.166666666666664</v>
          </cell>
          <cell r="F26">
            <v>70</v>
          </cell>
          <cell r="G26">
            <v>28</v>
          </cell>
          <cell r="H26">
            <v>15.840000000000002</v>
          </cell>
          <cell r="J26">
            <v>45.72</v>
          </cell>
          <cell r="K26">
            <v>0</v>
          </cell>
        </row>
        <row r="27">
          <cell r="B27">
            <v>28.658333333333328</v>
          </cell>
          <cell r="C27">
            <v>32.9</v>
          </cell>
          <cell r="D27">
            <v>24.3</v>
          </cell>
          <cell r="E27">
            <v>64.583333333333329</v>
          </cell>
          <cell r="F27">
            <v>88</v>
          </cell>
          <cell r="G27">
            <v>42</v>
          </cell>
          <cell r="H27">
            <v>9.3600000000000012</v>
          </cell>
          <cell r="J27">
            <v>29.52</v>
          </cell>
          <cell r="K27">
            <v>3</v>
          </cell>
        </row>
        <row r="28">
          <cell r="B28">
            <v>25.033333333333335</v>
          </cell>
          <cell r="C28">
            <v>29.2</v>
          </cell>
          <cell r="D28">
            <v>22.4</v>
          </cell>
          <cell r="E28">
            <v>79.2</v>
          </cell>
          <cell r="F28">
            <v>94</v>
          </cell>
          <cell r="G28">
            <v>63</v>
          </cell>
          <cell r="H28">
            <v>9.3600000000000012</v>
          </cell>
          <cell r="J28">
            <v>19.079999999999998</v>
          </cell>
          <cell r="K28">
            <v>11.2</v>
          </cell>
        </row>
        <row r="29">
          <cell r="B29">
            <v>26.183333333333334</v>
          </cell>
          <cell r="C29">
            <v>30.2</v>
          </cell>
          <cell r="D29">
            <v>24</v>
          </cell>
          <cell r="E29">
            <v>79</v>
          </cell>
          <cell r="F29">
            <v>95</v>
          </cell>
          <cell r="G29">
            <v>56</v>
          </cell>
          <cell r="H29">
            <v>7.9200000000000008</v>
          </cell>
          <cell r="J29">
            <v>19.440000000000001</v>
          </cell>
          <cell r="K29">
            <v>0</v>
          </cell>
        </row>
        <row r="30">
          <cell r="B30">
            <v>23.679166666666664</v>
          </cell>
          <cell r="C30">
            <v>26.1</v>
          </cell>
          <cell r="D30">
            <v>20.2</v>
          </cell>
          <cell r="E30">
            <v>86.35</v>
          </cell>
          <cell r="F30">
            <v>96</v>
          </cell>
          <cell r="G30">
            <v>73</v>
          </cell>
          <cell r="H30">
            <v>10.08</v>
          </cell>
          <cell r="J30">
            <v>36</v>
          </cell>
          <cell r="K30">
            <v>18.399999999999995</v>
          </cell>
        </row>
        <row r="31">
          <cell r="B31">
            <v>25.766666666666666</v>
          </cell>
          <cell r="C31">
            <v>33.700000000000003</v>
          </cell>
          <cell r="D31">
            <v>22</v>
          </cell>
          <cell r="E31">
            <v>70.5</v>
          </cell>
          <cell r="F31">
            <v>99</v>
          </cell>
          <cell r="G31">
            <v>43</v>
          </cell>
          <cell r="H31">
            <v>15.48</v>
          </cell>
          <cell r="J31">
            <v>36.72</v>
          </cell>
          <cell r="K31">
            <v>9.6</v>
          </cell>
        </row>
        <row r="32">
          <cell r="B32">
            <v>27.099999999999994</v>
          </cell>
          <cell r="C32">
            <v>34.9</v>
          </cell>
          <cell r="D32">
            <v>22.2</v>
          </cell>
          <cell r="E32">
            <v>60.53846153846154</v>
          </cell>
          <cell r="F32">
            <v>87</v>
          </cell>
          <cell r="G32">
            <v>40</v>
          </cell>
          <cell r="H32">
            <v>10.8</v>
          </cell>
          <cell r="J32">
            <v>28.44</v>
          </cell>
          <cell r="K32">
            <v>0.4</v>
          </cell>
        </row>
        <row r="33">
          <cell r="B33">
            <v>30.750000000000004</v>
          </cell>
          <cell r="C33">
            <v>37.200000000000003</v>
          </cell>
          <cell r="D33">
            <v>25.4</v>
          </cell>
          <cell r="E33">
            <v>56.166666666666664</v>
          </cell>
          <cell r="F33">
            <v>80</v>
          </cell>
          <cell r="G33">
            <v>29</v>
          </cell>
          <cell r="H33">
            <v>11.520000000000001</v>
          </cell>
          <cell r="J33">
            <v>34.56</v>
          </cell>
          <cell r="K33">
            <v>0</v>
          </cell>
        </row>
        <row r="34">
          <cell r="B34">
            <v>28.287500000000005</v>
          </cell>
          <cell r="C34">
            <v>33.799999999999997</v>
          </cell>
          <cell r="D34">
            <v>24.9</v>
          </cell>
          <cell r="E34">
            <v>63.125</v>
          </cell>
          <cell r="F34">
            <v>80</v>
          </cell>
          <cell r="G34">
            <v>44</v>
          </cell>
          <cell r="H34">
            <v>13.68</v>
          </cell>
          <cell r="J34">
            <v>32.76</v>
          </cell>
          <cell r="K34">
            <v>0.2</v>
          </cell>
        </row>
      </sheetData>
      <sheetData sheetId="12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Juti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25.029166666666665</v>
          </cell>
          <cell r="C5">
            <v>29.1</v>
          </cell>
          <cell r="D5">
            <v>22.8</v>
          </cell>
          <cell r="E5">
            <v>84.875</v>
          </cell>
          <cell r="F5">
            <v>99</v>
          </cell>
          <cell r="G5">
            <v>68</v>
          </cell>
          <cell r="H5">
            <v>14.04</v>
          </cell>
          <cell r="J5">
            <v>30.240000000000002</v>
          </cell>
          <cell r="K5">
            <v>12.6</v>
          </cell>
        </row>
        <row r="6">
          <cell r="B6">
            <v>26.508333333333336</v>
          </cell>
          <cell r="C6">
            <v>33.1</v>
          </cell>
          <cell r="D6">
            <v>22.1</v>
          </cell>
          <cell r="E6">
            <v>77.75</v>
          </cell>
          <cell r="F6">
            <v>95</v>
          </cell>
          <cell r="G6">
            <v>53</v>
          </cell>
          <cell r="H6">
            <v>16.2</v>
          </cell>
          <cell r="J6">
            <v>34.200000000000003</v>
          </cell>
          <cell r="K6">
            <v>0</v>
          </cell>
        </row>
        <row r="7">
          <cell r="B7">
            <v>24.383333333333336</v>
          </cell>
          <cell r="C7">
            <v>28.9</v>
          </cell>
          <cell r="D7">
            <v>18.5</v>
          </cell>
          <cell r="E7">
            <v>76.083333333333329</v>
          </cell>
          <cell r="F7">
            <v>90</v>
          </cell>
          <cell r="G7">
            <v>66</v>
          </cell>
          <cell r="H7">
            <v>22.32</v>
          </cell>
          <cell r="J7">
            <v>48.6</v>
          </cell>
          <cell r="K7">
            <v>0.4</v>
          </cell>
        </row>
        <row r="8">
          <cell r="B8">
            <v>17.683333333333334</v>
          </cell>
          <cell r="C8">
            <v>24.8</v>
          </cell>
          <cell r="D8">
            <v>12</v>
          </cell>
          <cell r="E8">
            <v>66.5</v>
          </cell>
          <cell r="F8">
            <v>91</v>
          </cell>
          <cell r="G8">
            <v>38</v>
          </cell>
          <cell r="H8">
            <v>11.520000000000001</v>
          </cell>
          <cell r="J8">
            <v>32.04</v>
          </cell>
          <cell r="K8">
            <v>0</v>
          </cell>
        </row>
        <row r="9">
          <cell r="B9">
            <v>20.349999999999994</v>
          </cell>
          <cell r="C9">
            <v>30.8</v>
          </cell>
          <cell r="D9">
            <v>11.6</v>
          </cell>
          <cell r="E9">
            <v>59.208333333333336</v>
          </cell>
          <cell r="F9">
            <v>94</v>
          </cell>
          <cell r="G9">
            <v>20</v>
          </cell>
          <cell r="H9">
            <v>8.64</v>
          </cell>
          <cell r="J9">
            <v>24.12</v>
          </cell>
          <cell r="K9">
            <v>0</v>
          </cell>
        </row>
        <row r="10">
          <cell r="B10">
            <v>25.250000000000004</v>
          </cell>
          <cell r="C10">
            <v>34.1</v>
          </cell>
          <cell r="D10">
            <v>15.4</v>
          </cell>
          <cell r="E10">
            <v>47.041666666666664</v>
          </cell>
          <cell r="F10">
            <v>79</v>
          </cell>
          <cell r="G10">
            <v>25</v>
          </cell>
          <cell r="H10">
            <v>11.879999999999999</v>
          </cell>
          <cell r="J10">
            <v>23.759999999999998</v>
          </cell>
          <cell r="K10">
            <v>0</v>
          </cell>
        </row>
        <row r="11">
          <cell r="B11">
            <v>27.445833333333329</v>
          </cell>
          <cell r="C11">
            <v>35.700000000000003</v>
          </cell>
          <cell r="D11">
            <v>19.7</v>
          </cell>
          <cell r="E11">
            <v>44.375</v>
          </cell>
          <cell r="F11">
            <v>67</v>
          </cell>
          <cell r="G11">
            <v>18</v>
          </cell>
          <cell r="H11">
            <v>16.920000000000002</v>
          </cell>
          <cell r="J11">
            <v>33.840000000000003</v>
          </cell>
          <cell r="K11">
            <v>0</v>
          </cell>
        </row>
        <row r="12">
          <cell r="B12">
            <v>28.912499999999998</v>
          </cell>
          <cell r="C12">
            <v>39.299999999999997</v>
          </cell>
          <cell r="D12">
            <v>20.9</v>
          </cell>
          <cell r="E12">
            <v>52.75</v>
          </cell>
          <cell r="F12">
            <v>79</v>
          </cell>
          <cell r="G12">
            <v>30</v>
          </cell>
          <cell r="H12">
            <v>14.4</v>
          </cell>
          <cell r="J12">
            <v>31.680000000000003</v>
          </cell>
          <cell r="K12">
            <v>0</v>
          </cell>
        </row>
        <row r="13">
          <cell r="B13">
            <v>26.170833333333334</v>
          </cell>
          <cell r="C13">
            <v>31.9</v>
          </cell>
          <cell r="D13">
            <v>23.2</v>
          </cell>
          <cell r="E13">
            <v>72.375</v>
          </cell>
          <cell r="F13">
            <v>89</v>
          </cell>
          <cell r="G13">
            <v>54</v>
          </cell>
          <cell r="H13">
            <v>21.96</v>
          </cell>
          <cell r="J13">
            <v>46.440000000000005</v>
          </cell>
          <cell r="K13">
            <v>0</v>
          </cell>
        </row>
        <row r="14">
          <cell r="B14">
            <v>27.858333333333331</v>
          </cell>
          <cell r="C14">
            <v>36.6</v>
          </cell>
          <cell r="D14">
            <v>20.8</v>
          </cell>
          <cell r="E14">
            <v>67.791666666666671</v>
          </cell>
          <cell r="F14">
            <v>93</v>
          </cell>
          <cell r="G14">
            <v>40</v>
          </cell>
          <cell r="H14">
            <v>17.28</v>
          </cell>
          <cell r="J14">
            <v>34.56</v>
          </cell>
          <cell r="K14">
            <v>0</v>
          </cell>
        </row>
        <row r="15">
          <cell r="B15">
            <v>31.574999999999999</v>
          </cell>
          <cell r="C15">
            <v>38.9</v>
          </cell>
          <cell r="D15">
            <v>25.6</v>
          </cell>
          <cell r="E15">
            <v>50.291666666666664</v>
          </cell>
          <cell r="F15">
            <v>76</v>
          </cell>
          <cell r="G15">
            <v>23</v>
          </cell>
          <cell r="H15">
            <v>22.32</v>
          </cell>
          <cell r="J15">
            <v>56.16</v>
          </cell>
          <cell r="K15">
            <v>0</v>
          </cell>
        </row>
        <row r="16">
          <cell r="B16">
            <v>32.637500000000003</v>
          </cell>
          <cell r="C16">
            <v>39.5</v>
          </cell>
          <cell r="D16">
            <v>26.6</v>
          </cell>
          <cell r="E16">
            <v>43.5</v>
          </cell>
          <cell r="F16">
            <v>60</v>
          </cell>
          <cell r="G16">
            <v>26</v>
          </cell>
          <cell r="H16">
            <v>21.6</v>
          </cell>
          <cell r="J16">
            <v>47.16</v>
          </cell>
          <cell r="K16">
            <v>0</v>
          </cell>
        </row>
        <row r="17">
          <cell r="B17">
            <v>29.208333333333332</v>
          </cell>
          <cell r="C17">
            <v>34.700000000000003</v>
          </cell>
          <cell r="D17">
            <v>24.4</v>
          </cell>
          <cell r="E17">
            <v>62.791666666666664</v>
          </cell>
          <cell r="F17">
            <v>91</v>
          </cell>
          <cell r="G17">
            <v>43</v>
          </cell>
          <cell r="H17">
            <v>15.840000000000002</v>
          </cell>
          <cell r="J17">
            <v>41.76</v>
          </cell>
          <cell r="K17">
            <v>2</v>
          </cell>
        </row>
        <row r="18">
          <cell r="B18">
            <v>25.791666666666668</v>
          </cell>
          <cell r="C18">
            <v>29.7</v>
          </cell>
          <cell r="D18">
            <v>22.8</v>
          </cell>
          <cell r="E18">
            <v>78.833333333333329</v>
          </cell>
          <cell r="F18">
            <v>90</v>
          </cell>
          <cell r="G18">
            <v>65</v>
          </cell>
          <cell r="H18">
            <v>21.240000000000002</v>
          </cell>
          <cell r="J18">
            <v>40.32</v>
          </cell>
          <cell r="K18">
            <v>3.6</v>
          </cell>
        </row>
        <row r="19">
          <cell r="B19">
            <v>28.579166666666666</v>
          </cell>
          <cell r="C19">
            <v>38</v>
          </cell>
          <cell r="D19">
            <v>22.3</v>
          </cell>
          <cell r="E19">
            <v>67.208333333333329</v>
          </cell>
          <cell r="F19">
            <v>93</v>
          </cell>
          <cell r="G19">
            <v>31</v>
          </cell>
          <cell r="H19">
            <v>18.36</v>
          </cell>
          <cell r="J19">
            <v>40.32</v>
          </cell>
          <cell r="K19">
            <v>0</v>
          </cell>
        </row>
        <row r="20">
          <cell r="B20">
            <v>31.537500000000005</v>
          </cell>
          <cell r="C20">
            <v>38</v>
          </cell>
          <cell r="D20">
            <v>26.5</v>
          </cell>
          <cell r="E20">
            <v>51.041666666666664</v>
          </cell>
          <cell r="F20">
            <v>69</v>
          </cell>
          <cell r="G20">
            <v>29</v>
          </cell>
          <cell r="H20">
            <v>17.28</v>
          </cell>
          <cell r="J20">
            <v>42.84</v>
          </cell>
          <cell r="K20">
            <v>0</v>
          </cell>
        </row>
        <row r="21">
          <cell r="B21">
            <v>32.458333333333336</v>
          </cell>
          <cell r="C21">
            <v>38.200000000000003</v>
          </cell>
          <cell r="D21">
            <v>27.8</v>
          </cell>
          <cell r="E21">
            <v>45.916666666666664</v>
          </cell>
          <cell r="F21">
            <v>62</v>
          </cell>
          <cell r="G21">
            <v>28</v>
          </cell>
          <cell r="H21">
            <v>22.68</v>
          </cell>
          <cell r="J21">
            <v>57.960000000000008</v>
          </cell>
          <cell r="K21">
            <v>0</v>
          </cell>
        </row>
        <row r="22">
          <cell r="B22">
            <v>31.841666666666665</v>
          </cell>
          <cell r="C22">
            <v>38.799999999999997</v>
          </cell>
          <cell r="D22">
            <v>27.3</v>
          </cell>
          <cell r="E22">
            <v>48.791666666666664</v>
          </cell>
          <cell r="F22">
            <v>66</v>
          </cell>
          <cell r="G22">
            <v>26</v>
          </cell>
          <cell r="H22">
            <v>18.720000000000002</v>
          </cell>
          <cell r="J22">
            <v>45.72</v>
          </cell>
          <cell r="K22">
            <v>0</v>
          </cell>
        </row>
        <row r="23">
          <cell r="B23">
            <v>25.775000000000006</v>
          </cell>
          <cell r="C23">
            <v>28.4</v>
          </cell>
          <cell r="D23">
            <v>23.6</v>
          </cell>
          <cell r="E23">
            <v>82.333333333333329</v>
          </cell>
          <cell r="F23">
            <v>92</v>
          </cell>
          <cell r="G23">
            <v>66</v>
          </cell>
          <cell r="H23">
            <v>11.520000000000001</v>
          </cell>
          <cell r="J23">
            <v>28.08</v>
          </cell>
          <cell r="K23">
            <v>0.4</v>
          </cell>
        </row>
        <row r="24">
          <cell r="B24">
            <v>26.391666666666666</v>
          </cell>
          <cell r="C24">
            <v>31.8</v>
          </cell>
          <cell r="D24">
            <v>23.5</v>
          </cell>
          <cell r="E24">
            <v>77.5</v>
          </cell>
          <cell r="F24">
            <v>92</v>
          </cell>
          <cell r="G24">
            <v>49</v>
          </cell>
          <cell r="H24">
            <v>13.68</v>
          </cell>
          <cell r="J24">
            <v>30.6</v>
          </cell>
          <cell r="K24">
            <v>0</v>
          </cell>
        </row>
        <row r="25">
          <cell r="B25">
            <v>28.458333333333329</v>
          </cell>
          <cell r="C25">
            <v>35.799999999999997</v>
          </cell>
          <cell r="D25">
            <v>23</v>
          </cell>
          <cell r="E25">
            <v>66.125</v>
          </cell>
          <cell r="F25">
            <v>88</v>
          </cell>
          <cell r="G25">
            <v>36</v>
          </cell>
          <cell r="H25">
            <v>16.920000000000002</v>
          </cell>
          <cell r="J25">
            <v>34.56</v>
          </cell>
          <cell r="K25">
            <v>0</v>
          </cell>
        </row>
        <row r="26">
          <cell r="B26">
            <v>29.970833333333328</v>
          </cell>
          <cell r="C26">
            <v>36.799999999999997</v>
          </cell>
          <cell r="D26">
            <v>24.4</v>
          </cell>
          <cell r="E26">
            <v>61.541666666666664</v>
          </cell>
          <cell r="F26">
            <v>82</v>
          </cell>
          <cell r="G26">
            <v>36</v>
          </cell>
          <cell r="H26">
            <v>17.64</v>
          </cell>
          <cell r="J26">
            <v>44.28</v>
          </cell>
          <cell r="K26">
            <v>0</v>
          </cell>
        </row>
        <row r="27">
          <cell r="B27">
            <v>25.566666666666666</v>
          </cell>
          <cell r="C27">
            <v>31.1</v>
          </cell>
          <cell r="D27">
            <v>22.7</v>
          </cell>
          <cell r="E27">
            <v>77.958333333333329</v>
          </cell>
          <cell r="F27">
            <v>90</v>
          </cell>
          <cell r="G27">
            <v>56</v>
          </cell>
          <cell r="H27">
            <v>17.64</v>
          </cell>
          <cell r="J27">
            <v>34.92</v>
          </cell>
          <cell r="K27">
            <v>0.60000000000000009</v>
          </cell>
        </row>
        <row r="28">
          <cell r="B28">
            <v>22.770833333333332</v>
          </cell>
          <cell r="C28">
            <v>24.7</v>
          </cell>
          <cell r="D28">
            <v>21.8</v>
          </cell>
          <cell r="E28">
            <v>93.333333333333329</v>
          </cell>
          <cell r="F28">
            <v>98</v>
          </cell>
          <cell r="G28">
            <v>83</v>
          </cell>
          <cell r="H28">
            <v>9.7200000000000006</v>
          </cell>
          <cell r="J28">
            <v>20.88</v>
          </cell>
          <cell r="K28">
            <v>9</v>
          </cell>
        </row>
        <row r="29">
          <cell r="B29">
            <v>20.487500000000001</v>
          </cell>
          <cell r="C29">
            <v>22.7</v>
          </cell>
          <cell r="D29">
            <v>18.600000000000001</v>
          </cell>
          <cell r="E29">
            <v>93.833333333333329</v>
          </cell>
          <cell r="F29">
            <v>98</v>
          </cell>
          <cell r="G29">
            <v>91</v>
          </cell>
          <cell r="H29">
            <v>14.4</v>
          </cell>
          <cell r="J29">
            <v>28.08</v>
          </cell>
          <cell r="K29">
            <v>6.0000000000000009</v>
          </cell>
        </row>
        <row r="30">
          <cell r="B30">
            <v>21.029166666666665</v>
          </cell>
          <cell r="C30">
            <v>23.5</v>
          </cell>
          <cell r="D30">
            <v>19</v>
          </cell>
          <cell r="E30">
            <v>90.708333333333329</v>
          </cell>
          <cell r="F30">
            <v>99</v>
          </cell>
          <cell r="G30">
            <v>81</v>
          </cell>
          <cell r="H30">
            <v>11.520000000000001</v>
          </cell>
          <cell r="J30">
            <v>27</v>
          </cell>
          <cell r="K30">
            <v>14.8</v>
          </cell>
        </row>
        <row r="31">
          <cell r="B31">
            <v>23.454166666666666</v>
          </cell>
          <cell r="C31">
            <v>28.1</v>
          </cell>
          <cell r="D31">
            <v>20.9</v>
          </cell>
          <cell r="E31">
            <v>88.541666666666671</v>
          </cell>
          <cell r="F31">
            <v>98</v>
          </cell>
          <cell r="G31">
            <v>71</v>
          </cell>
          <cell r="H31">
            <v>12.6</v>
          </cell>
          <cell r="J31">
            <v>24.48</v>
          </cell>
          <cell r="K31">
            <v>4</v>
          </cell>
        </row>
        <row r="32">
          <cell r="B32">
            <v>23.266666666666669</v>
          </cell>
          <cell r="C32">
            <v>27.3</v>
          </cell>
          <cell r="D32">
            <v>21.1</v>
          </cell>
          <cell r="E32">
            <v>88.791666666666671</v>
          </cell>
          <cell r="F32">
            <v>97</v>
          </cell>
          <cell r="G32">
            <v>76</v>
          </cell>
          <cell r="H32">
            <v>15.48</v>
          </cell>
          <cell r="J32">
            <v>44.28</v>
          </cell>
          <cell r="K32">
            <v>3.2000000000000006</v>
          </cell>
        </row>
        <row r="33">
          <cell r="B33">
            <v>27.566666666666663</v>
          </cell>
          <cell r="C33">
            <v>35.799999999999997</v>
          </cell>
          <cell r="D33">
            <v>21.7</v>
          </cell>
          <cell r="E33">
            <v>75.75</v>
          </cell>
          <cell r="F33">
            <v>98</v>
          </cell>
          <cell r="G33">
            <v>45</v>
          </cell>
          <cell r="H33">
            <v>15.840000000000002</v>
          </cell>
          <cell r="J33">
            <v>37.800000000000004</v>
          </cell>
          <cell r="K33">
            <v>0</v>
          </cell>
        </row>
        <row r="34">
          <cell r="B34">
            <v>27.029166666666669</v>
          </cell>
          <cell r="C34">
            <v>34.700000000000003</v>
          </cell>
          <cell r="D34">
            <v>22</v>
          </cell>
          <cell r="E34">
            <v>77.041666666666671</v>
          </cell>
          <cell r="F34">
            <v>99</v>
          </cell>
          <cell r="G34">
            <v>52</v>
          </cell>
          <cell r="H34">
            <v>17.28</v>
          </cell>
          <cell r="J34">
            <v>43.92</v>
          </cell>
          <cell r="K34">
            <v>7.6</v>
          </cell>
        </row>
      </sheetData>
      <sheetData sheetId="12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LagunaCarapã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24.4375</v>
          </cell>
          <cell r="C5">
            <v>29.4</v>
          </cell>
          <cell r="D5">
            <v>22.1</v>
          </cell>
          <cell r="E5">
            <v>85.541666666666671</v>
          </cell>
          <cell r="F5">
            <v>98</v>
          </cell>
          <cell r="G5">
            <v>64</v>
          </cell>
          <cell r="H5">
            <v>33.119999999999997</v>
          </cell>
          <cell r="J5">
            <v>43.2</v>
          </cell>
          <cell r="K5">
            <v>0</v>
          </cell>
        </row>
        <row r="6">
          <cell r="B6">
            <v>26.84347826086956</v>
          </cell>
          <cell r="C6">
            <v>34.9</v>
          </cell>
          <cell r="D6">
            <v>21.3</v>
          </cell>
          <cell r="E6">
            <v>74.739130434782609</v>
          </cell>
          <cell r="F6">
            <v>98</v>
          </cell>
          <cell r="G6">
            <v>41</v>
          </cell>
          <cell r="H6">
            <v>28.08</v>
          </cell>
          <cell r="J6">
            <v>41.4</v>
          </cell>
          <cell r="K6">
            <v>0</v>
          </cell>
        </row>
        <row r="7">
          <cell r="B7">
            <v>22.920833333333334</v>
          </cell>
          <cell r="C7">
            <v>28.4</v>
          </cell>
          <cell r="D7">
            <v>17.100000000000001</v>
          </cell>
          <cell r="E7">
            <v>78.458333333333329</v>
          </cell>
          <cell r="F7">
            <v>95</v>
          </cell>
          <cell r="G7">
            <v>61</v>
          </cell>
          <cell r="H7">
            <v>40.32</v>
          </cell>
          <cell r="J7">
            <v>59.760000000000005</v>
          </cell>
          <cell r="K7">
            <v>1</v>
          </cell>
        </row>
        <row r="8">
          <cell r="B8">
            <v>16.991666666666664</v>
          </cell>
          <cell r="C8">
            <v>24.6</v>
          </cell>
          <cell r="D8">
            <v>11.3</v>
          </cell>
          <cell r="E8">
            <v>67.416666666666671</v>
          </cell>
          <cell r="F8">
            <v>94</v>
          </cell>
          <cell r="G8">
            <v>35</v>
          </cell>
          <cell r="H8">
            <v>19.8</v>
          </cell>
          <cell r="J8">
            <v>40.680000000000007</v>
          </cell>
          <cell r="K8">
            <v>0</v>
          </cell>
        </row>
        <row r="9">
          <cell r="B9">
            <v>19.966666666666661</v>
          </cell>
          <cell r="C9">
            <v>30.6</v>
          </cell>
          <cell r="D9">
            <v>10</v>
          </cell>
          <cell r="E9">
            <v>56.041666666666664</v>
          </cell>
          <cell r="F9">
            <v>91</v>
          </cell>
          <cell r="G9">
            <v>15</v>
          </cell>
          <cell r="H9">
            <v>13.68</v>
          </cell>
          <cell r="J9">
            <v>29.52</v>
          </cell>
          <cell r="K9">
            <v>0</v>
          </cell>
        </row>
        <row r="10">
          <cell r="B10">
            <v>24.282608695652179</v>
          </cell>
          <cell r="C10">
            <v>34.5</v>
          </cell>
          <cell r="D10">
            <v>14.8</v>
          </cell>
          <cell r="E10">
            <v>46.782608695652172</v>
          </cell>
          <cell r="F10">
            <v>80</v>
          </cell>
          <cell r="G10">
            <v>22</v>
          </cell>
          <cell r="H10">
            <v>21.6</v>
          </cell>
          <cell r="J10">
            <v>31.319999999999997</v>
          </cell>
          <cell r="K10">
            <v>0</v>
          </cell>
        </row>
        <row r="11">
          <cell r="B11">
            <v>26.308333333333334</v>
          </cell>
          <cell r="C11">
            <v>36.299999999999997</v>
          </cell>
          <cell r="D11">
            <v>18.3</v>
          </cell>
          <cell r="E11">
            <v>45.75</v>
          </cell>
          <cell r="F11">
            <v>64</v>
          </cell>
          <cell r="G11">
            <v>23</v>
          </cell>
          <cell r="H11">
            <v>30.6</v>
          </cell>
          <cell r="J11">
            <v>44.64</v>
          </cell>
          <cell r="K11">
            <v>0</v>
          </cell>
        </row>
        <row r="12">
          <cell r="B12">
            <v>27.066666666666666</v>
          </cell>
          <cell r="C12">
            <v>38.9</v>
          </cell>
          <cell r="D12">
            <v>19.2</v>
          </cell>
          <cell r="E12">
            <v>57.333333333333336</v>
          </cell>
          <cell r="F12">
            <v>80</v>
          </cell>
          <cell r="G12">
            <v>32</v>
          </cell>
          <cell r="H12">
            <v>26.28</v>
          </cell>
          <cell r="J12">
            <v>63</v>
          </cell>
          <cell r="K12">
            <v>3.0000000000000004</v>
          </cell>
        </row>
        <row r="13">
          <cell r="B13">
            <v>24.724999999999998</v>
          </cell>
          <cell r="C13">
            <v>35</v>
          </cell>
          <cell r="D13">
            <v>20.7</v>
          </cell>
          <cell r="E13">
            <v>78</v>
          </cell>
          <cell r="F13">
            <v>94</v>
          </cell>
          <cell r="G13">
            <v>41</v>
          </cell>
          <cell r="H13">
            <v>37.440000000000005</v>
          </cell>
          <cell r="J13">
            <v>63</v>
          </cell>
          <cell r="K13">
            <v>1.6</v>
          </cell>
        </row>
        <row r="14">
          <cell r="B14">
            <v>26.241666666666671</v>
          </cell>
          <cell r="C14">
            <v>37.9</v>
          </cell>
          <cell r="D14">
            <v>19.899999999999999</v>
          </cell>
          <cell r="E14">
            <v>74.041666666666671</v>
          </cell>
          <cell r="F14">
            <v>97</v>
          </cell>
          <cell r="G14">
            <v>34</v>
          </cell>
          <cell r="H14">
            <v>29.880000000000003</v>
          </cell>
          <cell r="J14">
            <v>72</v>
          </cell>
          <cell r="K14">
            <v>0</v>
          </cell>
        </row>
        <row r="15">
          <cell r="B15">
            <v>29.641666666666666</v>
          </cell>
          <cell r="C15">
            <v>39</v>
          </cell>
          <cell r="D15">
            <v>22.5</v>
          </cell>
          <cell r="E15">
            <v>57.208333333333336</v>
          </cell>
          <cell r="F15">
            <v>85</v>
          </cell>
          <cell r="G15">
            <v>23</v>
          </cell>
          <cell r="H15">
            <v>39.96</v>
          </cell>
          <cell r="J15">
            <v>64.44</v>
          </cell>
          <cell r="K15">
            <v>0</v>
          </cell>
        </row>
        <row r="16">
          <cell r="B16">
            <v>30.754166666666666</v>
          </cell>
          <cell r="C16">
            <v>39.4</v>
          </cell>
          <cell r="D16">
            <v>23</v>
          </cell>
          <cell r="E16">
            <v>49.416666666666664</v>
          </cell>
          <cell r="F16">
            <v>74</v>
          </cell>
          <cell r="G16">
            <v>27</v>
          </cell>
          <cell r="H16">
            <v>41.04</v>
          </cell>
          <cell r="J16">
            <v>63.360000000000007</v>
          </cell>
          <cell r="K16">
            <v>0</v>
          </cell>
        </row>
        <row r="17">
          <cell r="B17">
            <v>28.095833333333331</v>
          </cell>
          <cell r="C17">
            <v>36.700000000000003</v>
          </cell>
          <cell r="D17">
            <v>23.8</v>
          </cell>
          <cell r="E17">
            <v>64.125</v>
          </cell>
          <cell r="F17">
            <v>92</v>
          </cell>
          <cell r="G17">
            <v>36</v>
          </cell>
          <cell r="H17">
            <v>25.92</v>
          </cell>
          <cell r="J17">
            <v>69.84</v>
          </cell>
          <cell r="K17">
            <v>9.4</v>
          </cell>
        </row>
        <row r="18">
          <cell r="B18">
            <v>25.121739130434779</v>
          </cell>
          <cell r="C18">
            <v>34.700000000000003</v>
          </cell>
          <cell r="D18">
            <v>21.5</v>
          </cell>
          <cell r="E18">
            <v>84.956521739130437</v>
          </cell>
          <cell r="F18">
            <v>95</v>
          </cell>
          <cell r="G18">
            <v>42</v>
          </cell>
          <cell r="H18">
            <v>23.400000000000002</v>
          </cell>
          <cell r="J18">
            <v>45</v>
          </cell>
          <cell r="K18">
            <v>8.6</v>
          </cell>
        </row>
        <row r="19">
          <cell r="B19">
            <v>27.529166666666665</v>
          </cell>
          <cell r="C19">
            <v>36.5</v>
          </cell>
          <cell r="D19">
            <v>21.4</v>
          </cell>
          <cell r="E19">
            <v>71.5</v>
          </cell>
          <cell r="F19">
            <v>96</v>
          </cell>
          <cell r="G19">
            <v>36</v>
          </cell>
          <cell r="H19">
            <v>31.319999999999997</v>
          </cell>
          <cell r="J19">
            <v>47.88</v>
          </cell>
          <cell r="K19">
            <v>0</v>
          </cell>
        </row>
        <row r="20">
          <cell r="B20">
            <v>29.021739130434781</v>
          </cell>
          <cell r="C20">
            <v>36.799999999999997</v>
          </cell>
          <cell r="D20">
            <v>23.3</v>
          </cell>
          <cell r="E20">
            <v>60.956521739130437</v>
          </cell>
          <cell r="F20">
            <v>85</v>
          </cell>
          <cell r="G20">
            <v>34</v>
          </cell>
          <cell r="H20">
            <v>32.4</v>
          </cell>
          <cell r="J20">
            <v>50.04</v>
          </cell>
          <cell r="K20">
            <v>0</v>
          </cell>
        </row>
        <row r="21">
          <cell r="B21">
            <v>30.573913043478257</v>
          </cell>
          <cell r="C21">
            <v>37.200000000000003</v>
          </cell>
          <cell r="D21">
            <v>24.5</v>
          </cell>
          <cell r="E21">
            <v>52.782608695652172</v>
          </cell>
          <cell r="F21">
            <v>73</v>
          </cell>
          <cell r="G21">
            <v>32</v>
          </cell>
          <cell r="H21">
            <v>32.04</v>
          </cell>
          <cell r="J21">
            <v>52.92</v>
          </cell>
          <cell r="K21">
            <v>0</v>
          </cell>
        </row>
        <row r="22">
          <cell r="B22">
            <v>29.791666666666671</v>
          </cell>
          <cell r="C22">
            <v>38</v>
          </cell>
          <cell r="D22">
            <v>23.8</v>
          </cell>
          <cell r="E22">
            <v>54.5</v>
          </cell>
          <cell r="F22">
            <v>74</v>
          </cell>
          <cell r="G22">
            <v>29</v>
          </cell>
          <cell r="H22">
            <v>30.240000000000002</v>
          </cell>
          <cell r="J22">
            <v>51.84</v>
          </cell>
          <cell r="K22">
            <v>0</v>
          </cell>
        </row>
        <row r="23">
          <cell r="B23">
            <v>24.55</v>
          </cell>
          <cell r="C23">
            <v>26.7</v>
          </cell>
          <cell r="D23">
            <v>22.9</v>
          </cell>
          <cell r="E23">
            <v>87.291666666666671</v>
          </cell>
          <cell r="F23">
            <v>96</v>
          </cell>
          <cell r="G23">
            <v>74</v>
          </cell>
          <cell r="H23">
            <v>20.88</v>
          </cell>
          <cell r="J23">
            <v>35.64</v>
          </cell>
          <cell r="K23">
            <v>10.6</v>
          </cell>
        </row>
        <row r="24">
          <cell r="B24">
            <v>24.858333333333334</v>
          </cell>
          <cell r="C24">
            <v>28.9</v>
          </cell>
          <cell r="D24">
            <v>22</v>
          </cell>
          <cell r="E24">
            <v>86.541666666666671</v>
          </cell>
          <cell r="F24">
            <v>98</v>
          </cell>
          <cell r="G24">
            <v>64</v>
          </cell>
          <cell r="H24">
            <v>23.400000000000002</v>
          </cell>
          <cell r="J24">
            <v>35.64</v>
          </cell>
          <cell r="K24">
            <v>0</v>
          </cell>
        </row>
        <row r="25">
          <cell r="B25">
            <v>26.670833333333334</v>
          </cell>
          <cell r="C25">
            <v>33.4</v>
          </cell>
          <cell r="D25">
            <v>21.2</v>
          </cell>
          <cell r="E25">
            <v>75.625</v>
          </cell>
          <cell r="F25">
            <v>96</v>
          </cell>
          <cell r="G25">
            <v>47</v>
          </cell>
          <cell r="H25">
            <v>30.96</v>
          </cell>
          <cell r="J25">
            <v>52.2</v>
          </cell>
          <cell r="K25">
            <v>0</v>
          </cell>
        </row>
        <row r="26">
          <cell r="B26">
            <v>27.920833333333331</v>
          </cell>
          <cell r="C26">
            <v>35.4</v>
          </cell>
          <cell r="D26">
            <v>21.9</v>
          </cell>
          <cell r="E26">
            <v>69.875</v>
          </cell>
          <cell r="F26">
            <v>94</v>
          </cell>
          <cell r="G26">
            <v>43</v>
          </cell>
          <cell r="H26">
            <v>29.16</v>
          </cell>
          <cell r="J26">
            <v>44.64</v>
          </cell>
          <cell r="K26">
            <v>0</v>
          </cell>
        </row>
        <row r="27">
          <cell r="B27">
            <v>24.108333333333331</v>
          </cell>
          <cell r="C27">
            <v>29</v>
          </cell>
          <cell r="D27">
            <v>22.2</v>
          </cell>
          <cell r="E27">
            <v>88.791666666666671</v>
          </cell>
          <cell r="F27">
            <v>96</v>
          </cell>
          <cell r="G27">
            <v>56</v>
          </cell>
          <cell r="H27">
            <v>23.040000000000003</v>
          </cell>
          <cell r="J27">
            <v>75.600000000000009</v>
          </cell>
          <cell r="K27">
            <v>10.199999999999998</v>
          </cell>
        </row>
        <row r="28">
          <cell r="B28">
            <v>22.383333333333329</v>
          </cell>
          <cell r="C28">
            <v>23.9</v>
          </cell>
          <cell r="D28">
            <v>21.4</v>
          </cell>
          <cell r="E28">
            <v>95.083333333333329</v>
          </cell>
          <cell r="F28">
            <v>98</v>
          </cell>
          <cell r="G28">
            <v>88</v>
          </cell>
          <cell r="H28">
            <v>15.120000000000001</v>
          </cell>
          <cell r="J28">
            <v>25.92</v>
          </cell>
          <cell r="K28">
            <v>11.4</v>
          </cell>
        </row>
        <row r="29">
          <cell r="B29">
            <v>21.062500000000004</v>
          </cell>
          <cell r="C29">
            <v>22.3</v>
          </cell>
          <cell r="D29">
            <v>19.8</v>
          </cell>
          <cell r="E29">
            <v>96.25</v>
          </cell>
          <cell r="F29">
            <v>98</v>
          </cell>
          <cell r="G29">
            <v>92</v>
          </cell>
          <cell r="H29">
            <v>22.68</v>
          </cell>
          <cell r="J29">
            <v>34.92</v>
          </cell>
          <cell r="K29">
            <v>2.8000000000000003</v>
          </cell>
        </row>
        <row r="30">
          <cell r="B30">
            <v>20.6</v>
          </cell>
          <cell r="C30">
            <v>22.7</v>
          </cell>
          <cell r="D30">
            <v>19.5</v>
          </cell>
          <cell r="E30">
            <v>94.75</v>
          </cell>
          <cell r="F30">
            <v>98</v>
          </cell>
          <cell r="G30">
            <v>86</v>
          </cell>
          <cell r="H30">
            <v>22.32</v>
          </cell>
          <cell r="J30">
            <v>36</v>
          </cell>
          <cell r="K30">
            <v>5.6</v>
          </cell>
        </row>
        <row r="31">
          <cell r="B31">
            <v>22.820833333333336</v>
          </cell>
          <cell r="C31">
            <v>28.7</v>
          </cell>
          <cell r="D31">
            <v>20.3</v>
          </cell>
          <cell r="E31">
            <v>89.833333333333329</v>
          </cell>
          <cell r="F31">
            <v>98</v>
          </cell>
          <cell r="G31">
            <v>66</v>
          </cell>
          <cell r="H31">
            <v>23.040000000000003</v>
          </cell>
          <cell r="J31">
            <v>37.080000000000005</v>
          </cell>
          <cell r="K31">
            <v>0.4</v>
          </cell>
        </row>
        <row r="32">
          <cell r="B32">
            <v>23.217391304347824</v>
          </cell>
          <cell r="C32">
            <v>30</v>
          </cell>
          <cell r="D32">
            <v>20.399999999999999</v>
          </cell>
          <cell r="E32">
            <v>92.173913043478265</v>
          </cell>
          <cell r="F32">
            <v>98</v>
          </cell>
          <cell r="G32">
            <v>69</v>
          </cell>
          <cell r="H32">
            <v>18.36</v>
          </cell>
          <cell r="J32">
            <v>44.64</v>
          </cell>
          <cell r="K32">
            <v>19.399999999999999</v>
          </cell>
        </row>
        <row r="33">
          <cell r="B33">
            <v>25.604166666666668</v>
          </cell>
          <cell r="C33">
            <v>33.9</v>
          </cell>
          <cell r="D33">
            <v>21.1</v>
          </cell>
          <cell r="E33">
            <v>84.416666666666671</v>
          </cell>
          <cell r="F33">
            <v>98</v>
          </cell>
          <cell r="G33">
            <v>51</v>
          </cell>
          <cell r="H33">
            <v>20.88</v>
          </cell>
          <cell r="J33">
            <v>36</v>
          </cell>
          <cell r="K33">
            <v>0</v>
          </cell>
        </row>
        <row r="34">
          <cell r="B34">
            <v>25.291666666666668</v>
          </cell>
          <cell r="C34">
            <v>32.6</v>
          </cell>
          <cell r="D34">
            <v>19.5</v>
          </cell>
          <cell r="E34">
            <v>82.958333333333329</v>
          </cell>
          <cell r="F34">
            <v>98</v>
          </cell>
          <cell r="G34">
            <v>61</v>
          </cell>
          <cell r="H34">
            <v>34.92</v>
          </cell>
          <cell r="J34">
            <v>59.04</v>
          </cell>
          <cell r="K34">
            <v>60.600000000000009</v>
          </cell>
        </row>
      </sheetData>
      <sheetData sheetId="12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24.791666666666671</v>
          </cell>
          <cell r="C5">
            <v>29.9</v>
          </cell>
          <cell r="D5">
            <v>20.8</v>
          </cell>
          <cell r="E5">
            <v>83.5</v>
          </cell>
          <cell r="F5">
            <v>96</v>
          </cell>
          <cell r="G5">
            <v>60</v>
          </cell>
          <cell r="H5" t="str">
            <v>*</v>
          </cell>
          <cell r="J5" t="str">
            <v>*</v>
          </cell>
          <cell r="K5">
            <v>10.6</v>
          </cell>
        </row>
        <row r="6">
          <cell r="B6">
            <v>26.804166666666671</v>
          </cell>
          <cell r="C6">
            <v>34.700000000000003</v>
          </cell>
          <cell r="D6">
            <v>20.399999999999999</v>
          </cell>
          <cell r="E6">
            <v>72.833333333333329</v>
          </cell>
          <cell r="F6">
            <v>95</v>
          </cell>
          <cell r="G6">
            <v>42</v>
          </cell>
          <cell r="H6" t="str">
            <v>*</v>
          </cell>
          <cell r="J6" t="str">
            <v>*</v>
          </cell>
          <cell r="K6">
            <v>0</v>
          </cell>
        </row>
        <row r="7">
          <cell r="B7">
            <v>24.375</v>
          </cell>
          <cell r="C7">
            <v>27.5</v>
          </cell>
          <cell r="D7">
            <v>19.899999999999999</v>
          </cell>
          <cell r="E7">
            <v>73.708333333333329</v>
          </cell>
          <cell r="F7">
            <v>92</v>
          </cell>
          <cell r="G7">
            <v>59</v>
          </cell>
          <cell r="H7" t="str">
            <v>*</v>
          </cell>
          <cell r="J7" t="str">
            <v>*</v>
          </cell>
          <cell r="K7">
            <v>2.4000000000000004</v>
          </cell>
        </row>
        <row r="8">
          <cell r="B8">
            <v>19.016666666666662</v>
          </cell>
          <cell r="C8">
            <v>27.4</v>
          </cell>
          <cell r="D8">
            <v>12.2</v>
          </cell>
          <cell r="E8">
            <v>63.5</v>
          </cell>
          <cell r="F8">
            <v>91</v>
          </cell>
          <cell r="G8">
            <v>25</v>
          </cell>
          <cell r="H8" t="str">
            <v>*</v>
          </cell>
          <cell r="J8" t="str">
            <v>*</v>
          </cell>
          <cell r="K8">
            <v>0</v>
          </cell>
        </row>
        <row r="9">
          <cell r="B9">
            <v>20.545833333333331</v>
          </cell>
          <cell r="C9">
            <v>31.5</v>
          </cell>
          <cell r="D9">
            <v>10</v>
          </cell>
          <cell r="E9">
            <v>56.708333333333336</v>
          </cell>
          <cell r="F9">
            <v>93</v>
          </cell>
          <cell r="G9">
            <v>17</v>
          </cell>
          <cell r="H9" t="str">
            <v>*</v>
          </cell>
          <cell r="J9" t="str">
            <v>*</v>
          </cell>
          <cell r="K9">
            <v>0</v>
          </cell>
        </row>
        <row r="10">
          <cell r="B10">
            <v>24.075000000000003</v>
          </cell>
          <cell r="C10">
            <v>35.4</v>
          </cell>
          <cell r="D10">
            <v>12.9</v>
          </cell>
          <cell r="E10">
            <v>51.916666666666664</v>
          </cell>
          <cell r="F10">
            <v>86</v>
          </cell>
          <cell r="G10">
            <v>20</v>
          </cell>
          <cell r="H10" t="str">
            <v>*</v>
          </cell>
          <cell r="J10" t="str">
            <v>*</v>
          </cell>
          <cell r="K10">
            <v>0</v>
          </cell>
        </row>
        <row r="11">
          <cell r="B11">
            <v>26.358333333333324</v>
          </cell>
          <cell r="C11">
            <v>36.799999999999997</v>
          </cell>
          <cell r="D11">
            <v>15.6</v>
          </cell>
          <cell r="E11">
            <v>49.125</v>
          </cell>
          <cell r="F11">
            <v>83</v>
          </cell>
          <cell r="G11">
            <v>18</v>
          </cell>
          <cell r="H11" t="str">
            <v>*</v>
          </cell>
          <cell r="J11" t="str">
            <v>*</v>
          </cell>
          <cell r="K11">
            <v>0</v>
          </cell>
        </row>
        <row r="12">
          <cell r="B12">
            <v>27.700000000000003</v>
          </cell>
          <cell r="C12">
            <v>38.799999999999997</v>
          </cell>
          <cell r="D12">
            <v>18.399999999999999</v>
          </cell>
          <cell r="E12">
            <v>57.041666666666664</v>
          </cell>
          <cell r="F12">
            <v>85</v>
          </cell>
          <cell r="G12">
            <v>29</v>
          </cell>
          <cell r="H12" t="str">
            <v>*</v>
          </cell>
          <cell r="J12" t="str">
            <v>*</v>
          </cell>
          <cell r="K12">
            <v>0</v>
          </cell>
        </row>
        <row r="13">
          <cell r="B13">
            <v>27.833333333333332</v>
          </cell>
          <cell r="C13">
            <v>37</v>
          </cell>
          <cell r="D13">
            <v>21.3</v>
          </cell>
          <cell r="E13">
            <v>63.875</v>
          </cell>
          <cell r="F13">
            <v>95</v>
          </cell>
          <cell r="G13">
            <v>35</v>
          </cell>
          <cell r="H13" t="str">
            <v>*</v>
          </cell>
          <cell r="J13" t="str">
            <v>*</v>
          </cell>
          <cell r="K13">
            <v>10.8</v>
          </cell>
        </row>
        <row r="14">
          <cell r="B14">
            <v>26.1875</v>
          </cell>
          <cell r="C14">
            <v>36.799999999999997</v>
          </cell>
          <cell r="D14">
            <v>21.1</v>
          </cell>
          <cell r="E14">
            <v>77.083333333333329</v>
          </cell>
          <cell r="F14">
            <v>95</v>
          </cell>
          <cell r="G14">
            <v>36</v>
          </cell>
          <cell r="H14" t="str">
            <v>*</v>
          </cell>
          <cell r="J14" t="str">
            <v>*</v>
          </cell>
          <cell r="K14">
            <v>3</v>
          </cell>
        </row>
        <row r="15">
          <cell r="B15">
            <v>28.670833333333334</v>
          </cell>
          <cell r="C15">
            <v>37.6</v>
          </cell>
          <cell r="D15">
            <v>21.6</v>
          </cell>
          <cell r="E15">
            <v>64.875</v>
          </cell>
          <cell r="F15">
            <v>94</v>
          </cell>
          <cell r="G15">
            <v>28</v>
          </cell>
          <cell r="H15" t="str">
            <v>*</v>
          </cell>
          <cell r="J15" t="str">
            <v>*</v>
          </cell>
          <cell r="K15">
            <v>0.2</v>
          </cell>
        </row>
        <row r="16">
          <cell r="B16">
            <v>29.733333333333338</v>
          </cell>
          <cell r="C16">
            <v>38.6</v>
          </cell>
          <cell r="D16">
            <v>22.1</v>
          </cell>
          <cell r="E16">
            <v>56.958333333333336</v>
          </cell>
          <cell r="F16">
            <v>84</v>
          </cell>
          <cell r="G16">
            <v>28</v>
          </cell>
          <cell r="H16" t="str">
            <v>*</v>
          </cell>
          <cell r="J16" t="str">
            <v>*</v>
          </cell>
          <cell r="K16">
            <v>0</v>
          </cell>
        </row>
        <row r="17">
          <cell r="B17">
            <v>29.674999999999997</v>
          </cell>
          <cell r="C17">
            <v>37.700000000000003</v>
          </cell>
          <cell r="D17">
            <v>24.6</v>
          </cell>
          <cell r="E17">
            <v>57.166666666666664</v>
          </cell>
          <cell r="F17">
            <v>76</v>
          </cell>
          <cell r="G17">
            <v>32</v>
          </cell>
          <cell r="H17" t="str">
            <v>*</v>
          </cell>
          <cell r="J17" t="str">
            <v>*</v>
          </cell>
          <cell r="K17">
            <v>0</v>
          </cell>
        </row>
        <row r="18">
          <cell r="B18">
            <v>29.391666666666669</v>
          </cell>
          <cell r="C18">
            <v>38.5</v>
          </cell>
          <cell r="D18">
            <v>22.8</v>
          </cell>
          <cell r="E18">
            <v>62.75</v>
          </cell>
          <cell r="F18">
            <v>89</v>
          </cell>
          <cell r="G18">
            <v>29</v>
          </cell>
          <cell r="H18" t="str">
            <v>*</v>
          </cell>
          <cell r="J18" t="str">
            <v>*</v>
          </cell>
          <cell r="K18">
            <v>0</v>
          </cell>
        </row>
        <row r="19">
          <cell r="B19">
            <v>29.225000000000005</v>
          </cell>
          <cell r="C19">
            <v>38.299999999999997</v>
          </cell>
          <cell r="D19">
            <v>21.7</v>
          </cell>
          <cell r="E19">
            <v>62.166666666666664</v>
          </cell>
          <cell r="F19">
            <v>89</v>
          </cell>
          <cell r="G19">
            <v>31</v>
          </cell>
          <cell r="H19" t="str">
            <v>*</v>
          </cell>
          <cell r="J19" t="str">
            <v>*</v>
          </cell>
          <cell r="K19">
            <v>0</v>
          </cell>
        </row>
        <row r="20">
          <cell r="B20">
            <v>30.537499999999994</v>
          </cell>
          <cell r="C20">
            <v>38.799999999999997</v>
          </cell>
          <cell r="D20">
            <v>23.2</v>
          </cell>
          <cell r="E20">
            <v>51.333333333333336</v>
          </cell>
          <cell r="F20">
            <v>80</v>
          </cell>
          <cell r="G20">
            <v>25</v>
          </cell>
          <cell r="H20" t="str">
            <v>*</v>
          </cell>
          <cell r="J20" t="str">
            <v>*</v>
          </cell>
          <cell r="K20">
            <v>0</v>
          </cell>
        </row>
        <row r="21">
          <cell r="B21">
            <v>31.529166666666672</v>
          </cell>
          <cell r="C21">
            <v>38.6</v>
          </cell>
          <cell r="D21">
            <v>26</v>
          </cell>
          <cell r="E21">
            <v>47.458333333333336</v>
          </cell>
          <cell r="F21">
            <v>68</v>
          </cell>
          <cell r="G21">
            <v>28</v>
          </cell>
          <cell r="H21" t="str">
            <v>*</v>
          </cell>
          <cell r="J21" t="str">
            <v>*</v>
          </cell>
          <cell r="K21">
            <v>0</v>
          </cell>
        </row>
        <row r="22">
          <cell r="B22">
            <v>30.891666666666666</v>
          </cell>
          <cell r="C22">
            <v>38.6</v>
          </cell>
          <cell r="D22">
            <v>24.2</v>
          </cell>
          <cell r="E22">
            <v>49.75</v>
          </cell>
          <cell r="F22">
            <v>71</v>
          </cell>
          <cell r="G22">
            <v>24</v>
          </cell>
          <cell r="H22" t="str">
            <v>*</v>
          </cell>
          <cell r="J22" t="str">
            <v>*</v>
          </cell>
          <cell r="K22">
            <v>0</v>
          </cell>
        </row>
        <row r="23">
          <cell r="B23">
            <v>26.795833333333334</v>
          </cell>
          <cell r="C23">
            <v>30.6</v>
          </cell>
          <cell r="D23">
            <v>23.8</v>
          </cell>
          <cell r="E23">
            <v>76.833333333333329</v>
          </cell>
          <cell r="F23">
            <v>94</v>
          </cell>
          <cell r="G23">
            <v>42</v>
          </cell>
          <cell r="H23" t="str">
            <v>*</v>
          </cell>
          <cell r="J23" t="str">
            <v>*</v>
          </cell>
          <cell r="K23">
            <v>6.4</v>
          </cell>
        </row>
        <row r="24">
          <cell r="B24">
            <v>25.279166666666669</v>
          </cell>
          <cell r="C24">
            <v>31.6</v>
          </cell>
          <cell r="D24">
            <v>20.7</v>
          </cell>
          <cell r="E24">
            <v>80.791666666666671</v>
          </cell>
          <cell r="F24">
            <v>93</v>
          </cell>
          <cell r="G24">
            <v>54</v>
          </cell>
          <cell r="H24" t="str">
            <v>*</v>
          </cell>
          <cell r="J24" t="str">
            <v>*</v>
          </cell>
          <cell r="K24">
            <v>9.1999999999999993</v>
          </cell>
        </row>
        <row r="25">
          <cell r="B25">
            <v>27.99166666666666</v>
          </cell>
          <cell r="C25">
            <v>36.200000000000003</v>
          </cell>
          <cell r="D25">
            <v>22.6</v>
          </cell>
          <cell r="E25">
            <v>68.916666666666671</v>
          </cell>
          <cell r="F25">
            <v>92</v>
          </cell>
          <cell r="G25">
            <v>34</v>
          </cell>
          <cell r="H25" t="str">
            <v>*</v>
          </cell>
          <cell r="J25" t="str">
            <v>*</v>
          </cell>
          <cell r="K25">
            <v>0.2</v>
          </cell>
        </row>
        <row r="26">
          <cell r="B26">
            <v>28.558333333333337</v>
          </cell>
          <cell r="C26">
            <v>36.9</v>
          </cell>
          <cell r="D26">
            <v>22.3</v>
          </cell>
          <cell r="E26">
            <v>66.25</v>
          </cell>
          <cell r="F26">
            <v>89</v>
          </cell>
          <cell r="G26">
            <v>36</v>
          </cell>
          <cell r="H26" t="str">
            <v>*</v>
          </cell>
          <cell r="J26" t="str">
            <v>*</v>
          </cell>
          <cell r="K26">
            <v>0</v>
          </cell>
        </row>
        <row r="27">
          <cell r="B27">
            <v>26.625000000000004</v>
          </cell>
          <cell r="C27">
            <v>33.6</v>
          </cell>
          <cell r="D27">
            <v>22.1</v>
          </cell>
          <cell r="E27">
            <v>75.375</v>
          </cell>
          <cell r="F27">
            <v>93</v>
          </cell>
          <cell r="G27">
            <v>48</v>
          </cell>
          <cell r="H27" t="str">
            <v>*</v>
          </cell>
          <cell r="J27" t="str">
            <v>*</v>
          </cell>
          <cell r="K27">
            <v>2.2000000000000002</v>
          </cell>
        </row>
        <row r="28">
          <cell r="B28">
            <v>23.879166666666666</v>
          </cell>
          <cell r="C28">
            <v>29.1</v>
          </cell>
          <cell r="D28">
            <v>22.1</v>
          </cell>
          <cell r="E28">
            <v>87.375</v>
          </cell>
          <cell r="F28">
            <v>94</v>
          </cell>
          <cell r="G28">
            <v>64</v>
          </cell>
          <cell r="H28" t="str">
            <v>*</v>
          </cell>
          <cell r="J28" t="str">
            <v>*</v>
          </cell>
          <cell r="K28">
            <v>16.399999999999999</v>
          </cell>
        </row>
        <row r="29">
          <cell r="B29">
            <v>23.716666666666665</v>
          </cell>
          <cell r="C29">
            <v>26.9</v>
          </cell>
          <cell r="D29">
            <v>22</v>
          </cell>
          <cell r="E29">
            <v>89.916666666666671</v>
          </cell>
          <cell r="F29">
            <v>95</v>
          </cell>
          <cell r="G29">
            <v>78</v>
          </cell>
          <cell r="H29" t="str">
            <v>*</v>
          </cell>
          <cell r="J29" t="str">
            <v>*</v>
          </cell>
          <cell r="K29">
            <v>7.4</v>
          </cell>
        </row>
        <row r="30">
          <cell r="B30">
            <v>22.083333333333332</v>
          </cell>
          <cell r="C30">
            <v>25.3</v>
          </cell>
          <cell r="D30">
            <v>20.399999999999999</v>
          </cell>
          <cell r="E30">
            <v>90.75</v>
          </cell>
          <cell r="F30">
            <v>94</v>
          </cell>
          <cell r="G30">
            <v>76</v>
          </cell>
          <cell r="H30" t="str">
            <v>*</v>
          </cell>
          <cell r="J30" t="str">
            <v>*</v>
          </cell>
          <cell r="K30">
            <v>9.4</v>
          </cell>
        </row>
        <row r="31">
          <cell r="B31">
            <v>26.791304347826088</v>
          </cell>
          <cell r="C31">
            <v>35.1</v>
          </cell>
          <cell r="D31">
            <v>23</v>
          </cell>
          <cell r="E31">
            <v>74.956521739130437</v>
          </cell>
          <cell r="F31">
            <v>91</v>
          </cell>
          <cell r="G31">
            <v>42</v>
          </cell>
          <cell r="H31" t="str">
            <v>*</v>
          </cell>
          <cell r="J31" t="str">
            <v>*</v>
          </cell>
          <cell r="K31">
            <v>0</v>
          </cell>
        </row>
        <row r="32">
          <cell r="B32">
            <v>28.412665406427219</v>
          </cell>
          <cell r="C32">
            <v>35.1</v>
          </cell>
          <cell r="D32">
            <v>23</v>
          </cell>
          <cell r="E32">
            <v>72.824196597353506</v>
          </cell>
          <cell r="F32">
            <v>92</v>
          </cell>
          <cell r="G32">
            <v>42</v>
          </cell>
          <cell r="H32" t="str">
            <v>*</v>
          </cell>
          <cell r="J32" t="str">
            <v>*</v>
          </cell>
          <cell r="K32">
            <v>3</v>
          </cell>
        </row>
        <row r="33">
          <cell r="B33">
            <v>31.24</v>
          </cell>
          <cell r="C33">
            <v>37.299999999999997</v>
          </cell>
          <cell r="D33">
            <v>24.6</v>
          </cell>
          <cell r="E33">
            <v>59</v>
          </cell>
          <cell r="F33">
            <v>87</v>
          </cell>
          <cell r="G33">
            <v>32</v>
          </cell>
          <cell r="H33" t="str">
            <v>*</v>
          </cell>
          <cell r="J33" t="str">
            <v>*</v>
          </cell>
          <cell r="K33">
            <v>0</v>
          </cell>
        </row>
        <row r="34">
          <cell r="B34">
            <v>27.041666666666661</v>
          </cell>
          <cell r="C34">
            <v>34.799999999999997</v>
          </cell>
          <cell r="D34">
            <v>23</v>
          </cell>
          <cell r="E34">
            <v>74.291666666666671</v>
          </cell>
          <cell r="F34">
            <v>89</v>
          </cell>
          <cell r="G34">
            <v>49</v>
          </cell>
          <cell r="H34" t="str">
            <v>*</v>
          </cell>
          <cell r="J34" t="str">
            <v>*</v>
          </cell>
          <cell r="K34">
            <v>0</v>
          </cell>
        </row>
      </sheetData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Miranda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25.545000000000002</v>
          </cell>
          <cell r="C5">
            <v>31.8</v>
          </cell>
          <cell r="D5">
            <v>21.7</v>
          </cell>
          <cell r="E5">
            <v>82.2</v>
          </cell>
          <cell r="F5">
            <v>95</v>
          </cell>
          <cell r="G5">
            <v>51</v>
          </cell>
          <cell r="H5">
            <v>6.48</v>
          </cell>
          <cell r="J5">
            <v>48.6</v>
          </cell>
          <cell r="K5">
            <v>34.800000000000004</v>
          </cell>
        </row>
        <row r="6">
          <cell r="B6">
            <v>29.499999999999996</v>
          </cell>
          <cell r="C6">
            <v>37.299999999999997</v>
          </cell>
          <cell r="D6">
            <v>23.6</v>
          </cell>
          <cell r="E6">
            <v>65.956521739130437</v>
          </cell>
          <cell r="F6">
            <v>93</v>
          </cell>
          <cell r="G6">
            <v>33</v>
          </cell>
          <cell r="H6">
            <v>13.68</v>
          </cell>
          <cell r="J6">
            <v>30.240000000000002</v>
          </cell>
          <cell r="K6">
            <v>0</v>
          </cell>
        </row>
        <row r="7">
          <cell r="B7">
            <v>27.095833333333335</v>
          </cell>
          <cell r="C7">
            <v>31.7</v>
          </cell>
          <cell r="D7">
            <v>23.1</v>
          </cell>
          <cell r="E7">
            <v>60.5</v>
          </cell>
          <cell r="F7">
            <v>70</v>
          </cell>
          <cell r="G7">
            <v>49</v>
          </cell>
          <cell r="H7">
            <v>12.6</v>
          </cell>
          <cell r="J7">
            <v>36</v>
          </cell>
          <cell r="K7">
            <v>0</v>
          </cell>
        </row>
        <row r="8">
          <cell r="B8">
            <v>21.818181818181817</v>
          </cell>
          <cell r="C8">
            <v>29.1</v>
          </cell>
          <cell r="D8">
            <v>15.5</v>
          </cell>
          <cell r="E8">
            <v>51.954545454545453</v>
          </cell>
          <cell r="F8">
            <v>80</v>
          </cell>
          <cell r="G8">
            <v>21</v>
          </cell>
          <cell r="H8">
            <v>15.840000000000002</v>
          </cell>
          <cell r="J8">
            <v>31.319999999999997</v>
          </cell>
          <cell r="K8">
            <v>0</v>
          </cell>
        </row>
        <row r="9">
          <cell r="B9">
            <v>23.820833333333336</v>
          </cell>
          <cell r="C9">
            <v>34.9</v>
          </cell>
          <cell r="D9">
            <v>14.8</v>
          </cell>
          <cell r="E9">
            <v>46.666666666666664</v>
          </cell>
          <cell r="F9">
            <v>76</v>
          </cell>
          <cell r="G9">
            <v>16</v>
          </cell>
          <cell r="H9">
            <v>8.64</v>
          </cell>
          <cell r="J9">
            <v>19.440000000000001</v>
          </cell>
          <cell r="K9">
            <v>0</v>
          </cell>
        </row>
        <row r="10">
          <cell r="B10">
            <v>28.416666666666668</v>
          </cell>
          <cell r="C10">
            <v>38.799999999999997</v>
          </cell>
          <cell r="D10">
            <v>19.5</v>
          </cell>
          <cell r="E10">
            <v>37.416666666666664</v>
          </cell>
          <cell r="F10">
            <v>71</v>
          </cell>
          <cell r="G10">
            <v>16</v>
          </cell>
          <cell r="H10">
            <v>7.5600000000000005</v>
          </cell>
          <cell r="J10">
            <v>17.28</v>
          </cell>
          <cell r="K10">
            <v>0</v>
          </cell>
        </row>
        <row r="11">
          <cell r="B11">
            <v>31.086956521739129</v>
          </cell>
          <cell r="C11">
            <v>40.6</v>
          </cell>
          <cell r="D11">
            <v>24.2</v>
          </cell>
          <cell r="E11">
            <v>35.739130434782609</v>
          </cell>
          <cell r="F11">
            <v>63</v>
          </cell>
          <cell r="G11">
            <v>14</v>
          </cell>
          <cell r="H11">
            <v>7.2</v>
          </cell>
          <cell r="J11">
            <v>21.96</v>
          </cell>
          <cell r="K11">
            <v>0</v>
          </cell>
        </row>
        <row r="12">
          <cell r="B12">
            <v>31.704347826086959</v>
          </cell>
          <cell r="C12">
            <v>40.4</v>
          </cell>
          <cell r="D12">
            <v>23</v>
          </cell>
          <cell r="E12">
            <v>48.739130434782609</v>
          </cell>
          <cell r="F12">
            <v>80</v>
          </cell>
          <cell r="G12">
            <v>25</v>
          </cell>
          <cell r="H12">
            <v>13.68</v>
          </cell>
          <cell r="J12">
            <v>34.92</v>
          </cell>
          <cell r="K12">
            <v>0</v>
          </cell>
        </row>
        <row r="13">
          <cell r="B13">
            <v>31.8</v>
          </cell>
          <cell r="C13">
            <v>38.799999999999997</v>
          </cell>
          <cell r="D13">
            <v>24.1</v>
          </cell>
          <cell r="E13">
            <v>49.416666666666664</v>
          </cell>
          <cell r="F13">
            <v>78</v>
          </cell>
          <cell r="G13">
            <v>30</v>
          </cell>
          <cell r="H13">
            <v>11.16</v>
          </cell>
          <cell r="J13">
            <v>25.92</v>
          </cell>
          <cell r="K13">
            <v>0</v>
          </cell>
        </row>
        <row r="14">
          <cell r="B14">
            <v>31.324999999999999</v>
          </cell>
          <cell r="C14">
            <v>40.200000000000003</v>
          </cell>
          <cell r="D14">
            <v>24</v>
          </cell>
          <cell r="E14">
            <v>52.916666666666664</v>
          </cell>
          <cell r="F14">
            <v>79</v>
          </cell>
          <cell r="G14">
            <v>26</v>
          </cell>
          <cell r="H14">
            <v>17.28</v>
          </cell>
          <cell r="J14">
            <v>49.32</v>
          </cell>
          <cell r="K14">
            <v>0</v>
          </cell>
        </row>
        <row r="15">
          <cell r="B15">
            <v>33.073913043478271</v>
          </cell>
          <cell r="C15">
            <v>41</v>
          </cell>
          <cell r="D15">
            <v>23.7</v>
          </cell>
          <cell r="E15">
            <v>44.695652173913047</v>
          </cell>
          <cell r="F15">
            <v>80</v>
          </cell>
          <cell r="G15">
            <v>18</v>
          </cell>
          <cell r="H15">
            <v>20.88</v>
          </cell>
          <cell r="J15">
            <v>50.4</v>
          </cell>
          <cell r="K15">
            <v>0</v>
          </cell>
        </row>
        <row r="16">
          <cell r="B16">
            <v>34.095238095238095</v>
          </cell>
          <cell r="C16">
            <v>41.3</v>
          </cell>
          <cell r="D16">
            <v>25.3</v>
          </cell>
          <cell r="E16">
            <v>41.523809523809526</v>
          </cell>
          <cell r="F16">
            <v>76</v>
          </cell>
          <cell r="G16">
            <v>22</v>
          </cell>
          <cell r="H16">
            <v>19.8</v>
          </cell>
          <cell r="J16">
            <v>50.4</v>
          </cell>
          <cell r="K16">
            <v>0</v>
          </cell>
        </row>
        <row r="17">
          <cell r="B17">
            <v>31.352380952380962</v>
          </cell>
          <cell r="C17">
            <v>38.1</v>
          </cell>
          <cell r="D17">
            <v>26.7</v>
          </cell>
          <cell r="E17">
            <v>49.80952380952381</v>
          </cell>
          <cell r="F17">
            <v>71</v>
          </cell>
          <cell r="G17">
            <v>32</v>
          </cell>
          <cell r="H17">
            <v>12.96</v>
          </cell>
          <cell r="J17">
            <v>41.76</v>
          </cell>
          <cell r="K17">
            <v>0.2</v>
          </cell>
        </row>
        <row r="18">
          <cell r="B18">
            <v>31.008695652173905</v>
          </cell>
          <cell r="C18">
            <v>38.299999999999997</v>
          </cell>
          <cell r="D18">
            <v>23.9</v>
          </cell>
          <cell r="E18">
            <v>54.347826086956523</v>
          </cell>
          <cell r="F18">
            <v>82</v>
          </cell>
          <cell r="G18">
            <v>30</v>
          </cell>
          <cell r="H18">
            <v>12.96</v>
          </cell>
          <cell r="J18">
            <v>32.04</v>
          </cell>
          <cell r="K18">
            <v>0</v>
          </cell>
        </row>
        <row r="19">
          <cell r="B19">
            <v>32.222727272727276</v>
          </cell>
          <cell r="C19">
            <v>38.9</v>
          </cell>
          <cell r="D19">
            <v>24.5</v>
          </cell>
          <cell r="E19">
            <v>47.954545454545453</v>
          </cell>
          <cell r="F19">
            <v>78</v>
          </cell>
          <cell r="G19">
            <v>26</v>
          </cell>
          <cell r="H19">
            <v>12.24</v>
          </cell>
          <cell r="J19">
            <v>33.119999999999997</v>
          </cell>
          <cell r="K19">
            <v>0</v>
          </cell>
        </row>
        <row r="20">
          <cell r="B20">
            <v>33.452173913043481</v>
          </cell>
          <cell r="C20">
            <v>40.200000000000003</v>
          </cell>
          <cell r="D20">
            <v>25.9</v>
          </cell>
          <cell r="E20">
            <v>40.739130434782609</v>
          </cell>
          <cell r="F20">
            <v>65</v>
          </cell>
          <cell r="G20">
            <v>23</v>
          </cell>
          <cell r="H20">
            <v>16.559999999999999</v>
          </cell>
          <cell r="J20">
            <v>48.6</v>
          </cell>
          <cell r="K20">
            <v>0</v>
          </cell>
        </row>
        <row r="21">
          <cell r="B21">
            <v>33.833333333333336</v>
          </cell>
          <cell r="C21">
            <v>40</v>
          </cell>
          <cell r="D21">
            <v>27.9</v>
          </cell>
          <cell r="E21">
            <v>40.285714285714285</v>
          </cell>
          <cell r="F21">
            <v>61</v>
          </cell>
          <cell r="G21">
            <v>24</v>
          </cell>
          <cell r="H21">
            <v>18</v>
          </cell>
          <cell r="J21">
            <v>52.2</v>
          </cell>
          <cell r="K21">
            <v>0</v>
          </cell>
        </row>
        <row r="22">
          <cell r="B22">
            <v>34.247619047619047</v>
          </cell>
          <cell r="C22">
            <v>39.6</v>
          </cell>
          <cell r="D22">
            <v>28.3</v>
          </cell>
          <cell r="E22">
            <v>40.238095238095241</v>
          </cell>
          <cell r="F22">
            <v>62</v>
          </cell>
          <cell r="G22">
            <v>26</v>
          </cell>
          <cell r="H22">
            <v>15.840000000000002</v>
          </cell>
          <cell r="J22">
            <v>45.36</v>
          </cell>
          <cell r="K22">
            <v>0</v>
          </cell>
        </row>
        <row r="23">
          <cell r="B23">
            <v>32.295000000000002</v>
          </cell>
          <cell r="C23">
            <v>38.299999999999997</v>
          </cell>
          <cell r="D23">
            <v>27.4</v>
          </cell>
          <cell r="E23">
            <v>47.6</v>
          </cell>
          <cell r="F23">
            <v>66</v>
          </cell>
          <cell r="G23">
            <v>31</v>
          </cell>
          <cell r="H23">
            <v>9.3600000000000012</v>
          </cell>
          <cell r="J23">
            <v>32.4</v>
          </cell>
          <cell r="K23">
            <v>0</v>
          </cell>
        </row>
        <row r="24">
          <cell r="B24">
            <v>25.97</v>
          </cell>
          <cell r="C24">
            <v>30.9</v>
          </cell>
          <cell r="D24">
            <v>22.7</v>
          </cell>
          <cell r="E24">
            <v>76.650000000000006</v>
          </cell>
          <cell r="F24">
            <v>94</v>
          </cell>
          <cell r="G24">
            <v>51</v>
          </cell>
          <cell r="H24">
            <v>13.32</v>
          </cell>
          <cell r="J24">
            <v>33.480000000000004</v>
          </cell>
          <cell r="K24">
            <v>10.6</v>
          </cell>
        </row>
        <row r="25">
          <cell r="B25">
            <v>28.899999999999995</v>
          </cell>
          <cell r="C25">
            <v>35.6</v>
          </cell>
          <cell r="D25">
            <v>22.7</v>
          </cell>
          <cell r="E25">
            <v>64.421052631578945</v>
          </cell>
          <cell r="F25">
            <v>90</v>
          </cell>
          <cell r="G25">
            <v>35</v>
          </cell>
          <cell r="H25">
            <v>11.16</v>
          </cell>
          <cell r="J25">
            <v>28.08</v>
          </cell>
          <cell r="K25">
            <v>0</v>
          </cell>
        </row>
        <row r="26">
          <cell r="B26">
            <v>30.876190476190477</v>
          </cell>
          <cell r="C26">
            <v>37.799999999999997</v>
          </cell>
          <cell r="D26">
            <v>24.3</v>
          </cell>
          <cell r="E26">
            <v>57.61904761904762</v>
          </cell>
          <cell r="F26">
            <v>85</v>
          </cell>
          <cell r="G26">
            <v>33</v>
          </cell>
          <cell r="H26">
            <v>12.24</v>
          </cell>
          <cell r="J26">
            <v>30.6</v>
          </cell>
          <cell r="K26">
            <v>0</v>
          </cell>
        </row>
        <row r="27">
          <cell r="B27">
            <v>27.555</v>
          </cell>
          <cell r="C27">
            <v>32.6</v>
          </cell>
          <cell r="D27">
            <v>24.6</v>
          </cell>
          <cell r="E27">
            <v>74.05</v>
          </cell>
          <cell r="F27">
            <v>91</v>
          </cell>
          <cell r="G27">
            <v>54</v>
          </cell>
          <cell r="H27">
            <v>14.4</v>
          </cell>
          <cell r="J27">
            <v>34.56</v>
          </cell>
          <cell r="K27">
            <v>23.999999999999996</v>
          </cell>
        </row>
        <row r="28">
          <cell r="B28">
            <v>25.063157894736843</v>
          </cell>
          <cell r="C28">
            <v>28.5</v>
          </cell>
          <cell r="D28">
            <v>22.7</v>
          </cell>
          <cell r="E28">
            <v>85.21052631578948</v>
          </cell>
          <cell r="F28">
            <v>94</v>
          </cell>
          <cell r="G28">
            <v>68</v>
          </cell>
          <cell r="H28">
            <v>14.4</v>
          </cell>
          <cell r="J28">
            <v>25.92</v>
          </cell>
          <cell r="K28">
            <v>97.6</v>
          </cell>
        </row>
        <row r="29">
          <cell r="B29">
            <v>27.104999999999997</v>
          </cell>
          <cell r="C29">
            <v>32.700000000000003</v>
          </cell>
          <cell r="D29">
            <v>23.6</v>
          </cell>
          <cell r="E29">
            <v>77.3</v>
          </cell>
          <cell r="F29">
            <v>93</v>
          </cell>
          <cell r="G29">
            <v>49</v>
          </cell>
          <cell r="H29">
            <v>4.32</v>
          </cell>
          <cell r="J29">
            <v>16.2</v>
          </cell>
          <cell r="K29">
            <v>0.60000000000000009</v>
          </cell>
        </row>
        <row r="30">
          <cell r="B30">
            <v>25.056521739130432</v>
          </cell>
          <cell r="C30">
            <v>28.7</v>
          </cell>
          <cell r="D30">
            <v>22.6</v>
          </cell>
          <cell r="E30">
            <v>81.086956521739125</v>
          </cell>
          <cell r="F30">
            <v>92</v>
          </cell>
          <cell r="G30">
            <v>68</v>
          </cell>
          <cell r="H30">
            <v>9.7200000000000006</v>
          </cell>
          <cell r="J30">
            <v>25.56</v>
          </cell>
          <cell r="K30">
            <v>15.2</v>
          </cell>
        </row>
        <row r="31">
          <cell r="B31">
            <v>26.854545454545459</v>
          </cell>
          <cell r="C31">
            <v>35.1</v>
          </cell>
          <cell r="D31">
            <v>23</v>
          </cell>
          <cell r="E31">
            <v>74.545454545454547</v>
          </cell>
          <cell r="F31">
            <v>91</v>
          </cell>
          <cell r="G31">
            <v>42</v>
          </cell>
          <cell r="H31">
            <v>18.720000000000002</v>
          </cell>
          <cell r="J31">
            <v>40.32</v>
          </cell>
          <cell r="K31">
            <v>0</v>
          </cell>
        </row>
        <row r="32">
          <cell r="B32">
            <v>28.352173913043476</v>
          </cell>
          <cell r="C32">
            <v>34.299999999999997</v>
          </cell>
          <cell r="D32">
            <v>23.2</v>
          </cell>
          <cell r="E32">
            <v>73.217391304347828</v>
          </cell>
          <cell r="F32">
            <v>92</v>
          </cell>
          <cell r="G32">
            <v>45</v>
          </cell>
          <cell r="H32">
            <v>12.24</v>
          </cell>
          <cell r="J32">
            <v>30.96</v>
          </cell>
          <cell r="K32">
            <v>3</v>
          </cell>
        </row>
        <row r="33">
          <cell r="B33">
            <v>31.24</v>
          </cell>
          <cell r="C33">
            <v>37.299999999999997</v>
          </cell>
          <cell r="D33">
            <v>24.6</v>
          </cell>
          <cell r="E33">
            <v>59</v>
          </cell>
          <cell r="F33">
            <v>87</v>
          </cell>
          <cell r="G33">
            <v>32</v>
          </cell>
          <cell r="H33">
            <v>12.6</v>
          </cell>
          <cell r="J33">
            <v>37.440000000000005</v>
          </cell>
          <cell r="K33">
            <v>0</v>
          </cell>
        </row>
        <row r="34">
          <cell r="B34">
            <v>28.686363636363634</v>
          </cell>
          <cell r="C34">
            <v>32.799999999999997</v>
          </cell>
          <cell r="D34">
            <v>24.8</v>
          </cell>
          <cell r="E34">
            <v>67.272727272727266</v>
          </cell>
          <cell r="F34">
            <v>87</v>
          </cell>
          <cell r="G34">
            <v>50</v>
          </cell>
          <cell r="H34">
            <v>20.16</v>
          </cell>
          <cell r="J34">
            <v>43.56</v>
          </cell>
          <cell r="K34">
            <v>0</v>
          </cell>
        </row>
      </sheetData>
      <sheetData sheetId="12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Nhumirim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28.174999999999997</v>
          </cell>
          <cell r="C5">
            <v>34.700000000000003</v>
          </cell>
          <cell r="D5">
            <v>24.4</v>
          </cell>
          <cell r="E5">
            <v>77.333333333333329</v>
          </cell>
          <cell r="F5">
            <v>92</v>
          </cell>
          <cell r="G5">
            <v>46</v>
          </cell>
          <cell r="H5">
            <v>11.879999999999999</v>
          </cell>
          <cell r="J5">
            <v>24.840000000000003</v>
          </cell>
          <cell r="K5">
            <v>0</v>
          </cell>
        </row>
        <row r="6">
          <cell r="B6">
            <v>30.412499999999994</v>
          </cell>
          <cell r="C6">
            <v>37.6</v>
          </cell>
          <cell r="D6">
            <v>23.7</v>
          </cell>
          <cell r="E6">
            <v>59.416666666666664</v>
          </cell>
          <cell r="F6">
            <v>87</v>
          </cell>
          <cell r="G6">
            <v>26</v>
          </cell>
          <cell r="H6">
            <v>20.88</v>
          </cell>
          <cell r="J6">
            <v>40.32</v>
          </cell>
          <cell r="K6">
            <v>0</v>
          </cell>
        </row>
        <row r="7">
          <cell r="B7">
            <v>27.737500000000001</v>
          </cell>
          <cell r="C7">
            <v>31.2</v>
          </cell>
          <cell r="D7">
            <v>23.8</v>
          </cell>
          <cell r="E7">
            <v>62.125</v>
          </cell>
          <cell r="F7">
            <v>82</v>
          </cell>
          <cell r="G7">
            <v>52</v>
          </cell>
          <cell r="H7">
            <v>30.6</v>
          </cell>
          <cell r="J7">
            <v>54.72</v>
          </cell>
          <cell r="K7">
            <v>0</v>
          </cell>
        </row>
        <row r="8">
          <cell r="B8">
            <v>23.404166666666669</v>
          </cell>
          <cell r="C8">
            <v>30.8</v>
          </cell>
          <cell r="D8">
            <v>18.3</v>
          </cell>
          <cell r="E8">
            <v>50.083333333333336</v>
          </cell>
          <cell r="F8">
            <v>82</v>
          </cell>
          <cell r="G8">
            <v>14</v>
          </cell>
          <cell r="H8">
            <v>21.96</v>
          </cell>
          <cell r="J8">
            <v>39.6</v>
          </cell>
          <cell r="K8">
            <v>0</v>
          </cell>
        </row>
        <row r="9">
          <cell r="B9">
            <v>22.241666666666664</v>
          </cell>
          <cell r="C9">
            <v>35.299999999999997</v>
          </cell>
          <cell r="D9">
            <v>10.5</v>
          </cell>
          <cell r="E9">
            <v>54.625</v>
          </cell>
          <cell r="F9">
            <v>91</v>
          </cell>
          <cell r="G9">
            <v>15</v>
          </cell>
          <cell r="H9">
            <v>10.8</v>
          </cell>
          <cell r="J9">
            <v>24.48</v>
          </cell>
          <cell r="K9">
            <v>0</v>
          </cell>
        </row>
        <row r="10">
          <cell r="B10">
            <v>27.7</v>
          </cell>
          <cell r="C10">
            <v>39.5</v>
          </cell>
          <cell r="D10">
            <v>17.3</v>
          </cell>
          <cell r="E10">
            <v>52</v>
          </cell>
          <cell r="F10">
            <v>89</v>
          </cell>
          <cell r="G10">
            <v>18</v>
          </cell>
          <cell r="H10">
            <v>10.8</v>
          </cell>
          <cell r="J10">
            <v>22.32</v>
          </cell>
          <cell r="K10">
            <v>0</v>
          </cell>
        </row>
        <row r="11">
          <cell r="B11">
            <v>29.537500000000009</v>
          </cell>
          <cell r="C11">
            <v>41.1</v>
          </cell>
          <cell r="D11">
            <v>19.5</v>
          </cell>
          <cell r="E11">
            <v>52.5</v>
          </cell>
          <cell r="F11">
            <v>88</v>
          </cell>
          <cell r="G11">
            <v>20</v>
          </cell>
          <cell r="H11">
            <v>17.64</v>
          </cell>
          <cell r="J11">
            <v>38.519999999999996</v>
          </cell>
          <cell r="K11">
            <v>0</v>
          </cell>
        </row>
        <row r="12">
          <cell r="B12">
            <v>33.033333333333339</v>
          </cell>
          <cell r="C12">
            <v>39.6</v>
          </cell>
          <cell r="D12">
            <v>27.5</v>
          </cell>
          <cell r="E12">
            <v>49.875</v>
          </cell>
          <cell r="F12">
            <v>72</v>
          </cell>
          <cell r="G12">
            <v>29</v>
          </cell>
          <cell r="H12">
            <v>23.759999999999998</v>
          </cell>
          <cell r="J12">
            <v>41.4</v>
          </cell>
          <cell r="K12">
            <v>0</v>
          </cell>
        </row>
        <row r="13">
          <cell r="B13">
            <v>32.125</v>
          </cell>
          <cell r="C13">
            <v>38.6</v>
          </cell>
          <cell r="D13">
            <v>25.4</v>
          </cell>
          <cell r="E13">
            <v>52.083333333333336</v>
          </cell>
          <cell r="F13">
            <v>73</v>
          </cell>
          <cell r="G13">
            <v>30</v>
          </cell>
          <cell r="H13">
            <v>19.440000000000001</v>
          </cell>
          <cell r="J13">
            <v>30.96</v>
          </cell>
          <cell r="K13">
            <v>0</v>
          </cell>
        </row>
        <row r="14">
          <cell r="B14">
            <v>32.270833333333336</v>
          </cell>
          <cell r="C14">
            <v>40.1</v>
          </cell>
          <cell r="D14">
            <v>24.6</v>
          </cell>
          <cell r="E14">
            <v>54.166666666666664</v>
          </cell>
          <cell r="F14">
            <v>87</v>
          </cell>
          <cell r="G14">
            <v>25</v>
          </cell>
          <cell r="H14">
            <v>21.96</v>
          </cell>
          <cell r="J14">
            <v>57.6</v>
          </cell>
          <cell r="K14">
            <v>0</v>
          </cell>
        </row>
        <row r="15">
          <cell r="B15">
            <v>32.408333333333339</v>
          </cell>
          <cell r="C15">
            <v>40.299999999999997</v>
          </cell>
          <cell r="D15">
            <v>24.9</v>
          </cell>
          <cell r="E15">
            <v>50.166666666666664</v>
          </cell>
          <cell r="F15">
            <v>77</v>
          </cell>
          <cell r="G15">
            <v>26</v>
          </cell>
          <cell r="H15">
            <v>28.44</v>
          </cell>
          <cell r="J15">
            <v>56.16</v>
          </cell>
          <cell r="K15">
            <v>0</v>
          </cell>
        </row>
        <row r="16">
          <cell r="B16">
            <v>33.283333333333339</v>
          </cell>
          <cell r="C16">
            <v>40.5</v>
          </cell>
          <cell r="D16">
            <v>27.2</v>
          </cell>
          <cell r="E16">
            <v>47.5</v>
          </cell>
          <cell r="F16">
            <v>71</v>
          </cell>
          <cell r="G16">
            <v>27</v>
          </cell>
          <cell r="H16">
            <v>29.52</v>
          </cell>
          <cell r="J16">
            <v>51.12</v>
          </cell>
          <cell r="K16">
            <v>0</v>
          </cell>
        </row>
        <row r="17">
          <cell r="B17">
            <v>33.362500000000004</v>
          </cell>
          <cell r="C17">
            <v>41</v>
          </cell>
          <cell r="D17">
            <v>26.1</v>
          </cell>
          <cell r="E17">
            <v>46.791666666666664</v>
          </cell>
          <cell r="F17">
            <v>75</v>
          </cell>
          <cell r="G17">
            <v>21</v>
          </cell>
          <cell r="H17">
            <v>25.56</v>
          </cell>
          <cell r="J17">
            <v>47.88</v>
          </cell>
          <cell r="K17">
            <v>0</v>
          </cell>
        </row>
        <row r="18">
          <cell r="B18">
            <v>33.429166666666667</v>
          </cell>
          <cell r="C18">
            <v>40.700000000000003</v>
          </cell>
          <cell r="D18">
            <v>26.6</v>
          </cell>
          <cell r="E18">
            <v>44.541666666666664</v>
          </cell>
          <cell r="F18">
            <v>67</v>
          </cell>
          <cell r="G18">
            <v>24</v>
          </cell>
          <cell r="H18">
            <v>23.040000000000003</v>
          </cell>
          <cell r="J18">
            <v>47.16</v>
          </cell>
          <cell r="K18">
            <v>0</v>
          </cell>
        </row>
        <row r="19">
          <cell r="B19">
            <v>33.037499999999994</v>
          </cell>
          <cell r="C19">
            <v>40.799999999999997</v>
          </cell>
          <cell r="D19">
            <v>26.2</v>
          </cell>
          <cell r="E19">
            <v>47.041666666666664</v>
          </cell>
          <cell r="F19">
            <v>72</v>
          </cell>
          <cell r="G19">
            <v>20</v>
          </cell>
          <cell r="H19">
            <v>30.96</v>
          </cell>
          <cell r="J19">
            <v>55.080000000000005</v>
          </cell>
          <cell r="K19">
            <v>0</v>
          </cell>
        </row>
        <row r="20">
          <cell r="B20">
            <v>33.241666666666674</v>
          </cell>
          <cell r="C20">
            <v>41.2</v>
          </cell>
          <cell r="D20">
            <v>24.8</v>
          </cell>
          <cell r="E20">
            <v>44.583333333333336</v>
          </cell>
          <cell r="F20">
            <v>75</v>
          </cell>
          <cell r="G20">
            <v>22</v>
          </cell>
          <cell r="H20">
            <v>29.52</v>
          </cell>
          <cell r="J20">
            <v>56.88</v>
          </cell>
          <cell r="K20">
            <v>0</v>
          </cell>
        </row>
        <row r="21">
          <cell r="B21">
            <v>33.129166666666663</v>
          </cell>
          <cell r="C21">
            <v>40.6</v>
          </cell>
          <cell r="D21">
            <v>26</v>
          </cell>
          <cell r="E21">
            <v>45.666666666666664</v>
          </cell>
          <cell r="F21">
            <v>73</v>
          </cell>
          <cell r="G21">
            <v>19</v>
          </cell>
          <cell r="H21">
            <v>31.319999999999997</v>
          </cell>
          <cell r="J21">
            <v>54</v>
          </cell>
          <cell r="K21">
            <v>0</v>
          </cell>
        </row>
        <row r="22">
          <cell r="B22">
            <v>33.35</v>
          </cell>
          <cell r="C22">
            <v>38.9</v>
          </cell>
          <cell r="D22">
            <v>28.3</v>
          </cell>
          <cell r="E22">
            <v>46.166666666666664</v>
          </cell>
          <cell r="F22">
            <v>68</v>
          </cell>
          <cell r="G22">
            <v>30</v>
          </cell>
          <cell r="H22">
            <v>30.6</v>
          </cell>
          <cell r="J22">
            <v>52.2</v>
          </cell>
          <cell r="K22">
            <v>0</v>
          </cell>
        </row>
        <row r="23">
          <cell r="B23">
            <v>33.091666666666669</v>
          </cell>
          <cell r="C23">
            <v>38.799999999999997</v>
          </cell>
          <cell r="D23">
            <v>28.7</v>
          </cell>
          <cell r="E23">
            <v>49.208333333333336</v>
          </cell>
          <cell r="F23">
            <v>63</v>
          </cell>
          <cell r="G23">
            <v>34</v>
          </cell>
          <cell r="H23">
            <v>20.16</v>
          </cell>
          <cell r="J23">
            <v>43.2</v>
          </cell>
          <cell r="K23">
            <v>0</v>
          </cell>
        </row>
        <row r="24">
          <cell r="B24">
            <v>25.483333333333338</v>
          </cell>
          <cell r="C24">
            <v>31.5</v>
          </cell>
          <cell r="D24">
            <v>22.9</v>
          </cell>
          <cell r="E24">
            <v>80.333333333333329</v>
          </cell>
          <cell r="F24">
            <v>93</v>
          </cell>
          <cell r="G24">
            <v>53</v>
          </cell>
          <cell r="H24">
            <v>37.800000000000004</v>
          </cell>
          <cell r="J24">
            <v>64.08</v>
          </cell>
          <cell r="K24">
            <v>8.7999999999999989</v>
          </cell>
        </row>
        <row r="25">
          <cell r="B25">
            <v>27.950000000000003</v>
          </cell>
          <cell r="C25">
            <v>35.299999999999997</v>
          </cell>
          <cell r="D25">
            <v>22.1</v>
          </cell>
          <cell r="E25">
            <v>70.416666666666671</v>
          </cell>
          <cell r="F25">
            <v>95</v>
          </cell>
          <cell r="G25">
            <v>38</v>
          </cell>
          <cell r="H25">
            <v>14.04</v>
          </cell>
          <cell r="J25">
            <v>38.519999999999996</v>
          </cell>
          <cell r="K25">
            <v>0</v>
          </cell>
        </row>
        <row r="26">
          <cell r="B26">
            <v>30.512499999999999</v>
          </cell>
          <cell r="C26">
            <v>38</v>
          </cell>
          <cell r="D26">
            <v>25</v>
          </cell>
          <cell r="E26">
            <v>61.208333333333336</v>
          </cell>
          <cell r="F26">
            <v>86</v>
          </cell>
          <cell r="G26">
            <v>32</v>
          </cell>
          <cell r="H26">
            <v>18</v>
          </cell>
          <cell r="J26">
            <v>34.92</v>
          </cell>
          <cell r="K26">
            <v>0</v>
          </cell>
        </row>
        <row r="27">
          <cell r="B27">
            <v>29.504166666666663</v>
          </cell>
          <cell r="C27">
            <v>35.200000000000003</v>
          </cell>
          <cell r="D27">
            <v>26.3</v>
          </cell>
          <cell r="E27">
            <v>66.916666666666671</v>
          </cell>
          <cell r="F27">
            <v>81</v>
          </cell>
          <cell r="G27">
            <v>47</v>
          </cell>
          <cell r="H27">
            <v>23.400000000000002</v>
          </cell>
          <cell r="J27">
            <v>43.2</v>
          </cell>
          <cell r="K27">
            <v>0</v>
          </cell>
        </row>
        <row r="28">
          <cell r="B28">
            <v>26.549999999999997</v>
          </cell>
          <cell r="C28">
            <v>30.8</v>
          </cell>
          <cell r="D28">
            <v>24.2</v>
          </cell>
          <cell r="E28">
            <v>83.291666666666671</v>
          </cell>
          <cell r="F28">
            <v>92</v>
          </cell>
          <cell r="G28">
            <v>65</v>
          </cell>
          <cell r="H28">
            <v>11.879999999999999</v>
          </cell>
          <cell r="J28">
            <v>24.48</v>
          </cell>
          <cell r="K28">
            <v>8.9999999999999982</v>
          </cell>
        </row>
        <row r="29">
          <cell r="B29">
            <v>27.866666666666664</v>
          </cell>
          <cell r="C29">
            <v>35</v>
          </cell>
          <cell r="D29">
            <v>23.7</v>
          </cell>
          <cell r="E29">
            <v>75.208333333333329</v>
          </cell>
          <cell r="F29">
            <v>93</v>
          </cell>
          <cell r="G29">
            <v>39</v>
          </cell>
          <cell r="H29">
            <v>10.44</v>
          </cell>
          <cell r="J29">
            <v>27.36</v>
          </cell>
          <cell r="K29">
            <v>0.2</v>
          </cell>
        </row>
        <row r="30">
          <cell r="B30">
            <v>27.020833333333339</v>
          </cell>
          <cell r="C30">
            <v>30.7</v>
          </cell>
          <cell r="D30">
            <v>22.4</v>
          </cell>
          <cell r="E30">
            <v>79.291666666666671</v>
          </cell>
          <cell r="F30">
            <v>92</v>
          </cell>
          <cell r="G30">
            <v>60</v>
          </cell>
          <cell r="H30">
            <v>12.6</v>
          </cell>
          <cell r="J30">
            <v>60.480000000000004</v>
          </cell>
          <cell r="K30">
            <v>11.2</v>
          </cell>
        </row>
        <row r="31">
          <cell r="B31">
            <v>27.816666666666666</v>
          </cell>
          <cell r="C31">
            <v>34.6</v>
          </cell>
          <cell r="D31">
            <v>23.1</v>
          </cell>
          <cell r="E31">
            <v>70.125</v>
          </cell>
          <cell r="F31">
            <v>92</v>
          </cell>
          <cell r="G31">
            <v>46</v>
          </cell>
          <cell r="H31">
            <v>22.32</v>
          </cell>
          <cell r="J31">
            <v>42.12</v>
          </cell>
          <cell r="K31">
            <v>0</v>
          </cell>
        </row>
        <row r="32">
          <cell r="B32">
            <v>29.8</v>
          </cell>
          <cell r="C32">
            <v>36.9</v>
          </cell>
          <cell r="D32">
            <v>24.3</v>
          </cell>
          <cell r="E32">
            <v>65.875</v>
          </cell>
          <cell r="F32">
            <v>92</v>
          </cell>
          <cell r="G32">
            <v>34</v>
          </cell>
          <cell r="H32">
            <v>20.16</v>
          </cell>
          <cell r="J32">
            <v>40.32</v>
          </cell>
          <cell r="K32">
            <v>0</v>
          </cell>
        </row>
        <row r="33">
          <cell r="B33">
            <v>31.420833333333331</v>
          </cell>
          <cell r="C33">
            <v>38.1</v>
          </cell>
          <cell r="D33">
            <v>24.7</v>
          </cell>
          <cell r="E33">
            <v>57.208333333333336</v>
          </cell>
          <cell r="F33">
            <v>84</v>
          </cell>
          <cell r="G33">
            <v>31</v>
          </cell>
          <cell r="H33">
            <v>20.88</v>
          </cell>
          <cell r="J33">
            <v>40.32</v>
          </cell>
          <cell r="K33">
            <v>0</v>
          </cell>
        </row>
        <row r="34">
          <cell r="B34">
            <v>28.916666666666657</v>
          </cell>
          <cell r="C34">
            <v>36.1</v>
          </cell>
          <cell r="D34">
            <v>25.3</v>
          </cell>
          <cell r="E34">
            <v>66.958333333333329</v>
          </cell>
          <cell r="F34">
            <v>84</v>
          </cell>
          <cell r="G34">
            <v>41</v>
          </cell>
          <cell r="H34">
            <v>25.56</v>
          </cell>
          <cell r="J34">
            <v>41.76</v>
          </cell>
          <cell r="K34">
            <v>0</v>
          </cell>
        </row>
      </sheetData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24.637500000000003</v>
          </cell>
          <cell r="C5">
            <v>30</v>
          </cell>
          <cell r="D5">
            <v>21.8</v>
          </cell>
          <cell r="E5">
            <v>90.291666666666671</v>
          </cell>
          <cell r="F5">
            <v>99</v>
          </cell>
          <cell r="G5">
            <v>64</v>
          </cell>
          <cell r="H5">
            <v>14.4</v>
          </cell>
          <cell r="J5">
            <v>33.480000000000004</v>
          </cell>
          <cell r="K5">
            <v>1.6</v>
          </cell>
        </row>
        <row r="6">
          <cell r="B6">
            <v>26.920833333333331</v>
          </cell>
          <cell r="C6">
            <v>34.799999999999997</v>
          </cell>
          <cell r="D6">
            <v>22.1</v>
          </cell>
          <cell r="E6">
            <v>79.875</v>
          </cell>
          <cell r="F6">
            <v>99</v>
          </cell>
          <cell r="G6">
            <v>47</v>
          </cell>
          <cell r="H6">
            <v>18.720000000000002</v>
          </cell>
          <cell r="J6">
            <v>38.159999999999997</v>
          </cell>
          <cell r="K6">
            <v>0.2</v>
          </cell>
        </row>
        <row r="7">
          <cell r="B7">
            <v>25.795833333333334</v>
          </cell>
          <cell r="C7">
            <v>29.3</v>
          </cell>
          <cell r="D7">
            <v>21.1</v>
          </cell>
          <cell r="E7">
            <v>76.375</v>
          </cell>
          <cell r="F7">
            <v>91</v>
          </cell>
          <cell r="G7">
            <v>61</v>
          </cell>
          <cell r="H7">
            <v>27</v>
          </cell>
          <cell r="J7">
            <v>48.96</v>
          </cell>
          <cell r="K7">
            <v>0.4</v>
          </cell>
        </row>
        <row r="8">
          <cell r="B8">
            <v>19.029166666666669</v>
          </cell>
          <cell r="C8">
            <v>26.1</v>
          </cell>
          <cell r="D8">
            <v>12.8</v>
          </cell>
          <cell r="E8">
            <v>63.083333333333336</v>
          </cell>
          <cell r="F8">
            <v>89</v>
          </cell>
          <cell r="G8">
            <v>29</v>
          </cell>
          <cell r="H8">
            <v>20.52</v>
          </cell>
          <cell r="J8">
            <v>43.2</v>
          </cell>
          <cell r="K8">
            <v>0</v>
          </cell>
        </row>
        <row r="9">
          <cell r="B9">
            <v>21.441666666666674</v>
          </cell>
          <cell r="C9">
            <v>30.7</v>
          </cell>
          <cell r="D9">
            <v>13.3</v>
          </cell>
          <cell r="E9">
            <v>56.875</v>
          </cell>
          <cell r="F9">
            <v>91</v>
          </cell>
          <cell r="G9">
            <v>27</v>
          </cell>
          <cell r="H9">
            <v>11.879999999999999</v>
          </cell>
          <cell r="J9">
            <v>30.240000000000002</v>
          </cell>
          <cell r="K9">
            <v>0</v>
          </cell>
        </row>
        <row r="10">
          <cell r="B10">
            <v>25.052173913043475</v>
          </cell>
          <cell r="C10">
            <v>34.4</v>
          </cell>
          <cell r="D10">
            <v>17</v>
          </cell>
          <cell r="E10">
            <v>50.652173913043477</v>
          </cell>
          <cell r="F10">
            <v>83</v>
          </cell>
          <cell r="G10">
            <v>28</v>
          </cell>
          <cell r="H10">
            <v>14.04</v>
          </cell>
          <cell r="J10">
            <v>34.200000000000003</v>
          </cell>
          <cell r="K10">
            <v>0</v>
          </cell>
        </row>
        <row r="11">
          <cell r="B11">
            <v>26.687499999999996</v>
          </cell>
          <cell r="C11">
            <v>36</v>
          </cell>
          <cell r="D11">
            <v>18.5</v>
          </cell>
          <cell r="E11">
            <v>48.5</v>
          </cell>
          <cell r="F11">
            <v>78</v>
          </cell>
          <cell r="G11">
            <v>24</v>
          </cell>
          <cell r="H11">
            <v>18.36</v>
          </cell>
          <cell r="J11">
            <v>37.440000000000005</v>
          </cell>
          <cell r="K11">
            <v>0</v>
          </cell>
        </row>
        <row r="12">
          <cell r="B12">
            <v>29.616666666666664</v>
          </cell>
          <cell r="C12">
            <v>38.9</v>
          </cell>
          <cell r="D12">
            <v>22.8</v>
          </cell>
          <cell r="E12">
            <v>51.958333333333336</v>
          </cell>
          <cell r="F12">
            <v>71</v>
          </cell>
          <cell r="G12">
            <v>34</v>
          </cell>
          <cell r="H12">
            <v>13.68</v>
          </cell>
          <cell r="J12">
            <v>29.16</v>
          </cell>
          <cell r="K12">
            <v>0</v>
          </cell>
        </row>
        <row r="13">
          <cell r="B13">
            <v>27.041666666666671</v>
          </cell>
          <cell r="C13">
            <v>36.700000000000003</v>
          </cell>
          <cell r="D13">
            <v>22.6</v>
          </cell>
          <cell r="E13">
            <v>72.416666666666671</v>
          </cell>
          <cell r="F13">
            <v>97</v>
          </cell>
          <cell r="G13">
            <v>40</v>
          </cell>
          <cell r="H13">
            <v>20.52</v>
          </cell>
          <cell r="J13">
            <v>46.080000000000005</v>
          </cell>
          <cell r="K13">
            <v>9.6</v>
          </cell>
        </row>
        <row r="14">
          <cell r="B14">
            <v>27.958333333333332</v>
          </cell>
          <cell r="C14">
            <v>36.9</v>
          </cell>
          <cell r="D14">
            <v>22.1</v>
          </cell>
          <cell r="E14">
            <v>72.041666666666671</v>
          </cell>
          <cell r="F14">
            <v>96</v>
          </cell>
          <cell r="G14">
            <v>38</v>
          </cell>
          <cell r="H14">
            <v>27.720000000000002</v>
          </cell>
          <cell r="J14">
            <v>66.239999999999995</v>
          </cell>
          <cell r="K14">
            <v>3</v>
          </cell>
        </row>
        <row r="15">
          <cell r="B15">
            <v>30.116666666666664</v>
          </cell>
          <cell r="C15">
            <v>38.1</v>
          </cell>
          <cell r="D15">
            <v>23.8</v>
          </cell>
          <cell r="E15">
            <v>62.291666666666664</v>
          </cell>
          <cell r="F15">
            <v>94</v>
          </cell>
          <cell r="G15">
            <v>28</v>
          </cell>
          <cell r="H15">
            <v>19.440000000000001</v>
          </cell>
          <cell r="J15">
            <v>40.680000000000007</v>
          </cell>
          <cell r="K15">
            <v>0.2</v>
          </cell>
        </row>
        <row r="16">
          <cell r="B16">
            <v>31.762500000000003</v>
          </cell>
          <cell r="C16">
            <v>39.299999999999997</v>
          </cell>
          <cell r="D16">
            <v>24.5</v>
          </cell>
          <cell r="E16">
            <v>54.291666666666664</v>
          </cell>
          <cell r="F16">
            <v>82</v>
          </cell>
          <cell r="G16">
            <v>31</v>
          </cell>
          <cell r="H16">
            <v>20.16</v>
          </cell>
          <cell r="J16">
            <v>38.880000000000003</v>
          </cell>
          <cell r="K16">
            <v>0</v>
          </cell>
        </row>
        <row r="17">
          <cell r="B17">
            <v>31.366666666666671</v>
          </cell>
          <cell r="C17">
            <v>38.6</v>
          </cell>
          <cell r="D17">
            <v>22</v>
          </cell>
          <cell r="E17">
            <v>58.291666666666664</v>
          </cell>
          <cell r="F17">
            <v>94</v>
          </cell>
          <cell r="G17">
            <v>34</v>
          </cell>
          <cell r="H17">
            <v>23.040000000000003</v>
          </cell>
          <cell r="J17">
            <v>81.72</v>
          </cell>
          <cell r="K17">
            <v>8.1999999999999993</v>
          </cell>
        </row>
        <row r="18">
          <cell r="B18">
            <v>28.262500000000003</v>
          </cell>
          <cell r="C18">
            <v>37.6</v>
          </cell>
          <cell r="D18">
            <v>23.6</v>
          </cell>
          <cell r="E18">
            <v>71.666666666666671</v>
          </cell>
          <cell r="F18">
            <v>89</v>
          </cell>
          <cell r="G18">
            <v>37</v>
          </cell>
          <cell r="H18">
            <v>19.079999999999998</v>
          </cell>
          <cell r="J18">
            <v>36.36</v>
          </cell>
          <cell r="K18">
            <v>0</v>
          </cell>
        </row>
        <row r="19">
          <cell r="B19">
            <v>28.320833333333329</v>
          </cell>
          <cell r="C19">
            <v>36.799999999999997</v>
          </cell>
          <cell r="D19">
            <v>22.6</v>
          </cell>
          <cell r="E19">
            <v>70.625</v>
          </cell>
          <cell r="F19">
            <v>95</v>
          </cell>
          <cell r="G19">
            <v>39</v>
          </cell>
          <cell r="H19">
            <v>18.36</v>
          </cell>
          <cell r="J19">
            <v>39.24</v>
          </cell>
          <cell r="K19">
            <v>0</v>
          </cell>
        </row>
        <row r="20">
          <cell r="B20">
            <v>30.925000000000001</v>
          </cell>
          <cell r="C20">
            <v>38.5</v>
          </cell>
          <cell r="D20">
            <v>24.5</v>
          </cell>
          <cell r="E20">
            <v>57.208333333333336</v>
          </cell>
          <cell r="F20">
            <v>83</v>
          </cell>
          <cell r="G20">
            <v>31</v>
          </cell>
          <cell r="H20">
            <v>24.12</v>
          </cell>
          <cell r="J20">
            <v>44.64</v>
          </cell>
          <cell r="K20">
            <v>0</v>
          </cell>
        </row>
        <row r="21">
          <cell r="B21">
            <v>32.079166666666666</v>
          </cell>
          <cell r="C21">
            <v>38.6</v>
          </cell>
          <cell r="D21">
            <v>27</v>
          </cell>
          <cell r="E21">
            <v>51.375</v>
          </cell>
          <cell r="F21">
            <v>67</v>
          </cell>
          <cell r="G21">
            <v>33</v>
          </cell>
          <cell r="H21">
            <v>23.040000000000003</v>
          </cell>
          <cell r="J21">
            <v>46.800000000000004</v>
          </cell>
          <cell r="K21">
            <v>0</v>
          </cell>
        </row>
        <row r="22">
          <cell r="B22">
            <v>32.208333333333321</v>
          </cell>
          <cell r="C22">
            <v>37.700000000000003</v>
          </cell>
          <cell r="D22">
            <v>27.2</v>
          </cell>
          <cell r="E22">
            <v>52.583333333333336</v>
          </cell>
          <cell r="F22">
            <v>69</v>
          </cell>
          <cell r="G22">
            <v>36</v>
          </cell>
          <cell r="H22">
            <v>24.840000000000003</v>
          </cell>
          <cell r="J22">
            <v>51.480000000000004</v>
          </cell>
          <cell r="K22">
            <v>0</v>
          </cell>
        </row>
        <row r="23">
          <cell r="B23">
            <v>27.395833333333329</v>
          </cell>
          <cell r="C23">
            <v>32.1</v>
          </cell>
          <cell r="D23">
            <v>24.2</v>
          </cell>
          <cell r="E23">
            <v>78.958333333333329</v>
          </cell>
          <cell r="F23">
            <v>97</v>
          </cell>
          <cell r="G23">
            <v>47</v>
          </cell>
          <cell r="H23">
            <v>13.32</v>
          </cell>
          <cell r="J23">
            <v>25.2</v>
          </cell>
          <cell r="K23">
            <v>2.2000000000000002</v>
          </cell>
        </row>
        <row r="24">
          <cell r="B24">
            <v>26.404166666666665</v>
          </cell>
          <cell r="C24">
            <v>33</v>
          </cell>
          <cell r="D24">
            <v>23</v>
          </cell>
          <cell r="E24">
            <v>80.625</v>
          </cell>
          <cell r="F24">
            <v>98</v>
          </cell>
          <cell r="G24">
            <v>49</v>
          </cell>
          <cell r="H24">
            <v>13.32</v>
          </cell>
          <cell r="J24">
            <v>28.08</v>
          </cell>
          <cell r="K24">
            <v>0.2</v>
          </cell>
        </row>
        <row r="25">
          <cell r="B25">
            <v>27.991666666666664</v>
          </cell>
          <cell r="C25">
            <v>36.1</v>
          </cell>
          <cell r="D25">
            <v>23.2</v>
          </cell>
          <cell r="E25">
            <v>71.75</v>
          </cell>
          <cell r="F25">
            <v>90</v>
          </cell>
          <cell r="G25">
            <v>38</v>
          </cell>
          <cell r="H25">
            <v>18.36</v>
          </cell>
          <cell r="J25">
            <v>39.96</v>
          </cell>
          <cell r="K25">
            <v>0</v>
          </cell>
        </row>
        <row r="26">
          <cell r="B26">
            <v>27.808333333333337</v>
          </cell>
          <cell r="C26">
            <v>35.200000000000003</v>
          </cell>
          <cell r="D26">
            <v>23.4</v>
          </cell>
          <cell r="E26">
            <v>73.25</v>
          </cell>
          <cell r="F26">
            <v>93</v>
          </cell>
          <cell r="G26">
            <v>46</v>
          </cell>
          <cell r="H26">
            <v>18.720000000000002</v>
          </cell>
          <cell r="J26">
            <v>50.4</v>
          </cell>
          <cell r="K26">
            <v>7.8</v>
          </cell>
        </row>
        <row r="27">
          <cell r="B27">
            <v>24.620833333333334</v>
          </cell>
          <cell r="C27">
            <v>28.8</v>
          </cell>
          <cell r="D27">
            <v>21.4</v>
          </cell>
          <cell r="E27">
            <v>90.916666666666671</v>
          </cell>
          <cell r="F27">
            <v>99</v>
          </cell>
          <cell r="G27">
            <v>75</v>
          </cell>
          <cell r="H27">
            <v>15.120000000000001</v>
          </cell>
          <cell r="J27">
            <v>54</v>
          </cell>
          <cell r="K27">
            <v>14</v>
          </cell>
        </row>
        <row r="28">
          <cell r="B28">
            <v>23.475000000000005</v>
          </cell>
          <cell r="C28">
            <v>26.6</v>
          </cell>
          <cell r="D28">
            <v>22.1</v>
          </cell>
          <cell r="E28">
            <v>94.875</v>
          </cell>
          <cell r="F28">
            <v>99</v>
          </cell>
          <cell r="G28">
            <v>79</v>
          </cell>
          <cell r="H28">
            <v>13.32</v>
          </cell>
          <cell r="J28">
            <v>27.36</v>
          </cell>
          <cell r="K28">
            <v>5.3999999999999995</v>
          </cell>
        </row>
        <row r="29">
          <cell r="B29">
            <v>21.949999999999992</v>
          </cell>
          <cell r="C29">
            <v>25.8</v>
          </cell>
          <cell r="D29">
            <v>19</v>
          </cell>
          <cell r="E29">
            <v>90.083333333333329</v>
          </cell>
          <cell r="F29">
            <v>99</v>
          </cell>
          <cell r="G29">
            <v>73</v>
          </cell>
          <cell r="H29">
            <v>19.079999999999998</v>
          </cell>
          <cell r="J29">
            <v>30.96</v>
          </cell>
          <cell r="K29">
            <v>3.2000000000000006</v>
          </cell>
        </row>
        <row r="30">
          <cell r="B30">
            <v>21.982608695652171</v>
          </cell>
          <cell r="C30">
            <v>27.2</v>
          </cell>
          <cell r="D30">
            <v>19.600000000000001</v>
          </cell>
          <cell r="E30">
            <v>92.869565217391298</v>
          </cell>
          <cell r="F30">
            <v>100</v>
          </cell>
          <cell r="G30">
            <v>73</v>
          </cell>
          <cell r="H30">
            <v>13.68</v>
          </cell>
          <cell r="J30">
            <v>31.680000000000003</v>
          </cell>
          <cell r="K30">
            <v>9.3999999999999968</v>
          </cell>
        </row>
        <row r="31">
          <cell r="B31">
            <v>24.416666666666668</v>
          </cell>
          <cell r="C31">
            <v>31.9</v>
          </cell>
          <cell r="D31">
            <v>20.100000000000001</v>
          </cell>
          <cell r="E31">
            <v>86.75</v>
          </cell>
          <cell r="F31">
            <v>100</v>
          </cell>
          <cell r="G31">
            <v>61</v>
          </cell>
          <cell r="H31">
            <v>16.2</v>
          </cell>
          <cell r="J31">
            <v>33.480000000000004</v>
          </cell>
          <cell r="K31">
            <v>0.2</v>
          </cell>
        </row>
        <row r="32">
          <cell r="B32">
            <v>24.917391304347824</v>
          </cell>
          <cell r="C32">
            <v>33</v>
          </cell>
          <cell r="D32">
            <v>21.8</v>
          </cell>
          <cell r="E32">
            <v>88.869565217391298</v>
          </cell>
          <cell r="F32">
            <v>100</v>
          </cell>
          <cell r="G32">
            <v>53</v>
          </cell>
          <cell r="H32">
            <v>19.440000000000001</v>
          </cell>
          <cell r="J32">
            <v>52.2</v>
          </cell>
          <cell r="K32">
            <v>14.6</v>
          </cell>
        </row>
        <row r="33">
          <cell r="B33">
            <v>27.4375</v>
          </cell>
          <cell r="C33">
            <v>35.1</v>
          </cell>
          <cell r="D33">
            <v>21.9</v>
          </cell>
          <cell r="E33">
            <v>80.083333333333329</v>
          </cell>
          <cell r="F33">
            <v>100</v>
          </cell>
          <cell r="G33">
            <v>47</v>
          </cell>
          <cell r="H33">
            <v>17.28</v>
          </cell>
          <cell r="J33">
            <v>35.64</v>
          </cell>
          <cell r="K33">
            <v>1.7999999999999998</v>
          </cell>
        </row>
        <row r="34">
          <cell r="B34">
            <v>27.387499999999999</v>
          </cell>
          <cell r="C34">
            <v>34.5</v>
          </cell>
          <cell r="D34">
            <v>22.6</v>
          </cell>
          <cell r="E34">
            <v>79.833333333333329</v>
          </cell>
          <cell r="F34">
            <v>99</v>
          </cell>
          <cell r="G34">
            <v>49</v>
          </cell>
          <cell r="H34">
            <v>19.440000000000001</v>
          </cell>
          <cell r="J34">
            <v>34.200000000000003</v>
          </cell>
          <cell r="K34">
            <v>6.0000000000000009</v>
          </cell>
        </row>
      </sheetData>
      <sheetData sheetId="1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NovaAlvorada do Sul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24.470833333333335</v>
          </cell>
          <cell r="C5">
            <v>28.6</v>
          </cell>
          <cell r="D5">
            <v>21.1</v>
          </cell>
          <cell r="E5">
            <v>86.541666666666671</v>
          </cell>
          <cell r="F5">
            <v>96</v>
          </cell>
          <cell r="G5">
            <v>70</v>
          </cell>
          <cell r="H5">
            <v>18.36</v>
          </cell>
          <cell r="J5">
            <v>34.56</v>
          </cell>
          <cell r="K5">
            <v>7.3999999999999995</v>
          </cell>
        </row>
        <row r="6">
          <cell r="B6">
            <v>27.645833333333332</v>
          </cell>
          <cell r="C6">
            <v>35.799999999999997</v>
          </cell>
          <cell r="D6">
            <v>21.4</v>
          </cell>
          <cell r="E6">
            <v>70.958333333333329</v>
          </cell>
          <cell r="F6">
            <v>94</v>
          </cell>
          <cell r="G6">
            <v>39</v>
          </cell>
          <cell r="H6">
            <v>14.04</v>
          </cell>
          <cell r="J6">
            <v>32.4</v>
          </cell>
          <cell r="K6">
            <v>0</v>
          </cell>
        </row>
        <row r="7">
          <cell r="B7">
            <v>26.55</v>
          </cell>
          <cell r="C7">
            <v>31.7</v>
          </cell>
          <cell r="D7">
            <v>21.5</v>
          </cell>
          <cell r="E7">
            <v>69.541666666666671</v>
          </cell>
          <cell r="F7">
            <v>80</v>
          </cell>
          <cell r="G7">
            <v>56</v>
          </cell>
          <cell r="H7">
            <v>21.240000000000002</v>
          </cell>
          <cell r="J7">
            <v>51.480000000000004</v>
          </cell>
          <cell r="K7">
            <v>0</v>
          </cell>
        </row>
        <row r="8">
          <cell r="B8">
            <v>18.362500000000001</v>
          </cell>
          <cell r="C8">
            <v>26.3</v>
          </cell>
          <cell r="D8">
            <v>12.9</v>
          </cell>
          <cell r="E8">
            <v>69.291666666666671</v>
          </cell>
          <cell r="F8">
            <v>96</v>
          </cell>
          <cell r="G8">
            <v>32</v>
          </cell>
          <cell r="H8">
            <v>12.96</v>
          </cell>
          <cell r="J8">
            <v>30.240000000000002</v>
          </cell>
          <cell r="K8">
            <v>0</v>
          </cell>
        </row>
        <row r="9">
          <cell r="B9">
            <v>20.283333333333335</v>
          </cell>
          <cell r="C9">
            <v>31.4</v>
          </cell>
          <cell r="D9">
            <v>9.8000000000000007</v>
          </cell>
          <cell r="E9">
            <v>60.125</v>
          </cell>
          <cell r="F9">
            <v>98</v>
          </cell>
          <cell r="G9">
            <v>21</v>
          </cell>
          <cell r="H9">
            <v>9.7200000000000006</v>
          </cell>
          <cell r="J9">
            <v>21.240000000000002</v>
          </cell>
          <cell r="K9">
            <v>0</v>
          </cell>
        </row>
        <row r="10">
          <cell r="B10">
            <v>24.879166666666666</v>
          </cell>
          <cell r="C10">
            <v>35.200000000000003</v>
          </cell>
          <cell r="D10">
            <v>12.9</v>
          </cell>
          <cell r="E10">
            <v>47.958333333333336</v>
          </cell>
          <cell r="F10">
            <v>90</v>
          </cell>
          <cell r="G10">
            <v>24</v>
          </cell>
          <cell r="H10">
            <v>12.96</v>
          </cell>
          <cell r="J10">
            <v>25.2</v>
          </cell>
          <cell r="K10">
            <v>0</v>
          </cell>
        </row>
        <row r="11">
          <cell r="B11">
            <v>27.091666666666669</v>
          </cell>
          <cell r="C11">
            <v>36.799999999999997</v>
          </cell>
          <cell r="D11">
            <v>14.3</v>
          </cell>
          <cell r="E11">
            <v>44.166666666666664</v>
          </cell>
          <cell r="F11">
            <v>86</v>
          </cell>
          <cell r="G11">
            <v>19</v>
          </cell>
          <cell r="H11">
            <v>18.36</v>
          </cell>
          <cell r="J11">
            <v>32.4</v>
          </cell>
          <cell r="K11">
            <v>0</v>
          </cell>
        </row>
        <row r="12">
          <cell r="B12">
            <v>29.1875</v>
          </cell>
          <cell r="C12">
            <v>39.4</v>
          </cell>
          <cell r="D12">
            <v>23.3</v>
          </cell>
          <cell r="E12">
            <v>52.791666666666664</v>
          </cell>
          <cell r="F12">
            <v>81</v>
          </cell>
          <cell r="G12">
            <v>31</v>
          </cell>
          <cell r="H12">
            <v>20.52</v>
          </cell>
          <cell r="J12">
            <v>66.600000000000009</v>
          </cell>
          <cell r="K12">
            <v>2.4000000000000004</v>
          </cell>
        </row>
        <row r="13">
          <cell r="B13">
            <v>27.400000000000006</v>
          </cell>
          <cell r="C13">
            <v>37.9</v>
          </cell>
          <cell r="D13">
            <v>21.5</v>
          </cell>
          <cell r="E13">
            <v>68.625</v>
          </cell>
          <cell r="F13">
            <v>95</v>
          </cell>
          <cell r="G13">
            <v>38</v>
          </cell>
          <cell r="H13">
            <v>16.920000000000002</v>
          </cell>
          <cell r="J13">
            <v>47.519999999999996</v>
          </cell>
          <cell r="K13">
            <v>17.2</v>
          </cell>
        </row>
        <row r="14">
          <cell r="B14">
            <v>26.724999999999994</v>
          </cell>
          <cell r="C14">
            <v>36.6</v>
          </cell>
          <cell r="D14">
            <v>21</v>
          </cell>
          <cell r="E14">
            <v>74.458333333333329</v>
          </cell>
          <cell r="F14">
            <v>96</v>
          </cell>
          <cell r="G14">
            <v>43</v>
          </cell>
          <cell r="H14">
            <v>15.840000000000002</v>
          </cell>
          <cell r="J14">
            <v>42.480000000000004</v>
          </cell>
          <cell r="K14">
            <v>0.4</v>
          </cell>
        </row>
        <row r="15">
          <cell r="B15">
            <v>30.558333333333337</v>
          </cell>
          <cell r="C15">
            <v>37.9</v>
          </cell>
          <cell r="D15">
            <v>24.9</v>
          </cell>
          <cell r="E15">
            <v>54.208333333333336</v>
          </cell>
          <cell r="F15">
            <v>80</v>
          </cell>
          <cell r="G15">
            <v>29</v>
          </cell>
          <cell r="H15">
            <v>24.48</v>
          </cell>
          <cell r="J15">
            <v>43.56</v>
          </cell>
          <cell r="K15">
            <v>0</v>
          </cell>
        </row>
        <row r="16">
          <cell r="B16">
            <v>31.416666666666668</v>
          </cell>
          <cell r="C16">
            <v>39</v>
          </cell>
          <cell r="D16">
            <v>24.4</v>
          </cell>
          <cell r="E16">
            <v>50.5</v>
          </cell>
          <cell r="F16">
            <v>72</v>
          </cell>
          <cell r="G16">
            <v>31</v>
          </cell>
          <cell r="H16">
            <v>23.040000000000003</v>
          </cell>
          <cell r="J16">
            <v>47.519999999999996</v>
          </cell>
          <cell r="K16">
            <v>0</v>
          </cell>
        </row>
        <row r="17">
          <cell r="B17">
            <v>32.187500000000007</v>
          </cell>
          <cell r="C17">
            <v>38.9</v>
          </cell>
          <cell r="D17">
            <v>27.6</v>
          </cell>
          <cell r="E17">
            <v>51.791666666666664</v>
          </cell>
          <cell r="F17">
            <v>71</v>
          </cell>
          <cell r="G17">
            <v>34</v>
          </cell>
          <cell r="H17">
            <v>19.440000000000001</v>
          </cell>
          <cell r="J17">
            <v>48.96</v>
          </cell>
          <cell r="K17">
            <v>0</v>
          </cell>
        </row>
        <row r="18">
          <cell r="B18">
            <v>29.941666666666659</v>
          </cell>
          <cell r="C18">
            <v>38.799999999999997</v>
          </cell>
          <cell r="D18">
            <v>22.1</v>
          </cell>
          <cell r="E18">
            <v>60.041666666666664</v>
          </cell>
          <cell r="F18">
            <v>94</v>
          </cell>
          <cell r="G18">
            <v>33</v>
          </cell>
          <cell r="H18">
            <v>20.88</v>
          </cell>
          <cell r="J18">
            <v>60.480000000000004</v>
          </cell>
          <cell r="K18">
            <v>21.4</v>
          </cell>
        </row>
        <row r="19">
          <cell r="B19">
            <v>29.154166666666669</v>
          </cell>
          <cell r="C19">
            <v>37.200000000000003</v>
          </cell>
          <cell r="E19">
            <v>64.25</v>
          </cell>
          <cell r="F19">
            <v>90</v>
          </cell>
          <cell r="G19">
            <v>37</v>
          </cell>
          <cell r="H19">
            <v>21.96</v>
          </cell>
          <cell r="J19">
            <v>39.6</v>
          </cell>
          <cell r="K19">
            <v>0</v>
          </cell>
        </row>
        <row r="20">
          <cell r="B20">
            <v>30.733333333333324</v>
          </cell>
          <cell r="C20">
            <v>38.200000000000003</v>
          </cell>
          <cell r="D20">
            <v>24.9</v>
          </cell>
          <cell r="E20">
            <v>56.25</v>
          </cell>
          <cell r="F20">
            <v>77</v>
          </cell>
          <cell r="G20">
            <v>32</v>
          </cell>
          <cell r="H20">
            <v>20.52</v>
          </cell>
          <cell r="J20">
            <v>46.080000000000005</v>
          </cell>
          <cell r="K20">
            <v>0</v>
          </cell>
        </row>
        <row r="21">
          <cell r="B21">
            <v>31.612500000000008</v>
          </cell>
          <cell r="C21">
            <v>37.700000000000003</v>
          </cell>
          <cell r="D21">
            <v>26.9</v>
          </cell>
          <cell r="E21">
            <v>50.916666666666664</v>
          </cell>
          <cell r="F21">
            <v>63</v>
          </cell>
          <cell r="G21">
            <v>33</v>
          </cell>
          <cell r="H21">
            <v>22.68</v>
          </cell>
          <cell r="J21">
            <v>46.080000000000005</v>
          </cell>
          <cell r="K21">
            <v>0</v>
          </cell>
        </row>
        <row r="22">
          <cell r="B22">
            <v>31.44583333333334</v>
          </cell>
          <cell r="C22">
            <v>37.700000000000003</v>
          </cell>
          <cell r="D22">
            <v>26.7</v>
          </cell>
          <cell r="E22">
            <v>51.833333333333336</v>
          </cell>
          <cell r="F22">
            <v>68</v>
          </cell>
          <cell r="G22">
            <v>33</v>
          </cell>
          <cell r="H22">
            <v>28.08</v>
          </cell>
          <cell r="J22">
            <v>50.04</v>
          </cell>
          <cell r="K22">
            <v>0</v>
          </cell>
        </row>
        <row r="23">
          <cell r="B23">
            <v>28.054166666666671</v>
          </cell>
          <cell r="C23">
            <v>32.4</v>
          </cell>
          <cell r="D23">
            <v>24.3</v>
          </cell>
          <cell r="E23">
            <v>67.375</v>
          </cell>
          <cell r="F23">
            <v>88</v>
          </cell>
          <cell r="G23">
            <v>49</v>
          </cell>
          <cell r="H23">
            <v>16.920000000000002</v>
          </cell>
          <cell r="J23">
            <v>31.319999999999997</v>
          </cell>
          <cell r="K23">
            <v>0</v>
          </cell>
        </row>
        <row r="24">
          <cell r="B24">
            <v>26.458333333333329</v>
          </cell>
          <cell r="C24">
            <v>32.5</v>
          </cell>
          <cell r="D24">
            <v>22.4</v>
          </cell>
          <cell r="E24">
            <v>73</v>
          </cell>
          <cell r="F24">
            <v>90</v>
          </cell>
          <cell r="G24">
            <v>48</v>
          </cell>
          <cell r="H24">
            <v>15.840000000000002</v>
          </cell>
          <cell r="J24">
            <v>38.519999999999996</v>
          </cell>
          <cell r="K24">
            <v>0</v>
          </cell>
        </row>
        <row r="25">
          <cell r="B25">
            <v>28.25833333333334</v>
          </cell>
          <cell r="C25">
            <v>36.6</v>
          </cell>
          <cell r="D25">
            <v>23.2</v>
          </cell>
          <cell r="E25">
            <v>68.333333333333329</v>
          </cell>
          <cell r="F25">
            <v>87</v>
          </cell>
          <cell r="G25">
            <v>38</v>
          </cell>
          <cell r="H25">
            <v>13.32</v>
          </cell>
          <cell r="J25">
            <v>33.840000000000003</v>
          </cell>
          <cell r="K25">
            <v>0</v>
          </cell>
        </row>
        <row r="26">
          <cell r="B26">
            <v>28.774999999999991</v>
          </cell>
          <cell r="C26">
            <v>37.200000000000003</v>
          </cell>
          <cell r="D26">
            <v>23.1</v>
          </cell>
          <cell r="E26">
            <v>66.958333333333329</v>
          </cell>
          <cell r="F26">
            <v>87</v>
          </cell>
          <cell r="G26">
            <v>39</v>
          </cell>
          <cell r="H26">
            <v>20.16</v>
          </cell>
          <cell r="J26">
            <v>40.32</v>
          </cell>
          <cell r="K26">
            <v>0</v>
          </cell>
        </row>
        <row r="27">
          <cell r="B27">
            <v>26.433333333333337</v>
          </cell>
          <cell r="C27">
            <v>34.4</v>
          </cell>
          <cell r="D27">
            <v>21.2</v>
          </cell>
          <cell r="E27">
            <v>78.875</v>
          </cell>
          <cell r="F27">
            <v>97</v>
          </cell>
          <cell r="G27">
            <v>50</v>
          </cell>
          <cell r="H27">
            <v>15.120000000000001</v>
          </cell>
          <cell r="J27">
            <v>39.24</v>
          </cell>
          <cell r="K27">
            <v>42.199999999999996</v>
          </cell>
        </row>
        <row r="28">
          <cell r="B28">
            <v>24.195833333333329</v>
          </cell>
          <cell r="C28">
            <v>29.5</v>
          </cell>
          <cell r="D28">
            <v>21.9</v>
          </cell>
          <cell r="E28">
            <v>88.833333333333329</v>
          </cell>
          <cell r="F28">
            <v>97</v>
          </cell>
          <cell r="G28">
            <v>67</v>
          </cell>
          <cell r="H28">
            <v>7.9200000000000008</v>
          </cell>
          <cell r="J28">
            <v>25.56</v>
          </cell>
          <cell r="K28">
            <v>5.2</v>
          </cell>
        </row>
        <row r="29">
          <cell r="B29">
            <v>24.587500000000006</v>
          </cell>
          <cell r="C29">
            <v>30.8</v>
          </cell>
          <cell r="D29">
            <v>22.3</v>
          </cell>
          <cell r="E29">
            <v>87.666666666666671</v>
          </cell>
          <cell r="F29">
            <v>97</v>
          </cell>
          <cell r="G29">
            <v>64</v>
          </cell>
          <cell r="H29">
            <v>12.24</v>
          </cell>
          <cell r="J29">
            <v>27</v>
          </cell>
          <cell r="K29">
            <v>25.6</v>
          </cell>
        </row>
        <row r="30">
          <cell r="B30">
            <v>22.425000000000001</v>
          </cell>
          <cell r="C30">
            <v>30.2</v>
          </cell>
          <cell r="D30">
            <v>19.8</v>
          </cell>
          <cell r="E30">
            <v>89.958333333333329</v>
          </cell>
          <cell r="F30">
            <v>97</v>
          </cell>
          <cell r="G30">
            <v>63</v>
          </cell>
          <cell r="H30">
            <v>11.16</v>
          </cell>
          <cell r="J30">
            <v>42.480000000000004</v>
          </cell>
          <cell r="K30">
            <v>38.999999999999993</v>
          </cell>
        </row>
        <row r="31">
          <cell r="B31">
            <v>24.816666666666663</v>
          </cell>
          <cell r="C31">
            <v>33.5</v>
          </cell>
          <cell r="D31">
            <v>20.100000000000001</v>
          </cell>
          <cell r="E31">
            <v>81.958333333333329</v>
          </cell>
          <cell r="F31">
            <v>98</v>
          </cell>
          <cell r="G31">
            <v>49</v>
          </cell>
          <cell r="H31">
            <v>29.52</v>
          </cell>
          <cell r="J31">
            <v>60.480000000000004</v>
          </cell>
          <cell r="K31">
            <v>2.2000000000000002</v>
          </cell>
        </row>
        <row r="32">
          <cell r="B32">
            <v>25.124999999999996</v>
          </cell>
          <cell r="C32">
            <v>33.4</v>
          </cell>
          <cell r="D32">
            <v>20.8</v>
          </cell>
          <cell r="E32">
            <v>85.666666666666671</v>
          </cell>
          <cell r="F32">
            <v>97</v>
          </cell>
          <cell r="G32">
            <v>53</v>
          </cell>
          <cell r="H32">
            <v>21.6</v>
          </cell>
          <cell r="J32">
            <v>66.960000000000008</v>
          </cell>
          <cell r="K32">
            <v>18.8</v>
          </cell>
        </row>
        <row r="33">
          <cell r="B33">
            <v>28.137499999999999</v>
          </cell>
          <cell r="C33">
            <v>36.1</v>
          </cell>
          <cell r="D33">
            <v>22.5</v>
          </cell>
          <cell r="E33">
            <v>74.833333333333329</v>
          </cell>
          <cell r="F33">
            <v>95</v>
          </cell>
          <cell r="G33">
            <v>42</v>
          </cell>
          <cell r="H33">
            <v>15.840000000000002</v>
          </cell>
          <cell r="J33">
            <v>37.800000000000004</v>
          </cell>
          <cell r="K33">
            <v>0</v>
          </cell>
        </row>
        <row r="34">
          <cell r="B34">
            <v>26.587500000000006</v>
          </cell>
          <cell r="C34">
            <v>34.9</v>
          </cell>
          <cell r="D34">
            <v>20.399999999999999</v>
          </cell>
          <cell r="E34">
            <v>76.75</v>
          </cell>
          <cell r="F34">
            <v>97</v>
          </cell>
          <cell r="G34">
            <v>50</v>
          </cell>
          <cell r="H34">
            <v>20.16</v>
          </cell>
          <cell r="J34">
            <v>45</v>
          </cell>
          <cell r="K34">
            <v>50.400000000000006</v>
          </cell>
        </row>
      </sheetData>
      <sheetData sheetId="12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NovaAndradin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24.545833333333331</v>
          </cell>
          <cell r="C5">
            <v>30.3</v>
          </cell>
          <cell r="D5">
            <v>21.1</v>
          </cell>
          <cell r="E5">
            <v>89.666666666666671</v>
          </cell>
          <cell r="F5">
            <v>100</v>
          </cell>
          <cell r="G5">
            <v>62</v>
          </cell>
          <cell r="H5" t="str">
            <v>*</v>
          </cell>
          <cell r="J5">
            <v>27.36</v>
          </cell>
          <cell r="K5">
            <v>1.5999999999999999</v>
          </cell>
        </row>
        <row r="6">
          <cell r="B6">
            <v>27.245833333333337</v>
          </cell>
          <cell r="C6">
            <v>35.299999999999997</v>
          </cell>
          <cell r="D6">
            <v>22.3</v>
          </cell>
          <cell r="E6">
            <v>77.583333333333329</v>
          </cell>
          <cell r="F6">
            <v>99</v>
          </cell>
          <cell r="G6">
            <v>43</v>
          </cell>
          <cell r="H6" t="str">
            <v>*</v>
          </cell>
          <cell r="J6">
            <v>41.76</v>
          </cell>
          <cell r="K6">
            <v>0</v>
          </cell>
        </row>
        <row r="7">
          <cell r="B7">
            <v>26.61304347826087</v>
          </cell>
          <cell r="C7">
            <v>30.7</v>
          </cell>
          <cell r="D7">
            <v>20.5</v>
          </cell>
          <cell r="E7">
            <v>74.652173913043484</v>
          </cell>
          <cell r="F7">
            <v>85</v>
          </cell>
          <cell r="G7">
            <v>61</v>
          </cell>
          <cell r="H7" t="str">
            <v>*</v>
          </cell>
          <cell r="J7">
            <v>51.84</v>
          </cell>
          <cell r="K7">
            <v>0</v>
          </cell>
        </row>
        <row r="8">
          <cell r="B8">
            <v>18.3125</v>
          </cell>
          <cell r="C8">
            <v>26.2</v>
          </cell>
          <cell r="D8">
            <v>11.3</v>
          </cell>
          <cell r="E8">
            <v>69.666666666666671</v>
          </cell>
          <cell r="F8">
            <v>97</v>
          </cell>
          <cell r="G8">
            <v>31</v>
          </cell>
          <cell r="H8" t="str">
            <v>*</v>
          </cell>
          <cell r="J8">
            <v>41.04</v>
          </cell>
          <cell r="K8">
            <v>0</v>
          </cell>
        </row>
        <row r="9">
          <cell r="B9">
            <v>20.3</v>
          </cell>
          <cell r="C9">
            <v>31.2</v>
          </cell>
          <cell r="D9">
            <v>10.8</v>
          </cell>
          <cell r="E9">
            <v>63.5</v>
          </cell>
          <cell r="F9">
            <v>99</v>
          </cell>
          <cell r="G9">
            <v>22</v>
          </cell>
          <cell r="H9" t="str">
            <v>*</v>
          </cell>
          <cell r="J9">
            <v>28.44</v>
          </cell>
          <cell r="K9">
            <v>0</v>
          </cell>
        </row>
        <row r="10">
          <cell r="B10">
            <v>25.033333333333335</v>
          </cell>
          <cell r="C10">
            <v>33.799999999999997</v>
          </cell>
          <cell r="D10">
            <v>15.8</v>
          </cell>
          <cell r="E10">
            <v>49.666666666666664</v>
          </cell>
          <cell r="F10">
            <v>83</v>
          </cell>
          <cell r="G10">
            <v>28</v>
          </cell>
          <cell r="H10" t="str">
            <v>*</v>
          </cell>
          <cell r="J10">
            <v>32.04</v>
          </cell>
          <cell r="K10">
            <v>0</v>
          </cell>
        </row>
        <row r="11">
          <cell r="B11">
            <v>26.433333333333337</v>
          </cell>
          <cell r="C11">
            <v>36.1</v>
          </cell>
          <cell r="D11">
            <v>18.2</v>
          </cell>
          <cell r="E11">
            <v>47.666666666666664</v>
          </cell>
          <cell r="F11">
            <v>82</v>
          </cell>
          <cell r="G11">
            <v>24</v>
          </cell>
          <cell r="H11" t="str">
            <v>*</v>
          </cell>
          <cell r="J11">
            <v>34.92</v>
          </cell>
          <cell r="K11">
            <v>0</v>
          </cell>
        </row>
        <row r="12">
          <cell r="B12">
            <v>30.116666666666671</v>
          </cell>
          <cell r="C12">
            <v>38.5</v>
          </cell>
          <cell r="D12">
            <v>24.2</v>
          </cell>
          <cell r="E12">
            <v>50.041666666666664</v>
          </cell>
          <cell r="F12">
            <v>67</v>
          </cell>
          <cell r="G12">
            <v>32</v>
          </cell>
          <cell r="H12" t="str">
            <v>*</v>
          </cell>
          <cell r="J12">
            <v>34.56</v>
          </cell>
          <cell r="K12">
            <v>0</v>
          </cell>
        </row>
        <row r="13">
          <cell r="B13">
            <v>26.570833333333329</v>
          </cell>
          <cell r="C13">
            <v>34.6</v>
          </cell>
          <cell r="D13">
            <v>20.9</v>
          </cell>
          <cell r="E13">
            <v>73.208333333333329</v>
          </cell>
          <cell r="F13">
            <v>100</v>
          </cell>
          <cell r="G13">
            <v>44</v>
          </cell>
          <cell r="H13" t="str">
            <v>*</v>
          </cell>
          <cell r="J13">
            <v>50.76</v>
          </cell>
          <cell r="K13">
            <v>28.2</v>
          </cell>
        </row>
        <row r="14">
          <cell r="B14">
            <v>27.483333333333334</v>
          </cell>
          <cell r="C14">
            <v>37.700000000000003</v>
          </cell>
          <cell r="D14">
            <v>21.8</v>
          </cell>
          <cell r="E14">
            <v>74.666666666666671</v>
          </cell>
          <cell r="F14">
            <v>99</v>
          </cell>
          <cell r="G14">
            <v>35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>
            <v>25.279999999999998</v>
          </cell>
          <cell r="C15">
            <v>26.7</v>
          </cell>
          <cell r="D15">
            <v>22</v>
          </cell>
          <cell r="E15">
            <v>83</v>
          </cell>
          <cell r="F15">
            <v>99</v>
          </cell>
          <cell r="G15">
            <v>72</v>
          </cell>
          <cell r="H15" t="str">
            <v>*</v>
          </cell>
          <cell r="J15">
            <v>21.6</v>
          </cell>
          <cell r="K15">
            <v>0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>
            <v>27.745833333333326</v>
          </cell>
          <cell r="C33">
            <v>36.1</v>
          </cell>
          <cell r="D33">
            <v>22.1</v>
          </cell>
          <cell r="E33">
            <v>77.75</v>
          </cell>
          <cell r="F33">
            <v>100</v>
          </cell>
          <cell r="G33">
            <v>47</v>
          </cell>
          <cell r="H33">
            <v>30.240000000000002</v>
          </cell>
          <cell r="J33">
            <v>50.4</v>
          </cell>
          <cell r="K33">
            <v>1.6</v>
          </cell>
        </row>
        <row r="34">
          <cell r="B34">
            <v>27.220833333333328</v>
          </cell>
          <cell r="C34">
            <v>34</v>
          </cell>
          <cell r="D34">
            <v>22.6</v>
          </cell>
          <cell r="E34">
            <v>79.375</v>
          </cell>
          <cell r="F34">
            <v>100</v>
          </cell>
          <cell r="G34">
            <v>42</v>
          </cell>
          <cell r="H34">
            <v>29.52</v>
          </cell>
          <cell r="J34">
            <v>51.480000000000004</v>
          </cell>
          <cell r="K34">
            <v>24.199999999999996</v>
          </cell>
        </row>
      </sheetData>
      <sheetData sheetId="12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Paranaíb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24.254166666666666</v>
          </cell>
          <cell r="C5">
            <v>32.6</v>
          </cell>
          <cell r="D5">
            <v>20.7</v>
          </cell>
          <cell r="E5">
            <v>82.958333333333329</v>
          </cell>
          <cell r="F5">
            <v>93</v>
          </cell>
          <cell r="G5">
            <v>49</v>
          </cell>
          <cell r="H5">
            <v>8.64</v>
          </cell>
          <cell r="J5">
            <v>52.2</v>
          </cell>
          <cell r="K5">
            <v>34.999999999999993</v>
          </cell>
        </row>
        <row r="6">
          <cell r="B6">
            <v>26.570833333333326</v>
          </cell>
          <cell r="C6">
            <v>35</v>
          </cell>
          <cell r="D6">
            <v>20.5</v>
          </cell>
          <cell r="E6">
            <v>72.166666666666671</v>
          </cell>
          <cell r="F6">
            <v>93</v>
          </cell>
          <cell r="G6">
            <v>35</v>
          </cell>
          <cell r="H6">
            <v>7.9200000000000008</v>
          </cell>
          <cell r="J6">
            <v>26.64</v>
          </cell>
          <cell r="K6">
            <v>0.2</v>
          </cell>
        </row>
        <row r="7">
          <cell r="B7">
            <v>27.782608695652183</v>
          </cell>
          <cell r="C7">
            <v>36.200000000000003</v>
          </cell>
          <cell r="D7">
            <v>21.5</v>
          </cell>
          <cell r="E7">
            <v>69.565217391304344</v>
          </cell>
          <cell r="F7">
            <v>90</v>
          </cell>
          <cell r="G7">
            <v>35</v>
          </cell>
          <cell r="H7">
            <v>49.32</v>
          </cell>
          <cell r="J7">
            <v>112.68</v>
          </cell>
          <cell r="K7">
            <v>8.4</v>
          </cell>
        </row>
        <row r="8">
          <cell r="B8">
            <v>22.804166666666671</v>
          </cell>
          <cell r="C8">
            <v>27.9</v>
          </cell>
          <cell r="D8">
            <v>19.399999999999999</v>
          </cell>
          <cell r="E8">
            <v>67.958333333333329</v>
          </cell>
          <cell r="F8">
            <v>90</v>
          </cell>
          <cell r="G8">
            <v>30</v>
          </cell>
          <cell r="H8">
            <v>18</v>
          </cell>
          <cell r="J8">
            <v>31.680000000000003</v>
          </cell>
          <cell r="K8">
            <v>0.2</v>
          </cell>
        </row>
        <row r="9">
          <cell r="B9">
            <v>21.654166666666665</v>
          </cell>
          <cell r="C9">
            <v>31.8</v>
          </cell>
          <cell r="D9">
            <v>13.1</v>
          </cell>
          <cell r="E9">
            <v>59.333333333333336</v>
          </cell>
          <cell r="F9">
            <v>91</v>
          </cell>
          <cell r="G9">
            <v>23</v>
          </cell>
          <cell r="H9">
            <v>9.3600000000000012</v>
          </cell>
          <cell r="J9">
            <v>20.88</v>
          </cell>
          <cell r="K9">
            <v>0</v>
          </cell>
        </row>
        <row r="10">
          <cell r="B10">
            <v>23.841666666666665</v>
          </cell>
          <cell r="C10">
            <v>33.4</v>
          </cell>
          <cell r="D10">
            <v>15</v>
          </cell>
          <cell r="E10">
            <v>57.458333333333336</v>
          </cell>
          <cell r="F10">
            <v>88</v>
          </cell>
          <cell r="G10">
            <v>23</v>
          </cell>
          <cell r="H10">
            <v>12.24</v>
          </cell>
          <cell r="J10">
            <v>22.32</v>
          </cell>
          <cell r="K10">
            <v>0</v>
          </cell>
        </row>
        <row r="11">
          <cell r="B11">
            <v>25.970833333333331</v>
          </cell>
          <cell r="C11">
            <v>36.4</v>
          </cell>
          <cell r="D11">
            <v>16.399999999999999</v>
          </cell>
          <cell r="E11">
            <v>59.958333333333336</v>
          </cell>
          <cell r="F11">
            <v>87</v>
          </cell>
          <cell r="G11">
            <v>30</v>
          </cell>
          <cell r="H11">
            <v>11.520000000000001</v>
          </cell>
          <cell r="J11">
            <v>21.6</v>
          </cell>
          <cell r="K11">
            <v>0</v>
          </cell>
        </row>
        <row r="12">
          <cell r="B12">
            <v>27.345833333333328</v>
          </cell>
          <cell r="C12">
            <v>36</v>
          </cell>
          <cell r="D12">
            <v>21.9</v>
          </cell>
          <cell r="E12">
            <v>67.375</v>
          </cell>
          <cell r="F12">
            <v>87</v>
          </cell>
          <cell r="G12">
            <v>36</v>
          </cell>
          <cell r="H12">
            <v>13.68</v>
          </cell>
          <cell r="J12">
            <v>38.159999999999997</v>
          </cell>
          <cell r="K12">
            <v>0.4</v>
          </cell>
        </row>
        <row r="13">
          <cell r="B13">
            <v>28.034782608695661</v>
          </cell>
          <cell r="C13">
            <v>36.1</v>
          </cell>
          <cell r="D13">
            <v>21.9</v>
          </cell>
          <cell r="E13">
            <v>64.130434782608702</v>
          </cell>
          <cell r="F13">
            <v>90</v>
          </cell>
          <cell r="G13">
            <v>32</v>
          </cell>
          <cell r="H13">
            <v>14.04</v>
          </cell>
          <cell r="J13">
            <v>31.319999999999997</v>
          </cell>
          <cell r="K13">
            <v>0</v>
          </cell>
        </row>
        <row r="14">
          <cell r="B14">
            <v>30.024999999999995</v>
          </cell>
          <cell r="C14">
            <v>38</v>
          </cell>
          <cell r="D14">
            <v>22.5</v>
          </cell>
          <cell r="E14">
            <v>54.458333333333336</v>
          </cell>
          <cell r="F14">
            <v>89</v>
          </cell>
          <cell r="G14">
            <v>18</v>
          </cell>
          <cell r="H14">
            <v>16.2</v>
          </cell>
          <cell r="J14">
            <v>32.76</v>
          </cell>
          <cell r="K14">
            <v>0</v>
          </cell>
        </row>
        <row r="15">
          <cell r="B15">
            <v>29.554166666666671</v>
          </cell>
          <cell r="C15">
            <v>39.4</v>
          </cell>
          <cell r="D15">
            <v>19.100000000000001</v>
          </cell>
          <cell r="E15">
            <v>45.791666666666664</v>
          </cell>
          <cell r="F15">
            <v>85</v>
          </cell>
          <cell r="G15">
            <v>14</v>
          </cell>
          <cell r="H15">
            <v>19.8</v>
          </cell>
          <cell r="J15">
            <v>36.72</v>
          </cell>
          <cell r="K15">
            <v>0</v>
          </cell>
        </row>
        <row r="16">
          <cell r="B16">
            <v>30.716666666666658</v>
          </cell>
          <cell r="C16">
            <v>40.200000000000003</v>
          </cell>
          <cell r="D16">
            <v>20.6</v>
          </cell>
          <cell r="E16">
            <v>45.583333333333336</v>
          </cell>
          <cell r="F16">
            <v>84</v>
          </cell>
          <cell r="G16">
            <v>19</v>
          </cell>
          <cell r="H16">
            <v>13.68</v>
          </cell>
          <cell r="J16">
            <v>29.880000000000003</v>
          </cell>
          <cell r="K16">
            <v>0</v>
          </cell>
        </row>
        <row r="17">
          <cell r="B17">
            <v>31.025000000000006</v>
          </cell>
          <cell r="C17">
            <v>40.5</v>
          </cell>
          <cell r="D17">
            <v>23.3</v>
          </cell>
          <cell r="E17">
            <v>51.208333333333336</v>
          </cell>
          <cell r="F17">
            <v>83</v>
          </cell>
          <cell r="G17">
            <v>22</v>
          </cell>
          <cell r="H17">
            <v>21.240000000000002</v>
          </cell>
          <cell r="J17">
            <v>44.64</v>
          </cell>
          <cell r="K17">
            <v>0</v>
          </cell>
        </row>
        <row r="18">
          <cell r="B18">
            <v>31.158333333333331</v>
          </cell>
          <cell r="C18">
            <v>40</v>
          </cell>
          <cell r="D18">
            <v>23.7</v>
          </cell>
          <cell r="E18">
            <v>50.416666666666664</v>
          </cell>
          <cell r="F18">
            <v>81</v>
          </cell>
          <cell r="G18">
            <v>21</v>
          </cell>
          <cell r="H18">
            <v>18.720000000000002</v>
          </cell>
          <cell r="J18">
            <v>47.16</v>
          </cell>
          <cell r="K18">
            <v>0</v>
          </cell>
        </row>
        <row r="19">
          <cell r="B19">
            <v>28.470833333333342</v>
          </cell>
          <cell r="C19">
            <v>33.799999999999997</v>
          </cell>
          <cell r="D19">
            <v>23.8</v>
          </cell>
          <cell r="E19">
            <v>59.291666666666664</v>
          </cell>
          <cell r="F19">
            <v>78</v>
          </cell>
          <cell r="G19">
            <v>38</v>
          </cell>
          <cell r="H19">
            <v>18.720000000000002</v>
          </cell>
          <cell r="J19">
            <v>45.36</v>
          </cell>
          <cell r="K19">
            <v>0</v>
          </cell>
        </row>
        <row r="20">
          <cell r="B20">
            <v>31.366666666666671</v>
          </cell>
          <cell r="C20">
            <v>39.299999999999997</v>
          </cell>
          <cell r="D20">
            <v>24.2</v>
          </cell>
          <cell r="E20">
            <v>46.458333333333336</v>
          </cell>
          <cell r="F20">
            <v>71</v>
          </cell>
          <cell r="G20">
            <v>23</v>
          </cell>
          <cell r="H20">
            <v>17.64</v>
          </cell>
          <cell r="J20">
            <v>37.800000000000004</v>
          </cell>
          <cell r="K20">
            <v>0</v>
          </cell>
        </row>
        <row r="21">
          <cell r="B21">
            <v>31.720833333333335</v>
          </cell>
          <cell r="C21">
            <v>39.9</v>
          </cell>
          <cell r="D21">
            <v>25.7</v>
          </cell>
          <cell r="E21">
            <v>48.25</v>
          </cell>
          <cell r="F21">
            <v>73</v>
          </cell>
          <cell r="G21">
            <v>23</v>
          </cell>
          <cell r="H21">
            <v>18.36</v>
          </cell>
          <cell r="J21">
            <v>51.480000000000004</v>
          </cell>
          <cell r="K21">
            <v>0</v>
          </cell>
        </row>
        <row r="22">
          <cell r="B22">
            <v>31.77391304347826</v>
          </cell>
          <cell r="C22">
            <v>39.200000000000003</v>
          </cell>
          <cell r="D22">
            <v>25.7</v>
          </cell>
          <cell r="E22">
            <v>48.869565217391305</v>
          </cell>
          <cell r="F22">
            <v>71</v>
          </cell>
          <cell r="G22">
            <v>26</v>
          </cell>
          <cell r="H22">
            <v>24.48</v>
          </cell>
          <cell r="J22">
            <v>41.76</v>
          </cell>
          <cell r="K22">
            <v>0</v>
          </cell>
        </row>
        <row r="23">
          <cell r="B23">
            <v>30.508333333333336</v>
          </cell>
          <cell r="C23">
            <v>39.4</v>
          </cell>
          <cell r="D23">
            <v>22.8</v>
          </cell>
          <cell r="E23">
            <v>54</v>
          </cell>
          <cell r="F23">
            <v>93</v>
          </cell>
          <cell r="G23">
            <v>26</v>
          </cell>
          <cell r="H23">
            <v>26.64</v>
          </cell>
          <cell r="J23">
            <v>47.519999999999996</v>
          </cell>
          <cell r="K23">
            <v>23.8</v>
          </cell>
        </row>
        <row r="24">
          <cell r="B24">
            <v>25.724999999999994</v>
          </cell>
          <cell r="C24">
            <v>31.8</v>
          </cell>
          <cell r="D24">
            <v>22.3</v>
          </cell>
          <cell r="E24">
            <v>74.791666666666671</v>
          </cell>
          <cell r="F24">
            <v>93</v>
          </cell>
          <cell r="G24">
            <v>49</v>
          </cell>
          <cell r="H24">
            <v>18.36</v>
          </cell>
          <cell r="J24">
            <v>37.080000000000005</v>
          </cell>
          <cell r="K24">
            <v>3.8000000000000003</v>
          </cell>
        </row>
        <row r="25">
          <cell r="B25">
            <v>27.873913043478257</v>
          </cell>
          <cell r="C25">
            <v>35.700000000000003</v>
          </cell>
          <cell r="D25">
            <v>23.9</v>
          </cell>
          <cell r="E25">
            <v>68.173913043478265</v>
          </cell>
          <cell r="F25">
            <v>89</v>
          </cell>
          <cell r="G25">
            <v>32</v>
          </cell>
          <cell r="H25">
            <v>16.920000000000002</v>
          </cell>
          <cell r="J25">
            <v>40.680000000000007</v>
          </cell>
          <cell r="K25">
            <v>0</v>
          </cell>
        </row>
        <row r="26">
          <cell r="B26">
            <v>27.637500000000006</v>
          </cell>
          <cell r="C26">
            <v>36.9</v>
          </cell>
          <cell r="D26">
            <v>23.5</v>
          </cell>
          <cell r="E26">
            <v>66.708333333333329</v>
          </cell>
          <cell r="F26">
            <v>86</v>
          </cell>
          <cell r="G26">
            <v>30</v>
          </cell>
          <cell r="H26">
            <v>14.04</v>
          </cell>
          <cell r="J26">
            <v>41.04</v>
          </cell>
          <cell r="K26">
            <v>1</v>
          </cell>
        </row>
        <row r="27">
          <cell r="B27">
            <v>26.537499999999998</v>
          </cell>
          <cell r="C27">
            <v>34.299999999999997</v>
          </cell>
          <cell r="D27">
            <v>23.3</v>
          </cell>
          <cell r="E27">
            <v>77.333333333333329</v>
          </cell>
          <cell r="F27">
            <v>90</v>
          </cell>
          <cell r="G27">
            <v>47</v>
          </cell>
          <cell r="H27">
            <v>21.6</v>
          </cell>
          <cell r="J27">
            <v>42.84</v>
          </cell>
          <cell r="K27">
            <v>4</v>
          </cell>
        </row>
        <row r="28">
          <cell r="B28">
            <v>25.416666666666671</v>
          </cell>
          <cell r="C28">
            <v>32.200000000000003</v>
          </cell>
          <cell r="D28">
            <v>22.3</v>
          </cell>
          <cell r="E28">
            <v>79</v>
          </cell>
          <cell r="F28">
            <v>91</v>
          </cell>
          <cell r="G28">
            <v>50</v>
          </cell>
          <cell r="H28">
            <v>16.920000000000002</v>
          </cell>
          <cell r="J28">
            <v>33.119999999999997</v>
          </cell>
          <cell r="K28">
            <v>12.4</v>
          </cell>
        </row>
        <row r="29">
          <cell r="B29">
            <v>26.487500000000001</v>
          </cell>
          <cell r="C29">
            <v>32.9</v>
          </cell>
          <cell r="D29">
            <v>21.5</v>
          </cell>
          <cell r="E29">
            <v>71.791666666666671</v>
          </cell>
          <cell r="F29">
            <v>89</v>
          </cell>
          <cell r="G29">
            <v>44</v>
          </cell>
          <cell r="H29">
            <v>14.04</v>
          </cell>
          <cell r="J29">
            <v>23.040000000000003</v>
          </cell>
          <cell r="K29">
            <v>1.4</v>
          </cell>
        </row>
        <row r="30">
          <cell r="B30">
            <v>27.433333333333334</v>
          </cell>
          <cell r="C30">
            <v>34.299999999999997</v>
          </cell>
          <cell r="D30">
            <v>21.9</v>
          </cell>
          <cell r="E30">
            <v>66.541666666666671</v>
          </cell>
          <cell r="F30">
            <v>88</v>
          </cell>
          <cell r="G30">
            <v>39</v>
          </cell>
          <cell r="H30">
            <v>15.840000000000002</v>
          </cell>
          <cell r="J30">
            <v>32.4</v>
          </cell>
          <cell r="K30">
            <v>0</v>
          </cell>
        </row>
        <row r="31">
          <cell r="B31">
            <v>26.704166666666669</v>
          </cell>
          <cell r="C31">
            <v>31.5</v>
          </cell>
          <cell r="D31">
            <v>22.5</v>
          </cell>
          <cell r="E31">
            <v>64.916666666666671</v>
          </cell>
          <cell r="F31">
            <v>86</v>
          </cell>
          <cell r="G31">
            <v>43</v>
          </cell>
          <cell r="H31">
            <v>19.079999999999998</v>
          </cell>
          <cell r="J31">
            <v>38.519999999999996</v>
          </cell>
          <cell r="K31">
            <v>0</v>
          </cell>
        </row>
        <row r="32">
          <cell r="B32">
            <v>28.799999999999994</v>
          </cell>
          <cell r="C32">
            <v>36.1</v>
          </cell>
          <cell r="D32">
            <v>23.7</v>
          </cell>
          <cell r="E32">
            <v>61.458333333333336</v>
          </cell>
          <cell r="F32">
            <v>84</v>
          </cell>
          <cell r="G32">
            <v>30</v>
          </cell>
          <cell r="H32">
            <v>18.720000000000002</v>
          </cell>
          <cell r="J32">
            <v>35.64</v>
          </cell>
          <cell r="K32">
            <v>0.2</v>
          </cell>
        </row>
        <row r="33">
          <cell r="B33">
            <v>25.920833333333331</v>
          </cell>
          <cell r="C33">
            <v>34</v>
          </cell>
          <cell r="D33">
            <v>22.7</v>
          </cell>
          <cell r="E33">
            <v>77.25</v>
          </cell>
          <cell r="F33">
            <v>92</v>
          </cell>
          <cell r="G33">
            <v>45</v>
          </cell>
          <cell r="H33">
            <v>20.88</v>
          </cell>
          <cell r="J33">
            <v>45</v>
          </cell>
          <cell r="K33">
            <v>4.4000000000000012</v>
          </cell>
        </row>
        <row r="34">
          <cell r="B34">
            <v>26.408333333333335</v>
          </cell>
          <cell r="C34">
            <v>35.299999999999997</v>
          </cell>
          <cell r="D34">
            <v>22.3</v>
          </cell>
          <cell r="E34">
            <v>71.958333333333329</v>
          </cell>
          <cell r="F34">
            <v>90</v>
          </cell>
          <cell r="G34">
            <v>33</v>
          </cell>
          <cell r="H34">
            <v>20.16</v>
          </cell>
          <cell r="J34">
            <v>33.480000000000004</v>
          </cell>
          <cell r="K34">
            <v>0</v>
          </cell>
        </row>
      </sheetData>
      <sheetData sheetId="12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PedroGome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26.825000000000003</v>
          </cell>
          <cell r="C5">
            <v>36.200000000000003</v>
          </cell>
          <cell r="D5">
            <v>22.4</v>
          </cell>
          <cell r="E5">
            <v>80</v>
          </cell>
          <cell r="F5">
            <v>98</v>
          </cell>
          <cell r="G5">
            <v>44</v>
          </cell>
          <cell r="H5">
            <v>32.4</v>
          </cell>
          <cell r="J5">
            <v>63.72</v>
          </cell>
          <cell r="K5">
            <v>11.4</v>
          </cell>
        </row>
        <row r="6">
          <cell r="B6">
            <v>27.091666666666665</v>
          </cell>
          <cell r="C6">
            <v>36.200000000000003</v>
          </cell>
          <cell r="D6">
            <v>21.4</v>
          </cell>
          <cell r="E6">
            <v>77.833333333333329</v>
          </cell>
          <cell r="F6">
            <v>98</v>
          </cell>
          <cell r="G6">
            <v>43</v>
          </cell>
          <cell r="H6">
            <v>15.48</v>
          </cell>
          <cell r="J6">
            <v>38.880000000000003</v>
          </cell>
          <cell r="K6">
            <v>0.60000000000000009</v>
          </cell>
        </row>
        <row r="7">
          <cell r="B7">
            <v>29.366666666666664</v>
          </cell>
          <cell r="C7">
            <v>36.4</v>
          </cell>
          <cell r="D7">
            <v>23.7</v>
          </cell>
          <cell r="E7">
            <v>72.333333333333329</v>
          </cell>
          <cell r="F7">
            <v>98</v>
          </cell>
          <cell r="G7">
            <v>40</v>
          </cell>
          <cell r="H7">
            <v>21.240000000000002</v>
          </cell>
          <cell r="J7">
            <v>51.480000000000004</v>
          </cell>
          <cell r="K7">
            <v>0.2</v>
          </cell>
        </row>
        <row r="8">
          <cell r="B8">
            <v>26.149999999999995</v>
          </cell>
          <cell r="C8">
            <v>32.4</v>
          </cell>
          <cell r="D8">
            <v>22.5</v>
          </cell>
          <cell r="E8">
            <v>59.608695652173914</v>
          </cell>
          <cell r="F8">
            <v>77</v>
          </cell>
          <cell r="G8">
            <v>32</v>
          </cell>
          <cell r="H8">
            <v>16.2</v>
          </cell>
          <cell r="J8">
            <v>31.680000000000003</v>
          </cell>
          <cell r="K8">
            <v>0</v>
          </cell>
        </row>
        <row r="9">
          <cell r="B9">
            <v>24.149999999999995</v>
          </cell>
          <cell r="C9">
            <v>34.200000000000003</v>
          </cell>
          <cell r="D9">
            <v>15.9</v>
          </cell>
          <cell r="E9">
            <v>57.958333333333336</v>
          </cell>
          <cell r="F9">
            <v>94</v>
          </cell>
          <cell r="G9">
            <v>28</v>
          </cell>
          <cell r="H9">
            <v>9.7200000000000006</v>
          </cell>
          <cell r="J9">
            <v>20.88</v>
          </cell>
          <cell r="K9">
            <v>0</v>
          </cell>
        </row>
        <row r="10">
          <cell r="B10">
            <v>26.8</v>
          </cell>
          <cell r="C10">
            <v>37.6</v>
          </cell>
          <cell r="D10">
            <v>17.899999999999999</v>
          </cell>
          <cell r="E10">
            <v>63.333333333333336</v>
          </cell>
          <cell r="F10">
            <v>94</v>
          </cell>
          <cell r="G10">
            <v>30</v>
          </cell>
          <cell r="H10">
            <v>11.520000000000001</v>
          </cell>
          <cell r="J10">
            <v>21.240000000000002</v>
          </cell>
          <cell r="K10">
            <v>0</v>
          </cell>
        </row>
        <row r="11">
          <cell r="B11">
            <v>29.479166666666668</v>
          </cell>
          <cell r="C11">
            <v>40.4</v>
          </cell>
          <cell r="D11">
            <v>20.3</v>
          </cell>
          <cell r="E11">
            <v>56.708333333333336</v>
          </cell>
          <cell r="F11">
            <v>92</v>
          </cell>
          <cell r="G11">
            <v>25</v>
          </cell>
          <cell r="H11">
            <v>12.24</v>
          </cell>
          <cell r="J11">
            <v>37.800000000000004</v>
          </cell>
          <cell r="K11">
            <v>0</v>
          </cell>
        </row>
        <row r="12">
          <cell r="B12">
            <v>30.395833333333329</v>
          </cell>
          <cell r="C12">
            <v>40.299999999999997</v>
          </cell>
          <cell r="D12">
            <v>23.4</v>
          </cell>
          <cell r="E12">
            <v>61.954545454545453</v>
          </cell>
          <cell r="F12">
            <v>93</v>
          </cell>
          <cell r="G12">
            <v>29</v>
          </cell>
          <cell r="H12">
            <v>19.079999999999998</v>
          </cell>
          <cell r="J12">
            <v>46.440000000000005</v>
          </cell>
          <cell r="K12">
            <v>0</v>
          </cell>
        </row>
        <row r="13">
          <cell r="B13">
            <v>29.162499999999998</v>
          </cell>
          <cell r="C13">
            <v>39.299999999999997</v>
          </cell>
          <cell r="D13">
            <v>21</v>
          </cell>
          <cell r="E13">
            <v>67.045454545454547</v>
          </cell>
          <cell r="F13">
            <v>96</v>
          </cell>
          <cell r="G13">
            <v>32</v>
          </cell>
          <cell r="H13">
            <v>10.08</v>
          </cell>
          <cell r="J13">
            <v>25.92</v>
          </cell>
          <cell r="K13">
            <v>0</v>
          </cell>
        </row>
        <row r="14">
          <cell r="B14">
            <v>31.687499999999996</v>
          </cell>
          <cell r="C14">
            <v>41.2</v>
          </cell>
          <cell r="D14">
            <v>24.6</v>
          </cell>
          <cell r="E14">
            <v>57.083333333333336</v>
          </cell>
          <cell r="F14">
            <v>87</v>
          </cell>
          <cell r="G14">
            <v>23</v>
          </cell>
          <cell r="H14">
            <v>14.04</v>
          </cell>
          <cell r="J14">
            <v>40.680000000000007</v>
          </cell>
          <cell r="K14">
            <v>0</v>
          </cell>
        </row>
        <row r="15">
          <cell r="B15">
            <v>31.562500000000004</v>
          </cell>
          <cell r="C15">
            <v>41.1</v>
          </cell>
          <cell r="D15">
            <v>22.9</v>
          </cell>
          <cell r="E15">
            <v>56.090909090909093</v>
          </cell>
          <cell r="F15">
            <v>91</v>
          </cell>
          <cell r="G15">
            <v>23</v>
          </cell>
          <cell r="H15">
            <v>20.16</v>
          </cell>
          <cell r="J15">
            <v>39.6</v>
          </cell>
          <cell r="K15">
            <v>0</v>
          </cell>
        </row>
        <row r="16">
          <cell r="B16">
            <v>31.141666666666662</v>
          </cell>
          <cell r="C16">
            <v>40.6</v>
          </cell>
          <cell r="D16">
            <v>22.8</v>
          </cell>
          <cell r="E16">
            <v>58.826086956521742</v>
          </cell>
          <cell r="F16">
            <v>93</v>
          </cell>
          <cell r="G16">
            <v>29</v>
          </cell>
          <cell r="H16">
            <v>20.88</v>
          </cell>
          <cell r="J16">
            <v>41.76</v>
          </cell>
          <cell r="K16">
            <v>0</v>
          </cell>
        </row>
        <row r="17">
          <cell r="B17">
            <v>31.654166666666669</v>
          </cell>
          <cell r="C17">
            <v>40.700000000000003</v>
          </cell>
          <cell r="D17">
            <v>23.7</v>
          </cell>
          <cell r="E17">
            <v>59.708333333333336</v>
          </cell>
          <cell r="F17">
            <v>92</v>
          </cell>
          <cell r="G17">
            <v>30</v>
          </cell>
          <cell r="H17">
            <v>18.36</v>
          </cell>
          <cell r="J17">
            <v>43.2</v>
          </cell>
          <cell r="K17">
            <v>0</v>
          </cell>
        </row>
        <row r="18">
          <cell r="B18">
            <v>29.258333333333329</v>
          </cell>
          <cell r="C18">
            <v>38.6</v>
          </cell>
          <cell r="D18">
            <v>24.2</v>
          </cell>
          <cell r="E18">
            <v>63.869565217391305</v>
          </cell>
          <cell r="F18">
            <v>89</v>
          </cell>
          <cell r="G18">
            <v>34</v>
          </cell>
          <cell r="H18">
            <v>25.2</v>
          </cell>
          <cell r="J18">
            <v>67.319999999999993</v>
          </cell>
          <cell r="K18">
            <v>2.8000000000000003</v>
          </cell>
        </row>
        <row r="19">
          <cell r="B19">
            <v>31.174999999999994</v>
          </cell>
          <cell r="C19">
            <v>41.1</v>
          </cell>
          <cell r="D19">
            <v>22.6</v>
          </cell>
          <cell r="E19">
            <v>57.363636363636367</v>
          </cell>
          <cell r="F19">
            <v>94</v>
          </cell>
          <cell r="G19">
            <v>24</v>
          </cell>
          <cell r="H19">
            <v>16.920000000000002</v>
          </cell>
          <cell r="J19">
            <v>36.72</v>
          </cell>
          <cell r="K19">
            <v>0</v>
          </cell>
        </row>
        <row r="20">
          <cell r="B20">
            <v>31.8125</v>
          </cell>
          <cell r="C20">
            <v>40</v>
          </cell>
          <cell r="D20">
            <v>23.7</v>
          </cell>
          <cell r="E20">
            <v>55.833333333333336</v>
          </cell>
          <cell r="F20">
            <v>91</v>
          </cell>
          <cell r="G20">
            <v>29</v>
          </cell>
          <cell r="H20">
            <v>19.440000000000001</v>
          </cell>
          <cell r="J20">
            <v>45</v>
          </cell>
          <cell r="K20">
            <v>0</v>
          </cell>
        </row>
        <row r="21">
          <cell r="B21">
            <v>32.029166666666669</v>
          </cell>
          <cell r="C21">
            <v>41.1</v>
          </cell>
          <cell r="D21">
            <v>24.4</v>
          </cell>
          <cell r="E21">
            <v>60.227272727272727</v>
          </cell>
          <cell r="F21">
            <v>92</v>
          </cell>
          <cell r="G21">
            <v>27</v>
          </cell>
          <cell r="H21">
            <v>21.6</v>
          </cell>
          <cell r="J21">
            <v>51.84</v>
          </cell>
          <cell r="K21">
            <v>0</v>
          </cell>
        </row>
        <row r="22">
          <cell r="B22">
            <v>32.675000000000004</v>
          </cell>
          <cell r="C22">
            <v>38.5</v>
          </cell>
          <cell r="D22">
            <v>26.8</v>
          </cell>
          <cell r="E22">
            <v>52.583333333333336</v>
          </cell>
          <cell r="F22">
            <v>75</v>
          </cell>
          <cell r="G22">
            <v>34</v>
          </cell>
          <cell r="H22">
            <v>25.92</v>
          </cell>
          <cell r="J22">
            <v>51.480000000000004</v>
          </cell>
          <cell r="K22">
            <v>0</v>
          </cell>
        </row>
        <row r="23">
          <cell r="B23">
            <v>29.741666666666664</v>
          </cell>
          <cell r="C23">
            <v>37.299999999999997</v>
          </cell>
          <cell r="D23">
            <v>26.1</v>
          </cell>
          <cell r="E23">
            <v>67.375</v>
          </cell>
          <cell r="F23">
            <v>86</v>
          </cell>
          <cell r="G23">
            <v>39</v>
          </cell>
          <cell r="H23">
            <v>20.16</v>
          </cell>
          <cell r="J23">
            <v>55.080000000000005</v>
          </cell>
          <cell r="K23">
            <v>0</v>
          </cell>
        </row>
        <row r="24">
          <cell r="B24">
            <v>26.595833333333342</v>
          </cell>
          <cell r="C24">
            <v>33.4</v>
          </cell>
          <cell r="D24">
            <v>22.4</v>
          </cell>
          <cell r="E24">
            <v>80.086956521739125</v>
          </cell>
          <cell r="F24">
            <v>97</v>
          </cell>
          <cell r="G24">
            <v>41</v>
          </cell>
          <cell r="H24">
            <v>18.36</v>
          </cell>
          <cell r="J24">
            <v>37.800000000000004</v>
          </cell>
          <cell r="K24">
            <v>54.199999999999989</v>
          </cell>
        </row>
        <row r="25">
          <cell r="B25">
            <v>28.362500000000001</v>
          </cell>
          <cell r="C25">
            <v>35.9</v>
          </cell>
          <cell r="D25">
            <v>23.4</v>
          </cell>
          <cell r="E25">
            <v>76.375</v>
          </cell>
          <cell r="F25">
            <v>97</v>
          </cell>
          <cell r="G25">
            <v>44</v>
          </cell>
          <cell r="H25">
            <v>13.68</v>
          </cell>
          <cell r="J25">
            <v>30.96</v>
          </cell>
          <cell r="K25">
            <v>0.2</v>
          </cell>
        </row>
        <row r="26">
          <cell r="B26">
            <v>28.304166666666671</v>
          </cell>
          <cell r="C26">
            <v>35.200000000000003</v>
          </cell>
          <cell r="D26">
            <v>23.8</v>
          </cell>
          <cell r="E26">
            <v>76.416666666666671</v>
          </cell>
          <cell r="F26">
            <v>98</v>
          </cell>
          <cell r="G26">
            <v>46</v>
          </cell>
          <cell r="H26">
            <v>14.76</v>
          </cell>
          <cell r="J26">
            <v>34.200000000000003</v>
          </cell>
          <cell r="K26">
            <v>1.2</v>
          </cell>
        </row>
        <row r="27">
          <cell r="B27">
            <v>27.833333333333332</v>
          </cell>
          <cell r="C27">
            <v>34.6</v>
          </cell>
          <cell r="D27">
            <v>24.6</v>
          </cell>
          <cell r="E27">
            <v>83.347826086956516</v>
          </cell>
          <cell r="F27">
            <v>97</v>
          </cell>
          <cell r="G27">
            <v>49</v>
          </cell>
          <cell r="H27">
            <v>16.920000000000002</v>
          </cell>
          <cell r="J27">
            <v>40.680000000000007</v>
          </cell>
          <cell r="K27">
            <v>13.799999999999999</v>
          </cell>
        </row>
        <row r="28">
          <cell r="B28">
            <v>26.587500000000002</v>
          </cell>
          <cell r="C28">
            <v>33.700000000000003</v>
          </cell>
          <cell r="D28">
            <v>22.8</v>
          </cell>
          <cell r="E28">
            <v>84.875</v>
          </cell>
          <cell r="F28">
            <v>97</v>
          </cell>
          <cell r="G28">
            <v>56</v>
          </cell>
          <cell r="H28">
            <v>9.7200000000000006</v>
          </cell>
          <cell r="J28">
            <v>27.36</v>
          </cell>
          <cell r="K28">
            <v>20.6</v>
          </cell>
        </row>
        <row r="29">
          <cell r="B29">
            <v>25.470833333333331</v>
          </cell>
          <cell r="C29">
            <v>35</v>
          </cell>
          <cell r="D29">
            <v>20.9</v>
          </cell>
          <cell r="E29">
            <v>85</v>
          </cell>
          <cell r="F29">
            <v>97</v>
          </cell>
          <cell r="G29">
            <v>48</v>
          </cell>
          <cell r="H29">
            <v>16.559999999999999</v>
          </cell>
          <cell r="J29">
            <v>67.319999999999993</v>
          </cell>
          <cell r="K29">
            <v>54.4</v>
          </cell>
        </row>
        <row r="30">
          <cell r="B30">
            <v>26.254166666666663</v>
          </cell>
          <cell r="C30">
            <v>34.299999999999997</v>
          </cell>
          <cell r="D30">
            <v>21.6</v>
          </cell>
          <cell r="E30">
            <v>81.5</v>
          </cell>
          <cell r="F30">
            <v>98</v>
          </cell>
          <cell r="G30">
            <v>42</v>
          </cell>
          <cell r="H30">
            <v>11.16</v>
          </cell>
          <cell r="J30">
            <v>33.480000000000004</v>
          </cell>
          <cell r="K30">
            <v>8</v>
          </cell>
        </row>
        <row r="31">
          <cell r="B31">
            <v>27.645833333333325</v>
          </cell>
          <cell r="C31">
            <v>35.5</v>
          </cell>
          <cell r="D31">
            <v>22.4</v>
          </cell>
          <cell r="E31">
            <v>74.708333333333329</v>
          </cell>
          <cell r="F31">
            <v>97</v>
          </cell>
          <cell r="G31">
            <v>43</v>
          </cell>
          <cell r="H31">
            <v>12.24</v>
          </cell>
          <cell r="J31">
            <v>30.6</v>
          </cell>
          <cell r="K31">
            <v>0</v>
          </cell>
        </row>
        <row r="32">
          <cell r="B32">
            <v>27.770833333333339</v>
          </cell>
          <cell r="C32">
            <v>36.299999999999997</v>
          </cell>
          <cell r="D32">
            <v>22.9</v>
          </cell>
          <cell r="E32">
            <v>78.739130434782609</v>
          </cell>
          <cell r="F32">
            <v>98</v>
          </cell>
          <cell r="G32">
            <v>44</v>
          </cell>
          <cell r="H32">
            <v>13.32</v>
          </cell>
          <cell r="J32">
            <v>42.12</v>
          </cell>
          <cell r="K32">
            <v>1.4</v>
          </cell>
        </row>
        <row r="33">
          <cell r="B33">
            <v>27.595652173913045</v>
          </cell>
          <cell r="C33">
            <v>35.9</v>
          </cell>
          <cell r="D33">
            <v>24.2</v>
          </cell>
          <cell r="E33">
            <v>80.782608695652172</v>
          </cell>
          <cell r="F33">
            <v>97</v>
          </cell>
          <cell r="G33">
            <v>43</v>
          </cell>
          <cell r="H33">
            <v>10.8</v>
          </cell>
          <cell r="J33">
            <v>32.76</v>
          </cell>
          <cell r="K33">
            <v>6.2</v>
          </cell>
        </row>
        <row r="34">
          <cell r="B34">
            <v>26.087500000000002</v>
          </cell>
          <cell r="C34">
            <v>31.1</v>
          </cell>
          <cell r="D34">
            <v>23.7</v>
          </cell>
          <cell r="E34">
            <v>87.565217391304344</v>
          </cell>
          <cell r="F34">
            <v>98</v>
          </cell>
          <cell r="G34">
            <v>62</v>
          </cell>
          <cell r="H34">
            <v>12.6</v>
          </cell>
          <cell r="J34">
            <v>32.04</v>
          </cell>
          <cell r="K34">
            <v>1.7999999999999998</v>
          </cell>
        </row>
      </sheetData>
      <sheetData sheetId="12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PontaPorã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24.833333333333329</v>
          </cell>
          <cell r="C5">
            <v>29.1</v>
          </cell>
          <cell r="D5">
            <v>21.5</v>
          </cell>
          <cell r="E5">
            <v>75.708333333333329</v>
          </cell>
          <cell r="F5">
            <v>91</v>
          </cell>
          <cell r="G5">
            <v>58</v>
          </cell>
          <cell r="H5">
            <v>14.4</v>
          </cell>
          <cell r="J5">
            <v>31.680000000000003</v>
          </cell>
          <cell r="K5">
            <v>0</v>
          </cell>
        </row>
        <row r="6">
          <cell r="B6">
            <v>25.883333333333336</v>
          </cell>
          <cell r="C6">
            <v>33.6</v>
          </cell>
          <cell r="D6">
            <v>20.6</v>
          </cell>
          <cell r="E6">
            <v>70.708333333333329</v>
          </cell>
          <cell r="F6">
            <v>94</v>
          </cell>
          <cell r="G6">
            <v>38</v>
          </cell>
          <cell r="H6">
            <v>15.120000000000001</v>
          </cell>
          <cell r="J6">
            <v>41.76</v>
          </cell>
          <cell r="K6">
            <v>0</v>
          </cell>
        </row>
        <row r="7">
          <cell r="B7">
            <v>21.791666666666668</v>
          </cell>
          <cell r="C7">
            <v>28.4</v>
          </cell>
          <cell r="D7">
            <v>16.5</v>
          </cell>
          <cell r="E7">
            <v>76.75</v>
          </cell>
          <cell r="F7">
            <v>96</v>
          </cell>
          <cell r="G7">
            <v>54</v>
          </cell>
          <cell r="H7">
            <v>23.040000000000003</v>
          </cell>
          <cell r="J7">
            <v>50.76</v>
          </cell>
          <cell r="K7">
            <v>0.8</v>
          </cell>
        </row>
        <row r="8">
          <cell r="B8">
            <v>16.058333333333334</v>
          </cell>
          <cell r="C8">
            <v>23.1</v>
          </cell>
          <cell r="D8">
            <v>10.7</v>
          </cell>
          <cell r="E8">
            <v>67.333333333333329</v>
          </cell>
          <cell r="F8">
            <v>93</v>
          </cell>
          <cell r="G8">
            <v>36</v>
          </cell>
          <cell r="H8">
            <v>11.16</v>
          </cell>
          <cell r="J8">
            <v>29.16</v>
          </cell>
          <cell r="K8">
            <v>0</v>
          </cell>
        </row>
        <row r="9">
          <cell r="B9">
            <v>20.116666666666667</v>
          </cell>
          <cell r="C9">
            <v>30.9</v>
          </cell>
          <cell r="D9">
            <v>10.3</v>
          </cell>
          <cell r="E9">
            <v>51.916666666666664</v>
          </cell>
          <cell r="F9">
            <v>90</v>
          </cell>
          <cell r="G9">
            <v>16</v>
          </cell>
          <cell r="H9">
            <v>11.16</v>
          </cell>
          <cell r="J9">
            <v>24.12</v>
          </cell>
          <cell r="K9">
            <v>0</v>
          </cell>
        </row>
        <row r="10">
          <cell r="B10">
            <v>24.837499999999995</v>
          </cell>
          <cell r="C10">
            <v>34.5</v>
          </cell>
          <cell r="D10">
            <v>16.8</v>
          </cell>
          <cell r="E10">
            <v>39.333333333333336</v>
          </cell>
          <cell r="F10">
            <v>60</v>
          </cell>
          <cell r="G10">
            <v>18</v>
          </cell>
          <cell r="H10">
            <v>16.2</v>
          </cell>
          <cell r="J10">
            <v>31.680000000000003</v>
          </cell>
          <cell r="K10">
            <v>0</v>
          </cell>
        </row>
        <row r="11">
          <cell r="B11">
            <v>26.079166666666666</v>
          </cell>
          <cell r="C11">
            <v>35.1</v>
          </cell>
          <cell r="D11">
            <v>17.399999999999999</v>
          </cell>
          <cell r="E11">
            <v>42.916666666666664</v>
          </cell>
          <cell r="F11">
            <v>66</v>
          </cell>
          <cell r="G11">
            <v>22</v>
          </cell>
          <cell r="H11">
            <v>21.96</v>
          </cell>
          <cell r="J11">
            <v>45.36</v>
          </cell>
          <cell r="K11">
            <v>0</v>
          </cell>
        </row>
        <row r="12">
          <cell r="B12">
            <v>28.479166666666671</v>
          </cell>
          <cell r="C12">
            <v>37.1</v>
          </cell>
          <cell r="D12">
            <v>20.9</v>
          </cell>
          <cell r="E12">
            <v>45.625</v>
          </cell>
          <cell r="F12">
            <v>64</v>
          </cell>
          <cell r="G12">
            <v>28</v>
          </cell>
          <cell r="H12">
            <v>14.04</v>
          </cell>
          <cell r="J12">
            <v>42.12</v>
          </cell>
          <cell r="K12">
            <v>0</v>
          </cell>
        </row>
        <row r="13">
          <cell r="B13">
            <v>26.408333333333335</v>
          </cell>
          <cell r="C13">
            <v>33.1</v>
          </cell>
          <cell r="D13">
            <v>21.4</v>
          </cell>
          <cell r="E13">
            <v>61.291666666666664</v>
          </cell>
          <cell r="F13">
            <v>89</v>
          </cell>
          <cell r="G13">
            <v>38</v>
          </cell>
          <cell r="H13">
            <v>20.16</v>
          </cell>
          <cell r="J13">
            <v>42.84</v>
          </cell>
          <cell r="K13">
            <v>4.8</v>
          </cell>
        </row>
        <row r="14">
          <cell r="B14">
            <v>26.783333333333331</v>
          </cell>
          <cell r="C14">
            <v>35.6</v>
          </cell>
          <cell r="D14">
            <v>20.8</v>
          </cell>
          <cell r="E14">
            <v>64.666666666666671</v>
          </cell>
          <cell r="F14">
            <v>92</v>
          </cell>
          <cell r="G14">
            <v>30</v>
          </cell>
          <cell r="H14">
            <v>23.759999999999998</v>
          </cell>
          <cell r="J14">
            <v>51.84</v>
          </cell>
          <cell r="K14">
            <v>0</v>
          </cell>
        </row>
        <row r="15">
          <cell r="B15">
            <v>29.154166666666665</v>
          </cell>
          <cell r="C15">
            <v>36.799999999999997</v>
          </cell>
          <cell r="D15">
            <v>22.4</v>
          </cell>
          <cell r="E15">
            <v>51.333333333333336</v>
          </cell>
          <cell r="F15">
            <v>79</v>
          </cell>
          <cell r="G15">
            <v>22</v>
          </cell>
          <cell r="H15">
            <v>18</v>
          </cell>
          <cell r="J15">
            <v>50.04</v>
          </cell>
          <cell r="K15">
            <v>0</v>
          </cell>
        </row>
        <row r="16">
          <cell r="B16">
            <v>31.508333333333336</v>
          </cell>
          <cell r="C16">
            <v>37.200000000000003</v>
          </cell>
          <cell r="D16">
            <v>25.8</v>
          </cell>
          <cell r="E16">
            <v>38.958333333333336</v>
          </cell>
          <cell r="F16">
            <v>59</v>
          </cell>
          <cell r="G16">
            <v>25</v>
          </cell>
          <cell r="H16">
            <v>17.28</v>
          </cell>
          <cell r="J16">
            <v>48.96</v>
          </cell>
          <cell r="K16">
            <v>0</v>
          </cell>
        </row>
        <row r="17">
          <cell r="B17">
            <v>30.012499999999999</v>
          </cell>
          <cell r="C17">
            <v>36.1</v>
          </cell>
          <cell r="D17">
            <v>25.2</v>
          </cell>
          <cell r="E17">
            <v>47.791666666666664</v>
          </cell>
          <cell r="F17">
            <v>80</v>
          </cell>
          <cell r="G17">
            <v>32</v>
          </cell>
          <cell r="H17">
            <v>20.52</v>
          </cell>
          <cell r="J17">
            <v>44.28</v>
          </cell>
          <cell r="K17">
            <v>0.8</v>
          </cell>
        </row>
        <row r="18">
          <cell r="B18">
            <v>26.079166666666655</v>
          </cell>
          <cell r="C18">
            <v>33.4</v>
          </cell>
          <cell r="D18">
            <v>21.3</v>
          </cell>
          <cell r="E18">
            <v>69.75</v>
          </cell>
          <cell r="F18">
            <v>91</v>
          </cell>
          <cell r="G18">
            <v>39</v>
          </cell>
          <cell r="H18">
            <v>15.840000000000002</v>
          </cell>
          <cell r="J18">
            <v>38.159999999999997</v>
          </cell>
          <cell r="K18">
            <v>1.4</v>
          </cell>
        </row>
        <row r="19">
          <cell r="B19">
            <v>27.070833333333336</v>
          </cell>
          <cell r="C19">
            <v>35.1</v>
          </cell>
          <cell r="D19">
            <v>20.5</v>
          </cell>
          <cell r="E19">
            <v>65.375</v>
          </cell>
          <cell r="F19">
            <v>94</v>
          </cell>
          <cell r="G19">
            <v>33</v>
          </cell>
          <cell r="H19">
            <v>18.36</v>
          </cell>
          <cell r="J19">
            <v>45</v>
          </cell>
          <cell r="K19">
            <v>0</v>
          </cell>
        </row>
        <row r="20">
          <cell r="B20">
            <v>31.449999999999992</v>
          </cell>
          <cell r="C20">
            <v>36.799999999999997</v>
          </cell>
          <cell r="D20">
            <v>28.2</v>
          </cell>
          <cell r="E20">
            <v>38.833333333333336</v>
          </cell>
          <cell r="F20">
            <v>50</v>
          </cell>
          <cell r="G20">
            <v>24</v>
          </cell>
          <cell r="H20">
            <v>18.720000000000002</v>
          </cell>
          <cell r="J20">
            <v>53.64</v>
          </cell>
          <cell r="K20">
            <v>0</v>
          </cell>
        </row>
        <row r="21">
          <cell r="B21">
            <v>31.829166666666666</v>
          </cell>
          <cell r="C21">
            <v>35.9</v>
          </cell>
          <cell r="D21">
            <v>28.5</v>
          </cell>
          <cell r="E21">
            <v>39.083333333333336</v>
          </cell>
          <cell r="F21">
            <v>52</v>
          </cell>
          <cell r="G21">
            <v>27</v>
          </cell>
          <cell r="H21">
            <v>19.440000000000001</v>
          </cell>
          <cell r="J21">
            <v>51.84</v>
          </cell>
          <cell r="K21">
            <v>0</v>
          </cell>
        </row>
        <row r="22">
          <cell r="B22">
            <v>30.520833333333329</v>
          </cell>
          <cell r="C22">
            <v>36.6</v>
          </cell>
          <cell r="D22">
            <v>27.6</v>
          </cell>
          <cell r="E22">
            <v>44.291666666666664</v>
          </cell>
          <cell r="F22">
            <v>63</v>
          </cell>
          <cell r="G22">
            <v>30</v>
          </cell>
          <cell r="H22">
            <v>24.12</v>
          </cell>
          <cell r="J22">
            <v>60.839999999999996</v>
          </cell>
          <cell r="K22">
            <v>0</v>
          </cell>
        </row>
        <row r="23">
          <cell r="B23">
            <v>25.779166666666665</v>
          </cell>
          <cell r="C23">
            <v>31.1</v>
          </cell>
          <cell r="D23">
            <v>23.2</v>
          </cell>
          <cell r="E23">
            <v>72.75</v>
          </cell>
          <cell r="F23">
            <v>85</v>
          </cell>
          <cell r="G23">
            <v>51</v>
          </cell>
          <cell r="H23">
            <v>11.16</v>
          </cell>
          <cell r="J23">
            <v>27.36</v>
          </cell>
          <cell r="K23">
            <v>1</v>
          </cell>
        </row>
        <row r="24">
          <cell r="B24">
            <v>24.125000000000004</v>
          </cell>
          <cell r="C24">
            <v>27.7</v>
          </cell>
          <cell r="D24">
            <v>21.4</v>
          </cell>
          <cell r="E24">
            <v>82.958333333333329</v>
          </cell>
          <cell r="F24">
            <v>94</v>
          </cell>
          <cell r="G24">
            <v>64</v>
          </cell>
          <cell r="H24">
            <v>20.16</v>
          </cell>
          <cell r="J24">
            <v>37.440000000000005</v>
          </cell>
          <cell r="K24">
            <v>0</v>
          </cell>
        </row>
        <row r="25">
          <cell r="B25">
            <v>26.120833333333326</v>
          </cell>
          <cell r="C25">
            <v>34.200000000000003</v>
          </cell>
          <cell r="D25">
            <v>20.7</v>
          </cell>
          <cell r="E25">
            <v>70.041666666666671</v>
          </cell>
          <cell r="F25">
            <v>94</v>
          </cell>
          <cell r="G25">
            <v>33</v>
          </cell>
          <cell r="H25">
            <v>18.720000000000002</v>
          </cell>
          <cell r="J25">
            <v>49.680000000000007</v>
          </cell>
          <cell r="K25">
            <v>0.60000000000000009</v>
          </cell>
        </row>
        <row r="26">
          <cell r="B26">
            <v>28.108333333333331</v>
          </cell>
          <cell r="C26">
            <v>34.4</v>
          </cell>
          <cell r="D26">
            <v>23.7</v>
          </cell>
          <cell r="E26">
            <v>57.666666666666664</v>
          </cell>
          <cell r="F26">
            <v>79</v>
          </cell>
          <cell r="G26">
            <v>38</v>
          </cell>
          <cell r="H26">
            <v>19.8</v>
          </cell>
          <cell r="J26">
            <v>49.32</v>
          </cell>
          <cell r="K26">
            <v>0.4</v>
          </cell>
        </row>
        <row r="27">
          <cell r="B27">
            <v>25.375000000000004</v>
          </cell>
          <cell r="C27">
            <v>28.8</v>
          </cell>
          <cell r="D27">
            <v>21.4</v>
          </cell>
          <cell r="E27">
            <v>73.833333333333329</v>
          </cell>
          <cell r="F27">
            <v>93</v>
          </cell>
          <cell r="G27">
            <v>57</v>
          </cell>
          <cell r="H27">
            <v>12.96</v>
          </cell>
          <cell r="J27">
            <v>32.4</v>
          </cell>
          <cell r="K27">
            <v>6.3999999999999995</v>
          </cell>
        </row>
        <row r="28">
          <cell r="B28">
            <v>21.908333333333331</v>
          </cell>
          <cell r="C28">
            <v>25</v>
          </cell>
          <cell r="D28">
            <v>20.6</v>
          </cell>
          <cell r="E28">
            <v>90.458333333333329</v>
          </cell>
          <cell r="F28">
            <v>95</v>
          </cell>
          <cell r="G28">
            <v>77</v>
          </cell>
          <cell r="H28">
            <v>16.559999999999999</v>
          </cell>
          <cell r="J28">
            <v>29.16</v>
          </cell>
          <cell r="K28">
            <v>4.1999999999999993</v>
          </cell>
        </row>
        <row r="29">
          <cell r="B29">
            <v>20.724999999999998</v>
          </cell>
          <cell r="C29">
            <v>21.7</v>
          </cell>
          <cell r="D29">
            <v>20</v>
          </cell>
          <cell r="E29">
            <v>94.75</v>
          </cell>
          <cell r="F29">
            <v>96</v>
          </cell>
          <cell r="G29">
            <v>92</v>
          </cell>
          <cell r="H29">
            <v>15.840000000000002</v>
          </cell>
          <cell r="J29">
            <v>29.880000000000003</v>
          </cell>
          <cell r="K29">
            <v>6.4</v>
          </cell>
        </row>
        <row r="30">
          <cell r="B30">
            <v>20.437500000000004</v>
          </cell>
          <cell r="C30">
            <v>24.1</v>
          </cell>
          <cell r="D30">
            <v>18.7</v>
          </cell>
          <cell r="E30">
            <v>93.083333333333329</v>
          </cell>
          <cell r="F30">
            <v>96</v>
          </cell>
          <cell r="G30">
            <v>77</v>
          </cell>
          <cell r="H30">
            <v>16.559999999999999</v>
          </cell>
          <cell r="J30">
            <v>31.680000000000003</v>
          </cell>
          <cell r="K30">
            <v>13.999999999999998</v>
          </cell>
        </row>
        <row r="31">
          <cell r="B31">
            <v>22.329166666666666</v>
          </cell>
          <cell r="C31">
            <v>30.1</v>
          </cell>
          <cell r="D31">
            <v>19.600000000000001</v>
          </cell>
          <cell r="E31">
            <v>86.333333333333329</v>
          </cell>
          <cell r="F31">
            <v>95</v>
          </cell>
          <cell r="G31">
            <v>54</v>
          </cell>
          <cell r="H31">
            <v>20.16</v>
          </cell>
          <cell r="J31">
            <v>38.519999999999996</v>
          </cell>
          <cell r="K31">
            <v>8.4</v>
          </cell>
        </row>
        <row r="32">
          <cell r="B32">
            <v>23.595833333333335</v>
          </cell>
          <cell r="C32">
            <v>30.2</v>
          </cell>
          <cell r="D32">
            <v>20.399999999999999</v>
          </cell>
          <cell r="E32">
            <v>83.666666666666671</v>
          </cell>
          <cell r="F32">
            <v>95</v>
          </cell>
          <cell r="G32">
            <v>58</v>
          </cell>
          <cell r="H32">
            <v>16.920000000000002</v>
          </cell>
          <cell r="J32">
            <v>36.36</v>
          </cell>
          <cell r="K32">
            <v>8.4</v>
          </cell>
        </row>
        <row r="33">
          <cell r="B33">
            <v>26.704166666666669</v>
          </cell>
          <cell r="C33">
            <v>34.200000000000003</v>
          </cell>
          <cell r="D33">
            <v>20.6</v>
          </cell>
          <cell r="E33">
            <v>71.666666666666671</v>
          </cell>
          <cell r="F33">
            <v>95</v>
          </cell>
          <cell r="G33">
            <v>40</v>
          </cell>
          <cell r="H33">
            <v>19.8</v>
          </cell>
          <cell r="J33">
            <v>41.04</v>
          </cell>
          <cell r="K33">
            <v>0.2</v>
          </cell>
        </row>
        <row r="34">
          <cell r="B34">
            <v>26.375</v>
          </cell>
          <cell r="C34">
            <v>33.9</v>
          </cell>
          <cell r="D34">
            <v>20.8</v>
          </cell>
          <cell r="E34">
            <v>70.458333333333329</v>
          </cell>
          <cell r="F34">
            <v>90</v>
          </cell>
          <cell r="G34">
            <v>43</v>
          </cell>
          <cell r="H34">
            <v>15.48</v>
          </cell>
          <cell r="J34">
            <v>33.119999999999997</v>
          </cell>
          <cell r="K34">
            <v>4.8</v>
          </cell>
        </row>
      </sheetData>
      <sheetData sheetId="12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  <sheetName val="BoletimPortoMurtinh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27.454166666666666</v>
          </cell>
          <cell r="C5">
            <v>33.200000000000003</v>
          </cell>
          <cell r="D5">
            <v>23</v>
          </cell>
          <cell r="E5">
            <v>74.708333333333329</v>
          </cell>
          <cell r="F5">
            <v>93</v>
          </cell>
          <cell r="G5">
            <v>48</v>
          </cell>
          <cell r="H5">
            <v>13.32</v>
          </cell>
          <cell r="J5">
            <v>28.8</v>
          </cell>
          <cell r="K5">
            <v>8.1999999999999993</v>
          </cell>
        </row>
        <row r="6">
          <cell r="B6">
            <v>31.295833333333334</v>
          </cell>
          <cell r="C6">
            <v>38.1</v>
          </cell>
          <cell r="D6">
            <v>26.6</v>
          </cell>
          <cell r="E6">
            <v>57.125</v>
          </cell>
          <cell r="F6">
            <v>77</v>
          </cell>
          <cell r="G6">
            <v>29</v>
          </cell>
          <cell r="H6">
            <v>16.559999999999999</v>
          </cell>
          <cell r="J6">
            <v>38.519999999999996</v>
          </cell>
          <cell r="K6">
            <v>0.2</v>
          </cell>
        </row>
        <row r="7">
          <cell r="B7">
            <v>24.283333333333335</v>
          </cell>
          <cell r="C7">
            <v>34.1</v>
          </cell>
          <cell r="D7">
            <v>19.8</v>
          </cell>
          <cell r="E7">
            <v>62.416666666666664</v>
          </cell>
          <cell r="F7">
            <v>80</v>
          </cell>
          <cell r="G7">
            <v>39</v>
          </cell>
          <cell r="H7">
            <v>12.96</v>
          </cell>
          <cell r="J7">
            <v>39.6</v>
          </cell>
          <cell r="K7">
            <v>0</v>
          </cell>
        </row>
        <row r="8">
          <cell r="B8">
            <v>20.591666666666669</v>
          </cell>
          <cell r="C8">
            <v>29.2</v>
          </cell>
          <cell r="D8">
            <v>13.1</v>
          </cell>
          <cell r="E8">
            <v>54.5</v>
          </cell>
          <cell r="F8">
            <v>83</v>
          </cell>
          <cell r="G8">
            <v>22</v>
          </cell>
          <cell r="H8">
            <v>17.64</v>
          </cell>
          <cell r="J8">
            <v>38.159999999999997</v>
          </cell>
          <cell r="K8">
            <v>0</v>
          </cell>
        </row>
        <row r="9">
          <cell r="B9">
            <v>23.8125</v>
          </cell>
          <cell r="C9">
            <v>35.700000000000003</v>
          </cell>
          <cell r="D9">
            <v>13.6</v>
          </cell>
          <cell r="E9">
            <v>46</v>
          </cell>
          <cell r="F9">
            <v>77</v>
          </cell>
          <cell r="G9">
            <v>14</v>
          </cell>
          <cell r="H9">
            <v>7.5600000000000005</v>
          </cell>
          <cell r="J9">
            <v>21.240000000000002</v>
          </cell>
          <cell r="K9">
            <v>0</v>
          </cell>
        </row>
        <row r="10">
          <cell r="B10">
            <v>29.704166666666669</v>
          </cell>
          <cell r="C10">
            <v>40.799999999999997</v>
          </cell>
          <cell r="D10">
            <v>18.5</v>
          </cell>
          <cell r="E10">
            <v>37.166666666666664</v>
          </cell>
          <cell r="F10">
            <v>72</v>
          </cell>
          <cell r="G10">
            <v>15</v>
          </cell>
          <cell r="H10">
            <v>9</v>
          </cell>
          <cell r="J10">
            <v>23.040000000000003</v>
          </cell>
          <cell r="K10">
            <v>0</v>
          </cell>
        </row>
        <row r="11">
          <cell r="B11">
            <v>32.979166666666664</v>
          </cell>
          <cell r="C11">
            <v>42.3</v>
          </cell>
          <cell r="D11">
            <v>22.2</v>
          </cell>
          <cell r="E11">
            <v>32.833333333333336</v>
          </cell>
          <cell r="F11">
            <v>67</v>
          </cell>
          <cell r="G11">
            <v>13</v>
          </cell>
          <cell r="H11">
            <v>11.16</v>
          </cell>
          <cell r="J11">
            <v>36</v>
          </cell>
          <cell r="K11">
            <v>0</v>
          </cell>
        </row>
        <row r="12">
          <cell r="B12">
            <v>34.991666666666667</v>
          </cell>
          <cell r="C12">
            <v>43</v>
          </cell>
          <cell r="D12">
            <v>28.2</v>
          </cell>
          <cell r="E12">
            <v>31.958333333333332</v>
          </cell>
          <cell r="F12">
            <v>44</v>
          </cell>
          <cell r="G12">
            <v>22</v>
          </cell>
          <cell r="H12">
            <v>13.68</v>
          </cell>
          <cell r="J12">
            <v>32.76</v>
          </cell>
          <cell r="K12">
            <v>0</v>
          </cell>
        </row>
        <row r="13">
          <cell r="B13">
            <v>33.441666666666656</v>
          </cell>
          <cell r="C13">
            <v>39.700000000000003</v>
          </cell>
          <cell r="D13">
            <v>29.1</v>
          </cell>
          <cell r="E13">
            <v>43.541666666666664</v>
          </cell>
          <cell r="F13">
            <v>60</v>
          </cell>
          <cell r="G13">
            <v>30</v>
          </cell>
          <cell r="H13">
            <v>20.88</v>
          </cell>
          <cell r="J13">
            <v>52.92</v>
          </cell>
          <cell r="K13">
            <v>0</v>
          </cell>
        </row>
        <row r="14">
          <cell r="B14">
            <v>33.070833333333333</v>
          </cell>
          <cell r="C14">
            <v>40.5</v>
          </cell>
          <cell r="D14">
            <v>27.8</v>
          </cell>
          <cell r="E14">
            <v>48.5</v>
          </cell>
          <cell r="F14">
            <v>73</v>
          </cell>
          <cell r="G14">
            <v>25</v>
          </cell>
          <cell r="H14">
            <v>18.36</v>
          </cell>
          <cell r="J14">
            <v>52.56</v>
          </cell>
          <cell r="K14">
            <v>0.2</v>
          </cell>
        </row>
        <row r="15">
          <cell r="B15">
            <v>35.854166666666671</v>
          </cell>
          <cell r="C15">
            <v>42.3</v>
          </cell>
          <cell r="D15">
            <v>30.6</v>
          </cell>
          <cell r="E15">
            <v>33.125</v>
          </cell>
          <cell r="F15">
            <v>47</v>
          </cell>
          <cell r="G15">
            <v>20</v>
          </cell>
          <cell r="H15">
            <v>21.96</v>
          </cell>
          <cell r="J15">
            <v>57.960000000000008</v>
          </cell>
          <cell r="K15">
            <v>0</v>
          </cell>
        </row>
        <row r="16">
          <cell r="B16">
            <v>36.9</v>
          </cell>
          <cell r="C16">
            <v>42.7</v>
          </cell>
          <cell r="D16">
            <v>31.9</v>
          </cell>
          <cell r="E16">
            <v>30.416666666666668</v>
          </cell>
          <cell r="F16">
            <v>43</v>
          </cell>
          <cell r="G16">
            <v>21</v>
          </cell>
          <cell r="H16">
            <v>17.64</v>
          </cell>
          <cell r="J16">
            <v>54</v>
          </cell>
          <cell r="K16">
            <v>0</v>
          </cell>
        </row>
        <row r="17">
          <cell r="B17">
            <v>35.450000000000003</v>
          </cell>
          <cell r="C17">
            <v>42.2</v>
          </cell>
          <cell r="D17">
            <v>29.2</v>
          </cell>
          <cell r="E17">
            <v>36.791666666666664</v>
          </cell>
          <cell r="F17">
            <v>62</v>
          </cell>
          <cell r="G17">
            <v>25</v>
          </cell>
          <cell r="H17">
            <v>15.48</v>
          </cell>
          <cell r="J17">
            <v>63</v>
          </cell>
          <cell r="K17">
            <v>1.4</v>
          </cell>
        </row>
        <row r="18">
          <cell r="B18">
            <v>31.929166666666674</v>
          </cell>
          <cell r="C18">
            <v>40.299999999999997</v>
          </cell>
          <cell r="D18">
            <v>26</v>
          </cell>
          <cell r="E18">
            <v>54.083333333333336</v>
          </cell>
          <cell r="F18">
            <v>86</v>
          </cell>
          <cell r="G18">
            <v>27</v>
          </cell>
          <cell r="H18">
            <v>19.440000000000001</v>
          </cell>
          <cell r="J18">
            <v>64.08</v>
          </cell>
          <cell r="K18">
            <v>3.2</v>
          </cell>
        </row>
        <row r="19">
          <cell r="B19">
            <v>33.612500000000004</v>
          </cell>
          <cell r="C19">
            <v>41.4</v>
          </cell>
          <cell r="D19">
            <v>27.5</v>
          </cell>
          <cell r="E19">
            <v>46.333333333333336</v>
          </cell>
          <cell r="F19">
            <v>71</v>
          </cell>
          <cell r="G19">
            <v>23</v>
          </cell>
          <cell r="H19">
            <v>16.559999999999999</v>
          </cell>
          <cell r="J19">
            <v>45.72</v>
          </cell>
          <cell r="K19">
            <v>0</v>
          </cell>
        </row>
        <row r="20">
          <cell r="B20">
            <v>37.016666666666659</v>
          </cell>
          <cell r="C20">
            <v>43.4</v>
          </cell>
          <cell r="D20">
            <v>31.7</v>
          </cell>
          <cell r="E20">
            <v>29.166666666666668</v>
          </cell>
          <cell r="F20">
            <v>40</v>
          </cell>
          <cell r="G20">
            <v>16</v>
          </cell>
          <cell r="H20">
            <v>20.88</v>
          </cell>
          <cell r="J20">
            <v>47.519999999999996</v>
          </cell>
          <cell r="K20">
            <v>0</v>
          </cell>
        </row>
        <row r="21">
          <cell r="B21">
            <v>36.983333333333334</v>
          </cell>
          <cell r="C21">
            <v>43.1</v>
          </cell>
          <cell r="D21">
            <v>32.4</v>
          </cell>
          <cell r="E21">
            <v>28.833333333333332</v>
          </cell>
          <cell r="F21">
            <v>40</v>
          </cell>
          <cell r="G21">
            <v>18</v>
          </cell>
          <cell r="H21">
            <v>19.8</v>
          </cell>
          <cell r="J21">
            <v>51.12</v>
          </cell>
          <cell r="K21">
            <v>0</v>
          </cell>
        </row>
        <row r="22">
          <cell r="B22">
            <v>34.583333333333336</v>
          </cell>
          <cell r="C22">
            <v>40.4</v>
          </cell>
          <cell r="D22">
            <v>25.8</v>
          </cell>
          <cell r="E22">
            <v>37.541666666666664</v>
          </cell>
          <cell r="F22">
            <v>81</v>
          </cell>
          <cell r="G22">
            <v>23</v>
          </cell>
          <cell r="H22">
            <v>25.56</v>
          </cell>
          <cell r="J22">
            <v>53.28</v>
          </cell>
          <cell r="K22">
            <v>3</v>
          </cell>
        </row>
        <row r="23">
          <cell r="B23">
            <v>28.491666666666664</v>
          </cell>
          <cell r="C23">
            <v>35.299999999999997</v>
          </cell>
          <cell r="D23">
            <v>24.6</v>
          </cell>
          <cell r="E23">
            <v>69.458333333333329</v>
          </cell>
          <cell r="F23">
            <v>85</v>
          </cell>
          <cell r="G23">
            <v>43</v>
          </cell>
          <cell r="H23">
            <v>7.2</v>
          </cell>
          <cell r="J23">
            <v>26.28</v>
          </cell>
          <cell r="K23">
            <v>0</v>
          </cell>
        </row>
        <row r="24">
          <cell r="B24">
            <v>28.416666666666668</v>
          </cell>
          <cell r="C24">
            <v>34.799999999999997</v>
          </cell>
          <cell r="D24">
            <v>23.7</v>
          </cell>
          <cell r="E24">
            <v>63.875</v>
          </cell>
          <cell r="F24">
            <v>87</v>
          </cell>
          <cell r="G24">
            <v>36</v>
          </cell>
          <cell r="H24">
            <v>10.8</v>
          </cell>
          <cell r="J24">
            <v>29.880000000000003</v>
          </cell>
          <cell r="K24">
            <v>0.8</v>
          </cell>
        </row>
        <row r="25">
          <cell r="B25">
            <v>30.208333333333332</v>
          </cell>
          <cell r="C25">
            <v>38.1</v>
          </cell>
          <cell r="D25">
            <v>24.4</v>
          </cell>
          <cell r="E25">
            <v>57.125</v>
          </cell>
          <cell r="F25">
            <v>81</v>
          </cell>
          <cell r="G25">
            <v>29</v>
          </cell>
          <cell r="H25">
            <v>16.559999999999999</v>
          </cell>
          <cell r="J25">
            <v>36.36</v>
          </cell>
          <cell r="K25">
            <v>0</v>
          </cell>
        </row>
        <row r="26">
          <cell r="B26">
            <v>33.762500000000003</v>
          </cell>
          <cell r="C26">
            <v>40.200000000000003</v>
          </cell>
          <cell r="D26">
            <v>29.1</v>
          </cell>
          <cell r="E26">
            <v>42.958333333333336</v>
          </cell>
          <cell r="F26">
            <v>58</v>
          </cell>
          <cell r="G26">
            <v>27</v>
          </cell>
          <cell r="H26">
            <v>16.559999999999999</v>
          </cell>
          <cell r="J26">
            <v>41.4</v>
          </cell>
          <cell r="K26">
            <v>0</v>
          </cell>
        </row>
        <row r="27">
          <cell r="B27">
            <v>31.683333333333334</v>
          </cell>
          <cell r="C27">
            <v>39.299999999999997</v>
          </cell>
          <cell r="D27">
            <v>26.3</v>
          </cell>
          <cell r="E27">
            <v>53.583333333333336</v>
          </cell>
          <cell r="F27">
            <v>81</v>
          </cell>
          <cell r="G27">
            <v>30</v>
          </cell>
          <cell r="H27">
            <v>16.920000000000002</v>
          </cell>
          <cell r="J27">
            <v>34.200000000000003</v>
          </cell>
          <cell r="K27">
            <v>0.60000000000000009</v>
          </cell>
        </row>
        <row r="28">
          <cell r="B28">
            <v>26.320833333333336</v>
          </cell>
          <cell r="C28">
            <v>31.5</v>
          </cell>
          <cell r="D28">
            <v>22</v>
          </cell>
          <cell r="E28">
            <v>78.833333333333329</v>
          </cell>
          <cell r="F28">
            <v>94</v>
          </cell>
          <cell r="G28">
            <v>53</v>
          </cell>
          <cell r="H28">
            <v>20.16</v>
          </cell>
          <cell r="J28">
            <v>52.92</v>
          </cell>
          <cell r="K28">
            <v>55.600000000000009</v>
          </cell>
        </row>
        <row r="29">
          <cell r="B29">
            <v>26.041666666666671</v>
          </cell>
          <cell r="C29">
            <v>31.4</v>
          </cell>
          <cell r="D29">
            <v>23.7</v>
          </cell>
          <cell r="E29">
            <v>83.416666666666671</v>
          </cell>
          <cell r="F29">
            <v>92</v>
          </cell>
          <cell r="G29">
            <v>56</v>
          </cell>
          <cell r="H29">
            <v>7.9200000000000008</v>
          </cell>
          <cell r="J29">
            <v>27</v>
          </cell>
          <cell r="K29">
            <v>5.4</v>
          </cell>
        </row>
        <row r="30">
          <cell r="B30">
            <v>24.716666666666658</v>
          </cell>
          <cell r="C30">
            <v>27.1</v>
          </cell>
          <cell r="D30">
            <v>23.3</v>
          </cell>
          <cell r="E30">
            <v>88.75</v>
          </cell>
          <cell r="F30">
            <v>92</v>
          </cell>
          <cell r="G30">
            <v>74</v>
          </cell>
          <cell r="H30">
            <v>9</v>
          </cell>
          <cell r="J30">
            <v>25.92</v>
          </cell>
          <cell r="K30">
            <v>16.600000000000001</v>
          </cell>
        </row>
        <row r="31">
          <cell r="B31">
            <v>27.462499999999995</v>
          </cell>
          <cell r="C31">
            <v>34.799999999999997</v>
          </cell>
          <cell r="D31">
            <v>23.3</v>
          </cell>
          <cell r="E31">
            <v>73.958333333333329</v>
          </cell>
          <cell r="F31">
            <v>93</v>
          </cell>
          <cell r="G31">
            <v>45</v>
          </cell>
          <cell r="H31">
            <v>15.48</v>
          </cell>
          <cell r="J31">
            <v>35.28</v>
          </cell>
          <cell r="K31">
            <v>0.2</v>
          </cell>
        </row>
        <row r="32">
          <cell r="B32">
            <v>29.691666666666666</v>
          </cell>
          <cell r="C32">
            <v>36.799999999999997</v>
          </cell>
          <cell r="D32">
            <v>24.4</v>
          </cell>
          <cell r="E32">
            <v>66.625</v>
          </cell>
          <cell r="F32">
            <v>88</v>
          </cell>
          <cell r="G32">
            <v>39</v>
          </cell>
          <cell r="H32">
            <v>11.879999999999999</v>
          </cell>
          <cell r="J32">
            <v>31.680000000000003</v>
          </cell>
          <cell r="K32">
            <v>0</v>
          </cell>
        </row>
        <row r="33">
          <cell r="B33">
            <v>32.491666666666667</v>
          </cell>
          <cell r="C33">
            <v>38.1</v>
          </cell>
          <cell r="D33">
            <v>28.1</v>
          </cell>
          <cell r="E33">
            <v>53.708333333333336</v>
          </cell>
          <cell r="F33">
            <v>68</v>
          </cell>
          <cell r="G33">
            <v>34</v>
          </cell>
          <cell r="H33">
            <v>13.32</v>
          </cell>
          <cell r="J33">
            <v>32.76</v>
          </cell>
          <cell r="K33">
            <v>0</v>
          </cell>
        </row>
        <row r="34">
          <cell r="B34">
            <v>32.220833333333324</v>
          </cell>
          <cell r="C34">
            <v>39.200000000000003</v>
          </cell>
          <cell r="D34">
            <v>27.7</v>
          </cell>
          <cell r="E34">
            <v>55.041666666666664</v>
          </cell>
          <cell r="F34">
            <v>72</v>
          </cell>
          <cell r="G34">
            <v>34</v>
          </cell>
          <cell r="H34">
            <v>20.88</v>
          </cell>
          <cell r="J34">
            <v>56.519999999999996</v>
          </cell>
          <cell r="K34">
            <v>0</v>
          </cell>
        </row>
      </sheetData>
      <sheetData sheetId="12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RibasdoRioPard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24.254166666666659</v>
          </cell>
          <cell r="C5">
            <v>27.5</v>
          </cell>
          <cell r="D5">
            <v>21.5</v>
          </cell>
          <cell r="E5">
            <v>89.791666666666671</v>
          </cell>
          <cell r="F5">
            <v>100</v>
          </cell>
          <cell r="G5">
            <v>70</v>
          </cell>
          <cell r="H5">
            <v>10.8</v>
          </cell>
          <cell r="J5">
            <v>25.92</v>
          </cell>
          <cell r="K5">
            <v>8.1999999999999993</v>
          </cell>
        </row>
        <row r="6">
          <cell r="B6">
            <v>25.450000000000006</v>
          </cell>
          <cell r="C6">
            <v>34</v>
          </cell>
          <cell r="D6">
            <v>20.9</v>
          </cell>
          <cell r="E6">
            <v>84.083333333333329</v>
          </cell>
          <cell r="F6">
            <v>100</v>
          </cell>
          <cell r="G6">
            <v>48</v>
          </cell>
          <cell r="H6">
            <v>19.079999999999998</v>
          </cell>
          <cell r="J6">
            <v>39.96</v>
          </cell>
          <cell r="K6">
            <v>13</v>
          </cell>
        </row>
        <row r="7">
          <cell r="B7">
            <v>28.025000000000006</v>
          </cell>
          <cell r="C7">
            <v>34.9</v>
          </cell>
          <cell r="D7">
            <v>23.5</v>
          </cell>
          <cell r="E7">
            <v>70.458333333333329</v>
          </cell>
          <cell r="F7">
            <v>94</v>
          </cell>
          <cell r="G7">
            <v>43</v>
          </cell>
          <cell r="H7">
            <v>25.56</v>
          </cell>
          <cell r="J7">
            <v>51.480000000000004</v>
          </cell>
          <cell r="K7">
            <v>0</v>
          </cell>
        </row>
        <row r="8">
          <cell r="B8">
            <v>20.745833333333334</v>
          </cell>
          <cell r="C8">
            <v>27.8</v>
          </cell>
          <cell r="D8">
            <v>14.8</v>
          </cell>
          <cell r="E8">
            <v>63.208333333333336</v>
          </cell>
          <cell r="F8">
            <v>95</v>
          </cell>
          <cell r="G8">
            <v>24</v>
          </cell>
          <cell r="H8">
            <v>18</v>
          </cell>
          <cell r="J8">
            <v>35.64</v>
          </cell>
          <cell r="K8">
            <v>0</v>
          </cell>
        </row>
        <row r="9">
          <cell r="B9">
            <v>21.495833333333334</v>
          </cell>
          <cell r="C9">
            <v>32.299999999999997</v>
          </cell>
          <cell r="D9">
            <v>11.9</v>
          </cell>
          <cell r="E9">
            <v>54.958333333333336</v>
          </cell>
          <cell r="F9">
            <v>91</v>
          </cell>
          <cell r="G9">
            <v>20</v>
          </cell>
          <cell r="H9">
            <v>9.7200000000000006</v>
          </cell>
          <cell r="J9">
            <v>19.079999999999998</v>
          </cell>
          <cell r="K9">
            <v>0</v>
          </cell>
        </row>
        <row r="10">
          <cell r="B10">
            <v>24.629166666666666</v>
          </cell>
          <cell r="C10">
            <v>35.200000000000003</v>
          </cell>
          <cell r="D10">
            <v>14</v>
          </cell>
          <cell r="E10">
            <v>51.291666666666664</v>
          </cell>
          <cell r="F10">
            <v>92</v>
          </cell>
          <cell r="G10">
            <v>23</v>
          </cell>
          <cell r="H10">
            <v>10.8</v>
          </cell>
          <cell r="J10">
            <v>30.240000000000002</v>
          </cell>
          <cell r="K10">
            <v>0</v>
          </cell>
        </row>
        <row r="11">
          <cell r="B11">
            <v>27.041666666666671</v>
          </cell>
          <cell r="C11">
            <v>36.799999999999997</v>
          </cell>
          <cell r="D11">
            <v>17</v>
          </cell>
          <cell r="E11">
            <v>49.25</v>
          </cell>
          <cell r="F11">
            <v>81</v>
          </cell>
          <cell r="G11">
            <v>21</v>
          </cell>
          <cell r="H11">
            <v>13.68</v>
          </cell>
          <cell r="J11">
            <v>26.64</v>
          </cell>
          <cell r="K11">
            <v>0</v>
          </cell>
        </row>
        <row r="12">
          <cell r="B12">
            <v>27.61666666666666</v>
          </cell>
          <cell r="C12">
            <v>38.1</v>
          </cell>
          <cell r="D12">
            <v>21.3</v>
          </cell>
          <cell r="E12">
            <v>61.166666666666664</v>
          </cell>
          <cell r="F12">
            <v>82</v>
          </cell>
          <cell r="G12">
            <v>39</v>
          </cell>
          <cell r="H12">
            <v>14.76</v>
          </cell>
          <cell r="J12">
            <v>55.440000000000005</v>
          </cell>
          <cell r="K12">
            <v>0</v>
          </cell>
        </row>
        <row r="13">
          <cell r="B13">
            <v>27.049999999999997</v>
          </cell>
          <cell r="C13">
            <v>37</v>
          </cell>
          <cell r="D13">
            <v>22.5</v>
          </cell>
          <cell r="E13">
            <v>69.5</v>
          </cell>
          <cell r="F13">
            <v>92</v>
          </cell>
          <cell r="G13">
            <v>36</v>
          </cell>
          <cell r="H13">
            <v>24.12</v>
          </cell>
          <cell r="J13">
            <v>48.96</v>
          </cell>
          <cell r="K13">
            <v>1</v>
          </cell>
        </row>
        <row r="14">
          <cell r="B14">
            <v>27.029166666666669</v>
          </cell>
          <cell r="C14">
            <v>37.799999999999997</v>
          </cell>
          <cell r="D14">
            <v>22.1</v>
          </cell>
          <cell r="E14">
            <v>74.458333333333329</v>
          </cell>
          <cell r="F14">
            <v>94</v>
          </cell>
          <cell r="G14">
            <v>34</v>
          </cell>
          <cell r="H14">
            <v>12.24</v>
          </cell>
          <cell r="J14">
            <v>72.72</v>
          </cell>
          <cell r="K14">
            <v>9.7999999999999989</v>
          </cell>
        </row>
        <row r="15">
          <cell r="B15">
            <v>29.895833333333332</v>
          </cell>
          <cell r="C15">
            <v>38.4</v>
          </cell>
          <cell r="D15">
            <v>22.3</v>
          </cell>
          <cell r="E15">
            <v>62.333333333333336</v>
          </cell>
          <cell r="F15">
            <v>100</v>
          </cell>
          <cell r="G15">
            <v>21</v>
          </cell>
          <cell r="H15">
            <v>23.759999999999998</v>
          </cell>
          <cell r="J15">
            <v>49.680000000000007</v>
          </cell>
          <cell r="K15">
            <v>0</v>
          </cell>
        </row>
        <row r="16">
          <cell r="B16">
            <v>31.362500000000001</v>
          </cell>
          <cell r="C16">
            <v>39.5</v>
          </cell>
          <cell r="D16">
            <v>23.1</v>
          </cell>
          <cell r="E16">
            <v>52.666666666666664</v>
          </cell>
          <cell r="F16">
            <v>85</v>
          </cell>
          <cell r="G16">
            <v>28</v>
          </cell>
          <cell r="H16">
            <v>20.52</v>
          </cell>
          <cell r="J16">
            <v>37.440000000000005</v>
          </cell>
          <cell r="K16">
            <v>0</v>
          </cell>
        </row>
        <row r="17">
          <cell r="B17">
            <v>31.016666666666666</v>
          </cell>
          <cell r="C17">
            <v>38.9</v>
          </cell>
          <cell r="D17">
            <v>25.8</v>
          </cell>
          <cell r="E17">
            <v>54.791666666666664</v>
          </cell>
          <cell r="F17">
            <v>76</v>
          </cell>
          <cell r="G17">
            <v>29</v>
          </cell>
          <cell r="H17">
            <v>27.36</v>
          </cell>
          <cell r="J17">
            <v>54</v>
          </cell>
          <cell r="K17">
            <v>0</v>
          </cell>
        </row>
        <row r="18">
          <cell r="B18">
            <v>30.25</v>
          </cell>
          <cell r="C18">
            <v>38.9</v>
          </cell>
          <cell r="D18">
            <v>22.3</v>
          </cell>
          <cell r="E18">
            <v>57.708333333333336</v>
          </cell>
          <cell r="F18">
            <v>97</v>
          </cell>
          <cell r="G18">
            <v>30</v>
          </cell>
          <cell r="H18">
            <v>26.28</v>
          </cell>
          <cell r="J18">
            <v>67.319999999999993</v>
          </cell>
          <cell r="K18">
            <v>18.399999999999999</v>
          </cell>
        </row>
        <row r="19">
          <cell r="B19">
            <v>29.129166666666666</v>
          </cell>
          <cell r="C19">
            <v>37.700000000000003</v>
          </cell>
          <cell r="D19">
            <v>23.5</v>
          </cell>
          <cell r="E19">
            <v>63.458333333333336</v>
          </cell>
          <cell r="F19">
            <v>90</v>
          </cell>
          <cell r="H19">
            <v>22.32</v>
          </cell>
          <cell r="J19">
            <v>42.84</v>
          </cell>
          <cell r="K19">
            <v>1.2</v>
          </cell>
        </row>
        <row r="20">
          <cell r="B20">
            <v>30.841666666666669</v>
          </cell>
          <cell r="C20">
            <v>38.299999999999997</v>
          </cell>
          <cell r="D20">
            <v>25.2</v>
          </cell>
          <cell r="E20">
            <v>54.666666666666664</v>
          </cell>
          <cell r="F20">
            <v>80</v>
          </cell>
          <cell r="G20">
            <v>31</v>
          </cell>
          <cell r="H20">
            <v>21.96</v>
          </cell>
          <cell r="J20">
            <v>39.6</v>
          </cell>
          <cell r="K20">
            <v>0</v>
          </cell>
        </row>
        <row r="21">
          <cell r="B21">
            <v>31.870833333333337</v>
          </cell>
          <cell r="C21">
            <v>39.200000000000003</v>
          </cell>
          <cell r="D21">
            <v>26.6</v>
          </cell>
          <cell r="E21">
            <v>52.458333333333336</v>
          </cell>
          <cell r="F21">
            <v>70</v>
          </cell>
          <cell r="G21">
            <v>31</v>
          </cell>
          <cell r="H21">
            <v>21.240000000000002</v>
          </cell>
          <cell r="J21">
            <v>44.64</v>
          </cell>
          <cell r="K21">
            <v>0</v>
          </cell>
        </row>
        <row r="22">
          <cell r="B22">
            <v>32.06666666666667</v>
          </cell>
          <cell r="C22">
            <v>38</v>
          </cell>
          <cell r="D22">
            <v>27.8</v>
          </cell>
          <cell r="E22">
            <v>51.833333333333336</v>
          </cell>
          <cell r="F22">
            <v>68</v>
          </cell>
          <cell r="G22">
            <v>33</v>
          </cell>
          <cell r="H22">
            <v>28.08</v>
          </cell>
          <cell r="J22">
            <v>57.24</v>
          </cell>
          <cell r="K22">
            <v>0</v>
          </cell>
        </row>
        <row r="23">
          <cell r="B23">
            <v>30.091666666666672</v>
          </cell>
          <cell r="C23">
            <v>37.299999999999997</v>
          </cell>
          <cell r="D23">
            <v>22.2</v>
          </cell>
          <cell r="E23">
            <v>61.041666666666664</v>
          </cell>
          <cell r="F23">
            <v>100</v>
          </cell>
          <cell r="G23">
            <v>38</v>
          </cell>
          <cell r="H23">
            <v>28.44</v>
          </cell>
          <cell r="J23">
            <v>52.92</v>
          </cell>
          <cell r="K23">
            <v>31</v>
          </cell>
        </row>
        <row r="24">
          <cell r="B24">
            <v>24.974999999999998</v>
          </cell>
          <cell r="C24">
            <v>30.6</v>
          </cell>
          <cell r="D24">
            <v>21.8</v>
          </cell>
          <cell r="E24">
            <v>84</v>
          </cell>
          <cell r="F24">
            <v>100</v>
          </cell>
          <cell r="G24">
            <v>55</v>
          </cell>
          <cell r="H24">
            <v>18</v>
          </cell>
          <cell r="J24">
            <v>39.96</v>
          </cell>
          <cell r="K24">
            <v>6.6</v>
          </cell>
        </row>
        <row r="25">
          <cell r="B25">
            <v>26.808333333333334</v>
          </cell>
          <cell r="C25">
            <v>35.4</v>
          </cell>
          <cell r="D25">
            <v>23.9</v>
          </cell>
          <cell r="E25">
            <v>79.333333333333329</v>
          </cell>
          <cell r="F25">
            <v>95</v>
          </cell>
          <cell r="G25">
            <v>42</v>
          </cell>
          <cell r="H25">
            <v>18.720000000000002</v>
          </cell>
          <cell r="J25">
            <v>38.880000000000003</v>
          </cell>
          <cell r="K25">
            <v>2.2000000000000002</v>
          </cell>
        </row>
        <row r="26">
          <cell r="B26">
            <v>27.362499999999997</v>
          </cell>
          <cell r="C26">
            <v>35.200000000000003</v>
          </cell>
          <cell r="D26">
            <v>22.4</v>
          </cell>
          <cell r="E26">
            <v>74.875</v>
          </cell>
          <cell r="F26">
            <v>95</v>
          </cell>
          <cell r="G26">
            <v>43</v>
          </cell>
          <cell r="H26">
            <v>18.36</v>
          </cell>
          <cell r="J26">
            <v>36</v>
          </cell>
          <cell r="K26">
            <v>0.2</v>
          </cell>
        </row>
        <row r="27">
          <cell r="B27">
            <v>26.679166666666671</v>
          </cell>
          <cell r="C27">
            <v>34.4</v>
          </cell>
          <cell r="D27">
            <v>21.4</v>
          </cell>
          <cell r="E27">
            <v>78.458333333333329</v>
          </cell>
          <cell r="F27">
            <v>100</v>
          </cell>
          <cell r="G27">
            <v>46</v>
          </cell>
          <cell r="H27">
            <v>26.28</v>
          </cell>
          <cell r="J27">
            <v>44.28</v>
          </cell>
          <cell r="K27">
            <v>24.6</v>
          </cell>
        </row>
        <row r="28">
          <cell r="B28">
            <v>24.675000000000001</v>
          </cell>
          <cell r="C28">
            <v>30</v>
          </cell>
          <cell r="D28">
            <v>21.6</v>
          </cell>
          <cell r="E28">
            <v>87.416666666666671</v>
          </cell>
          <cell r="F28">
            <v>100</v>
          </cell>
          <cell r="G28">
            <v>62</v>
          </cell>
          <cell r="H28">
            <v>11.16</v>
          </cell>
          <cell r="J28">
            <v>19.8</v>
          </cell>
          <cell r="K28">
            <v>1.4000000000000001</v>
          </cell>
        </row>
        <row r="29">
          <cell r="B29">
            <v>24.829166666666666</v>
          </cell>
          <cell r="C29">
            <v>30.7</v>
          </cell>
          <cell r="D29">
            <v>21.5</v>
          </cell>
          <cell r="E29">
            <v>87.125</v>
          </cell>
          <cell r="F29">
            <v>100</v>
          </cell>
          <cell r="G29">
            <v>61</v>
          </cell>
          <cell r="H29">
            <v>11.879999999999999</v>
          </cell>
          <cell r="J29">
            <v>27.720000000000002</v>
          </cell>
          <cell r="K29">
            <v>4</v>
          </cell>
        </row>
        <row r="30">
          <cell r="B30">
            <v>23.325000000000003</v>
          </cell>
          <cell r="C30">
            <v>27.5</v>
          </cell>
          <cell r="D30">
            <v>20.6</v>
          </cell>
          <cell r="E30">
            <v>88.333333333333329</v>
          </cell>
          <cell r="F30">
            <v>99</v>
          </cell>
          <cell r="G30">
            <v>68</v>
          </cell>
          <cell r="H30">
            <v>24.48</v>
          </cell>
          <cell r="J30">
            <v>42.84</v>
          </cell>
          <cell r="K30">
            <v>12.399999999999999</v>
          </cell>
        </row>
        <row r="31">
          <cell r="B31">
            <v>25.766666666666666</v>
          </cell>
          <cell r="C31">
            <v>33.1</v>
          </cell>
          <cell r="D31">
            <v>20.5</v>
          </cell>
          <cell r="E31">
            <v>77.708333333333329</v>
          </cell>
          <cell r="F31">
            <v>100</v>
          </cell>
          <cell r="G31">
            <v>47</v>
          </cell>
          <cell r="H31">
            <v>13.68</v>
          </cell>
          <cell r="J31">
            <v>28.8</v>
          </cell>
          <cell r="K31">
            <v>5.6000000000000005</v>
          </cell>
        </row>
        <row r="32">
          <cell r="B32">
            <v>27.408333333333328</v>
          </cell>
          <cell r="C32">
            <v>34.700000000000003</v>
          </cell>
          <cell r="D32">
            <v>22.4</v>
          </cell>
          <cell r="E32">
            <v>73.708333333333329</v>
          </cell>
          <cell r="F32">
            <v>97</v>
          </cell>
          <cell r="G32">
            <v>41</v>
          </cell>
          <cell r="H32">
            <v>23.040000000000003</v>
          </cell>
          <cell r="J32">
            <v>42.12</v>
          </cell>
          <cell r="K32">
            <v>0</v>
          </cell>
        </row>
        <row r="33">
          <cell r="B33">
            <v>27.683333333333334</v>
          </cell>
          <cell r="C33">
            <v>36.1</v>
          </cell>
          <cell r="D33">
            <v>23.1</v>
          </cell>
          <cell r="E33">
            <v>73.416666666666671</v>
          </cell>
          <cell r="F33">
            <v>96</v>
          </cell>
          <cell r="G33">
            <v>39</v>
          </cell>
          <cell r="H33">
            <v>24.840000000000003</v>
          </cell>
          <cell r="J33">
            <v>55.080000000000005</v>
          </cell>
          <cell r="K33">
            <v>1.5999999999999999</v>
          </cell>
        </row>
        <row r="34">
          <cell r="B34">
            <v>26</v>
          </cell>
          <cell r="C34">
            <v>33.799999999999997</v>
          </cell>
          <cell r="D34">
            <v>22.5</v>
          </cell>
          <cell r="E34">
            <v>81.291666666666671</v>
          </cell>
          <cell r="F34">
            <v>100</v>
          </cell>
          <cell r="G34">
            <v>47</v>
          </cell>
          <cell r="H34">
            <v>17.64</v>
          </cell>
          <cell r="J34">
            <v>39.6</v>
          </cell>
          <cell r="K34">
            <v>13</v>
          </cell>
        </row>
      </sheetData>
      <sheetData sheetId="12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RioBrilhante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24.933333333333334</v>
          </cell>
          <cell r="C5">
            <v>30.2</v>
          </cell>
          <cell r="D5">
            <v>21.9</v>
          </cell>
          <cell r="E5">
            <v>65.125</v>
          </cell>
          <cell r="F5">
            <v>87</v>
          </cell>
          <cell r="G5">
            <v>40</v>
          </cell>
          <cell r="H5">
            <v>19.079999999999998</v>
          </cell>
          <cell r="J5">
            <v>46.440000000000005</v>
          </cell>
          <cell r="K5">
            <v>3.2</v>
          </cell>
        </row>
        <row r="6">
          <cell r="B6">
            <v>27.570833333333336</v>
          </cell>
          <cell r="C6">
            <v>35.5</v>
          </cell>
          <cell r="D6">
            <v>21.6</v>
          </cell>
          <cell r="E6">
            <v>61.375</v>
          </cell>
          <cell r="F6">
            <v>80</v>
          </cell>
          <cell r="G6">
            <v>37</v>
          </cell>
          <cell r="H6">
            <v>21.240000000000002</v>
          </cell>
          <cell r="J6">
            <v>39.24</v>
          </cell>
          <cell r="K6">
            <v>0</v>
          </cell>
        </row>
        <row r="7">
          <cell r="B7">
            <v>25.670833333333331</v>
          </cell>
          <cell r="C7">
            <v>29.5</v>
          </cell>
          <cell r="D7">
            <v>20.7</v>
          </cell>
          <cell r="E7">
            <v>74.75</v>
          </cell>
          <cell r="F7">
            <v>84</v>
          </cell>
          <cell r="G7">
            <v>62</v>
          </cell>
          <cell r="H7">
            <v>24.48</v>
          </cell>
          <cell r="J7">
            <v>45</v>
          </cell>
          <cell r="K7">
            <v>0</v>
          </cell>
        </row>
        <row r="8">
          <cell r="B8">
            <v>18.804166666666671</v>
          </cell>
          <cell r="C8">
            <v>26.1</v>
          </cell>
          <cell r="D8">
            <v>12.9</v>
          </cell>
          <cell r="E8">
            <v>66.916666666666671</v>
          </cell>
          <cell r="F8">
            <v>92</v>
          </cell>
          <cell r="G8">
            <v>30</v>
          </cell>
          <cell r="H8">
            <v>12.96</v>
          </cell>
          <cell r="J8">
            <v>30.96</v>
          </cell>
          <cell r="K8">
            <v>0</v>
          </cell>
        </row>
        <row r="9">
          <cell r="B9">
            <v>20.129166666666666</v>
          </cell>
          <cell r="C9">
            <v>30.8</v>
          </cell>
          <cell r="D9">
            <v>9.5</v>
          </cell>
          <cell r="E9">
            <v>56.458333333333336</v>
          </cell>
          <cell r="F9">
            <v>99</v>
          </cell>
          <cell r="G9">
            <v>17</v>
          </cell>
          <cell r="H9">
            <v>8.64</v>
          </cell>
          <cell r="J9">
            <v>19.8</v>
          </cell>
          <cell r="K9">
            <v>0</v>
          </cell>
        </row>
        <row r="10">
          <cell r="B10">
            <v>23.670833333333334</v>
          </cell>
          <cell r="C10">
            <v>34.6</v>
          </cell>
          <cell r="D10">
            <v>12.1</v>
          </cell>
          <cell r="E10">
            <v>49.166666666666664</v>
          </cell>
          <cell r="F10">
            <v>87</v>
          </cell>
          <cell r="G10">
            <v>20</v>
          </cell>
          <cell r="H10">
            <v>11.16</v>
          </cell>
          <cell r="J10">
            <v>25.92</v>
          </cell>
          <cell r="K10">
            <v>0</v>
          </cell>
        </row>
        <row r="11">
          <cell r="B11">
            <v>26.404166666666665</v>
          </cell>
          <cell r="C11">
            <v>36</v>
          </cell>
          <cell r="D11">
            <v>14.4</v>
          </cell>
          <cell r="E11">
            <v>46.541666666666664</v>
          </cell>
          <cell r="F11">
            <v>91</v>
          </cell>
          <cell r="G11">
            <v>19</v>
          </cell>
          <cell r="H11">
            <v>16.2</v>
          </cell>
          <cell r="J11">
            <v>30.240000000000002</v>
          </cell>
          <cell r="K11">
            <v>0</v>
          </cell>
        </row>
        <row r="12">
          <cell r="B12">
            <v>29.041666666666661</v>
          </cell>
          <cell r="C12">
            <v>38.9</v>
          </cell>
          <cell r="D12">
            <v>19.5</v>
          </cell>
          <cell r="E12">
            <v>54.125</v>
          </cell>
          <cell r="F12">
            <v>87</v>
          </cell>
          <cell r="G12">
            <v>32</v>
          </cell>
          <cell r="H12">
            <v>24.12</v>
          </cell>
          <cell r="J12">
            <v>65.88000000000001</v>
          </cell>
          <cell r="K12">
            <v>0</v>
          </cell>
        </row>
        <row r="13">
          <cell r="B13">
            <v>26.479166666666671</v>
          </cell>
          <cell r="C13">
            <v>37.1</v>
          </cell>
          <cell r="D13">
            <v>21.3</v>
          </cell>
          <cell r="E13">
            <v>74.25</v>
          </cell>
          <cell r="F13">
            <v>96</v>
          </cell>
          <cell r="G13">
            <v>36</v>
          </cell>
          <cell r="H13">
            <v>21.240000000000002</v>
          </cell>
          <cell r="J13">
            <v>59.04</v>
          </cell>
          <cell r="K13">
            <v>3.2</v>
          </cell>
        </row>
        <row r="14">
          <cell r="B14">
            <v>27.025000000000006</v>
          </cell>
          <cell r="C14">
            <v>37.200000000000003</v>
          </cell>
          <cell r="D14">
            <v>22</v>
          </cell>
          <cell r="E14">
            <v>70.166666666666671</v>
          </cell>
          <cell r="F14">
            <v>96</v>
          </cell>
          <cell r="G14">
            <v>23</v>
          </cell>
          <cell r="H14">
            <v>23.759999999999998</v>
          </cell>
          <cell r="J14">
            <v>66.600000000000009</v>
          </cell>
          <cell r="K14">
            <v>0.2</v>
          </cell>
        </row>
        <row r="15">
          <cell r="B15">
            <v>30.558333333333334</v>
          </cell>
          <cell r="C15">
            <v>39.1</v>
          </cell>
          <cell r="D15">
            <v>22.4</v>
          </cell>
          <cell r="E15">
            <v>49.416666666666664</v>
          </cell>
          <cell r="F15">
            <v>81</v>
          </cell>
          <cell r="G15">
            <v>26</v>
          </cell>
          <cell r="H15">
            <v>27.720000000000002</v>
          </cell>
          <cell r="J15">
            <v>55.440000000000005</v>
          </cell>
          <cell r="K15">
            <v>0</v>
          </cell>
        </row>
        <row r="16">
          <cell r="B16">
            <v>30.900000000000002</v>
          </cell>
          <cell r="C16">
            <v>39.799999999999997</v>
          </cell>
          <cell r="D16">
            <v>22.9</v>
          </cell>
          <cell r="E16">
            <v>47.25</v>
          </cell>
          <cell r="F16">
            <v>77</v>
          </cell>
          <cell r="G16">
            <v>19</v>
          </cell>
          <cell r="H16">
            <v>29.880000000000003</v>
          </cell>
          <cell r="J16">
            <v>56.16</v>
          </cell>
          <cell r="K16">
            <v>0</v>
          </cell>
        </row>
        <row r="17">
          <cell r="B17">
            <v>31.05416666666666</v>
          </cell>
          <cell r="C17">
            <v>38.799999999999997</v>
          </cell>
          <cell r="D17">
            <v>25.2</v>
          </cell>
          <cell r="E17">
            <v>48.291666666666664</v>
          </cell>
          <cell r="F17">
            <v>68</v>
          </cell>
          <cell r="G17">
            <v>24</v>
          </cell>
          <cell r="H17">
            <v>26.28</v>
          </cell>
          <cell r="J17">
            <v>47.519999999999996</v>
          </cell>
          <cell r="K17">
            <v>0</v>
          </cell>
        </row>
        <row r="18">
          <cell r="B18">
            <v>29.470833333333328</v>
          </cell>
          <cell r="C18">
            <v>38.5</v>
          </cell>
          <cell r="D18">
            <v>22.5</v>
          </cell>
          <cell r="E18">
            <v>52.5</v>
          </cell>
          <cell r="F18">
            <v>82</v>
          </cell>
          <cell r="G18">
            <v>20</v>
          </cell>
          <cell r="H18">
            <v>24.840000000000003</v>
          </cell>
          <cell r="J18">
            <v>45.36</v>
          </cell>
          <cell r="K18">
            <v>19.799999999999997</v>
          </cell>
        </row>
        <row r="19">
          <cell r="B19">
            <v>28.799999999999997</v>
          </cell>
          <cell r="C19">
            <v>36.9</v>
          </cell>
          <cell r="D19">
            <v>22.6</v>
          </cell>
          <cell r="E19">
            <v>47.666666666666664</v>
          </cell>
          <cell r="F19">
            <v>65</v>
          </cell>
          <cell r="G19">
            <v>30</v>
          </cell>
          <cell r="H19">
            <v>25.56</v>
          </cell>
          <cell r="J19">
            <v>39.96</v>
          </cell>
          <cell r="K19">
            <v>0.2</v>
          </cell>
        </row>
        <row r="20">
          <cell r="B20">
            <v>30.520833333333339</v>
          </cell>
          <cell r="C20">
            <v>38.1</v>
          </cell>
          <cell r="D20">
            <v>23.9</v>
          </cell>
          <cell r="E20">
            <v>56.25</v>
          </cell>
          <cell r="F20">
            <v>83</v>
          </cell>
          <cell r="G20">
            <v>27</v>
          </cell>
          <cell r="H20">
            <v>27</v>
          </cell>
          <cell r="J20">
            <v>49.680000000000007</v>
          </cell>
          <cell r="K20">
            <v>0</v>
          </cell>
        </row>
        <row r="21">
          <cell r="B21">
            <v>31.420833333333334</v>
          </cell>
          <cell r="C21">
            <v>37.9</v>
          </cell>
          <cell r="D21">
            <v>26.8</v>
          </cell>
          <cell r="E21">
            <v>50.625</v>
          </cell>
          <cell r="F21">
            <v>69</v>
          </cell>
          <cell r="G21">
            <v>27</v>
          </cell>
          <cell r="H21">
            <v>29.16</v>
          </cell>
          <cell r="J21">
            <v>55.800000000000004</v>
          </cell>
          <cell r="K21">
            <v>0</v>
          </cell>
        </row>
        <row r="22">
          <cell r="B22">
            <v>31.716666666666669</v>
          </cell>
          <cell r="C22">
            <v>37.700000000000003</v>
          </cell>
          <cell r="D22">
            <v>25.7</v>
          </cell>
          <cell r="E22">
            <v>47.541666666666664</v>
          </cell>
          <cell r="F22">
            <v>67</v>
          </cell>
          <cell r="G22">
            <v>25</v>
          </cell>
          <cell r="H22">
            <v>31.680000000000003</v>
          </cell>
          <cell r="J22">
            <v>58.680000000000007</v>
          </cell>
          <cell r="K22">
            <v>0</v>
          </cell>
        </row>
        <row r="23">
          <cell r="B23">
            <v>26.987499999999994</v>
          </cell>
          <cell r="C23">
            <v>32.5</v>
          </cell>
          <cell r="D23">
            <v>24.8</v>
          </cell>
          <cell r="E23">
            <v>71.375</v>
          </cell>
          <cell r="F23">
            <v>86</v>
          </cell>
          <cell r="G23">
            <v>43</v>
          </cell>
          <cell r="H23">
            <v>16.2</v>
          </cell>
          <cell r="J23">
            <v>31.319999999999997</v>
          </cell>
          <cell r="K23">
            <v>0.60000000000000009</v>
          </cell>
        </row>
        <row r="24">
          <cell r="B24">
            <v>26.270833333333332</v>
          </cell>
          <cell r="C24">
            <v>32</v>
          </cell>
          <cell r="D24">
            <v>22.6</v>
          </cell>
          <cell r="E24">
            <v>67.666666666666671</v>
          </cell>
          <cell r="F24">
            <v>85</v>
          </cell>
          <cell r="G24">
            <v>42</v>
          </cell>
          <cell r="H24">
            <v>10.8</v>
          </cell>
          <cell r="J24">
            <v>25.2</v>
          </cell>
          <cell r="K24">
            <v>2</v>
          </cell>
        </row>
        <row r="25">
          <cell r="B25">
            <v>28.245833333333334</v>
          </cell>
          <cell r="C25">
            <v>35.5</v>
          </cell>
          <cell r="D25">
            <v>22.6</v>
          </cell>
          <cell r="E25">
            <v>61.166666666666664</v>
          </cell>
          <cell r="F25">
            <v>82</v>
          </cell>
          <cell r="G25">
            <v>32</v>
          </cell>
          <cell r="H25">
            <v>12.96</v>
          </cell>
          <cell r="J25">
            <v>29.16</v>
          </cell>
          <cell r="K25">
            <v>0</v>
          </cell>
        </row>
        <row r="26">
          <cell r="B26">
            <v>28.7</v>
          </cell>
          <cell r="C26">
            <v>36.799999999999997</v>
          </cell>
          <cell r="D26">
            <v>22.8</v>
          </cell>
          <cell r="E26">
            <v>68.583333333333329</v>
          </cell>
          <cell r="F26">
            <v>91</v>
          </cell>
          <cell r="G26">
            <v>41</v>
          </cell>
          <cell r="H26">
            <v>20.52</v>
          </cell>
          <cell r="J26">
            <v>52.92</v>
          </cell>
          <cell r="K26">
            <v>0</v>
          </cell>
        </row>
        <row r="27">
          <cell r="B27">
            <v>25.729166666666661</v>
          </cell>
          <cell r="C27">
            <v>31.5</v>
          </cell>
          <cell r="D27">
            <v>22.3</v>
          </cell>
          <cell r="E27">
            <v>83.875</v>
          </cell>
          <cell r="F27">
            <v>98</v>
          </cell>
          <cell r="G27">
            <v>62</v>
          </cell>
          <cell r="H27">
            <v>14.04</v>
          </cell>
          <cell r="J27">
            <v>35.64</v>
          </cell>
          <cell r="K27">
            <v>6.4</v>
          </cell>
        </row>
        <row r="28">
          <cell r="B28">
            <v>24.375</v>
          </cell>
          <cell r="C28">
            <v>29</v>
          </cell>
          <cell r="D28">
            <v>22.5</v>
          </cell>
          <cell r="E28">
            <v>91.625</v>
          </cell>
          <cell r="F28">
            <v>98</v>
          </cell>
          <cell r="G28">
            <v>67</v>
          </cell>
          <cell r="H28">
            <v>6.12</v>
          </cell>
          <cell r="J28">
            <v>24.48</v>
          </cell>
          <cell r="K28">
            <v>3.2</v>
          </cell>
        </row>
        <row r="29">
          <cell r="B29">
            <v>23.737500000000001</v>
          </cell>
          <cell r="C29">
            <v>28.6</v>
          </cell>
          <cell r="D29">
            <v>21.3</v>
          </cell>
          <cell r="E29">
            <v>91.833333333333329</v>
          </cell>
          <cell r="F29">
            <v>99</v>
          </cell>
          <cell r="G29">
            <v>71</v>
          </cell>
          <cell r="H29">
            <v>8.64</v>
          </cell>
          <cell r="J29">
            <v>20.88</v>
          </cell>
          <cell r="K29">
            <v>24.999999999999996</v>
          </cell>
        </row>
        <row r="30">
          <cell r="B30">
            <v>21.987499999999994</v>
          </cell>
          <cell r="C30">
            <v>24.5</v>
          </cell>
          <cell r="D30">
            <v>20.399999999999999</v>
          </cell>
          <cell r="E30">
            <v>91.333333333333329</v>
          </cell>
          <cell r="F30">
            <v>100</v>
          </cell>
          <cell r="G30">
            <v>79</v>
          </cell>
          <cell r="H30">
            <v>13.68</v>
          </cell>
          <cell r="J30">
            <v>34.92</v>
          </cell>
          <cell r="K30">
            <v>14.2</v>
          </cell>
        </row>
        <row r="31">
          <cell r="B31">
            <v>24.991666666666664</v>
          </cell>
          <cell r="C31">
            <v>33</v>
          </cell>
          <cell r="D31">
            <v>20.8</v>
          </cell>
          <cell r="E31">
            <v>78.173913043478265</v>
          </cell>
          <cell r="F31">
            <v>100</v>
          </cell>
          <cell r="G31">
            <v>54</v>
          </cell>
          <cell r="H31">
            <v>13.68</v>
          </cell>
          <cell r="J31">
            <v>42.84</v>
          </cell>
          <cell r="K31">
            <v>13</v>
          </cell>
        </row>
        <row r="32">
          <cell r="B32">
            <v>24.783333333333331</v>
          </cell>
          <cell r="C32">
            <v>33</v>
          </cell>
          <cell r="D32">
            <v>20.9</v>
          </cell>
          <cell r="E32">
            <v>89.75</v>
          </cell>
          <cell r="F32">
            <v>100</v>
          </cell>
          <cell r="G32">
            <v>37</v>
          </cell>
          <cell r="H32">
            <v>20.16</v>
          </cell>
          <cell r="J32">
            <v>56.88</v>
          </cell>
          <cell r="K32">
            <v>9.4</v>
          </cell>
        </row>
        <row r="33">
          <cell r="B33">
            <v>27.50833333333334</v>
          </cell>
          <cell r="C33">
            <v>35.4</v>
          </cell>
          <cell r="D33">
            <v>21.5</v>
          </cell>
          <cell r="E33">
            <v>60</v>
          </cell>
          <cell r="F33">
            <v>86</v>
          </cell>
          <cell r="G33">
            <v>23</v>
          </cell>
          <cell r="H33">
            <v>22.32</v>
          </cell>
          <cell r="J33">
            <v>34.56</v>
          </cell>
          <cell r="K33">
            <v>0</v>
          </cell>
        </row>
        <row r="34">
          <cell r="B34">
            <v>27.070833333333326</v>
          </cell>
          <cell r="C34">
            <v>34.6</v>
          </cell>
          <cell r="D34">
            <v>21.6</v>
          </cell>
          <cell r="E34">
            <v>50.25</v>
          </cell>
          <cell r="F34">
            <v>83</v>
          </cell>
          <cell r="G34">
            <v>25</v>
          </cell>
          <cell r="H34">
            <v>16.2</v>
          </cell>
          <cell r="J34">
            <v>45.72</v>
          </cell>
          <cell r="K34">
            <v>19.200000000000003</v>
          </cell>
        </row>
      </sheetData>
      <sheetData sheetId="12"/>
      <sheetData sheetId="1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SantaRitadoPard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24.866666666666664</v>
          </cell>
          <cell r="C5">
            <v>29.7</v>
          </cell>
          <cell r="D5">
            <v>20.100000000000001</v>
          </cell>
          <cell r="E5">
            <v>92.041666666666671</v>
          </cell>
          <cell r="F5">
            <v>100</v>
          </cell>
          <cell r="G5">
            <v>61</v>
          </cell>
          <cell r="H5">
            <v>12.24</v>
          </cell>
          <cell r="J5">
            <v>41.76</v>
          </cell>
          <cell r="K5">
            <v>15.999999999999998</v>
          </cell>
        </row>
        <row r="6">
          <cell r="B6">
            <v>27.05</v>
          </cell>
          <cell r="C6">
            <v>34.299999999999997</v>
          </cell>
          <cell r="D6">
            <v>21.3</v>
          </cell>
          <cell r="E6">
            <v>80.791666666666671</v>
          </cell>
          <cell r="F6">
            <v>100</v>
          </cell>
          <cell r="G6">
            <v>44</v>
          </cell>
          <cell r="H6">
            <v>18.36</v>
          </cell>
          <cell r="J6">
            <v>33.480000000000004</v>
          </cell>
          <cell r="K6">
            <v>0</v>
          </cell>
        </row>
        <row r="7">
          <cell r="B7">
            <v>27.987499999999997</v>
          </cell>
          <cell r="C7">
            <v>34.200000000000003</v>
          </cell>
          <cell r="D7">
            <v>22.8</v>
          </cell>
          <cell r="E7">
            <v>71.416666666666671</v>
          </cell>
          <cell r="F7">
            <v>95</v>
          </cell>
          <cell r="G7">
            <v>49</v>
          </cell>
          <cell r="H7">
            <v>34.200000000000003</v>
          </cell>
          <cell r="J7">
            <v>61.560000000000009</v>
          </cell>
          <cell r="K7">
            <v>0.4</v>
          </cell>
        </row>
        <row r="8">
          <cell r="B8">
            <v>19.587499999999999</v>
          </cell>
          <cell r="C8">
            <v>26</v>
          </cell>
          <cell r="D8">
            <v>13.2</v>
          </cell>
          <cell r="E8">
            <v>69.625</v>
          </cell>
          <cell r="F8">
            <v>100</v>
          </cell>
          <cell r="G8">
            <v>33</v>
          </cell>
          <cell r="H8">
            <v>20.52</v>
          </cell>
          <cell r="J8">
            <v>39.96</v>
          </cell>
          <cell r="K8">
            <v>0</v>
          </cell>
        </row>
        <row r="9">
          <cell r="B9">
            <v>20.345833333333335</v>
          </cell>
          <cell r="C9">
            <v>30.5</v>
          </cell>
          <cell r="D9">
            <v>10</v>
          </cell>
          <cell r="E9">
            <v>62</v>
          </cell>
          <cell r="F9">
            <v>100</v>
          </cell>
          <cell r="G9">
            <v>24</v>
          </cell>
          <cell r="H9">
            <v>14.04</v>
          </cell>
          <cell r="J9">
            <v>21.96</v>
          </cell>
          <cell r="K9">
            <v>0</v>
          </cell>
        </row>
        <row r="10">
          <cell r="B10">
            <v>22.650000000000006</v>
          </cell>
          <cell r="C10">
            <v>32.9</v>
          </cell>
          <cell r="D10">
            <v>13.5</v>
          </cell>
          <cell r="E10">
            <v>65.625</v>
          </cell>
          <cell r="F10">
            <v>100</v>
          </cell>
          <cell r="G10">
            <v>30</v>
          </cell>
          <cell r="H10">
            <v>24.48</v>
          </cell>
          <cell r="J10">
            <v>33.840000000000003</v>
          </cell>
          <cell r="K10">
            <v>0</v>
          </cell>
        </row>
        <row r="11">
          <cell r="B11">
            <v>25.095833333333331</v>
          </cell>
          <cell r="C11">
            <v>36.1</v>
          </cell>
          <cell r="D11">
            <v>15.9</v>
          </cell>
          <cell r="E11">
            <v>60.666666666666664</v>
          </cell>
          <cell r="F11">
            <v>97</v>
          </cell>
          <cell r="G11">
            <v>22</v>
          </cell>
          <cell r="H11">
            <v>23.759999999999998</v>
          </cell>
          <cell r="J11">
            <v>38.159999999999997</v>
          </cell>
          <cell r="K11">
            <v>0</v>
          </cell>
        </row>
        <row r="12">
          <cell r="B12">
            <v>29.612500000000001</v>
          </cell>
          <cell r="C12">
            <v>38.700000000000003</v>
          </cell>
          <cell r="D12">
            <v>22.6</v>
          </cell>
          <cell r="E12">
            <v>53.041666666666664</v>
          </cell>
          <cell r="F12">
            <v>74</v>
          </cell>
          <cell r="G12">
            <v>31</v>
          </cell>
          <cell r="H12">
            <v>20.16</v>
          </cell>
          <cell r="J12">
            <v>43.56</v>
          </cell>
          <cell r="K12">
            <v>0</v>
          </cell>
        </row>
        <row r="13">
          <cell r="B13">
            <v>27.154166666666665</v>
          </cell>
          <cell r="C13">
            <v>35.5</v>
          </cell>
          <cell r="D13">
            <v>20.7</v>
          </cell>
          <cell r="E13">
            <v>71.583333333333329</v>
          </cell>
          <cell r="F13">
            <v>100</v>
          </cell>
          <cell r="G13">
            <v>36</v>
          </cell>
          <cell r="H13">
            <v>25.56</v>
          </cell>
          <cell r="J13">
            <v>42.84</v>
          </cell>
          <cell r="K13">
            <v>0</v>
          </cell>
        </row>
        <row r="14">
          <cell r="B14">
            <v>28.637500000000003</v>
          </cell>
          <cell r="C14">
            <v>38</v>
          </cell>
          <cell r="D14">
            <v>23.4</v>
          </cell>
          <cell r="E14">
            <v>67.875</v>
          </cell>
          <cell r="F14">
            <v>100</v>
          </cell>
          <cell r="G14">
            <v>31</v>
          </cell>
          <cell r="H14">
            <v>26.64</v>
          </cell>
          <cell r="J14">
            <v>53.64</v>
          </cell>
          <cell r="K14">
            <v>5.2</v>
          </cell>
        </row>
        <row r="15">
          <cell r="B15">
            <v>30.483333333333331</v>
          </cell>
          <cell r="C15">
            <v>39.5</v>
          </cell>
          <cell r="D15">
            <v>22.9</v>
          </cell>
          <cell r="E15">
            <v>60.333333333333336</v>
          </cell>
          <cell r="F15">
            <v>100</v>
          </cell>
          <cell r="G15">
            <v>21</v>
          </cell>
          <cell r="H15">
            <v>23.400000000000002</v>
          </cell>
          <cell r="J15">
            <v>39.96</v>
          </cell>
          <cell r="K15">
            <v>0</v>
          </cell>
        </row>
        <row r="16">
          <cell r="B16">
            <v>30.63333333333334</v>
          </cell>
          <cell r="C16">
            <v>40.9</v>
          </cell>
          <cell r="D16">
            <v>21.4</v>
          </cell>
          <cell r="E16">
            <v>58.083333333333336</v>
          </cell>
          <cell r="F16">
            <v>100</v>
          </cell>
          <cell r="G16">
            <v>21</v>
          </cell>
          <cell r="H16">
            <v>21.240000000000002</v>
          </cell>
          <cell r="J16">
            <v>50.76</v>
          </cell>
          <cell r="K16">
            <v>1.4</v>
          </cell>
        </row>
        <row r="17">
          <cell r="B17">
            <v>29.420833333333338</v>
          </cell>
          <cell r="C17">
            <v>39.5</v>
          </cell>
          <cell r="D17">
            <v>21.6</v>
          </cell>
          <cell r="E17">
            <v>66.958333333333329</v>
          </cell>
          <cell r="F17">
            <v>100</v>
          </cell>
          <cell r="G17">
            <v>31</v>
          </cell>
          <cell r="H17">
            <v>23.040000000000003</v>
          </cell>
          <cell r="J17">
            <v>69.84</v>
          </cell>
          <cell r="K17">
            <v>10.4</v>
          </cell>
        </row>
        <row r="18">
          <cell r="B18">
            <v>28.216666666666669</v>
          </cell>
          <cell r="C18">
            <v>38.4</v>
          </cell>
          <cell r="D18">
            <v>23.2</v>
          </cell>
          <cell r="E18">
            <v>69.541666666666671</v>
          </cell>
          <cell r="F18">
            <v>100</v>
          </cell>
          <cell r="G18">
            <v>32</v>
          </cell>
          <cell r="H18">
            <v>31.319999999999997</v>
          </cell>
          <cell r="J18">
            <v>63</v>
          </cell>
          <cell r="K18">
            <v>13.400000000000002</v>
          </cell>
        </row>
        <row r="19">
          <cell r="B19">
            <v>27.141666666666666</v>
          </cell>
          <cell r="C19">
            <v>36.4</v>
          </cell>
          <cell r="D19">
            <v>22.5</v>
          </cell>
          <cell r="E19">
            <v>79.5</v>
          </cell>
          <cell r="F19">
            <v>100</v>
          </cell>
          <cell r="G19">
            <v>39</v>
          </cell>
          <cell r="H19">
            <v>26.64</v>
          </cell>
          <cell r="J19">
            <v>62.639999999999993</v>
          </cell>
          <cell r="K19">
            <v>18</v>
          </cell>
        </row>
        <row r="20">
          <cell r="B20">
            <v>30.233333333333331</v>
          </cell>
          <cell r="C20">
            <v>37.700000000000003</v>
          </cell>
          <cell r="D20">
            <v>23.5</v>
          </cell>
          <cell r="E20">
            <v>58.791666666666664</v>
          </cell>
          <cell r="F20">
            <v>100</v>
          </cell>
          <cell r="G20">
            <v>32</v>
          </cell>
          <cell r="H20">
            <v>18</v>
          </cell>
          <cell r="J20">
            <v>36.72</v>
          </cell>
          <cell r="K20">
            <v>0</v>
          </cell>
        </row>
        <row r="21">
          <cell r="B21">
            <v>31.920833333333334</v>
          </cell>
          <cell r="C21">
            <v>39.200000000000003</v>
          </cell>
          <cell r="D21">
            <v>24</v>
          </cell>
          <cell r="E21">
            <v>56.541666666666664</v>
          </cell>
          <cell r="F21">
            <v>100</v>
          </cell>
          <cell r="G21">
            <v>31</v>
          </cell>
          <cell r="H21">
            <v>21.6</v>
          </cell>
          <cell r="J21">
            <v>42.12</v>
          </cell>
          <cell r="K21">
            <v>0</v>
          </cell>
        </row>
        <row r="22">
          <cell r="B22">
            <v>31.108333333333331</v>
          </cell>
          <cell r="C22">
            <v>38.4</v>
          </cell>
          <cell r="D22">
            <v>26.4</v>
          </cell>
          <cell r="E22">
            <v>58.041666666666664</v>
          </cell>
          <cell r="F22">
            <v>98</v>
          </cell>
          <cell r="G22">
            <v>35</v>
          </cell>
          <cell r="H22">
            <v>27.36</v>
          </cell>
          <cell r="J22">
            <v>67.319999999999993</v>
          </cell>
          <cell r="K22">
            <v>4.5999999999999996</v>
          </cell>
        </row>
        <row r="23">
          <cell r="B23">
            <v>27.99166666666666</v>
          </cell>
          <cell r="C23">
            <v>35.1</v>
          </cell>
          <cell r="D23">
            <v>23.3</v>
          </cell>
          <cell r="E23">
            <v>80</v>
          </cell>
          <cell r="F23">
            <v>100</v>
          </cell>
          <cell r="G23">
            <v>47</v>
          </cell>
          <cell r="H23">
            <v>24.48</v>
          </cell>
          <cell r="J23">
            <v>64.44</v>
          </cell>
          <cell r="K23">
            <v>5.0000000000000009</v>
          </cell>
        </row>
        <row r="24">
          <cell r="B24">
            <v>25.958333333333332</v>
          </cell>
          <cell r="C24">
            <v>31.7</v>
          </cell>
          <cell r="D24">
            <v>22.9</v>
          </cell>
          <cell r="E24">
            <v>84.416666666666671</v>
          </cell>
          <cell r="F24">
            <v>100</v>
          </cell>
          <cell r="G24">
            <v>55</v>
          </cell>
          <cell r="H24">
            <v>19.079999999999998</v>
          </cell>
          <cell r="J24">
            <v>32.4</v>
          </cell>
          <cell r="K24">
            <v>1.5999999999999999</v>
          </cell>
        </row>
        <row r="25">
          <cell r="B25">
            <v>27.975000000000005</v>
          </cell>
          <cell r="C25">
            <v>35.299999999999997</v>
          </cell>
          <cell r="D25">
            <v>23.2</v>
          </cell>
          <cell r="E25">
            <v>73.916666666666671</v>
          </cell>
          <cell r="F25">
            <v>100</v>
          </cell>
          <cell r="G25">
            <v>43</v>
          </cell>
          <cell r="H25">
            <v>21.96</v>
          </cell>
          <cell r="J25">
            <v>43.92</v>
          </cell>
          <cell r="K25">
            <v>0</v>
          </cell>
        </row>
        <row r="26">
          <cell r="B26">
            <v>28.383333333333329</v>
          </cell>
          <cell r="C26">
            <v>36</v>
          </cell>
          <cell r="D26">
            <v>22.8</v>
          </cell>
          <cell r="E26">
            <v>72.5</v>
          </cell>
          <cell r="F26">
            <v>100</v>
          </cell>
          <cell r="G26">
            <v>40</v>
          </cell>
          <cell r="H26">
            <v>16.2</v>
          </cell>
          <cell r="J26">
            <v>38.880000000000003</v>
          </cell>
          <cell r="K26">
            <v>0</v>
          </cell>
        </row>
        <row r="27">
          <cell r="B27">
            <v>25.149999999999995</v>
          </cell>
          <cell r="C27">
            <v>33.5</v>
          </cell>
          <cell r="D27">
            <v>21.3</v>
          </cell>
          <cell r="E27">
            <v>92.75</v>
          </cell>
          <cell r="F27">
            <v>100</v>
          </cell>
          <cell r="G27">
            <v>56</v>
          </cell>
          <cell r="H27">
            <v>24.48</v>
          </cell>
          <cell r="J27">
            <v>51.84</v>
          </cell>
          <cell r="K27">
            <v>10.399999999999999</v>
          </cell>
        </row>
        <row r="28">
          <cell r="B28">
            <v>24.712500000000002</v>
          </cell>
          <cell r="C28">
            <v>29.8</v>
          </cell>
          <cell r="D28">
            <v>22.3</v>
          </cell>
          <cell r="E28">
            <v>91.666666666666671</v>
          </cell>
          <cell r="F28">
            <v>100</v>
          </cell>
          <cell r="G28">
            <v>62</v>
          </cell>
          <cell r="H28">
            <v>12.96</v>
          </cell>
          <cell r="J28">
            <v>23.759999999999998</v>
          </cell>
          <cell r="K28">
            <v>0.4</v>
          </cell>
        </row>
        <row r="29">
          <cell r="B29">
            <v>23.625000000000004</v>
          </cell>
          <cell r="C29">
            <v>28.5</v>
          </cell>
          <cell r="D29">
            <v>19.600000000000001</v>
          </cell>
          <cell r="E29">
            <v>86.875</v>
          </cell>
          <cell r="F29">
            <v>100</v>
          </cell>
          <cell r="G29">
            <v>63</v>
          </cell>
          <cell r="H29">
            <v>21.240000000000002</v>
          </cell>
          <cell r="J29">
            <v>37.440000000000005</v>
          </cell>
          <cell r="K29">
            <v>18</v>
          </cell>
        </row>
        <row r="30">
          <cell r="B30">
            <v>23.599999999999994</v>
          </cell>
          <cell r="C30">
            <v>30.2</v>
          </cell>
          <cell r="D30">
            <v>19.899999999999999</v>
          </cell>
          <cell r="E30">
            <v>84.166666666666671</v>
          </cell>
          <cell r="F30">
            <v>100</v>
          </cell>
          <cell r="G30">
            <v>55</v>
          </cell>
          <cell r="H30">
            <v>18.720000000000002</v>
          </cell>
          <cell r="J30">
            <v>33.119999999999997</v>
          </cell>
          <cell r="K30">
            <v>0</v>
          </cell>
        </row>
        <row r="31">
          <cell r="B31">
            <v>25.870833333333334</v>
          </cell>
          <cell r="C31">
            <v>32.799999999999997</v>
          </cell>
          <cell r="D31">
            <v>19.899999999999999</v>
          </cell>
          <cell r="E31">
            <v>79.791666666666671</v>
          </cell>
          <cell r="F31">
            <v>100</v>
          </cell>
          <cell r="G31">
            <v>43</v>
          </cell>
          <cell r="H31">
            <v>17.28</v>
          </cell>
          <cell r="J31">
            <v>29.880000000000003</v>
          </cell>
          <cell r="K31">
            <v>0</v>
          </cell>
        </row>
        <row r="32">
          <cell r="B32">
            <v>26.533333333333342</v>
          </cell>
          <cell r="C32">
            <v>35.5</v>
          </cell>
          <cell r="D32">
            <v>21.3</v>
          </cell>
          <cell r="E32">
            <v>80.458333333333329</v>
          </cell>
          <cell r="F32">
            <v>100</v>
          </cell>
          <cell r="G32">
            <v>41</v>
          </cell>
          <cell r="H32">
            <v>21.240000000000002</v>
          </cell>
          <cell r="J32">
            <v>64.8</v>
          </cell>
          <cell r="K32">
            <v>16.2</v>
          </cell>
        </row>
        <row r="33">
          <cell r="B33">
            <v>26.137499999999999</v>
          </cell>
          <cell r="C33">
            <v>35.5</v>
          </cell>
          <cell r="D33">
            <v>22.4</v>
          </cell>
          <cell r="E33">
            <v>85.541666666666671</v>
          </cell>
          <cell r="F33">
            <v>100</v>
          </cell>
          <cell r="G33">
            <v>44</v>
          </cell>
          <cell r="H33">
            <v>26.28</v>
          </cell>
          <cell r="J33">
            <v>53.28</v>
          </cell>
          <cell r="K33">
            <v>0.2</v>
          </cell>
        </row>
        <row r="34">
          <cell r="B34">
            <v>26.720833333333331</v>
          </cell>
          <cell r="C34">
            <v>34.9</v>
          </cell>
          <cell r="D34">
            <v>22.5</v>
          </cell>
          <cell r="E34">
            <v>82.458333333333329</v>
          </cell>
          <cell r="F34">
            <v>100</v>
          </cell>
          <cell r="G34">
            <v>45</v>
          </cell>
          <cell r="H34">
            <v>23.400000000000002</v>
          </cell>
          <cell r="J34">
            <v>42.84</v>
          </cell>
          <cell r="K34">
            <v>6</v>
          </cell>
        </row>
      </sheetData>
      <sheetData sheetId="12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24.425000000000001</v>
          </cell>
          <cell r="C5">
            <v>30.6</v>
          </cell>
          <cell r="D5">
            <v>21.6</v>
          </cell>
          <cell r="E5">
            <v>77.458333333333329</v>
          </cell>
          <cell r="F5">
            <v>95</v>
          </cell>
          <cell r="G5">
            <v>52</v>
          </cell>
          <cell r="H5">
            <v>13.68</v>
          </cell>
          <cell r="J5">
            <v>38.880000000000003</v>
          </cell>
          <cell r="K5">
            <v>16.799999999999997</v>
          </cell>
        </row>
        <row r="6">
          <cell r="B6">
            <v>26.266666666666669</v>
          </cell>
          <cell r="C6">
            <v>35</v>
          </cell>
          <cell r="D6">
            <v>20.3</v>
          </cell>
          <cell r="E6">
            <v>67.666666666666671</v>
          </cell>
          <cell r="F6">
            <v>96</v>
          </cell>
          <cell r="G6">
            <v>34</v>
          </cell>
          <cell r="H6">
            <v>17.28</v>
          </cell>
          <cell r="J6">
            <v>43.2</v>
          </cell>
          <cell r="K6">
            <v>0.60000000000000009</v>
          </cell>
        </row>
        <row r="7">
          <cell r="B7">
            <v>27.670833333333334</v>
          </cell>
          <cell r="C7">
            <v>33.799999999999997</v>
          </cell>
          <cell r="D7">
            <v>22.4</v>
          </cell>
          <cell r="E7">
            <v>62.25</v>
          </cell>
          <cell r="F7">
            <v>78</v>
          </cell>
          <cell r="G7">
            <v>41</v>
          </cell>
          <cell r="H7">
            <v>37.800000000000004</v>
          </cell>
          <cell r="J7">
            <v>61.92</v>
          </cell>
          <cell r="K7">
            <v>0.2</v>
          </cell>
        </row>
        <row r="8">
          <cell r="B8">
            <v>21.25</v>
          </cell>
          <cell r="C8">
            <v>28.4</v>
          </cell>
          <cell r="D8">
            <v>15.3</v>
          </cell>
          <cell r="E8">
            <v>55.916666666666664</v>
          </cell>
          <cell r="F8">
            <v>90</v>
          </cell>
          <cell r="G8">
            <v>15</v>
          </cell>
          <cell r="H8">
            <v>25.56</v>
          </cell>
          <cell r="J8">
            <v>39.96</v>
          </cell>
          <cell r="K8">
            <v>0</v>
          </cell>
        </row>
        <row r="9">
          <cell r="B9">
            <v>22.987500000000001</v>
          </cell>
          <cell r="C9">
            <v>33.6</v>
          </cell>
          <cell r="D9">
            <v>14.9</v>
          </cell>
          <cell r="E9">
            <v>39.708333333333336</v>
          </cell>
          <cell r="F9">
            <v>65</v>
          </cell>
          <cell r="G9">
            <v>15</v>
          </cell>
          <cell r="H9">
            <v>12.24</v>
          </cell>
          <cell r="J9">
            <v>23.759999999999998</v>
          </cell>
          <cell r="K9">
            <v>0</v>
          </cell>
        </row>
        <row r="10">
          <cell r="B10">
            <v>27.129166666666666</v>
          </cell>
          <cell r="C10">
            <v>37.299999999999997</v>
          </cell>
          <cell r="D10">
            <v>19.8</v>
          </cell>
          <cell r="E10">
            <v>31.375</v>
          </cell>
          <cell r="F10">
            <v>49</v>
          </cell>
          <cell r="G10">
            <v>12</v>
          </cell>
          <cell r="H10">
            <v>11.879999999999999</v>
          </cell>
          <cell r="J10">
            <v>29.16</v>
          </cell>
          <cell r="K10">
            <v>0.2</v>
          </cell>
        </row>
        <row r="11">
          <cell r="B11">
            <v>28.104166666666661</v>
          </cell>
          <cell r="C11">
            <v>37.200000000000003</v>
          </cell>
          <cell r="D11">
            <v>18.8</v>
          </cell>
          <cell r="E11">
            <v>37.708333333333336</v>
          </cell>
          <cell r="F11">
            <v>65</v>
          </cell>
          <cell r="G11">
            <v>17</v>
          </cell>
          <cell r="H11">
            <v>16.2</v>
          </cell>
          <cell r="J11">
            <v>32.04</v>
          </cell>
          <cell r="K11">
            <v>0</v>
          </cell>
        </row>
        <row r="12">
          <cell r="B12">
            <v>27.745833333333337</v>
          </cell>
          <cell r="C12">
            <v>36.299999999999997</v>
          </cell>
          <cell r="D12">
            <v>23</v>
          </cell>
          <cell r="E12">
            <v>56.208333333333336</v>
          </cell>
          <cell r="F12">
            <v>82</v>
          </cell>
          <cell r="G12">
            <v>31</v>
          </cell>
          <cell r="H12">
            <v>23.759999999999998</v>
          </cell>
          <cell r="J12">
            <v>47.16</v>
          </cell>
          <cell r="K12">
            <v>0.60000000000000009</v>
          </cell>
        </row>
        <row r="13">
          <cell r="B13">
            <v>27.191666666666666</v>
          </cell>
          <cell r="C13">
            <v>34.9</v>
          </cell>
          <cell r="D13">
            <v>21.1</v>
          </cell>
          <cell r="E13">
            <v>59.541666666666664</v>
          </cell>
          <cell r="F13">
            <v>82</v>
          </cell>
          <cell r="G13">
            <v>35</v>
          </cell>
          <cell r="H13">
            <v>22.68</v>
          </cell>
          <cell r="J13">
            <v>44.64</v>
          </cell>
          <cell r="K13">
            <v>0.2</v>
          </cell>
        </row>
        <row r="14">
          <cell r="B14">
            <v>28.612499999999997</v>
          </cell>
          <cell r="C14">
            <v>37.1</v>
          </cell>
          <cell r="D14">
            <v>21.8</v>
          </cell>
          <cell r="E14">
            <v>56.916666666666664</v>
          </cell>
          <cell r="F14">
            <v>85</v>
          </cell>
          <cell r="G14">
            <v>24</v>
          </cell>
          <cell r="H14">
            <v>21.96</v>
          </cell>
          <cell r="J14">
            <v>43.2</v>
          </cell>
          <cell r="K14">
            <v>0.4</v>
          </cell>
        </row>
        <row r="15">
          <cell r="B15">
            <v>30.366666666666671</v>
          </cell>
          <cell r="C15">
            <v>38</v>
          </cell>
          <cell r="D15">
            <v>22.7</v>
          </cell>
          <cell r="E15">
            <v>43.291666666666664</v>
          </cell>
          <cell r="F15">
            <v>70</v>
          </cell>
          <cell r="G15">
            <v>18</v>
          </cell>
          <cell r="H15">
            <v>23.759999999999998</v>
          </cell>
          <cell r="J15">
            <v>46.440000000000005</v>
          </cell>
          <cell r="K15">
            <v>0</v>
          </cell>
        </row>
        <row r="16">
          <cell r="B16">
            <v>30.416666666666661</v>
          </cell>
          <cell r="C16">
            <v>37</v>
          </cell>
          <cell r="D16">
            <v>24.1</v>
          </cell>
          <cell r="E16">
            <v>44.875</v>
          </cell>
          <cell r="F16">
            <v>66</v>
          </cell>
          <cell r="G16">
            <v>26</v>
          </cell>
          <cell r="H16">
            <v>28.44</v>
          </cell>
          <cell r="J16">
            <v>51.12</v>
          </cell>
          <cell r="K16">
            <v>0</v>
          </cell>
        </row>
        <row r="17">
          <cell r="B17">
            <v>30.220833333333331</v>
          </cell>
          <cell r="C17">
            <v>37.1</v>
          </cell>
          <cell r="D17">
            <v>25.4</v>
          </cell>
          <cell r="E17">
            <v>48.666666666666664</v>
          </cell>
          <cell r="F17">
            <v>68</v>
          </cell>
          <cell r="G17">
            <v>28</v>
          </cell>
          <cell r="H17">
            <v>27</v>
          </cell>
          <cell r="J17">
            <v>54.36</v>
          </cell>
          <cell r="K17">
            <v>0</v>
          </cell>
        </row>
        <row r="18">
          <cell r="B18">
            <v>29.491666666666674</v>
          </cell>
          <cell r="C18">
            <v>36.9</v>
          </cell>
          <cell r="D18">
            <v>24.4</v>
          </cell>
          <cell r="E18">
            <v>48.791666666666664</v>
          </cell>
          <cell r="F18">
            <v>70</v>
          </cell>
          <cell r="G18">
            <v>25</v>
          </cell>
          <cell r="H18">
            <v>27</v>
          </cell>
          <cell r="J18">
            <v>47.519999999999996</v>
          </cell>
          <cell r="K18">
            <v>0</v>
          </cell>
        </row>
        <row r="19">
          <cell r="B19">
            <v>29.420833333333334</v>
          </cell>
          <cell r="C19">
            <v>37.1</v>
          </cell>
          <cell r="D19">
            <v>23.2</v>
          </cell>
          <cell r="E19">
            <v>50.083333333333336</v>
          </cell>
          <cell r="F19">
            <v>79</v>
          </cell>
          <cell r="G19">
            <v>25</v>
          </cell>
          <cell r="H19">
            <v>30.240000000000002</v>
          </cell>
          <cell r="J19">
            <v>50.4</v>
          </cell>
          <cell r="K19">
            <v>0</v>
          </cell>
        </row>
        <row r="20">
          <cell r="B20">
            <v>30.504166666666663</v>
          </cell>
          <cell r="C20">
            <v>36.700000000000003</v>
          </cell>
          <cell r="D20">
            <v>25.3</v>
          </cell>
          <cell r="E20">
            <v>43.75</v>
          </cell>
          <cell r="F20">
            <v>59</v>
          </cell>
          <cell r="G20">
            <v>26</v>
          </cell>
          <cell r="H20">
            <v>27.720000000000002</v>
          </cell>
          <cell r="J20">
            <v>52.56</v>
          </cell>
          <cell r="K20">
            <v>0</v>
          </cell>
        </row>
        <row r="21">
          <cell r="B21">
            <v>30.833333333333332</v>
          </cell>
          <cell r="C21">
            <v>37.200000000000003</v>
          </cell>
          <cell r="D21">
            <v>25.4</v>
          </cell>
          <cell r="E21">
            <v>47.833333333333336</v>
          </cell>
          <cell r="F21">
            <v>71</v>
          </cell>
          <cell r="G21">
            <v>28</v>
          </cell>
          <cell r="H21">
            <v>29.52</v>
          </cell>
          <cell r="J21">
            <v>47.519999999999996</v>
          </cell>
          <cell r="K21">
            <v>0</v>
          </cell>
        </row>
        <row r="22">
          <cell r="B22">
            <v>30.224999999999998</v>
          </cell>
          <cell r="C22">
            <v>35.6</v>
          </cell>
          <cell r="D22">
            <v>25.1</v>
          </cell>
          <cell r="E22">
            <v>51.041666666666664</v>
          </cell>
          <cell r="F22">
            <v>76</v>
          </cell>
          <cell r="G22">
            <v>30</v>
          </cell>
          <cell r="H22">
            <v>32.04</v>
          </cell>
          <cell r="J22">
            <v>56.519999999999996</v>
          </cell>
          <cell r="K22">
            <v>0</v>
          </cell>
        </row>
        <row r="23">
          <cell r="B23">
            <v>29.937500000000004</v>
          </cell>
          <cell r="C23">
            <v>35.1</v>
          </cell>
          <cell r="D23">
            <v>25.9</v>
          </cell>
          <cell r="E23">
            <v>53.625</v>
          </cell>
          <cell r="F23">
            <v>78</v>
          </cell>
          <cell r="G23">
            <v>38</v>
          </cell>
          <cell r="H23">
            <v>29.16</v>
          </cell>
          <cell r="J23">
            <v>52.56</v>
          </cell>
          <cell r="K23">
            <v>0</v>
          </cell>
        </row>
        <row r="24">
          <cell r="B24">
            <v>23.862499999999997</v>
          </cell>
          <cell r="C24">
            <v>29.9</v>
          </cell>
          <cell r="D24">
            <v>20.8</v>
          </cell>
          <cell r="E24">
            <v>79.625</v>
          </cell>
          <cell r="F24">
            <v>94</v>
          </cell>
          <cell r="G24">
            <v>49</v>
          </cell>
          <cell r="H24">
            <v>18.720000000000002</v>
          </cell>
          <cell r="J24">
            <v>40.32</v>
          </cell>
          <cell r="K24">
            <v>32.799999999999997</v>
          </cell>
        </row>
        <row r="25">
          <cell r="B25">
            <v>25.908333333333331</v>
          </cell>
          <cell r="C25">
            <v>32.200000000000003</v>
          </cell>
          <cell r="D25">
            <v>21.5</v>
          </cell>
          <cell r="E25">
            <v>72.666666666666671</v>
          </cell>
          <cell r="F25">
            <v>90</v>
          </cell>
          <cell r="G25">
            <v>46</v>
          </cell>
          <cell r="H25">
            <v>16.920000000000002</v>
          </cell>
          <cell r="J25">
            <v>45.36</v>
          </cell>
          <cell r="K25">
            <v>3.4000000000000004</v>
          </cell>
        </row>
        <row r="26">
          <cell r="B26">
            <v>25.883333333333336</v>
          </cell>
          <cell r="C26">
            <v>33.200000000000003</v>
          </cell>
          <cell r="D26">
            <v>22.1</v>
          </cell>
          <cell r="E26">
            <v>73.708333333333329</v>
          </cell>
          <cell r="F26">
            <v>91</v>
          </cell>
          <cell r="G26">
            <v>43</v>
          </cell>
          <cell r="H26">
            <v>21.6</v>
          </cell>
          <cell r="J26">
            <v>38.880000000000003</v>
          </cell>
          <cell r="K26">
            <v>0</v>
          </cell>
        </row>
        <row r="27">
          <cell r="B27">
            <v>25.766666666666662</v>
          </cell>
          <cell r="C27">
            <v>30</v>
          </cell>
          <cell r="D27">
            <v>21.9</v>
          </cell>
          <cell r="E27">
            <v>76</v>
          </cell>
          <cell r="F27">
            <v>89</v>
          </cell>
          <cell r="G27">
            <v>58</v>
          </cell>
          <cell r="H27">
            <v>25.2</v>
          </cell>
          <cell r="J27">
            <v>41.4</v>
          </cell>
          <cell r="K27">
            <v>0</v>
          </cell>
        </row>
        <row r="28">
          <cell r="B28">
            <v>24.308333333333334</v>
          </cell>
          <cell r="C28">
            <v>29</v>
          </cell>
          <cell r="D28">
            <v>21.3</v>
          </cell>
          <cell r="E28">
            <v>80.083333333333329</v>
          </cell>
          <cell r="F28">
            <v>93</v>
          </cell>
          <cell r="G28">
            <v>57</v>
          </cell>
          <cell r="H28">
            <v>15.840000000000002</v>
          </cell>
          <cell r="J28">
            <v>35.64</v>
          </cell>
          <cell r="K28">
            <v>0</v>
          </cell>
        </row>
        <row r="29">
          <cell r="B29">
            <v>25.912499999999998</v>
          </cell>
          <cell r="C29">
            <v>32.9</v>
          </cell>
          <cell r="D29">
            <v>21.3</v>
          </cell>
          <cell r="E29">
            <v>70.583333333333329</v>
          </cell>
          <cell r="F29">
            <v>95</v>
          </cell>
          <cell r="G29">
            <v>35</v>
          </cell>
          <cell r="H29">
            <v>12.96</v>
          </cell>
          <cell r="J29">
            <v>25.92</v>
          </cell>
          <cell r="K29">
            <v>0</v>
          </cell>
        </row>
        <row r="30">
          <cell r="B30">
            <v>24.354166666666668</v>
          </cell>
          <cell r="C30">
            <v>30</v>
          </cell>
          <cell r="D30">
            <v>20.399999999999999</v>
          </cell>
          <cell r="E30">
            <v>81.875</v>
          </cell>
          <cell r="F30">
            <v>95</v>
          </cell>
          <cell r="G30">
            <v>54</v>
          </cell>
          <cell r="H30">
            <v>9.3600000000000012</v>
          </cell>
          <cell r="J30">
            <v>41.76</v>
          </cell>
          <cell r="K30">
            <v>19.2</v>
          </cell>
        </row>
        <row r="31">
          <cell r="B31">
            <v>25.233333333333334</v>
          </cell>
          <cell r="C31">
            <v>31.6</v>
          </cell>
          <cell r="D31">
            <v>20.2</v>
          </cell>
          <cell r="E31">
            <v>72.833333333333329</v>
          </cell>
          <cell r="F31">
            <v>94</v>
          </cell>
          <cell r="G31">
            <v>39</v>
          </cell>
          <cell r="H31">
            <v>16.559999999999999</v>
          </cell>
          <cell r="J31">
            <v>33.119999999999997</v>
          </cell>
          <cell r="K31">
            <v>0.4</v>
          </cell>
        </row>
        <row r="32">
          <cell r="B32">
            <v>25.375000000000004</v>
          </cell>
          <cell r="C32">
            <v>31.4</v>
          </cell>
          <cell r="D32">
            <v>21.9</v>
          </cell>
          <cell r="E32">
            <v>75.75</v>
          </cell>
          <cell r="F32">
            <v>93</v>
          </cell>
          <cell r="G32">
            <v>51</v>
          </cell>
          <cell r="H32">
            <v>20.88</v>
          </cell>
          <cell r="J32">
            <v>38.159999999999997</v>
          </cell>
          <cell r="K32">
            <v>0.4</v>
          </cell>
        </row>
        <row r="33">
          <cell r="B33">
            <v>25.970833333333335</v>
          </cell>
          <cell r="C33">
            <v>33.700000000000003</v>
          </cell>
          <cell r="D33">
            <v>22.6</v>
          </cell>
          <cell r="E33">
            <v>71.916666666666671</v>
          </cell>
          <cell r="F33">
            <v>90</v>
          </cell>
          <cell r="G33">
            <v>41</v>
          </cell>
          <cell r="H33">
            <v>25.56</v>
          </cell>
          <cell r="J33">
            <v>47.519999999999996</v>
          </cell>
          <cell r="K33">
            <v>3.2</v>
          </cell>
        </row>
        <row r="34">
          <cell r="B34">
            <v>24.554166666666664</v>
          </cell>
          <cell r="C34">
            <v>27.8</v>
          </cell>
          <cell r="D34">
            <v>21.7</v>
          </cell>
          <cell r="E34">
            <v>82.416666666666671</v>
          </cell>
          <cell r="F34">
            <v>94</v>
          </cell>
          <cell r="G34">
            <v>64</v>
          </cell>
          <cell r="H34">
            <v>18</v>
          </cell>
          <cell r="J34">
            <v>41.04</v>
          </cell>
          <cell r="K34">
            <v>8.8000000000000007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  <sheetName val="BoletimAquidauan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25.145833333333332</v>
          </cell>
          <cell r="C5">
            <v>29.2</v>
          </cell>
          <cell r="D5">
            <v>22.7</v>
          </cell>
          <cell r="E5">
            <v>83.916666666666671</v>
          </cell>
          <cell r="F5">
            <v>94</v>
          </cell>
          <cell r="G5">
            <v>56</v>
          </cell>
          <cell r="H5">
            <v>10.44</v>
          </cell>
          <cell r="J5">
            <v>45.36</v>
          </cell>
          <cell r="K5">
            <v>42.599999999999994</v>
          </cell>
        </row>
        <row r="6">
          <cell r="B6">
            <v>29.429166666666664</v>
          </cell>
          <cell r="C6">
            <v>36.9</v>
          </cell>
          <cell r="D6">
            <v>24</v>
          </cell>
          <cell r="E6">
            <v>63.5</v>
          </cell>
          <cell r="F6">
            <v>91</v>
          </cell>
          <cell r="G6">
            <v>33</v>
          </cell>
          <cell r="H6">
            <v>11.879999999999999</v>
          </cell>
          <cell r="J6">
            <v>31.319999999999997</v>
          </cell>
          <cell r="K6">
            <v>0</v>
          </cell>
        </row>
        <row r="7">
          <cell r="B7">
            <v>27.691666666666663</v>
          </cell>
          <cell r="C7">
            <v>32.6</v>
          </cell>
          <cell r="D7">
            <v>22.9</v>
          </cell>
          <cell r="E7">
            <v>60.875</v>
          </cell>
          <cell r="F7">
            <v>75</v>
          </cell>
          <cell r="G7">
            <v>38</v>
          </cell>
          <cell r="H7">
            <v>10.44</v>
          </cell>
          <cell r="J7">
            <v>34.56</v>
          </cell>
          <cell r="K7">
            <v>0</v>
          </cell>
        </row>
        <row r="8">
          <cell r="B8">
            <v>21.325000000000003</v>
          </cell>
          <cell r="C8">
            <v>29.1</v>
          </cell>
          <cell r="D8">
            <v>15</v>
          </cell>
          <cell r="E8">
            <v>61.583333333333336</v>
          </cell>
          <cell r="F8">
            <v>89</v>
          </cell>
          <cell r="G8">
            <v>26</v>
          </cell>
          <cell r="H8">
            <v>9</v>
          </cell>
          <cell r="J8">
            <v>25.2</v>
          </cell>
          <cell r="K8">
            <v>0</v>
          </cell>
        </row>
        <row r="9">
          <cell r="B9">
            <v>23.891666666666666</v>
          </cell>
          <cell r="C9">
            <v>34.1</v>
          </cell>
          <cell r="D9">
            <v>15.5</v>
          </cell>
          <cell r="E9">
            <v>49.458333333333336</v>
          </cell>
          <cell r="F9">
            <v>87</v>
          </cell>
          <cell r="G9">
            <v>18</v>
          </cell>
          <cell r="H9">
            <v>15.840000000000002</v>
          </cell>
          <cell r="J9">
            <v>28.8</v>
          </cell>
          <cell r="K9">
            <v>0</v>
          </cell>
        </row>
        <row r="10">
          <cell r="B10">
            <v>27.325000000000003</v>
          </cell>
          <cell r="C10">
            <v>37.9</v>
          </cell>
          <cell r="D10">
            <v>17.7</v>
          </cell>
          <cell r="E10">
            <v>44.625</v>
          </cell>
          <cell r="F10">
            <v>78</v>
          </cell>
          <cell r="G10">
            <v>17</v>
          </cell>
          <cell r="H10">
            <v>5.04</v>
          </cell>
          <cell r="J10">
            <v>18.36</v>
          </cell>
          <cell r="K10">
            <v>0</v>
          </cell>
        </row>
        <row r="11">
          <cell r="B11">
            <v>31.495833333333326</v>
          </cell>
          <cell r="C11">
            <v>40</v>
          </cell>
          <cell r="D11">
            <v>24.4</v>
          </cell>
          <cell r="E11">
            <v>33.166666666666664</v>
          </cell>
          <cell r="F11">
            <v>66</v>
          </cell>
          <cell r="G11">
            <v>14</v>
          </cell>
          <cell r="H11">
            <v>6.48</v>
          </cell>
          <cell r="J11">
            <v>26.28</v>
          </cell>
          <cell r="K11">
            <v>0</v>
          </cell>
        </row>
        <row r="12">
          <cell r="B12">
            <v>32.154166666666661</v>
          </cell>
          <cell r="C12">
            <v>40.299999999999997</v>
          </cell>
          <cell r="D12">
            <v>24.6</v>
          </cell>
          <cell r="E12">
            <v>47.25</v>
          </cell>
          <cell r="F12">
            <v>75</v>
          </cell>
          <cell r="G12">
            <v>26</v>
          </cell>
          <cell r="H12">
            <v>14.76</v>
          </cell>
          <cell r="J12">
            <v>36.72</v>
          </cell>
          <cell r="K12">
            <v>0</v>
          </cell>
        </row>
        <row r="13">
          <cell r="B13">
            <v>31.112500000000001</v>
          </cell>
          <cell r="C13">
            <v>38.799999999999997</v>
          </cell>
          <cell r="D13">
            <v>26.1</v>
          </cell>
          <cell r="E13">
            <v>51.791666666666664</v>
          </cell>
          <cell r="F13">
            <v>72</v>
          </cell>
          <cell r="G13">
            <v>31</v>
          </cell>
          <cell r="H13">
            <v>26.28</v>
          </cell>
          <cell r="J13">
            <v>64.08</v>
          </cell>
          <cell r="K13">
            <v>0</v>
          </cell>
        </row>
        <row r="14">
          <cell r="B14">
            <v>31.1875</v>
          </cell>
          <cell r="C14">
            <v>40.200000000000003</v>
          </cell>
          <cell r="D14">
            <v>24.4</v>
          </cell>
          <cell r="E14">
            <v>54.583333333333336</v>
          </cell>
          <cell r="F14">
            <v>80</v>
          </cell>
          <cell r="G14">
            <v>27</v>
          </cell>
          <cell r="H14">
            <v>21.6</v>
          </cell>
          <cell r="J14">
            <v>45.36</v>
          </cell>
          <cell r="K14">
            <v>0</v>
          </cell>
        </row>
        <row r="15">
          <cell r="B15">
            <v>32.929166666666667</v>
          </cell>
          <cell r="C15">
            <v>40.799999999999997</v>
          </cell>
          <cell r="D15">
            <v>25.7</v>
          </cell>
          <cell r="E15">
            <v>46.541666666666664</v>
          </cell>
          <cell r="F15">
            <v>81</v>
          </cell>
          <cell r="G15">
            <v>16</v>
          </cell>
          <cell r="H15">
            <v>21.96</v>
          </cell>
          <cell r="J15">
            <v>50.76</v>
          </cell>
          <cell r="K15">
            <v>0</v>
          </cell>
        </row>
        <row r="16">
          <cell r="B16">
            <v>34.341666666666661</v>
          </cell>
          <cell r="C16">
            <v>41.5</v>
          </cell>
          <cell r="D16">
            <v>26.8</v>
          </cell>
          <cell r="E16">
            <v>40.208333333333336</v>
          </cell>
          <cell r="F16">
            <v>77</v>
          </cell>
          <cell r="G16">
            <v>22</v>
          </cell>
          <cell r="H16">
            <v>19.440000000000001</v>
          </cell>
          <cell r="J16">
            <v>50.4</v>
          </cell>
          <cell r="K16">
            <v>0</v>
          </cell>
        </row>
        <row r="17">
          <cell r="B17">
            <v>34.4</v>
          </cell>
          <cell r="C17">
            <v>40.9</v>
          </cell>
          <cell r="D17">
            <v>30.7</v>
          </cell>
          <cell r="E17">
            <v>40.75</v>
          </cell>
          <cell r="F17">
            <v>54</v>
          </cell>
          <cell r="G17">
            <v>26</v>
          </cell>
          <cell r="H17">
            <v>16.559999999999999</v>
          </cell>
          <cell r="J17">
            <v>37.800000000000004</v>
          </cell>
          <cell r="K17">
            <v>0</v>
          </cell>
        </row>
        <row r="18">
          <cell r="B18">
            <v>34.383333333333333</v>
          </cell>
          <cell r="C18">
            <v>41.2</v>
          </cell>
          <cell r="D18">
            <v>28.3</v>
          </cell>
          <cell r="E18">
            <v>41.083333333333336</v>
          </cell>
          <cell r="F18">
            <v>69</v>
          </cell>
          <cell r="G18">
            <v>23</v>
          </cell>
          <cell r="H18">
            <v>16.2</v>
          </cell>
          <cell r="J18">
            <v>39.24</v>
          </cell>
          <cell r="K18">
            <v>0</v>
          </cell>
        </row>
        <row r="19">
          <cell r="B19">
            <v>33.625</v>
          </cell>
          <cell r="C19">
            <v>41</v>
          </cell>
          <cell r="D19">
            <v>26</v>
          </cell>
          <cell r="E19">
            <v>42.375</v>
          </cell>
          <cell r="F19">
            <v>75</v>
          </cell>
          <cell r="G19">
            <v>23</v>
          </cell>
          <cell r="H19">
            <v>21.240000000000002</v>
          </cell>
          <cell r="J19">
            <v>42.480000000000004</v>
          </cell>
          <cell r="K19">
            <v>0</v>
          </cell>
        </row>
        <row r="20">
          <cell r="B20">
            <v>35.370833333333344</v>
          </cell>
          <cell r="C20">
            <v>41.3</v>
          </cell>
          <cell r="D20">
            <v>31.1</v>
          </cell>
          <cell r="E20">
            <v>33.5</v>
          </cell>
          <cell r="F20">
            <v>45</v>
          </cell>
          <cell r="G20">
            <v>22</v>
          </cell>
          <cell r="H20">
            <v>19.079999999999998</v>
          </cell>
          <cell r="J20">
            <v>46.080000000000005</v>
          </cell>
          <cell r="K20">
            <v>0</v>
          </cell>
        </row>
        <row r="21">
          <cell r="B21">
            <v>35.024999999999999</v>
          </cell>
          <cell r="C21">
            <v>40.1</v>
          </cell>
          <cell r="D21">
            <v>30.5</v>
          </cell>
          <cell r="E21">
            <v>37.125</v>
          </cell>
          <cell r="F21">
            <v>53</v>
          </cell>
          <cell r="G21">
            <v>21</v>
          </cell>
          <cell r="H21">
            <v>20.52</v>
          </cell>
          <cell r="J21">
            <v>44.64</v>
          </cell>
          <cell r="K21">
            <v>0</v>
          </cell>
        </row>
        <row r="22">
          <cell r="B22">
            <v>34.966666666666669</v>
          </cell>
          <cell r="C22">
            <v>40.799999999999997</v>
          </cell>
          <cell r="D22">
            <v>29.8</v>
          </cell>
          <cell r="E22">
            <v>37.791666666666664</v>
          </cell>
          <cell r="F22">
            <v>60</v>
          </cell>
          <cell r="G22">
            <v>21</v>
          </cell>
          <cell r="H22">
            <v>22.68</v>
          </cell>
          <cell r="J22">
            <v>51.12</v>
          </cell>
          <cell r="K22">
            <v>0</v>
          </cell>
        </row>
        <row r="23">
          <cell r="B23">
            <v>33.69166666666667</v>
          </cell>
          <cell r="C23">
            <v>38.799999999999997</v>
          </cell>
          <cell r="D23">
            <v>30.1</v>
          </cell>
          <cell r="E23">
            <v>42.75</v>
          </cell>
          <cell r="F23">
            <v>56</v>
          </cell>
          <cell r="G23">
            <v>28</v>
          </cell>
          <cell r="H23">
            <v>14.04</v>
          </cell>
          <cell r="J23">
            <v>36</v>
          </cell>
          <cell r="K23">
            <v>0</v>
          </cell>
        </row>
        <row r="24">
          <cell r="B24">
            <v>26.954166666666666</v>
          </cell>
          <cell r="C24">
            <v>31.6</v>
          </cell>
          <cell r="D24">
            <v>23.6</v>
          </cell>
          <cell r="E24">
            <v>74.041666666666671</v>
          </cell>
          <cell r="F24">
            <v>93</v>
          </cell>
          <cell r="G24">
            <v>47</v>
          </cell>
          <cell r="H24">
            <v>12.6</v>
          </cell>
          <cell r="J24">
            <v>29.880000000000003</v>
          </cell>
          <cell r="K24">
            <v>6</v>
          </cell>
        </row>
        <row r="25">
          <cell r="B25">
            <v>29.370833333333334</v>
          </cell>
          <cell r="C25">
            <v>36.299999999999997</v>
          </cell>
          <cell r="D25">
            <v>23.4</v>
          </cell>
          <cell r="E25">
            <v>62.708333333333336</v>
          </cell>
          <cell r="F25">
            <v>90</v>
          </cell>
          <cell r="G25">
            <v>33</v>
          </cell>
          <cell r="H25">
            <v>14.4</v>
          </cell>
          <cell r="J25">
            <v>34.56</v>
          </cell>
          <cell r="K25">
            <v>0</v>
          </cell>
        </row>
        <row r="26">
          <cell r="B26">
            <v>31.883333333333329</v>
          </cell>
          <cell r="C26">
            <v>38.200000000000003</v>
          </cell>
          <cell r="D26">
            <v>26.2</v>
          </cell>
          <cell r="E26">
            <v>52.291666666666664</v>
          </cell>
          <cell r="F26">
            <v>75</v>
          </cell>
          <cell r="G26">
            <v>32</v>
          </cell>
          <cell r="H26">
            <v>17.64</v>
          </cell>
          <cell r="J26">
            <v>36.36</v>
          </cell>
          <cell r="K26">
            <v>0</v>
          </cell>
        </row>
        <row r="27">
          <cell r="B27">
            <v>28.958333333333339</v>
          </cell>
          <cell r="C27">
            <v>34.5</v>
          </cell>
          <cell r="D27">
            <v>25.3</v>
          </cell>
          <cell r="E27">
            <v>67.5</v>
          </cell>
          <cell r="F27">
            <v>90</v>
          </cell>
          <cell r="G27">
            <v>47</v>
          </cell>
          <cell r="H27">
            <v>16.2</v>
          </cell>
          <cell r="J27">
            <v>35.28</v>
          </cell>
          <cell r="K27">
            <v>6.1999999999999993</v>
          </cell>
        </row>
        <row r="28">
          <cell r="B28">
            <v>25.841666666666665</v>
          </cell>
          <cell r="C28">
            <v>30.6</v>
          </cell>
          <cell r="D28">
            <v>23.7</v>
          </cell>
          <cell r="E28">
            <v>81.375</v>
          </cell>
          <cell r="F28">
            <v>92</v>
          </cell>
          <cell r="G28">
            <v>62</v>
          </cell>
          <cell r="H28">
            <v>6.84</v>
          </cell>
          <cell r="J28">
            <v>23.759999999999998</v>
          </cell>
          <cell r="K28">
            <v>12.8</v>
          </cell>
        </row>
        <row r="29">
          <cell r="B29">
            <v>27.124999999999996</v>
          </cell>
          <cell r="C29">
            <v>34.1</v>
          </cell>
          <cell r="D29">
            <v>23.5</v>
          </cell>
          <cell r="E29">
            <v>77.291666666666671</v>
          </cell>
          <cell r="F29">
            <v>93</v>
          </cell>
          <cell r="G29">
            <v>46</v>
          </cell>
          <cell r="H29">
            <v>2.16</v>
          </cell>
          <cell r="J29">
            <v>17.28</v>
          </cell>
          <cell r="K29">
            <v>3.5999999999999996</v>
          </cell>
        </row>
        <row r="30">
          <cell r="B30">
            <v>25.308333333333326</v>
          </cell>
          <cell r="C30">
            <v>30.6</v>
          </cell>
          <cell r="D30">
            <v>20</v>
          </cell>
          <cell r="E30">
            <v>77.5</v>
          </cell>
          <cell r="F30">
            <v>91</v>
          </cell>
          <cell r="G30">
            <v>64</v>
          </cell>
          <cell r="H30">
            <v>4.32</v>
          </cell>
          <cell r="J30">
            <v>61.560000000000009</v>
          </cell>
          <cell r="K30">
            <v>52.6</v>
          </cell>
        </row>
        <row r="31">
          <cell r="B31">
            <v>27.404166666666672</v>
          </cell>
          <cell r="C31">
            <v>35.799999999999997</v>
          </cell>
          <cell r="D31">
            <v>22.3</v>
          </cell>
          <cell r="E31">
            <v>70.952380952380949</v>
          </cell>
          <cell r="F31">
            <v>96</v>
          </cell>
          <cell r="G31">
            <v>39</v>
          </cell>
          <cell r="H31">
            <v>10.44</v>
          </cell>
          <cell r="J31">
            <v>52.2</v>
          </cell>
          <cell r="K31">
            <v>0</v>
          </cell>
        </row>
        <row r="32">
          <cell r="B32">
            <v>28.362499999999986</v>
          </cell>
          <cell r="C32">
            <v>34.799999999999997</v>
          </cell>
          <cell r="D32">
            <v>23.8</v>
          </cell>
          <cell r="E32">
            <v>70.875</v>
          </cell>
          <cell r="F32">
            <v>89</v>
          </cell>
          <cell r="G32">
            <v>48</v>
          </cell>
          <cell r="H32">
            <v>11.879999999999999</v>
          </cell>
          <cell r="J32">
            <v>39.96</v>
          </cell>
          <cell r="K32">
            <v>1</v>
          </cell>
        </row>
        <row r="33">
          <cell r="B33">
            <v>31.0625</v>
          </cell>
          <cell r="C33">
            <v>37.5</v>
          </cell>
          <cell r="D33">
            <v>25.1</v>
          </cell>
          <cell r="E33">
            <v>60.125</v>
          </cell>
          <cell r="F33">
            <v>88</v>
          </cell>
          <cell r="G33">
            <v>34</v>
          </cell>
          <cell r="H33">
            <v>13.68</v>
          </cell>
          <cell r="J33">
            <v>36</v>
          </cell>
          <cell r="K33">
            <v>0</v>
          </cell>
        </row>
        <row r="34">
          <cell r="B34">
            <v>29.541666666666661</v>
          </cell>
          <cell r="C34">
            <v>34</v>
          </cell>
          <cell r="D34">
            <v>24.9</v>
          </cell>
          <cell r="E34">
            <v>63.916666666666664</v>
          </cell>
          <cell r="F34">
            <v>86</v>
          </cell>
          <cell r="G34">
            <v>48</v>
          </cell>
          <cell r="H34">
            <v>22.32</v>
          </cell>
          <cell r="J34">
            <v>37.440000000000005</v>
          </cell>
          <cell r="K34">
            <v>0</v>
          </cell>
        </row>
      </sheetData>
      <sheetData sheetId="12"/>
      <sheetData sheetId="1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Selvíria_2023 (DEPRED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</sheetData>
      <sheetData sheetId="1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SeteQueda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22.712500000000002</v>
          </cell>
          <cell r="C5">
            <v>26.9</v>
          </cell>
          <cell r="D5">
            <v>20.7</v>
          </cell>
          <cell r="E5">
            <v>91.041666666666671</v>
          </cell>
          <cell r="F5">
            <v>99</v>
          </cell>
          <cell r="G5">
            <v>70</v>
          </cell>
          <cell r="H5">
            <v>3.24</v>
          </cell>
          <cell r="J5">
            <v>29.16</v>
          </cell>
          <cell r="K5">
            <v>21.2</v>
          </cell>
        </row>
        <row r="6">
          <cell r="B6">
            <v>23.816666666666666</v>
          </cell>
          <cell r="C6">
            <v>31.7</v>
          </cell>
          <cell r="D6">
            <v>20.7</v>
          </cell>
          <cell r="E6">
            <v>90.833333333333329</v>
          </cell>
          <cell r="F6">
            <v>98</v>
          </cell>
          <cell r="G6">
            <v>61</v>
          </cell>
          <cell r="H6">
            <v>3.6</v>
          </cell>
          <cell r="J6">
            <v>28.8</v>
          </cell>
          <cell r="K6">
            <v>2.4000000000000004</v>
          </cell>
        </row>
        <row r="7">
          <cell r="B7">
            <v>20.9375</v>
          </cell>
          <cell r="C7">
            <v>25.2</v>
          </cell>
          <cell r="D7">
            <v>16</v>
          </cell>
          <cell r="E7">
            <v>89.333333333333329</v>
          </cell>
          <cell r="F7">
            <v>98</v>
          </cell>
          <cell r="G7">
            <v>73</v>
          </cell>
          <cell r="H7">
            <v>7.9200000000000008</v>
          </cell>
          <cell r="J7">
            <v>41.4</v>
          </cell>
          <cell r="K7">
            <v>4</v>
          </cell>
        </row>
        <row r="8">
          <cell r="B8">
            <v>16.404166666666665</v>
          </cell>
          <cell r="C8">
            <v>24.3</v>
          </cell>
          <cell r="D8">
            <v>11.8</v>
          </cell>
          <cell r="E8">
            <v>69.625</v>
          </cell>
          <cell r="F8">
            <v>90</v>
          </cell>
          <cell r="G8">
            <v>42</v>
          </cell>
          <cell r="H8">
            <v>3.24</v>
          </cell>
          <cell r="J8">
            <v>26.64</v>
          </cell>
          <cell r="K8">
            <v>0</v>
          </cell>
        </row>
        <row r="9">
          <cell r="B9">
            <v>19.074999999999999</v>
          </cell>
          <cell r="C9">
            <v>29.6</v>
          </cell>
          <cell r="D9">
            <v>10.9</v>
          </cell>
          <cell r="E9">
            <v>64.583333333333329</v>
          </cell>
          <cell r="F9">
            <v>95</v>
          </cell>
          <cell r="G9">
            <v>26</v>
          </cell>
          <cell r="H9">
            <v>0.36000000000000004</v>
          </cell>
          <cell r="J9">
            <v>18.36</v>
          </cell>
          <cell r="K9">
            <v>0</v>
          </cell>
        </row>
        <row r="10">
          <cell r="B10">
            <v>23.875</v>
          </cell>
          <cell r="C10">
            <v>33.5</v>
          </cell>
          <cell r="D10">
            <v>16</v>
          </cell>
          <cell r="E10">
            <v>51.666666666666664</v>
          </cell>
          <cell r="F10">
            <v>75</v>
          </cell>
          <cell r="G10">
            <v>26</v>
          </cell>
          <cell r="H10">
            <v>3.6</v>
          </cell>
          <cell r="J10">
            <v>28.08</v>
          </cell>
          <cell r="K10">
            <v>0</v>
          </cell>
        </row>
        <row r="11">
          <cell r="B11">
            <v>26.124999999999996</v>
          </cell>
          <cell r="C11">
            <v>34.9</v>
          </cell>
          <cell r="D11">
            <v>19</v>
          </cell>
          <cell r="E11">
            <v>48.583333333333336</v>
          </cell>
          <cell r="F11">
            <v>69</v>
          </cell>
          <cell r="G11">
            <v>24</v>
          </cell>
          <cell r="H11">
            <v>11.879999999999999</v>
          </cell>
          <cell r="J11">
            <v>36.72</v>
          </cell>
          <cell r="K11">
            <v>0</v>
          </cell>
        </row>
        <row r="12">
          <cell r="B12">
            <v>27.333333333333332</v>
          </cell>
          <cell r="C12">
            <v>36.6</v>
          </cell>
          <cell r="D12">
            <v>20.2</v>
          </cell>
          <cell r="E12">
            <v>54.708333333333336</v>
          </cell>
          <cell r="F12">
            <v>74</v>
          </cell>
          <cell r="G12">
            <v>38</v>
          </cell>
          <cell r="H12">
            <v>7.5600000000000005</v>
          </cell>
          <cell r="J12">
            <v>41.4</v>
          </cell>
          <cell r="K12">
            <v>0</v>
          </cell>
        </row>
        <row r="13">
          <cell r="B13">
            <v>23.325000000000003</v>
          </cell>
          <cell r="C13">
            <v>28.1</v>
          </cell>
          <cell r="D13">
            <v>20.5</v>
          </cell>
          <cell r="E13">
            <v>81.916666666666671</v>
          </cell>
          <cell r="F13">
            <v>99</v>
          </cell>
          <cell r="G13">
            <v>43</v>
          </cell>
          <cell r="H13">
            <v>7.2</v>
          </cell>
          <cell r="J13">
            <v>41.4</v>
          </cell>
          <cell r="K13">
            <v>27</v>
          </cell>
        </row>
        <row r="14">
          <cell r="B14">
            <v>25.45</v>
          </cell>
          <cell r="C14">
            <v>34.9</v>
          </cell>
          <cell r="D14">
            <v>20.3</v>
          </cell>
          <cell r="E14">
            <v>77.375</v>
          </cell>
          <cell r="F14">
            <v>99</v>
          </cell>
          <cell r="G14">
            <v>47</v>
          </cell>
          <cell r="H14">
            <v>11.879999999999999</v>
          </cell>
          <cell r="J14">
            <v>37.800000000000004</v>
          </cell>
          <cell r="K14">
            <v>0</v>
          </cell>
        </row>
        <row r="15">
          <cell r="B15">
            <v>29.250000000000004</v>
          </cell>
          <cell r="C15">
            <v>37.200000000000003</v>
          </cell>
          <cell r="D15">
            <v>23.1</v>
          </cell>
          <cell r="E15">
            <v>61.5</v>
          </cell>
          <cell r="F15">
            <v>84</v>
          </cell>
          <cell r="G15">
            <v>30</v>
          </cell>
          <cell r="H15">
            <v>11.520000000000001</v>
          </cell>
          <cell r="J15">
            <v>38.159999999999997</v>
          </cell>
          <cell r="K15">
            <v>0</v>
          </cell>
        </row>
        <row r="16">
          <cell r="B16">
            <v>30.091666666666669</v>
          </cell>
          <cell r="C16">
            <v>38.200000000000003</v>
          </cell>
          <cell r="D16">
            <v>23.5</v>
          </cell>
          <cell r="E16">
            <v>53.25</v>
          </cell>
          <cell r="F16">
            <v>72</v>
          </cell>
          <cell r="G16">
            <v>32</v>
          </cell>
          <cell r="H16">
            <v>8.2799999999999994</v>
          </cell>
          <cell r="J16">
            <v>37.080000000000005</v>
          </cell>
          <cell r="K16">
            <v>0</v>
          </cell>
        </row>
        <row r="17">
          <cell r="B17">
            <v>27.787499999999994</v>
          </cell>
          <cell r="C17">
            <v>31.4</v>
          </cell>
          <cell r="D17">
            <v>24.2</v>
          </cell>
          <cell r="E17">
            <v>64.583333333333329</v>
          </cell>
          <cell r="F17">
            <v>81</v>
          </cell>
          <cell r="G17">
            <v>52</v>
          </cell>
          <cell r="H17">
            <v>2.8800000000000003</v>
          </cell>
          <cell r="J17">
            <v>32.76</v>
          </cell>
          <cell r="K17">
            <v>0</v>
          </cell>
        </row>
        <row r="18">
          <cell r="B18">
            <v>22.879166666666666</v>
          </cell>
          <cell r="C18">
            <v>26.7</v>
          </cell>
          <cell r="D18">
            <v>19.100000000000001</v>
          </cell>
          <cell r="E18">
            <v>86.583333333333329</v>
          </cell>
          <cell r="F18">
            <v>98</v>
          </cell>
          <cell r="G18">
            <v>77</v>
          </cell>
          <cell r="H18">
            <v>19.440000000000001</v>
          </cell>
          <cell r="J18">
            <v>47.519999999999996</v>
          </cell>
          <cell r="K18">
            <v>7</v>
          </cell>
        </row>
        <row r="19">
          <cell r="B19">
            <v>26.695833333333336</v>
          </cell>
          <cell r="C19">
            <v>36</v>
          </cell>
          <cell r="D19">
            <v>20.100000000000001</v>
          </cell>
          <cell r="E19">
            <v>72.958333333333329</v>
          </cell>
          <cell r="F19">
            <v>97</v>
          </cell>
          <cell r="G19">
            <v>37</v>
          </cell>
          <cell r="H19">
            <v>11.16</v>
          </cell>
          <cell r="J19">
            <v>41.76</v>
          </cell>
          <cell r="K19">
            <v>0</v>
          </cell>
        </row>
        <row r="20">
          <cell r="B20">
            <v>29.641666666666666</v>
          </cell>
          <cell r="C20">
            <v>36.5</v>
          </cell>
          <cell r="D20">
            <v>23.8</v>
          </cell>
          <cell r="E20">
            <v>58.958333333333336</v>
          </cell>
          <cell r="F20">
            <v>80</v>
          </cell>
          <cell r="G20">
            <v>32</v>
          </cell>
          <cell r="H20">
            <v>17.64</v>
          </cell>
          <cell r="J20">
            <v>50.04</v>
          </cell>
          <cell r="K20">
            <v>0</v>
          </cell>
        </row>
        <row r="21">
          <cell r="B21">
            <v>30.345833333333331</v>
          </cell>
          <cell r="C21">
            <v>36.5</v>
          </cell>
          <cell r="D21">
            <v>24.8</v>
          </cell>
          <cell r="E21">
            <v>52.875</v>
          </cell>
          <cell r="F21">
            <v>70</v>
          </cell>
          <cell r="G21">
            <v>33</v>
          </cell>
          <cell r="H21">
            <v>12.6</v>
          </cell>
          <cell r="J21">
            <v>45.36</v>
          </cell>
          <cell r="K21">
            <v>0</v>
          </cell>
        </row>
        <row r="22">
          <cell r="B22">
            <v>27.783333333333335</v>
          </cell>
          <cell r="C22">
            <v>36</v>
          </cell>
          <cell r="D22">
            <v>22.5</v>
          </cell>
          <cell r="E22">
            <v>58.666666666666664</v>
          </cell>
          <cell r="F22">
            <v>76</v>
          </cell>
          <cell r="G22">
            <v>34</v>
          </cell>
          <cell r="H22">
            <v>20.88</v>
          </cell>
          <cell r="J22">
            <v>51.84</v>
          </cell>
          <cell r="K22">
            <v>0</v>
          </cell>
        </row>
        <row r="23">
          <cell r="B23">
            <v>24.695833333333329</v>
          </cell>
          <cell r="C23">
            <v>31.4</v>
          </cell>
          <cell r="D23">
            <v>20.6</v>
          </cell>
          <cell r="E23">
            <v>79.833333333333329</v>
          </cell>
          <cell r="F23">
            <v>97</v>
          </cell>
          <cell r="G23">
            <v>54</v>
          </cell>
          <cell r="H23">
            <v>6.12</v>
          </cell>
          <cell r="J23">
            <v>21.240000000000002</v>
          </cell>
          <cell r="K23">
            <v>3.4</v>
          </cell>
        </row>
        <row r="24">
          <cell r="B24">
            <v>24.412499999999998</v>
          </cell>
          <cell r="C24">
            <v>27.6</v>
          </cell>
          <cell r="D24">
            <v>22.4</v>
          </cell>
          <cell r="E24">
            <v>83.416666666666671</v>
          </cell>
          <cell r="F24">
            <v>96</v>
          </cell>
          <cell r="G24">
            <v>69</v>
          </cell>
          <cell r="H24">
            <v>5.04</v>
          </cell>
          <cell r="J24">
            <v>28.44</v>
          </cell>
          <cell r="K24">
            <v>0</v>
          </cell>
        </row>
        <row r="25">
          <cell r="B25">
            <v>26.320833333333344</v>
          </cell>
          <cell r="C25">
            <v>34.200000000000003</v>
          </cell>
          <cell r="D25">
            <v>20.8</v>
          </cell>
          <cell r="E25">
            <v>74.958333333333329</v>
          </cell>
          <cell r="F25">
            <v>94</v>
          </cell>
          <cell r="G25">
            <v>42</v>
          </cell>
          <cell r="H25">
            <v>7.2</v>
          </cell>
          <cell r="J25">
            <v>29.52</v>
          </cell>
          <cell r="K25">
            <v>0</v>
          </cell>
        </row>
        <row r="26">
          <cell r="B26">
            <v>27.841666666666658</v>
          </cell>
          <cell r="C26">
            <v>35.5</v>
          </cell>
          <cell r="D26">
            <v>22.7</v>
          </cell>
          <cell r="E26">
            <v>68.583333333333329</v>
          </cell>
          <cell r="F26">
            <v>91</v>
          </cell>
          <cell r="G26">
            <v>40</v>
          </cell>
          <cell r="H26">
            <v>12.24</v>
          </cell>
          <cell r="J26">
            <v>31.680000000000003</v>
          </cell>
          <cell r="K26">
            <v>0</v>
          </cell>
        </row>
        <row r="27">
          <cell r="B27">
            <v>21.904166666666669</v>
          </cell>
          <cell r="C27">
            <v>27.8</v>
          </cell>
          <cell r="D27">
            <v>19.8</v>
          </cell>
          <cell r="E27">
            <v>96.291666666666671</v>
          </cell>
          <cell r="F27">
            <v>99</v>
          </cell>
          <cell r="G27">
            <v>66</v>
          </cell>
          <cell r="H27">
            <v>1.08</v>
          </cell>
          <cell r="J27">
            <v>28.08</v>
          </cell>
          <cell r="K27">
            <v>86.40000000000002</v>
          </cell>
        </row>
        <row r="28">
          <cell r="B28">
            <v>22.849999999999994</v>
          </cell>
          <cell r="C28">
            <v>28.1</v>
          </cell>
          <cell r="D28">
            <v>21</v>
          </cell>
          <cell r="E28">
            <v>94.208333333333329</v>
          </cell>
          <cell r="F28">
            <v>99</v>
          </cell>
          <cell r="G28">
            <v>69</v>
          </cell>
          <cell r="H28">
            <v>4.6800000000000006</v>
          </cell>
          <cell r="J28">
            <v>27.36</v>
          </cell>
          <cell r="K28">
            <v>4</v>
          </cell>
        </row>
        <row r="29">
          <cell r="B29">
            <v>19.829166666666669</v>
          </cell>
          <cell r="C29">
            <v>21.5</v>
          </cell>
          <cell r="D29">
            <v>18.8</v>
          </cell>
          <cell r="E29">
            <v>93.958333333333329</v>
          </cell>
          <cell r="F29">
            <v>99</v>
          </cell>
          <cell r="G29">
            <v>86</v>
          </cell>
          <cell r="H29">
            <v>1.8</v>
          </cell>
          <cell r="J29">
            <v>25.92</v>
          </cell>
          <cell r="K29">
            <v>0.4</v>
          </cell>
        </row>
        <row r="30">
          <cell r="B30">
            <v>20.295833333333338</v>
          </cell>
          <cell r="C30">
            <v>24</v>
          </cell>
          <cell r="D30">
            <v>18.2</v>
          </cell>
          <cell r="E30">
            <v>92.958333333333329</v>
          </cell>
          <cell r="F30">
            <v>97</v>
          </cell>
          <cell r="G30">
            <v>79</v>
          </cell>
          <cell r="H30">
            <v>2.16</v>
          </cell>
          <cell r="J30">
            <v>24.840000000000003</v>
          </cell>
          <cell r="K30">
            <v>0.4</v>
          </cell>
        </row>
        <row r="31">
          <cell r="B31">
            <v>22.062500000000004</v>
          </cell>
          <cell r="C31">
            <v>27</v>
          </cell>
          <cell r="D31">
            <v>20.3</v>
          </cell>
          <cell r="E31">
            <v>94.416666666666671</v>
          </cell>
          <cell r="F31">
            <v>98</v>
          </cell>
          <cell r="G31">
            <v>78</v>
          </cell>
          <cell r="H31">
            <v>1.8</v>
          </cell>
          <cell r="J31">
            <v>29.880000000000003</v>
          </cell>
          <cell r="K31">
            <v>4.6000000000000005</v>
          </cell>
        </row>
        <row r="32">
          <cell r="B32">
            <v>21.541666666666668</v>
          </cell>
          <cell r="C32">
            <v>25.1</v>
          </cell>
          <cell r="D32">
            <v>19.2</v>
          </cell>
          <cell r="E32">
            <v>96.791666666666671</v>
          </cell>
          <cell r="F32">
            <v>99</v>
          </cell>
          <cell r="G32">
            <v>81</v>
          </cell>
          <cell r="H32">
            <v>0.36000000000000004</v>
          </cell>
          <cell r="J32">
            <v>21.6</v>
          </cell>
          <cell r="K32">
            <v>63.6</v>
          </cell>
        </row>
        <row r="33">
          <cell r="B33">
            <v>25.729166666666668</v>
          </cell>
          <cell r="C33">
            <v>35</v>
          </cell>
          <cell r="D33">
            <v>20.100000000000001</v>
          </cell>
          <cell r="E33">
            <v>82.583333333333329</v>
          </cell>
          <cell r="F33">
            <v>99</v>
          </cell>
          <cell r="G33">
            <v>49</v>
          </cell>
          <cell r="H33">
            <v>5.04</v>
          </cell>
          <cell r="J33">
            <v>30.240000000000002</v>
          </cell>
          <cell r="K33">
            <v>0.2</v>
          </cell>
        </row>
        <row r="34">
          <cell r="B34">
            <v>26.566666666666674</v>
          </cell>
          <cell r="C34">
            <v>36</v>
          </cell>
          <cell r="D34">
            <v>21.9</v>
          </cell>
          <cell r="E34">
            <v>79.333333333333329</v>
          </cell>
          <cell r="F34">
            <v>97</v>
          </cell>
          <cell r="G34">
            <v>45</v>
          </cell>
          <cell r="H34">
            <v>10.44</v>
          </cell>
          <cell r="J34">
            <v>47.16</v>
          </cell>
          <cell r="K34">
            <v>2</v>
          </cell>
        </row>
      </sheetData>
      <sheetData sheetId="12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Sidrolândi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23.758333333333336</v>
          </cell>
          <cell r="C5">
            <v>27.2</v>
          </cell>
          <cell r="D5">
            <v>21.6</v>
          </cell>
          <cell r="E5">
            <v>82.666666666666671</v>
          </cell>
          <cell r="F5">
            <v>93</v>
          </cell>
          <cell r="G5">
            <v>66</v>
          </cell>
          <cell r="H5">
            <v>12.96</v>
          </cell>
          <cell r="J5">
            <v>35.64</v>
          </cell>
          <cell r="K5">
            <v>19.2</v>
          </cell>
        </row>
        <row r="6">
          <cell r="B6">
            <v>27.333333333333339</v>
          </cell>
          <cell r="C6">
            <v>34.6</v>
          </cell>
          <cell r="D6">
            <v>22.3</v>
          </cell>
          <cell r="E6">
            <v>63.125</v>
          </cell>
          <cell r="F6">
            <v>85</v>
          </cell>
          <cell r="G6">
            <v>36</v>
          </cell>
          <cell r="H6">
            <v>12.6</v>
          </cell>
          <cell r="J6">
            <v>30.240000000000002</v>
          </cell>
          <cell r="K6">
            <v>0.2</v>
          </cell>
        </row>
        <row r="7">
          <cell r="B7">
            <v>26.595833333333342</v>
          </cell>
          <cell r="C7">
            <v>31.4</v>
          </cell>
          <cell r="D7">
            <v>21.5</v>
          </cell>
          <cell r="E7">
            <v>61.958333333333336</v>
          </cell>
          <cell r="F7">
            <v>75</v>
          </cell>
          <cell r="G7">
            <v>52</v>
          </cell>
          <cell r="H7">
            <v>15.48</v>
          </cell>
          <cell r="J7">
            <v>40.32</v>
          </cell>
          <cell r="K7">
            <v>0</v>
          </cell>
        </row>
        <row r="8">
          <cell r="B8">
            <v>19.05</v>
          </cell>
          <cell r="C8">
            <v>27.2</v>
          </cell>
          <cell r="D8">
            <v>12.8</v>
          </cell>
          <cell r="E8">
            <v>60.166666666666664</v>
          </cell>
          <cell r="F8">
            <v>87</v>
          </cell>
          <cell r="G8">
            <v>25</v>
          </cell>
          <cell r="H8">
            <v>18.720000000000002</v>
          </cell>
          <cell r="J8">
            <v>39.96</v>
          </cell>
          <cell r="K8">
            <v>0</v>
          </cell>
        </row>
        <row r="9">
          <cell r="B9">
            <v>21.566666666666663</v>
          </cell>
          <cell r="C9">
            <v>32.799999999999997</v>
          </cell>
          <cell r="D9">
            <v>10.4</v>
          </cell>
          <cell r="E9">
            <v>49.041666666666664</v>
          </cell>
          <cell r="F9">
            <v>88</v>
          </cell>
          <cell r="G9">
            <v>18</v>
          </cell>
          <cell r="H9">
            <v>11.879999999999999</v>
          </cell>
          <cell r="J9">
            <v>27.36</v>
          </cell>
          <cell r="K9">
            <v>0</v>
          </cell>
        </row>
        <row r="10">
          <cell r="B10">
            <v>26.237499999999997</v>
          </cell>
          <cell r="C10">
            <v>37.799999999999997</v>
          </cell>
          <cell r="D10">
            <v>14.8</v>
          </cell>
          <cell r="E10">
            <v>37.125</v>
          </cell>
          <cell r="F10">
            <v>73</v>
          </cell>
          <cell r="G10">
            <v>11</v>
          </cell>
          <cell r="H10">
            <v>20.52</v>
          </cell>
          <cell r="J10">
            <v>36</v>
          </cell>
          <cell r="K10">
            <v>0</v>
          </cell>
        </row>
        <row r="11">
          <cell r="B11">
            <v>28.549999999999997</v>
          </cell>
          <cell r="C11">
            <v>38.6</v>
          </cell>
          <cell r="D11">
            <v>19.8</v>
          </cell>
          <cell r="E11">
            <v>35.416666666666664</v>
          </cell>
          <cell r="F11">
            <v>58</v>
          </cell>
          <cell r="G11">
            <v>13</v>
          </cell>
          <cell r="H11">
            <v>16.559999999999999</v>
          </cell>
          <cell r="J11">
            <v>34.92</v>
          </cell>
          <cell r="K11">
            <v>0</v>
          </cell>
        </row>
        <row r="12">
          <cell r="B12">
            <v>30.620833333333326</v>
          </cell>
          <cell r="C12">
            <v>39.200000000000003</v>
          </cell>
          <cell r="D12">
            <v>22.8</v>
          </cell>
          <cell r="E12">
            <v>41.041666666666664</v>
          </cell>
          <cell r="F12">
            <v>58</v>
          </cell>
          <cell r="G12">
            <v>23</v>
          </cell>
          <cell r="H12">
            <v>23.759999999999998</v>
          </cell>
          <cell r="J12">
            <v>51.480000000000004</v>
          </cell>
          <cell r="K12">
            <v>0</v>
          </cell>
        </row>
        <row r="13">
          <cell r="B13">
            <v>28.883333333333336</v>
          </cell>
          <cell r="C13">
            <v>36.799999999999997</v>
          </cell>
          <cell r="D13">
            <v>22.8</v>
          </cell>
          <cell r="E13">
            <v>54.416666666666664</v>
          </cell>
          <cell r="F13">
            <v>75</v>
          </cell>
          <cell r="G13">
            <v>32</v>
          </cell>
          <cell r="H13">
            <v>24.48</v>
          </cell>
          <cell r="J13">
            <v>50.76</v>
          </cell>
          <cell r="K13">
            <v>0</v>
          </cell>
        </row>
        <row r="14">
          <cell r="B14">
            <v>27.895833333333332</v>
          </cell>
          <cell r="C14">
            <v>38.200000000000003</v>
          </cell>
          <cell r="D14">
            <v>21.5</v>
          </cell>
          <cell r="E14">
            <v>62.291666666666664</v>
          </cell>
          <cell r="F14">
            <v>90</v>
          </cell>
          <cell r="G14">
            <v>29</v>
          </cell>
          <cell r="H14">
            <v>18.36</v>
          </cell>
          <cell r="J14">
            <v>43.2</v>
          </cell>
          <cell r="K14">
            <v>3.9999999999999996</v>
          </cell>
        </row>
        <row r="15">
          <cell r="B15">
            <v>31.229166666666671</v>
          </cell>
          <cell r="C15">
            <v>38.9</v>
          </cell>
          <cell r="D15">
            <v>25.3</v>
          </cell>
          <cell r="E15">
            <v>44.583333333333336</v>
          </cell>
          <cell r="F15">
            <v>69</v>
          </cell>
          <cell r="G15">
            <v>20</v>
          </cell>
          <cell r="H15">
            <v>18.720000000000002</v>
          </cell>
          <cell r="J15">
            <v>45.72</v>
          </cell>
          <cell r="K15">
            <v>0</v>
          </cell>
        </row>
        <row r="16">
          <cell r="B16">
            <v>32.524999999999999</v>
          </cell>
          <cell r="C16">
            <v>39.6</v>
          </cell>
          <cell r="D16">
            <v>26.6</v>
          </cell>
          <cell r="E16">
            <v>37.166666666666664</v>
          </cell>
          <cell r="F16">
            <v>53</v>
          </cell>
          <cell r="G16">
            <v>22</v>
          </cell>
          <cell r="H16">
            <v>18.720000000000002</v>
          </cell>
          <cell r="J16">
            <v>48.96</v>
          </cell>
          <cell r="K16">
            <v>0</v>
          </cell>
        </row>
        <row r="17">
          <cell r="B17">
            <v>32.020833333333336</v>
          </cell>
          <cell r="C17">
            <v>39.1</v>
          </cell>
          <cell r="D17">
            <v>25.7</v>
          </cell>
          <cell r="E17">
            <v>43.166666666666664</v>
          </cell>
          <cell r="F17">
            <v>64</v>
          </cell>
          <cell r="G17">
            <v>27</v>
          </cell>
          <cell r="H17">
            <v>16.559999999999999</v>
          </cell>
          <cell r="J17">
            <v>42.480000000000004</v>
          </cell>
          <cell r="K17">
            <v>0</v>
          </cell>
        </row>
        <row r="18">
          <cell r="B18">
            <v>31.770833333333339</v>
          </cell>
          <cell r="C18">
            <v>39.1</v>
          </cell>
          <cell r="D18">
            <v>25.6</v>
          </cell>
          <cell r="E18">
            <v>45.25</v>
          </cell>
          <cell r="F18">
            <v>66</v>
          </cell>
          <cell r="G18">
            <v>25</v>
          </cell>
          <cell r="H18">
            <v>16.2</v>
          </cell>
          <cell r="J18">
            <v>38.519999999999996</v>
          </cell>
          <cell r="K18">
            <v>0</v>
          </cell>
        </row>
        <row r="19">
          <cell r="B19">
            <v>30.912500000000009</v>
          </cell>
          <cell r="C19">
            <v>38.9</v>
          </cell>
          <cell r="D19">
            <v>24.9</v>
          </cell>
          <cell r="E19">
            <v>46.75</v>
          </cell>
          <cell r="F19">
            <v>73</v>
          </cell>
          <cell r="G19">
            <v>25</v>
          </cell>
          <cell r="H19">
            <v>16.920000000000002</v>
          </cell>
          <cell r="J19">
            <v>41.76</v>
          </cell>
          <cell r="K19">
            <v>0</v>
          </cell>
        </row>
        <row r="20">
          <cell r="B20">
            <v>32.779166666666661</v>
          </cell>
          <cell r="C20">
            <v>39.700000000000003</v>
          </cell>
          <cell r="D20">
            <v>26.2</v>
          </cell>
          <cell r="E20">
            <v>37.125</v>
          </cell>
          <cell r="F20">
            <v>58</v>
          </cell>
          <cell r="G20">
            <v>22</v>
          </cell>
          <cell r="H20">
            <v>18.36</v>
          </cell>
          <cell r="J20">
            <v>47.88</v>
          </cell>
          <cell r="K20">
            <v>0</v>
          </cell>
        </row>
        <row r="21">
          <cell r="B21">
            <v>32.787500000000001</v>
          </cell>
          <cell r="C21">
            <v>38.4</v>
          </cell>
          <cell r="D21">
            <v>27.9</v>
          </cell>
          <cell r="E21">
            <v>39.208333333333336</v>
          </cell>
          <cell r="F21">
            <v>58</v>
          </cell>
          <cell r="G21">
            <v>24</v>
          </cell>
          <cell r="H21">
            <v>15.840000000000002</v>
          </cell>
          <cell r="J21">
            <v>48.24</v>
          </cell>
          <cell r="K21">
            <v>0</v>
          </cell>
        </row>
        <row r="22">
          <cell r="B22">
            <v>32.691666666666663</v>
          </cell>
          <cell r="C22">
            <v>39.1</v>
          </cell>
          <cell r="D22">
            <v>28.1</v>
          </cell>
          <cell r="E22">
            <v>39.958333333333336</v>
          </cell>
          <cell r="F22">
            <v>60</v>
          </cell>
          <cell r="G22">
            <v>20</v>
          </cell>
          <cell r="H22">
            <v>20.52</v>
          </cell>
          <cell r="J22">
            <v>51.480000000000004</v>
          </cell>
          <cell r="K22">
            <v>0</v>
          </cell>
        </row>
        <row r="23">
          <cell r="B23">
            <v>30.712500000000002</v>
          </cell>
          <cell r="C23">
            <v>35.4</v>
          </cell>
          <cell r="D23">
            <v>26</v>
          </cell>
          <cell r="E23">
            <v>49.166666666666664</v>
          </cell>
          <cell r="F23">
            <v>68</v>
          </cell>
          <cell r="G23">
            <v>26</v>
          </cell>
          <cell r="H23">
            <v>14.4</v>
          </cell>
          <cell r="J23">
            <v>29.52</v>
          </cell>
          <cell r="K23">
            <v>0</v>
          </cell>
        </row>
        <row r="24">
          <cell r="B24">
            <v>25.733333333333334</v>
          </cell>
          <cell r="C24">
            <v>30.2</v>
          </cell>
          <cell r="D24">
            <v>22.7</v>
          </cell>
          <cell r="E24">
            <v>70.125</v>
          </cell>
          <cell r="F24">
            <v>88</v>
          </cell>
          <cell r="G24">
            <v>48</v>
          </cell>
          <cell r="H24">
            <v>17.64</v>
          </cell>
          <cell r="J24">
            <v>34.92</v>
          </cell>
          <cell r="K24">
            <v>0</v>
          </cell>
        </row>
        <row r="25">
          <cell r="B25">
            <v>28.654166666666665</v>
          </cell>
          <cell r="C25">
            <v>36.4</v>
          </cell>
          <cell r="D25">
            <v>22.9</v>
          </cell>
          <cell r="E25">
            <v>56.75</v>
          </cell>
          <cell r="F25">
            <v>83</v>
          </cell>
          <cell r="G25">
            <v>30</v>
          </cell>
          <cell r="H25">
            <v>14.76</v>
          </cell>
          <cell r="J25">
            <v>33.840000000000003</v>
          </cell>
          <cell r="K25">
            <v>0</v>
          </cell>
        </row>
        <row r="26">
          <cell r="B26">
            <v>28.708333333333332</v>
          </cell>
          <cell r="C26">
            <v>36.700000000000003</v>
          </cell>
          <cell r="D26">
            <v>23.6</v>
          </cell>
          <cell r="E26">
            <v>60.208333333333336</v>
          </cell>
          <cell r="F26">
            <v>76</v>
          </cell>
          <cell r="G26">
            <v>33</v>
          </cell>
          <cell r="H26">
            <v>18</v>
          </cell>
          <cell r="J26">
            <v>42.84</v>
          </cell>
          <cell r="K26">
            <v>1.8</v>
          </cell>
        </row>
        <row r="27">
          <cell r="B27">
            <v>27.079166666666669</v>
          </cell>
          <cell r="C27">
            <v>35.200000000000003</v>
          </cell>
          <cell r="D27">
            <v>21.6</v>
          </cell>
          <cell r="E27">
            <v>69</v>
          </cell>
          <cell r="F27">
            <v>94</v>
          </cell>
          <cell r="G27">
            <v>37</v>
          </cell>
          <cell r="H27">
            <v>13.32</v>
          </cell>
          <cell r="J27">
            <v>37.800000000000004</v>
          </cell>
          <cell r="K27">
            <v>73.199999999999989</v>
          </cell>
        </row>
        <row r="28">
          <cell r="B28">
            <v>24.0625</v>
          </cell>
          <cell r="C28">
            <v>29.1</v>
          </cell>
          <cell r="D28">
            <v>21.6</v>
          </cell>
          <cell r="E28">
            <v>83.416666666666671</v>
          </cell>
          <cell r="F28">
            <v>94</v>
          </cell>
          <cell r="G28">
            <v>61</v>
          </cell>
          <cell r="H28">
            <v>11.16</v>
          </cell>
          <cell r="J28">
            <v>27</v>
          </cell>
          <cell r="K28">
            <v>1.4000000000000001</v>
          </cell>
        </row>
        <row r="29">
          <cell r="B29">
            <v>25.058333333333326</v>
          </cell>
          <cell r="C29">
            <v>33.1</v>
          </cell>
          <cell r="D29">
            <v>22</v>
          </cell>
          <cell r="E29">
            <v>79.125</v>
          </cell>
          <cell r="F29">
            <v>94</v>
          </cell>
          <cell r="G29">
            <v>42</v>
          </cell>
          <cell r="H29">
            <v>10.08</v>
          </cell>
          <cell r="J29">
            <v>24.840000000000003</v>
          </cell>
          <cell r="K29">
            <v>7.4</v>
          </cell>
        </row>
        <row r="30">
          <cell r="B30">
            <v>22.912499999999998</v>
          </cell>
          <cell r="C30">
            <v>29.9</v>
          </cell>
          <cell r="D30">
            <v>21.1</v>
          </cell>
          <cell r="E30">
            <v>85.541666666666671</v>
          </cell>
          <cell r="F30">
            <v>93</v>
          </cell>
          <cell r="G30">
            <v>61</v>
          </cell>
          <cell r="H30">
            <v>14.76</v>
          </cell>
          <cell r="J30">
            <v>36.72</v>
          </cell>
          <cell r="K30">
            <v>3.8000000000000003</v>
          </cell>
        </row>
        <row r="31">
          <cell r="B31">
            <v>25.570833333333336</v>
          </cell>
          <cell r="C31">
            <v>34.1</v>
          </cell>
          <cell r="D31">
            <v>20.3</v>
          </cell>
          <cell r="E31">
            <v>69.541666666666671</v>
          </cell>
          <cell r="F31">
            <v>90</v>
          </cell>
          <cell r="G31">
            <v>38</v>
          </cell>
          <cell r="H31">
            <v>14.76</v>
          </cell>
          <cell r="J31">
            <v>29.880000000000003</v>
          </cell>
          <cell r="K31">
            <v>0</v>
          </cell>
        </row>
        <row r="32">
          <cell r="B32">
            <v>26.404166666666665</v>
          </cell>
          <cell r="C32">
            <v>34.299999999999997</v>
          </cell>
          <cell r="D32">
            <v>21.9</v>
          </cell>
          <cell r="E32">
            <v>72.416666666666671</v>
          </cell>
          <cell r="F32">
            <v>89</v>
          </cell>
          <cell r="G32">
            <v>44</v>
          </cell>
          <cell r="H32">
            <v>10.08</v>
          </cell>
          <cell r="J32">
            <v>42.12</v>
          </cell>
          <cell r="K32">
            <v>0.60000000000000009</v>
          </cell>
        </row>
        <row r="33">
          <cell r="B33">
            <v>29.004166666666666</v>
          </cell>
          <cell r="C33">
            <v>36.1</v>
          </cell>
          <cell r="D33">
            <v>23.2</v>
          </cell>
          <cell r="E33">
            <v>61.291666666666664</v>
          </cell>
          <cell r="F33">
            <v>83</v>
          </cell>
          <cell r="G33">
            <v>33</v>
          </cell>
          <cell r="H33">
            <v>12.96</v>
          </cell>
          <cell r="J33">
            <v>41.04</v>
          </cell>
          <cell r="K33">
            <v>0</v>
          </cell>
        </row>
        <row r="34">
          <cell r="B34">
            <v>27.525000000000002</v>
          </cell>
          <cell r="C34">
            <v>33.6</v>
          </cell>
          <cell r="D34">
            <v>22.4</v>
          </cell>
          <cell r="E34">
            <v>65.666666666666671</v>
          </cell>
          <cell r="F34">
            <v>88</v>
          </cell>
          <cell r="G34">
            <v>44</v>
          </cell>
          <cell r="H34">
            <v>16.920000000000002</v>
          </cell>
          <cell r="J34">
            <v>34.92</v>
          </cell>
          <cell r="K34">
            <v>0</v>
          </cell>
        </row>
      </sheetData>
      <sheetData sheetId="12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Sonor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27.833333333333332</v>
          </cell>
          <cell r="C5">
            <v>35.799999999999997</v>
          </cell>
          <cell r="D5">
            <v>23.1</v>
          </cell>
          <cell r="E5">
            <v>62.541666666666664</v>
          </cell>
          <cell r="F5">
            <v>89</v>
          </cell>
          <cell r="G5">
            <v>32</v>
          </cell>
          <cell r="H5">
            <v>24.48</v>
          </cell>
          <cell r="J5">
            <v>46.080000000000005</v>
          </cell>
          <cell r="K5">
            <v>0</v>
          </cell>
        </row>
        <row r="6">
          <cell r="B6">
            <v>28.266666666666669</v>
          </cell>
          <cell r="C6">
            <v>36.5</v>
          </cell>
          <cell r="D6">
            <v>22.6</v>
          </cell>
          <cell r="E6">
            <v>61.708333333333336</v>
          </cell>
          <cell r="F6">
            <v>90</v>
          </cell>
          <cell r="G6">
            <v>30</v>
          </cell>
          <cell r="H6">
            <v>19.079999999999998</v>
          </cell>
          <cell r="J6">
            <v>35.28</v>
          </cell>
          <cell r="K6">
            <v>0</v>
          </cell>
        </row>
        <row r="7">
          <cell r="B7">
            <v>28.841666666666669</v>
          </cell>
          <cell r="C7">
            <v>35.299999999999997</v>
          </cell>
          <cell r="D7">
            <v>25</v>
          </cell>
          <cell r="E7">
            <v>59.125</v>
          </cell>
          <cell r="F7">
            <v>75</v>
          </cell>
          <cell r="G7">
            <v>35</v>
          </cell>
          <cell r="H7">
            <v>28.08</v>
          </cell>
          <cell r="J7">
            <v>66.960000000000008</v>
          </cell>
          <cell r="K7">
            <v>0.8</v>
          </cell>
        </row>
        <row r="8">
          <cell r="B8">
            <v>23.529166666666669</v>
          </cell>
          <cell r="C8">
            <v>29.5</v>
          </cell>
          <cell r="D8">
            <v>19.399999999999999</v>
          </cell>
          <cell r="E8">
            <v>67.916666666666671</v>
          </cell>
          <cell r="F8">
            <v>98</v>
          </cell>
          <cell r="G8">
            <v>42</v>
          </cell>
          <cell r="H8">
            <v>21.240000000000002</v>
          </cell>
          <cell r="J8">
            <v>33.480000000000004</v>
          </cell>
          <cell r="K8">
            <v>0</v>
          </cell>
        </row>
        <row r="9">
          <cell r="B9">
            <v>24.395833333333329</v>
          </cell>
          <cell r="C9">
            <v>33.799999999999997</v>
          </cell>
          <cell r="D9">
            <v>17.399999999999999</v>
          </cell>
          <cell r="E9">
            <v>44.375</v>
          </cell>
          <cell r="F9">
            <v>62</v>
          </cell>
          <cell r="G9">
            <v>26</v>
          </cell>
          <cell r="H9">
            <v>19.079999999999998</v>
          </cell>
          <cell r="J9">
            <v>27</v>
          </cell>
          <cell r="K9">
            <v>0</v>
          </cell>
        </row>
        <row r="10">
          <cell r="B10">
            <v>28.429166666666671</v>
          </cell>
          <cell r="C10">
            <v>35.9</v>
          </cell>
          <cell r="D10">
            <v>20.100000000000001</v>
          </cell>
          <cell r="E10">
            <v>43.916666666666664</v>
          </cell>
          <cell r="F10">
            <v>69</v>
          </cell>
          <cell r="G10">
            <v>27</v>
          </cell>
          <cell r="H10">
            <v>18.36</v>
          </cell>
          <cell r="J10">
            <v>29.880000000000003</v>
          </cell>
          <cell r="K10">
            <v>0</v>
          </cell>
        </row>
        <row r="11">
          <cell r="B11">
            <v>30.570833333333329</v>
          </cell>
          <cell r="C11">
            <v>37.6</v>
          </cell>
          <cell r="D11">
            <v>24.2</v>
          </cell>
          <cell r="E11">
            <v>42.791666666666664</v>
          </cell>
          <cell r="F11">
            <v>62</v>
          </cell>
          <cell r="G11">
            <v>26</v>
          </cell>
          <cell r="H11">
            <v>28.8</v>
          </cell>
          <cell r="J11">
            <v>39.96</v>
          </cell>
          <cell r="K11">
            <v>0</v>
          </cell>
        </row>
        <row r="12">
          <cell r="B12">
            <v>30.441666666666666</v>
          </cell>
          <cell r="C12">
            <v>38.5</v>
          </cell>
          <cell r="D12">
            <v>25.2</v>
          </cell>
          <cell r="E12">
            <v>51.208333333333336</v>
          </cell>
          <cell r="F12">
            <v>74</v>
          </cell>
          <cell r="G12">
            <v>24</v>
          </cell>
          <cell r="H12">
            <v>28.08</v>
          </cell>
          <cell r="J12">
            <v>54</v>
          </cell>
          <cell r="K12">
            <v>0</v>
          </cell>
        </row>
        <row r="13">
          <cell r="B13">
            <v>28.533333333333331</v>
          </cell>
          <cell r="C13">
            <v>36.700000000000003</v>
          </cell>
          <cell r="D13">
            <v>23.4</v>
          </cell>
          <cell r="E13">
            <v>52.916666666666664</v>
          </cell>
          <cell r="F13">
            <v>70</v>
          </cell>
          <cell r="G13">
            <v>27</v>
          </cell>
          <cell r="H13">
            <v>33.840000000000003</v>
          </cell>
          <cell r="J13">
            <v>52.92</v>
          </cell>
          <cell r="K13">
            <v>0</v>
          </cell>
        </row>
        <row r="14">
          <cell r="B14">
            <v>31.074999999999992</v>
          </cell>
          <cell r="C14">
            <v>38.6</v>
          </cell>
          <cell r="D14">
            <v>24.3</v>
          </cell>
          <cell r="E14">
            <v>47.25</v>
          </cell>
          <cell r="F14">
            <v>80</v>
          </cell>
          <cell r="G14">
            <v>19</v>
          </cell>
          <cell r="H14">
            <v>25.56</v>
          </cell>
          <cell r="J14">
            <v>43.2</v>
          </cell>
          <cell r="K14">
            <v>0</v>
          </cell>
        </row>
        <row r="15">
          <cell r="B15">
            <v>31.416666666666668</v>
          </cell>
          <cell r="C15">
            <v>39</v>
          </cell>
          <cell r="D15">
            <v>24.7</v>
          </cell>
          <cell r="E15">
            <v>40.708333333333336</v>
          </cell>
          <cell r="F15">
            <v>66</v>
          </cell>
          <cell r="G15">
            <v>20</v>
          </cell>
          <cell r="H15">
            <v>29.52</v>
          </cell>
          <cell r="J15">
            <v>48.96</v>
          </cell>
          <cell r="K15">
            <v>0</v>
          </cell>
        </row>
        <row r="16">
          <cell r="B16">
            <v>31.300000000000008</v>
          </cell>
          <cell r="C16">
            <v>38.1</v>
          </cell>
          <cell r="D16">
            <v>25.5</v>
          </cell>
          <cell r="E16">
            <v>43.708333333333336</v>
          </cell>
          <cell r="F16">
            <v>61</v>
          </cell>
          <cell r="G16">
            <v>24</v>
          </cell>
          <cell r="H16">
            <v>26.64</v>
          </cell>
          <cell r="J16">
            <v>44.28</v>
          </cell>
          <cell r="K16">
            <v>0</v>
          </cell>
        </row>
        <row r="17">
          <cell r="B17">
            <v>31.42916666666666</v>
          </cell>
          <cell r="C17">
            <v>38.799999999999997</v>
          </cell>
          <cell r="D17">
            <v>25.7</v>
          </cell>
          <cell r="E17">
            <v>46.333333333333336</v>
          </cell>
          <cell r="F17">
            <v>67</v>
          </cell>
          <cell r="G17">
            <v>20</v>
          </cell>
          <cell r="H17">
            <v>21.6</v>
          </cell>
          <cell r="J17">
            <v>45.72</v>
          </cell>
          <cell r="K17">
            <v>0</v>
          </cell>
        </row>
        <row r="18">
          <cell r="B18">
            <v>30.099999999999998</v>
          </cell>
          <cell r="C18">
            <v>37.1</v>
          </cell>
          <cell r="D18">
            <v>25.7</v>
          </cell>
          <cell r="E18">
            <v>47.166666666666664</v>
          </cell>
          <cell r="F18">
            <v>64</v>
          </cell>
          <cell r="G18">
            <v>27</v>
          </cell>
          <cell r="H18">
            <v>29.880000000000003</v>
          </cell>
          <cell r="J18">
            <v>50.4</v>
          </cell>
          <cell r="K18">
            <v>0</v>
          </cell>
        </row>
        <row r="19">
          <cell r="B19">
            <v>30.95</v>
          </cell>
          <cell r="C19">
            <v>39</v>
          </cell>
          <cell r="D19">
            <v>24.9</v>
          </cell>
          <cell r="E19">
            <v>44.375</v>
          </cell>
          <cell r="F19">
            <v>65</v>
          </cell>
          <cell r="G19">
            <v>20</v>
          </cell>
          <cell r="H19">
            <v>25.2</v>
          </cell>
          <cell r="J19">
            <v>45.36</v>
          </cell>
          <cell r="K19">
            <v>0</v>
          </cell>
        </row>
        <row r="20">
          <cell r="B20">
            <v>31.287499999999998</v>
          </cell>
          <cell r="C20">
            <v>37.799999999999997</v>
          </cell>
          <cell r="D20">
            <v>26</v>
          </cell>
          <cell r="E20">
            <v>41.791666666666664</v>
          </cell>
          <cell r="F20">
            <v>55</v>
          </cell>
          <cell r="G20">
            <v>25</v>
          </cell>
          <cell r="H20">
            <v>27.36</v>
          </cell>
          <cell r="J20">
            <v>46.080000000000005</v>
          </cell>
          <cell r="K20">
            <v>0</v>
          </cell>
        </row>
        <row r="21">
          <cell r="B21">
            <v>31.145833333333332</v>
          </cell>
          <cell r="C21">
            <v>37.9</v>
          </cell>
          <cell r="D21">
            <v>26.7</v>
          </cell>
          <cell r="E21">
            <v>50.5</v>
          </cell>
          <cell r="F21">
            <v>68</v>
          </cell>
          <cell r="G21">
            <v>28</v>
          </cell>
          <cell r="H21">
            <v>22.68</v>
          </cell>
          <cell r="J21">
            <v>48.96</v>
          </cell>
          <cell r="K21">
            <v>0</v>
          </cell>
        </row>
        <row r="22">
          <cell r="B22">
            <v>30.616666666666664</v>
          </cell>
          <cell r="C22">
            <v>37.4</v>
          </cell>
          <cell r="D22">
            <v>25.2</v>
          </cell>
          <cell r="E22">
            <v>52</v>
          </cell>
          <cell r="F22">
            <v>76</v>
          </cell>
          <cell r="G22">
            <v>29</v>
          </cell>
          <cell r="H22">
            <v>35.28</v>
          </cell>
          <cell r="J22">
            <v>50.4</v>
          </cell>
          <cell r="K22">
            <v>0</v>
          </cell>
        </row>
        <row r="23">
          <cell r="B23">
            <v>29.708333333333332</v>
          </cell>
          <cell r="C23">
            <v>34.299999999999997</v>
          </cell>
          <cell r="D23">
            <v>26.8</v>
          </cell>
          <cell r="E23">
            <v>53.583333333333336</v>
          </cell>
          <cell r="F23">
            <v>66</v>
          </cell>
          <cell r="G23">
            <v>39</v>
          </cell>
          <cell r="H23">
            <v>25.56</v>
          </cell>
          <cell r="J23">
            <v>37.800000000000004</v>
          </cell>
          <cell r="K23">
            <v>0</v>
          </cell>
        </row>
        <row r="24">
          <cell r="B24">
            <v>24.241666666666671</v>
          </cell>
          <cell r="C24">
            <v>29.8</v>
          </cell>
          <cell r="D24">
            <v>20.8</v>
          </cell>
          <cell r="E24">
            <v>76.599999999999994</v>
          </cell>
          <cell r="F24">
            <v>100</v>
          </cell>
          <cell r="G24">
            <v>54</v>
          </cell>
          <cell r="H24">
            <v>39.24</v>
          </cell>
          <cell r="J24">
            <v>58.32</v>
          </cell>
          <cell r="K24">
            <v>24.4</v>
          </cell>
        </row>
        <row r="25">
          <cell r="B25">
            <v>27.091666666666665</v>
          </cell>
          <cell r="C25">
            <v>34</v>
          </cell>
          <cell r="D25">
            <v>22.9</v>
          </cell>
          <cell r="E25">
            <v>73.791666666666671</v>
          </cell>
          <cell r="F25">
            <v>100</v>
          </cell>
          <cell r="G25">
            <v>40</v>
          </cell>
          <cell r="H25">
            <v>20.88</v>
          </cell>
          <cell r="J25">
            <v>55.440000000000005</v>
          </cell>
          <cell r="K25">
            <v>0.2</v>
          </cell>
        </row>
        <row r="26">
          <cell r="B26">
            <v>26.987499999999997</v>
          </cell>
          <cell r="C26">
            <v>33.200000000000003</v>
          </cell>
          <cell r="D26">
            <v>23.1</v>
          </cell>
          <cell r="E26">
            <v>71.833333333333329</v>
          </cell>
          <cell r="F26">
            <v>95</v>
          </cell>
          <cell r="G26">
            <v>45</v>
          </cell>
          <cell r="H26">
            <v>21.240000000000002</v>
          </cell>
          <cell r="J26">
            <v>35.28</v>
          </cell>
          <cell r="K26">
            <v>0.6</v>
          </cell>
        </row>
        <row r="27">
          <cell r="B27">
            <v>27.583333333333339</v>
          </cell>
          <cell r="C27">
            <v>33</v>
          </cell>
          <cell r="D27">
            <v>24.3</v>
          </cell>
          <cell r="E27">
            <v>69.583333333333329</v>
          </cell>
          <cell r="F27">
            <v>94</v>
          </cell>
          <cell r="G27">
            <v>45</v>
          </cell>
          <cell r="H27">
            <v>29.16</v>
          </cell>
          <cell r="J27">
            <v>39.6</v>
          </cell>
          <cell r="K27">
            <v>0</v>
          </cell>
        </row>
        <row r="28">
          <cell r="B28">
            <v>25.479166666666661</v>
          </cell>
          <cell r="C28">
            <v>32</v>
          </cell>
          <cell r="D28">
            <v>21.7</v>
          </cell>
          <cell r="E28">
            <v>72.615384615384613</v>
          </cell>
          <cell r="F28">
            <v>100</v>
          </cell>
          <cell r="G28">
            <v>48</v>
          </cell>
          <cell r="H28">
            <v>20.88</v>
          </cell>
          <cell r="J28">
            <v>47.16</v>
          </cell>
          <cell r="K28">
            <v>69.8</v>
          </cell>
        </row>
        <row r="29">
          <cell r="B29">
            <v>25.625</v>
          </cell>
          <cell r="C29">
            <v>33.1</v>
          </cell>
          <cell r="D29">
            <v>20.100000000000001</v>
          </cell>
          <cell r="E29">
            <v>71.588235294117652</v>
          </cell>
          <cell r="F29">
            <v>100</v>
          </cell>
          <cell r="G29">
            <v>41</v>
          </cell>
          <cell r="H29">
            <v>23.759999999999998</v>
          </cell>
          <cell r="J29">
            <v>36.72</v>
          </cell>
          <cell r="K29">
            <v>19</v>
          </cell>
        </row>
        <row r="30">
          <cell r="B30">
            <v>25.129166666666663</v>
          </cell>
          <cell r="C30">
            <v>31.8</v>
          </cell>
          <cell r="D30">
            <v>20.8</v>
          </cell>
          <cell r="E30">
            <v>80.142857142857139</v>
          </cell>
          <cell r="F30">
            <v>100</v>
          </cell>
          <cell r="G30">
            <v>52</v>
          </cell>
          <cell r="H30">
            <v>23.040000000000003</v>
          </cell>
          <cell r="J30">
            <v>46.080000000000005</v>
          </cell>
          <cell r="K30">
            <v>22.2</v>
          </cell>
        </row>
        <row r="31">
          <cell r="B31">
            <v>26.091666666666665</v>
          </cell>
          <cell r="C31">
            <v>32.9</v>
          </cell>
          <cell r="D31">
            <v>21.1</v>
          </cell>
          <cell r="E31">
            <v>69.521739130434781</v>
          </cell>
          <cell r="F31">
            <v>100</v>
          </cell>
          <cell r="G31">
            <v>35</v>
          </cell>
          <cell r="H31">
            <v>23.400000000000002</v>
          </cell>
          <cell r="J31">
            <v>36</v>
          </cell>
          <cell r="K31">
            <v>0</v>
          </cell>
        </row>
        <row r="32">
          <cell r="B32">
            <v>27.125</v>
          </cell>
          <cell r="C32">
            <v>33.5</v>
          </cell>
          <cell r="D32">
            <v>22.5</v>
          </cell>
          <cell r="E32">
            <v>69.521739130434781</v>
          </cell>
          <cell r="F32">
            <v>100</v>
          </cell>
          <cell r="G32">
            <v>40</v>
          </cell>
          <cell r="H32">
            <v>28.8</v>
          </cell>
          <cell r="J32">
            <v>55.080000000000005</v>
          </cell>
          <cell r="K32">
            <v>0.2</v>
          </cell>
        </row>
        <row r="33">
          <cell r="B33">
            <v>27.545833333333334</v>
          </cell>
          <cell r="C33">
            <v>35</v>
          </cell>
          <cell r="D33">
            <v>24.6</v>
          </cell>
          <cell r="E33">
            <v>65.75</v>
          </cell>
          <cell r="F33">
            <v>100</v>
          </cell>
          <cell r="G33">
            <v>34</v>
          </cell>
          <cell r="H33">
            <v>23.400000000000002</v>
          </cell>
          <cell r="J33">
            <v>82.08</v>
          </cell>
          <cell r="K33">
            <v>6.4</v>
          </cell>
        </row>
        <row r="34">
          <cell r="B34">
            <v>26.591666666666665</v>
          </cell>
          <cell r="C34">
            <v>31.5</v>
          </cell>
          <cell r="D34">
            <v>23.3</v>
          </cell>
          <cell r="E34">
            <v>73.5</v>
          </cell>
          <cell r="F34">
            <v>100</v>
          </cell>
          <cell r="G34">
            <v>36</v>
          </cell>
          <cell r="H34">
            <v>22.68</v>
          </cell>
          <cell r="J34">
            <v>35.64</v>
          </cell>
          <cell r="K34">
            <v>0</v>
          </cell>
        </row>
      </sheetData>
      <sheetData sheetId="12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26.245833333333337</v>
          </cell>
          <cell r="C5">
            <v>30.6</v>
          </cell>
          <cell r="D5">
            <v>24.4</v>
          </cell>
          <cell r="E5">
            <v>77.5</v>
          </cell>
          <cell r="F5">
            <v>89</v>
          </cell>
          <cell r="G5">
            <v>56</v>
          </cell>
          <cell r="H5">
            <v>7.2</v>
          </cell>
          <cell r="J5">
            <v>18</v>
          </cell>
          <cell r="K5">
            <v>0</v>
          </cell>
        </row>
        <row r="6">
          <cell r="B6">
            <v>27.345833333333335</v>
          </cell>
          <cell r="C6">
            <v>34.4</v>
          </cell>
          <cell r="D6">
            <v>22.4</v>
          </cell>
          <cell r="E6">
            <v>71.166666666666671</v>
          </cell>
          <cell r="F6">
            <v>91</v>
          </cell>
          <cell r="G6">
            <v>45</v>
          </cell>
          <cell r="H6">
            <v>8.64</v>
          </cell>
          <cell r="J6">
            <v>21.240000000000002</v>
          </cell>
          <cell r="K6">
            <v>0</v>
          </cell>
        </row>
        <row r="7">
          <cell r="B7">
            <v>30.066666666666666</v>
          </cell>
          <cell r="C7">
            <v>37.5</v>
          </cell>
          <cell r="D7">
            <v>25.3</v>
          </cell>
          <cell r="E7">
            <v>59.833333333333336</v>
          </cell>
          <cell r="F7">
            <v>87</v>
          </cell>
          <cell r="G7">
            <v>32</v>
          </cell>
          <cell r="H7">
            <v>25.56</v>
          </cell>
          <cell r="J7">
            <v>50.76</v>
          </cell>
          <cell r="K7">
            <v>2.6</v>
          </cell>
        </row>
        <row r="8">
          <cell r="B8">
            <v>22.837500000000002</v>
          </cell>
          <cell r="C8">
            <v>29.4</v>
          </cell>
          <cell r="D8">
            <v>17.5</v>
          </cell>
          <cell r="E8">
            <v>56.708333333333336</v>
          </cell>
          <cell r="F8">
            <v>79</v>
          </cell>
          <cell r="G8">
            <v>22</v>
          </cell>
          <cell r="H8">
            <v>11.879999999999999</v>
          </cell>
          <cell r="J8">
            <v>36.36</v>
          </cell>
          <cell r="K8">
            <v>0</v>
          </cell>
        </row>
        <row r="9">
          <cell r="B9">
            <v>23.525000000000002</v>
          </cell>
          <cell r="C9">
            <v>33.299999999999997</v>
          </cell>
          <cell r="D9">
            <v>15.4</v>
          </cell>
          <cell r="E9">
            <v>47.25</v>
          </cell>
          <cell r="F9">
            <v>76</v>
          </cell>
          <cell r="G9">
            <v>21</v>
          </cell>
          <cell r="H9">
            <v>5.4</v>
          </cell>
          <cell r="J9">
            <v>18.36</v>
          </cell>
          <cell r="K9">
            <v>0</v>
          </cell>
        </row>
        <row r="10">
          <cell r="B10">
            <v>25.708333333333332</v>
          </cell>
          <cell r="C10">
            <v>34.9</v>
          </cell>
          <cell r="D10">
            <v>17.3</v>
          </cell>
          <cell r="E10">
            <v>50.041666666666664</v>
          </cell>
          <cell r="F10">
            <v>84</v>
          </cell>
          <cell r="G10">
            <v>22</v>
          </cell>
          <cell r="H10">
            <v>6.84</v>
          </cell>
          <cell r="J10">
            <v>24.48</v>
          </cell>
          <cell r="K10">
            <v>0</v>
          </cell>
        </row>
        <row r="11">
          <cell r="B11">
            <v>27.179166666666674</v>
          </cell>
          <cell r="C11">
            <v>37.4</v>
          </cell>
          <cell r="D11">
            <v>18.899999999999999</v>
          </cell>
          <cell r="E11">
            <v>48.541666666666664</v>
          </cell>
          <cell r="F11">
            <v>71</v>
          </cell>
          <cell r="G11">
            <v>22</v>
          </cell>
          <cell r="H11">
            <v>7.5600000000000005</v>
          </cell>
          <cell r="J11">
            <v>20.52</v>
          </cell>
          <cell r="K11">
            <v>0</v>
          </cell>
        </row>
        <row r="12">
          <cell r="B12">
            <v>29.333333333333332</v>
          </cell>
          <cell r="C12">
            <v>38.5</v>
          </cell>
          <cell r="D12">
            <v>24.6</v>
          </cell>
          <cell r="E12">
            <v>54.125</v>
          </cell>
          <cell r="F12">
            <v>76</v>
          </cell>
          <cell r="G12">
            <v>28</v>
          </cell>
          <cell r="H12">
            <v>16.2</v>
          </cell>
          <cell r="J12">
            <v>50.4</v>
          </cell>
          <cell r="K12">
            <v>0.8</v>
          </cell>
        </row>
        <row r="13">
          <cell r="B13">
            <v>29.020833333333325</v>
          </cell>
          <cell r="C13">
            <v>36.200000000000003</v>
          </cell>
          <cell r="D13">
            <v>23.2</v>
          </cell>
          <cell r="E13">
            <v>59.583333333333336</v>
          </cell>
          <cell r="F13">
            <v>83</v>
          </cell>
          <cell r="G13">
            <v>34</v>
          </cell>
          <cell r="H13">
            <v>9.3600000000000012</v>
          </cell>
          <cell r="J13">
            <v>26.64</v>
          </cell>
          <cell r="K13">
            <v>0</v>
          </cell>
        </row>
        <row r="14">
          <cell r="B14">
            <v>31.270833333333339</v>
          </cell>
          <cell r="C14">
            <v>39.5</v>
          </cell>
          <cell r="D14">
            <v>24.2</v>
          </cell>
          <cell r="E14">
            <v>50.166666666666664</v>
          </cell>
          <cell r="F14">
            <v>80</v>
          </cell>
          <cell r="G14">
            <v>23</v>
          </cell>
          <cell r="H14">
            <v>12.24</v>
          </cell>
          <cell r="J14">
            <v>32.04</v>
          </cell>
          <cell r="K14">
            <v>0</v>
          </cell>
        </row>
        <row r="15">
          <cell r="B15">
            <v>32.329166666666666</v>
          </cell>
          <cell r="C15">
            <v>41.6</v>
          </cell>
          <cell r="D15">
            <v>24.1</v>
          </cell>
          <cell r="E15">
            <v>42.375</v>
          </cell>
          <cell r="F15">
            <v>79</v>
          </cell>
          <cell r="G15">
            <v>12</v>
          </cell>
          <cell r="H15">
            <v>13.32</v>
          </cell>
          <cell r="J15">
            <v>36</v>
          </cell>
          <cell r="K15">
            <v>0</v>
          </cell>
        </row>
        <row r="16">
          <cell r="B16">
            <v>33.25</v>
          </cell>
          <cell r="C16">
            <v>41.8</v>
          </cell>
          <cell r="D16">
            <v>26.5</v>
          </cell>
          <cell r="E16">
            <v>36.375</v>
          </cell>
          <cell r="F16">
            <v>60</v>
          </cell>
          <cell r="G16">
            <v>15</v>
          </cell>
          <cell r="H16">
            <v>12.96</v>
          </cell>
          <cell r="J16">
            <v>32.4</v>
          </cell>
          <cell r="K16">
            <v>0.2</v>
          </cell>
        </row>
        <row r="17">
          <cell r="B17">
            <v>32.629166666666663</v>
          </cell>
          <cell r="C17">
            <v>40.5</v>
          </cell>
          <cell r="D17">
            <v>27.7</v>
          </cell>
          <cell r="E17">
            <v>45.125</v>
          </cell>
          <cell r="F17">
            <v>67</v>
          </cell>
          <cell r="G17">
            <v>22</v>
          </cell>
          <cell r="H17">
            <v>11.879999999999999</v>
          </cell>
          <cell r="J17">
            <v>27</v>
          </cell>
          <cell r="K17">
            <v>0</v>
          </cell>
        </row>
        <row r="18">
          <cell r="B18">
            <v>31.645833333333343</v>
          </cell>
          <cell r="C18">
            <v>40.700000000000003</v>
          </cell>
          <cell r="D18">
            <v>26.1</v>
          </cell>
          <cell r="E18">
            <v>50.333333333333336</v>
          </cell>
          <cell r="F18">
            <v>72</v>
          </cell>
          <cell r="G18">
            <v>18</v>
          </cell>
          <cell r="H18">
            <v>10.8</v>
          </cell>
          <cell r="J18">
            <v>30.96</v>
          </cell>
          <cell r="K18">
            <v>0</v>
          </cell>
        </row>
        <row r="19">
          <cell r="B19">
            <v>28.737499999999997</v>
          </cell>
          <cell r="C19">
            <v>36.299999999999997</v>
          </cell>
          <cell r="D19">
            <v>24.6</v>
          </cell>
          <cell r="E19">
            <v>59.083333333333336</v>
          </cell>
          <cell r="F19">
            <v>79</v>
          </cell>
          <cell r="G19">
            <v>32</v>
          </cell>
          <cell r="H19">
            <v>9.7200000000000006</v>
          </cell>
          <cell r="J19">
            <v>23.400000000000002</v>
          </cell>
          <cell r="K19">
            <v>1.4</v>
          </cell>
        </row>
        <row r="20">
          <cell r="B20">
            <v>32.208333333333336</v>
          </cell>
          <cell r="C20">
            <v>40.200000000000003</v>
          </cell>
          <cell r="D20">
            <v>26.4</v>
          </cell>
          <cell r="E20">
            <v>44.375</v>
          </cell>
          <cell r="F20">
            <v>67</v>
          </cell>
          <cell r="G20">
            <v>22</v>
          </cell>
          <cell r="H20">
            <v>11.16</v>
          </cell>
          <cell r="J20">
            <v>29.16</v>
          </cell>
          <cell r="K20">
            <v>0</v>
          </cell>
        </row>
        <row r="21">
          <cell r="B21">
            <v>33.995833333333337</v>
          </cell>
          <cell r="C21">
            <v>42.5</v>
          </cell>
          <cell r="D21">
            <v>27.2</v>
          </cell>
          <cell r="E21">
            <v>40.583333333333336</v>
          </cell>
          <cell r="F21">
            <v>67</v>
          </cell>
          <cell r="G21">
            <v>17</v>
          </cell>
          <cell r="H21">
            <v>12.6</v>
          </cell>
          <cell r="J21">
            <v>36.36</v>
          </cell>
          <cell r="K21">
            <v>0</v>
          </cell>
        </row>
        <row r="22">
          <cell r="B22">
            <v>33.712499999999999</v>
          </cell>
          <cell r="C22">
            <v>40</v>
          </cell>
          <cell r="D22">
            <v>28.1</v>
          </cell>
          <cell r="E22">
            <v>39.958333333333336</v>
          </cell>
          <cell r="F22">
            <v>66</v>
          </cell>
          <cell r="G22">
            <v>24</v>
          </cell>
          <cell r="H22">
            <v>18</v>
          </cell>
          <cell r="J22">
            <v>41.76</v>
          </cell>
          <cell r="K22">
            <v>0.6</v>
          </cell>
        </row>
        <row r="23">
          <cell r="B23">
            <v>29.916666666666671</v>
          </cell>
          <cell r="C23">
            <v>39.299999999999997</v>
          </cell>
          <cell r="D23">
            <v>24</v>
          </cell>
          <cell r="E23">
            <v>59.416666666666664</v>
          </cell>
          <cell r="F23">
            <v>92</v>
          </cell>
          <cell r="G23">
            <v>27</v>
          </cell>
          <cell r="H23">
            <v>16.2</v>
          </cell>
          <cell r="J23">
            <v>39.6</v>
          </cell>
          <cell r="K23">
            <v>14.2</v>
          </cell>
        </row>
        <row r="24">
          <cell r="B24">
            <v>26.904166666666658</v>
          </cell>
          <cell r="C24">
            <v>33.4</v>
          </cell>
          <cell r="D24">
            <v>22.8</v>
          </cell>
          <cell r="E24">
            <v>72.125</v>
          </cell>
          <cell r="F24">
            <v>94</v>
          </cell>
          <cell r="G24">
            <v>41</v>
          </cell>
          <cell r="H24">
            <v>9.3600000000000012</v>
          </cell>
          <cell r="J24">
            <v>21.96</v>
          </cell>
          <cell r="K24">
            <v>1.4</v>
          </cell>
        </row>
        <row r="25">
          <cell r="B25">
            <v>29.679166666666674</v>
          </cell>
          <cell r="C25">
            <v>36.9</v>
          </cell>
          <cell r="D25">
            <v>25.4</v>
          </cell>
          <cell r="E25">
            <v>59.25</v>
          </cell>
          <cell r="F25">
            <v>77</v>
          </cell>
          <cell r="G25">
            <v>28</v>
          </cell>
          <cell r="H25">
            <v>11.879999999999999</v>
          </cell>
          <cell r="J25">
            <v>34.200000000000003</v>
          </cell>
          <cell r="K25">
            <v>0</v>
          </cell>
        </row>
        <row r="26">
          <cell r="B26">
            <v>29.016666666666666</v>
          </cell>
          <cell r="C26">
            <v>36.799999999999997</v>
          </cell>
          <cell r="D26">
            <v>25.7</v>
          </cell>
          <cell r="E26">
            <v>60.125</v>
          </cell>
          <cell r="F26">
            <v>75</v>
          </cell>
          <cell r="G26">
            <v>33</v>
          </cell>
          <cell r="H26">
            <v>17.64</v>
          </cell>
          <cell r="J26">
            <v>34.56</v>
          </cell>
          <cell r="K26">
            <v>0</v>
          </cell>
        </row>
        <row r="27">
          <cell r="B27">
            <v>26.545833333333331</v>
          </cell>
          <cell r="C27">
            <v>35.5</v>
          </cell>
          <cell r="D27">
            <v>22.8</v>
          </cell>
          <cell r="E27">
            <v>78.75</v>
          </cell>
          <cell r="F27">
            <v>94</v>
          </cell>
          <cell r="G27">
            <v>42</v>
          </cell>
          <cell r="H27">
            <v>10.08</v>
          </cell>
          <cell r="J27">
            <v>68.760000000000005</v>
          </cell>
          <cell r="K27">
            <v>23.2</v>
          </cell>
        </row>
        <row r="28">
          <cell r="B28">
            <v>25.7</v>
          </cell>
          <cell r="C28">
            <v>29.8</v>
          </cell>
          <cell r="D28">
            <v>22.9</v>
          </cell>
          <cell r="E28">
            <v>81.291666666666671</v>
          </cell>
          <cell r="F28">
            <v>94</v>
          </cell>
          <cell r="G28">
            <v>60</v>
          </cell>
          <cell r="H28">
            <v>5.7600000000000007</v>
          </cell>
          <cell r="J28">
            <v>15.120000000000001</v>
          </cell>
          <cell r="K28">
            <v>0.2</v>
          </cell>
        </row>
        <row r="29">
          <cell r="B29">
            <v>25.916666666666668</v>
          </cell>
          <cell r="C29">
            <v>32.9</v>
          </cell>
          <cell r="D29">
            <v>20.5</v>
          </cell>
          <cell r="E29">
            <v>67.458333333333329</v>
          </cell>
          <cell r="F29">
            <v>85</v>
          </cell>
          <cell r="G29">
            <v>45</v>
          </cell>
          <cell r="H29">
            <v>9.3600000000000012</v>
          </cell>
          <cell r="J29">
            <v>25.92</v>
          </cell>
          <cell r="K29">
            <v>0</v>
          </cell>
        </row>
        <row r="30">
          <cell r="B30">
            <v>26.604166666666671</v>
          </cell>
          <cell r="C30">
            <v>33.9</v>
          </cell>
          <cell r="D30">
            <v>20.5</v>
          </cell>
          <cell r="E30">
            <v>63.583333333333336</v>
          </cell>
          <cell r="F30">
            <v>82</v>
          </cell>
          <cell r="G30">
            <v>40</v>
          </cell>
          <cell r="H30">
            <v>10.08</v>
          </cell>
          <cell r="J30">
            <v>29.880000000000003</v>
          </cell>
          <cell r="K30">
            <v>0</v>
          </cell>
        </row>
        <row r="31">
          <cell r="B31">
            <v>27.633333333333336</v>
          </cell>
          <cell r="C31">
            <v>34.799999999999997</v>
          </cell>
          <cell r="D31">
            <v>23.1</v>
          </cell>
          <cell r="E31">
            <v>62.125</v>
          </cell>
          <cell r="F31">
            <v>81</v>
          </cell>
          <cell r="G31">
            <v>34</v>
          </cell>
          <cell r="H31">
            <v>13.32</v>
          </cell>
          <cell r="J31">
            <v>30.96</v>
          </cell>
          <cell r="K31">
            <v>0</v>
          </cell>
        </row>
        <row r="32">
          <cell r="B32">
            <v>28.837500000000002</v>
          </cell>
          <cell r="C32">
            <v>35.799999999999997</v>
          </cell>
          <cell r="D32">
            <v>21.6</v>
          </cell>
          <cell r="E32">
            <v>59.833333333333336</v>
          </cell>
          <cell r="F32">
            <v>94</v>
          </cell>
          <cell r="G32">
            <v>32</v>
          </cell>
          <cell r="H32">
            <v>12.24</v>
          </cell>
          <cell r="J32">
            <v>54.36</v>
          </cell>
          <cell r="K32">
            <v>21.8</v>
          </cell>
        </row>
        <row r="33">
          <cell r="B33">
            <v>26.066666666666666</v>
          </cell>
          <cell r="C33">
            <v>34.4</v>
          </cell>
          <cell r="D33">
            <v>21.3</v>
          </cell>
          <cell r="E33">
            <v>81</v>
          </cell>
          <cell r="F33">
            <v>95</v>
          </cell>
          <cell r="G33">
            <v>47</v>
          </cell>
          <cell r="H33">
            <v>10.8</v>
          </cell>
          <cell r="J33">
            <v>48.24</v>
          </cell>
          <cell r="K33">
            <v>35.4</v>
          </cell>
        </row>
        <row r="34">
          <cell r="B34">
            <v>27.074999999999999</v>
          </cell>
          <cell r="C34">
            <v>36.5</v>
          </cell>
          <cell r="D34">
            <v>23.2</v>
          </cell>
          <cell r="E34">
            <v>75.5</v>
          </cell>
          <cell r="F34">
            <v>93</v>
          </cell>
          <cell r="G34">
            <v>34</v>
          </cell>
          <cell r="H34">
            <v>17.28</v>
          </cell>
          <cell r="J34">
            <v>42.480000000000004</v>
          </cell>
          <cell r="K34">
            <v>15.200000000000001</v>
          </cell>
        </row>
      </sheetData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BelaVista_2023 (RETIR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>
        <row r="5">
          <cell r="B5" t="str">
            <v>*</v>
          </cell>
        </row>
      </sheetData>
      <sheetData sheetId="11"/>
      <sheetData sheetId="1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Brasilândia_2023 (DEP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>
        <row r="5">
          <cell r="B5" t="str">
            <v>*</v>
          </cell>
        </row>
      </sheetData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24.437499999999996</v>
          </cell>
          <cell r="C5">
            <v>28.9</v>
          </cell>
          <cell r="D5">
            <v>21.6</v>
          </cell>
          <cell r="E5">
            <v>83.25</v>
          </cell>
          <cell r="F5">
            <v>98</v>
          </cell>
          <cell r="G5">
            <v>62</v>
          </cell>
          <cell r="H5">
            <v>15.48</v>
          </cell>
          <cell r="J5">
            <v>30.6</v>
          </cell>
          <cell r="K5">
            <v>0.8</v>
          </cell>
        </row>
        <row r="6">
          <cell r="B6">
            <v>26.291666666666668</v>
          </cell>
          <cell r="C6">
            <v>32.9</v>
          </cell>
          <cell r="D6">
            <v>20.8</v>
          </cell>
          <cell r="E6">
            <v>73.041666666666671</v>
          </cell>
          <cell r="F6">
            <v>98</v>
          </cell>
          <cell r="G6">
            <v>47</v>
          </cell>
          <cell r="H6">
            <v>19.8</v>
          </cell>
          <cell r="J6">
            <v>50.76</v>
          </cell>
          <cell r="K6">
            <v>0.2</v>
          </cell>
        </row>
        <row r="7">
          <cell r="B7">
            <v>21.382608695652173</v>
          </cell>
          <cell r="C7">
            <v>28.6</v>
          </cell>
          <cell r="D7">
            <v>16.3</v>
          </cell>
          <cell r="E7">
            <v>83.130434782608702</v>
          </cell>
          <cell r="F7">
            <v>99</v>
          </cell>
          <cell r="G7">
            <v>53</v>
          </cell>
          <cell r="H7">
            <v>23.759999999999998</v>
          </cell>
          <cell r="J7">
            <v>50.04</v>
          </cell>
          <cell r="K7">
            <v>5.4</v>
          </cell>
        </row>
        <row r="8">
          <cell r="B8">
            <v>15.795833333333334</v>
          </cell>
          <cell r="C8">
            <v>23</v>
          </cell>
          <cell r="D8">
            <v>11</v>
          </cell>
          <cell r="E8">
            <v>69.333333333333329</v>
          </cell>
          <cell r="F8">
            <v>94</v>
          </cell>
          <cell r="G8">
            <v>42</v>
          </cell>
          <cell r="H8">
            <v>16.920000000000002</v>
          </cell>
          <cell r="J8">
            <v>34.200000000000003</v>
          </cell>
          <cell r="K8">
            <v>0</v>
          </cell>
        </row>
        <row r="9">
          <cell r="B9">
            <v>19.233333333333334</v>
          </cell>
          <cell r="C9">
            <v>29.8</v>
          </cell>
          <cell r="D9">
            <v>11.6</v>
          </cell>
          <cell r="E9">
            <v>60.208333333333336</v>
          </cell>
          <cell r="F9">
            <v>88</v>
          </cell>
          <cell r="G9">
            <v>24</v>
          </cell>
          <cell r="H9">
            <v>17.64</v>
          </cell>
          <cell r="J9">
            <v>31.319999999999997</v>
          </cell>
          <cell r="K9">
            <v>0</v>
          </cell>
        </row>
        <row r="10">
          <cell r="B10">
            <v>25.604166666666668</v>
          </cell>
          <cell r="C10">
            <v>34.5</v>
          </cell>
          <cell r="D10">
            <v>19.2</v>
          </cell>
          <cell r="E10">
            <v>39.75</v>
          </cell>
          <cell r="F10">
            <v>52</v>
          </cell>
          <cell r="G10">
            <v>23</v>
          </cell>
          <cell r="H10">
            <v>15.840000000000002</v>
          </cell>
          <cell r="J10">
            <v>32.4</v>
          </cell>
          <cell r="K10">
            <v>0</v>
          </cell>
        </row>
        <row r="11">
          <cell r="B11">
            <v>26.762500000000003</v>
          </cell>
          <cell r="C11">
            <v>35.5</v>
          </cell>
          <cell r="D11">
            <v>20.100000000000001</v>
          </cell>
          <cell r="E11">
            <v>42.291666666666664</v>
          </cell>
          <cell r="F11">
            <v>57</v>
          </cell>
          <cell r="G11">
            <v>25</v>
          </cell>
          <cell r="H11">
            <v>21.6</v>
          </cell>
          <cell r="J11">
            <v>39.96</v>
          </cell>
          <cell r="K11">
            <v>0</v>
          </cell>
        </row>
        <row r="12">
          <cell r="B12">
            <v>28.317391304347829</v>
          </cell>
          <cell r="C12">
            <v>37.1</v>
          </cell>
          <cell r="D12">
            <v>21.5</v>
          </cell>
          <cell r="E12">
            <v>50.478260869565219</v>
          </cell>
          <cell r="F12">
            <v>65</v>
          </cell>
          <cell r="G12">
            <v>34</v>
          </cell>
          <cell r="H12">
            <v>16.2</v>
          </cell>
          <cell r="J12">
            <v>38.159999999999997</v>
          </cell>
          <cell r="K12">
            <v>0</v>
          </cell>
        </row>
        <row r="13">
          <cell r="B13">
            <v>26.254166666666666</v>
          </cell>
          <cell r="C13">
            <v>31.5</v>
          </cell>
          <cell r="D13">
            <v>21.4</v>
          </cell>
          <cell r="E13">
            <v>65.625</v>
          </cell>
          <cell r="F13">
            <v>95</v>
          </cell>
          <cell r="G13">
            <v>49</v>
          </cell>
          <cell r="H13">
            <v>33.119999999999997</v>
          </cell>
          <cell r="J13">
            <v>49.680000000000007</v>
          </cell>
          <cell r="K13">
            <v>0.6</v>
          </cell>
        </row>
        <row r="14">
          <cell r="B14">
            <v>26.250000000000004</v>
          </cell>
          <cell r="C14">
            <v>35.1</v>
          </cell>
          <cell r="D14">
            <v>21</v>
          </cell>
          <cell r="E14">
            <v>69.541666666666671</v>
          </cell>
          <cell r="F14">
            <v>93</v>
          </cell>
          <cell r="G14">
            <v>39</v>
          </cell>
          <cell r="H14">
            <v>28.8</v>
          </cell>
          <cell r="J14">
            <v>47.88</v>
          </cell>
          <cell r="K14">
            <v>6</v>
          </cell>
        </row>
        <row r="15">
          <cell r="B15">
            <v>30.082608695652173</v>
          </cell>
          <cell r="C15">
            <v>37.200000000000003</v>
          </cell>
          <cell r="D15">
            <v>23</v>
          </cell>
          <cell r="E15">
            <v>56.222222222222221</v>
          </cell>
          <cell r="F15">
            <v>78</v>
          </cell>
          <cell r="G15">
            <v>25</v>
          </cell>
          <cell r="H15">
            <v>27.720000000000002</v>
          </cell>
          <cell r="J15">
            <v>53.28</v>
          </cell>
          <cell r="K15">
            <v>0</v>
          </cell>
        </row>
        <row r="16">
          <cell r="B16">
            <v>32.325000000000003</v>
          </cell>
          <cell r="C16">
            <v>38.1</v>
          </cell>
          <cell r="D16">
            <v>28</v>
          </cell>
          <cell r="E16">
            <v>44.166666666666664</v>
          </cell>
          <cell r="F16">
            <v>55</v>
          </cell>
          <cell r="G16">
            <v>31</v>
          </cell>
          <cell r="H16">
            <v>24.48</v>
          </cell>
          <cell r="J16">
            <v>56.88</v>
          </cell>
          <cell r="K16">
            <v>0</v>
          </cell>
        </row>
        <row r="17">
          <cell r="B17">
            <v>29.704166666666666</v>
          </cell>
          <cell r="C17">
            <v>34.1</v>
          </cell>
          <cell r="D17">
            <v>23.6</v>
          </cell>
          <cell r="E17">
            <v>55.583333333333336</v>
          </cell>
          <cell r="F17">
            <v>94</v>
          </cell>
          <cell r="G17">
            <v>42</v>
          </cell>
          <cell r="H17">
            <v>23.400000000000002</v>
          </cell>
          <cell r="J17">
            <v>54.72</v>
          </cell>
          <cell r="K17">
            <v>0.8</v>
          </cell>
        </row>
        <row r="18">
          <cell r="B18">
            <v>24.425000000000001</v>
          </cell>
          <cell r="C18">
            <v>29.5</v>
          </cell>
          <cell r="D18">
            <v>20.9</v>
          </cell>
          <cell r="E18">
            <v>83.541666666666671</v>
          </cell>
          <cell r="F18">
            <v>96</v>
          </cell>
          <cell r="G18">
            <v>56</v>
          </cell>
          <cell r="H18">
            <v>25.92</v>
          </cell>
          <cell r="J18">
            <v>41.4</v>
          </cell>
          <cell r="K18">
            <v>0.2</v>
          </cell>
        </row>
        <row r="19">
          <cell r="B19">
            <v>27.824999999999999</v>
          </cell>
          <cell r="C19">
            <v>35.4</v>
          </cell>
          <cell r="D19">
            <v>20.3</v>
          </cell>
          <cell r="E19">
            <v>65.333333333333329</v>
          </cell>
          <cell r="F19">
            <v>97</v>
          </cell>
          <cell r="G19">
            <v>38</v>
          </cell>
          <cell r="H19">
            <v>23.400000000000002</v>
          </cell>
          <cell r="J19">
            <v>51.12</v>
          </cell>
          <cell r="K19">
            <v>0.2</v>
          </cell>
        </row>
        <row r="20">
          <cell r="B20">
            <v>31.954166666666666</v>
          </cell>
          <cell r="C20">
            <v>36.5</v>
          </cell>
          <cell r="D20">
            <v>28.8</v>
          </cell>
          <cell r="E20">
            <v>41.333333333333336</v>
          </cell>
          <cell r="F20">
            <v>51</v>
          </cell>
          <cell r="G20">
            <v>28</v>
          </cell>
          <cell r="H20">
            <v>23.040000000000003</v>
          </cell>
          <cell r="J20">
            <v>52.56</v>
          </cell>
          <cell r="K20">
            <v>0</v>
          </cell>
        </row>
        <row r="21">
          <cell r="B21">
            <v>32.450000000000003</v>
          </cell>
          <cell r="C21">
            <v>37</v>
          </cell>
          <cell r="D21">
            <v>29.5</v>
          </cell>
          <cell r="E21">
            <v>41.083333333333336</v>
          </cell>
          <cell r="F21">
            <v>51</v>
          </cell>
          <cell r="G21">
            <v>31</v>
          </cell>
          <cell r="H21">
            <v>26.28</v>
          </cell>
          <cell r="J21">
            <v>54.72</v>
          </cell>
          <cell r="K21">
            <v>0</v>
          </cell>
        </row>
        <row r="22">
          <cell r="B22">
            <v>30.821739130434786</v>
          </cell>
          <cell r="C22">
            <v>37.1</v>
          </cell>
          <cell r="D22">
            <v>25.5</v>
          </cell>
          <cell r="E22">
            <v>46.695652173913047</v>
          </cell>
          <cell r="F22">
            <v>72</v>
          </cell>
          <cell r="G22">
            <v>32</v>
          </cell>
          <cell r="H22">
            <v>31.680000000000003</v>
          </cell>
          <cell r="J22">
            <v>70.2</v>
          </cell>
          <cell r="K22">
            <v>0</v>
          </cell>
        </row>
        <row r="23">
          <cell r="B23">
            <v>26.029166666666665</v>
          </cell>
          <cell r="C23">
            <v>33.299999999999997</v>
          </cell>
          <cell r="D23">
            <v>22.3</v>
          </cell>
          <cell r="E23">
            <v>77.291666666666671</v>
          </cell>
          <cell r="F23">
            <v>92</v>
          </cell>
          <cell r="G23">
            <v>52</v>
          </cell>
          <cell r="H23">
            <v>16.559999999999999</v>
          </cell>
          <cell r="J23">
            <v>26.28</v>
          </cell>
          <cell r="K23">
            <v>0</v>
          </cell>
        </row>
        <row r="24">
          <cell r="B24">
            <v>24.887500000000006</v>
          </cell>
          <cell r="C24">
            <v>29.6</v>
          </cell>
          <cell r="D24">
            <v>21.9</v>
          </cell>
          <cell r="E24">
            <v>83.041666666666671</v>
          </cell>
          <cell r="F24">
            <v>97</v>
          </cell>
          <cell r="G24">
            <v>56</v>
          </cell>
          <cell r="H24">
            <v>20.52</v>
          </cell>
          <cell r="J24">
            <v>37.440000000000005</v>
          </cell>
          <cell r="K24">
            <v>0</v>
          </cell>
        </row>
        <row r="25">
          <cell r="B25">
            <v>26.320833333333329</v>
          </cell>
          <cell r="C25">
            <v>34</v>
          </cell>
          <cell r="D25">
            <v>20.6</v>
          </cell>
          <cell r="E25">
            <v>74.125</v>
          </cell>
          <cell r="F25">
            <v>98</v>
          </cell>
          <cell r="G25">
            <v>41</v>
          </cell>
          <cell r="H25">
            <v>18</v>
          </cell>
          <cell r="J25">
            <v>42.12</v>
          </cell>
          <cell r="K25">
            <v>0</v>
          </cell>
        </row>
        <row r="26">
          <cell r="B26">
            <v>29.487499999999997</v>
          </cell>
          <cell r="C26">
            <v>35.200000000000003</v>
          </cell>
          <cell r="D26">
            <v>23.3</v>
          </cell>
          <cell r="E26">
            <v>55.5</v>
          </cell>
          <cell r="F26">
            <v>77</v>
          </cell>
          <cell r="G26">
            <v>38</v>
          </cell>
          <cell r="H26">
            <v>20.88</v>
          </cell>
          <cell r="J26">
            <v>48.96</v>
          </cell>
          <cell r="K26">
            <v>0</v>
          </cell>
        </row>
        <row r="27">
          <cell r="B27">
            <v>24.329166666666669</v>
          </cell>
          <cell r="C27">
            <v>30.2</v>
          </cell>
          <cell r="D27">
            <v>20.399999999999999</v>
          </cell>
          <cell r="E27">
            <v>83.875</v>
          </cell>
          <cell r="F27">
            <v>98</v>
          </cell>
          <cell r="G27">
            <v>53</v>
          </cell>
          <cell r="H27">
            <v>19.8</v>
          </cell>
          <cell r="J27">
            <v>34.200000000000003</v>
          </cell>
          <cell r="K27">
            <v>14.800000000000002</v>
          </cell>
        </row>
        <row r="28">
          <cell r="B28">
            <v>21.659090909090907</v>
          </cell>
          <cell r="C28">
            <v>24.7</v>
          </cell>
          <cell r="D28">
            <v>20.6</v>
          </cell>
          <cell r="E28">
            <v>95.727272727272734</v>
          </cell>
          <cell r="F28">
            <v>99</v>
          </cell>
          <cell r="G28">
            <v>82</v>
          </cell>
          <cell r="H28">
            <v>16.559999999999999</v>
          </cell>
          <cell r="J28">
            <v>29.16</v>
          </cell>
          <cell r="K28">
            <v>2.2000000000000002</v>
          </cell>
        </row>
        <row r="29">
          <cell r="B29">
            <v>20.287500000000001</v>
          </cell>
          <cell r="C29">
            <v>21.9</v>
          </cell>
          <cell r="D29">
            <v>19.399999999999999</v>
          </cell>
          <cell r="E29">
            <v>98.791666666666671</v>
          </cell>
          <cell r="F29">
            <v>99</v>
          </cell>
          <cell r="G29">
            <v>97</v>
          </cell>
          <cell r="H29">
            <v>21.6</v>
          </cell>
          <cell r="J29">
            <v>36</v>
          </cell>
          <cell r="K29">
            <v>9.4</v>
          </cell>
        </row>
        <row r="30">
          <cell r="B30">
            <v>20.495833333333334</v>
          </cell>
          <cell r="C30">
            <v>23.5</v>
          </cell>
          <cell r="D30">
            <v>18.7</v>
          </cell>
          <cell r="E30">
            <v>94.958333333333329</v>
          </cell>
          <cell r="F30">
            <v>99</v>
          </cell>
          <cell r="G30">
            <v>84</v>
          </cell>
          <cell r="H30">
            <v>16.920000000000002</v>
          </cell>
          <cell r="J30">
            <v>35.28</v>
          </cell>
          <cell r="K30">
            <v>5</v>
          </cell>
        </row>
        <row r="31">
          <cell r="B31">
            <v>22.569565217391311</v>
          </cell>
          <cell r="C31">
            <v>29</v>
          </cell>
          <cell r="D31">
            <v>20.100000000000001</v>
          </cell>
          <cell r="E31">
            <v>91.521739130434781</v>
          </cell>
          <cell r="F31">
            <v>99</v>
          </cell>
          <cell r="G31">
            <v>69</v>
          </cell>
          <cell r="H31">
            <v>16.920000000000002</v>
          </cell>
          <cell r="J31">
            <v>35.28</v>
          </cell>
          <cell r="K31">
            <v>9.4</v>
          </cell>
        </row>
        <row r="32">
          <cell r="B32">
            <v>22.708333333333329</v>
          </cell>
          <cell r="C32">
            <v>30</v>
          </cell>
          <cell r="D32">
            <v>20.399999999999999</v>
          </cell>
          <cell r="E32">
            <v>93.416666666666671</v>
          </cell>
          <cell r="F32">
            <v>99</v>
          </cell>
          <cell r="G32">
            <v>66</v>
          </cell>
          <cell r="H32">
            <v>13.32</v>
          </cell>
          <cell r="J32">
            <v>30.96</v>
          </cell>
          <cell r="K32">
            <v>37.800000000000004</v>
          </cell>
        </row>
        <row r="33">
          <cell r="B33">
            <v>26.929166666666664</v>
          </cell>
          <cell r="C33">
            <v>33.700000000000003</v>
          </cell>
          <cell r="D33">
            <v>20.9</v>
          </cell>
          <cell r="E33">
            <v>76.166666666666671</v>
          </cell>
          <cell r="F33">
            <v>99</v>
          </cell>
          <cell r="G33">
            <v>50</v>
          </cell>
          <cell r="H33">
            <v>18.720000000000002</v>
          </cell>
          <cell r="J33">
            <v>43.2</v>
          </cell>
          <cell r="K33">
            <v>0.4</v>
          </cell>
        </row>
        <row r="34">
          <cell r="B34">
            <v>26.362500000000001</v>
          </cell>
          <cell r="C34">
            <v>34.1</v>
          </cell>
          <cell r="D34">
            <v>20.8</v>
          </cell>
          <cell r="E34">
            <v>74.708333333333329</v>
          </cell>
          <cell r="F34">
            <v>98</v>
          </cell>
          <cell r="G34">
            <v>46</v>
          </cell>
          <cell r="H34">
            <v>20.16</v>
          </cell>
          <cell r="J34">
            <v>36.36</v>
          </cell>
          <cell r="K34">
            <v>8.6</v>
          </cell>
        </row>
      </sheetData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Bandeirante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23.55</v>
          </cell>
          <cell r="C5">
            <v>27.5</v>
          </cell>
          <cell r="D5">
            <v>19.399999999999999</v>
          </cell>
          <cell r="E5">
            <v>84.75</v>
          </cell>
          <cell r="F5">
            <v>100</v>
          </cell>
          <cell r="G5">
            <v>61</v>
          </cell>
          <cell r="H5">
            <v>22.32</v>
          </cell>
          <cell r="J5">
            <v>48.96</v>
          </cell>
          <cell r="K5">
            <v>33.200000000000003</v>
          </cell>
        </row>
        <row r="6">
          <cell r="B6">
            <v>26.795833333333331</v>
          </cell>
          <cell r="C6">
            <v>35.1</v>
          </cell>
          <cell r="D6">
            <v>20.5</v>
          </cell>
          <cell r="E6">
            <v>69.958333333333329</v>
          </cell>
          <cell r="F6">
            <v>99</v>
          </cell>
          <cell r="G6">
            <v>39</v>
          </cell>
          <cell r="H6">
            <v>16.2</v>
          </cell>
          <cell r="J6">
            <v>35.28</v>
          </cell>
          <cell r="K6">
            <v>0.2</v>
          </cell>
        </row>
        <row r="7">
          <cell r="B7">
            <v>27.833333333333339</v>
          </cell>
          <cell r="C7">
            <v>33.200000000000003</v>
          </cell>
          <cell r="D7">
            <v>23.1</v>
          </cell>
          <cell r="E7">
            <v>63.375</v>
          </cell>
          <cell r="F7">
            <v>76</v>
          </cell>
          <cell r="G7">
            <v>46</v>
          </cell>
          <cell r="H7">
            <v>22.68</v>
          </cell>
          <cell r="J7">
            <v>46.440000000000005</v>
          </cell>
          <cell r="K7">
            <v>0</v>
          </cell>
        </row>
        <row r="8">
          <cell r="B8">
            <v>20.687500000000004</v>
          </cell>
          <cell r="C8">
            <v>28.8</v>
          </cell>
          <cell r="D8">
            <v>13.9</v>
          </cell>
          <cell r="E8">
            <v>59.375</v>
          </cell>
          <cell r="F8">
            <v>94</v>
          </cell>
          <cell r="G8">
            <v>16</v>
          </cell>
          <cell r="H8">
            <v>18.720000000000002</v>
          </cell>
          <cell r="J8">
            <v>34.92</v>
          </cell>
          <cell r="K8">
            <v>0</v>
          </cell>
        </row>
        <row r="9">
          <cell r="B9">
            <v>20.358333333333331</v>
          </cell>
          <cell r="C9">
            <v>32.299999999999997</v>
          </cell>
          <cell r="D9">
            <v>10.199999999999999</v>
          </cell>
          <cell r="E9">
            <v>55.458333333333336</v>
          </cell>
          <cell r="F9">
            <v>93</v>
          </cell>
          <cell r="G9">
            <v>18</v>
          </cell>
          <cell r="H9">
            <v>16.559999999999999</v>
          </cell>
          <cell r="J9">
            <v>29.880000000000003</v>
          </cell>
          <cell r="K9">
            <v>0</v>
          </cell>
        </row>
        <row r="10">
          <cell r="B10">
            <v>24.095833333333335</v>
          </cell>
          <cell r="C10">
            <v>36.4</v>
          </cell>
          <cell r="D10">
            <v>13.8</v>
          </cell>
          <cell r="E10">
            <v>47.708333333333336</v>
          </cell>
          <cell r="F10">
            <v>81</v>
          </cell>
          <cell r="G10">
            <v>17</v>
          </cell>
          <cell r="H10">
            <v>23.400000000000002</v>
          </cell>
          <cell r="J10">
            <v>37.800000000000004</v>
          </cell>
          <cell r="K10">
            <v>0</v>
          </cell>
        </row>
        <row r="11">
          <cell r="B11">
            <v>26.116666666666664</v>
          </cell>
          <cell r="C11">
            <v>37.799999999999997</v>
          </cell>
          <cell r="D11">
            <v>14.5</v>
          </cell>
          <cell r="E11">
            <v>50.375</v>
          </cell>
          <cell r="F11">
            <v>90</v>
          </cell>
          <cell r="G11">
            <v>20</v>
          </cell>
          <cell r="H11">
            <v>22.68</v>
          </cell>
          <cell r="J11">
            <v>34.92</v>
          </cell>
          <cell r="K11">
            <v>0</v>
          </cell>
        </row>
        <row r="12">
          <cell r="B12">
            <v>27.595833333333335</v>
          </cell>
          <cell r="C12">
            <v>37.6</v>
          </cell>
          <cell r="D12">
            <v>21.8</v>
          </cell>
          <cell r="E12">
            <v>60.375</v>
          </cell>
          <cell r="F12">
            <v>89</v>
          </cell>
          <cell r="G12">
            <v>36</v>
          </cell>
          <cell r="H12">
            <v>28.8</v>
          </cell>
          <cell r="J12">
            <v>64.08</v>
          </cell>
          <cell r="K12">
            <v>17</v>
          </cell>
        </row>
        <row r="13">
          <cell r="B13">
            <v>26.783333333333335</v>
          </cell>
          <cell r="C13">
            <v>36</v>
          </cell>
          <cell r="D13">
            <v>21.6</v>
          </cell>
          <cell r="E13">
            <v>67.333333333333329</v>
          </cell>
          <cell r="F13">
            <v>88</v>
          </cell>
          <cell r="G13">
            <v>39</v>
          </cell>
          <cell r="H13">
            <v>32.04</v>
          </cell>
          <cell r="J13">
            <v>52.2</v>
          </cell>
          <cell r="K13">
            <v>7.8</v>
          </cell>
        </row>
        <row r="14">
          <cell r="B14">
            <v>27.429166666666671</v>
          </cell>
          <cell r="C14">
            <v>36.5</v>
          </cell>
          <cell r="D14">
            <v>21.3</v>
          </cell>
          <cell r="E14">
            <v>68.416666666666671</v>
          </cell>
          <cell r="F14">
            <v>96</v>
          </cell>
          <cell r="G14">
            <v>32</v>
          </cell>
          <cell r="H14">
            <v>26.64</v>
          </cell>
          <cell r="J14">
            <v>46.080000000000005</v>
          </cell>
          <cell r="K14">
            <v>0</v>
          </cell>
        </row>
        <row r="15">
          <cell r="B15">
            <v>29.995833333333334</v>
          </cell>
          <cell r="C15">
            <v>37</v>
          </cell>
          <cell r="D15">
            <v>23.3</v>
          </cell>
          <cell r="E15">
            <v>48.958333333333336</v>
          </cell>
          <cell r="F15">
            <v>75</v>
          </cell>
          <cell r="G15">
            <v>27</v>
          </cell>
          <cell r="H15">
            <v>23.040000000000003</v>
          </cell>
          <cell r="J15">
            <v>45.72</v>
          </cell>
          <cell r="K15">
            <v>0</v>
          </cell>
        </row>
        <row r="16">
          <cell r="B16">
            <v>31.183333333333334</v>
          </cell>
          <cell r="C16">
            <v>37.700000000000003</v>
          </cell>
          <cell r="D16">
            <v>25.3</v>
          </cell>
          <cell r="E16">
            <v>45.25</v>
          </cell>
          <cell r="F16">
            <v>60</v>
          </cell>
          <cell r="G16">
            <v>32</v>
          </cell>
          <cell r="H16">
            <v>21.96</v>
          </cell>
          <cell r="J16">
            <v>45.72</v>
          </cell>
          <cell r="K16">
            <v>0</v>
          </cell>
        </row>
        <row r="17">
          <cell r="B17">
            <v>29.516666666666669</v>
          </cell>
          <cell r="C17">
            <v>36.299999999999997</v>
          </cell>
          <cell r="D17">
            <v>23.5</v>
          </cell>
          <cell r="E17">
            <v>56.333333333333336</v>
          </cell>
          <cell r="F17">
            <v>88</v>
          </cell>
          <cell r="G17">
            <v>37</v>
          </cell>
          <cell r="H17">
            <v>29.16</v>
          </cell>
          <cell r="J17">
            <v>59.760000000000005</v>
          </cell>
          <cell r="K17">
            <v>0.4</v>
          </cell>
        </row>
        <row r="18">
          <cell r="B18">
            <v>28.925000000000001</v>
          </cell>
          <cell r="C18">
            <v>36.9</v>
          </cell>
          <cell r="D18">
            <v>23.8</v>
          </cell>
          <cell r="E18">
            <v>58.708333333333336</v>
          </cell>
          <cell r="F18">
            <v>82</v>
          </cell>
          <cell r="G18">
            <v>35</v>
          </cell>
          <cell r="H18">
            <v>35.64</v>
          </cell>
          <cell r="J18">
            <v>53.28</v>
          </cell>
          <cell r="K18">
            <v>2.8000000000000007</v>
          </cell>
        </row>
        <row r="19">
          <cell r="B19">
            <v>28.925000000000001</v>
          </cell>
          <cell r="C19">
            <v>36.6</v>
          </cell>
          <cell r="D19">
            <v>22.6</v>
          </cell>
          <cell r="E19">
            <v>57.5</v>
          </cell>
          <cell r="F19">
            <v>87</v>
          </cell>
          <cell r="G19">
            <v>27</v>
          </cell>
          <cell r="H19">
            <v>27</v>
          </cell>
          <cell r="J19">
            <v>52.92</v>
          </cell>
          <cell r="K19">
            <v>0</v>
          </cell>
        </row>
        <row r="20">
          <cell r="B20">
            <v>30.475000000000005</v>
          </cell>
          <cell r="C20">
            <v>36.6</v>
          </cell>
          <cell r="D20">
            <v>25.7</v>
          </cell>
          <cell r="E20">
            <v>47.041666666666664</v>
          </cell>
          <cell r="F20">
            <v>63</v>
          </cell>
          <cell r="G20">
            <v>28</v>
          </cell>
          <cell r="H20">
            <v>27.36</v>
          </cell>
          <cell r="J20">
            <v>51.84</v>
          </cell>
          <cell r="K20">
            <v>0</v>
          </cell>
        </row>
        <row r="21">
          <cell r="B21">
            <v>31.020833333333332</v>
          </cell>
          <cell r="C21">
            <v>36.799999999999997</v>
          </cell>
          <cell r="D21">
            <v>25.8</v>
          </cell>
          <cell r="E21">
            <v>49.916666666666664</v>
          </cell>
          <cell r="F21">
            <v>68</v>
          </cell>
          <cell r="G21">
            <v>35</v>
          </cell>
          <cell r="H21">
            <v>25.56</v>
          </cell>
          <cell r="J21">
            <v>46.800000000000004</v>
          </cell>
          <cell r="K21">
            <v>0</v>
          </cell>
        </row>
        <row r="22">
          <cell r="B22">
            <v>30.458333333333339</v>
          </cell>
          <cell r="C22">
            <v>36</v>
          </cell>
          <cell r="D22">
            <v>25.2</v>
          </cell>
          <cell r="E22">
            <v>53.166666666666664</v>
          </cell>
          <cell r="F22">
            <v>77</v>
          </cell>
          <cell r="G22">
            <v>37</v>
          </cell>
          <cell r="H22">
            <v>32.76</v>
          </cell>
          <cell r="J22">
            <v>55.800000000000004</v>
          </cell>
          <cell r="K22">
            <v>0</v>
          </cell>
        </row>
        <row r="23">
          <cell r="B23">
            <v>29.229166666666675</v>
          </cell>
          <cell r="C23">
            <v>35.799999999999997</v>
          </cell>
          <cell r="D23">
            <v>20.5</v>
          </cell>
          <cell r="E23">
            <v>60.166666666666664</v>
          </cell>
          <cell r="F23">
            <v>98</v>
          </cell>
          <cell r="G23">
            <v>41</v>
          </cell>
          <cell r="H23">
            <v>25.92</v>
          </cell>
          <cell r="J23">
            <v>64.44</v>
          </cell>
          <cell r="K23">
            <v>30</v>
          </cell>
        </row>
        <row r="24">
          <cell r="B24">
            <v>23.645833333333332</v>
          </cell>
          <cell r="C24">
            <v>29.4</v>
          </cell>
          <cell r="D24">
            <v>20.9</v>
          </cell>
          <cell r="E24">
            <v>85.541666666666671</v>
          </cell>
          <cell r="F24">
            <v>100</v>
          </cell>
          <cell r="G24">
            <v>58</v>
          </cell>
          <cell r="H24">
            <v>30.6</v>
          </cell>
          <cell r="J24">
            <v>45.72</v>
          </cell>
          <cell r="K24">
            <v>15.799999999999997</v>
          </cell>
        </row>
        <row r="25">
          <cell r="B25">
            <v>25.995833333333326</v>
          </cell>
          <cell r="C25">
            <v>32.700000000000003</v>
          </cell>
          <cell r="D25">
            <v>21.9</v>
          </cell>
          <cell r="E25">
            <v>78.166666666666671</v>
          </cell>
          <cell r="F25">
            <v>97</v>
          </cell>
          <cell r="G25">
            <v>50</v>
          </cell>
          <cell r="H25">
            <v>26.64</v>
          </cell>
          <cell r="J25">
            <v>45.72</v>
          </cell>
          <cell r="K25">
            <v>0</v>
          </cell>
        </row>
        <row r="26">
          <cell r="B26">
            <v>26.337499999999995</v>
          </cell>
          <cell r="C26">
            <v>33.299999999999997</v>
          </cell>
          <cell r="D26">
            <v>22.7</v>
          </cell>
          <cell r="E26">
            <v>74.791666666666671</v>
          </cell>
          <cell r="F26">
            <v>93</v>
          </cell>
          <cell r="G26">
            <v>51</v>
          </cell>
          <cell r="H26">
            <v>27.36</v>
          </cell>
          <cell r="J26">
            <v>42.84</v>
          </cell>
          <cell r="K26">
            <v>2</v>
          </cell>
        </row>
        <row r="27">
          <cell r="B27">
            <v>25.091666666666669</v>
          </cell>
          <cell r="C27">
            <v>30.3</v>
          </cell>
          <cell r="D27">
            <v>22</v>
          </cell>
          <cell r="E27">
            <v>86.5</v>
          </cell>
          <cell r="F27">
            <v>100</v>
          </cell>
          <cell r="G27">
            <v>65</v>
          </cell>
          <cell r="H27">
            <v>20.16</v>
          </cell>
          <cell r="J27">
            <v>55.800000000000004</v>
          </cell>
          <cell r="K27">
            <v>27.8</v>
          </cell>
        </row>
        <row r="28">
          <cell r="B28">
            <v>24.187500000000004</v>
          </cell>
          <cell r="C28">
            <v>29.4</v>
          </cell>
          <cell r="D28">
            <v>21.3</v>
          </cell>
          <cell r="E28">
            <v>85.541666666666671</v>
          </cell>
          <cell r="F28">
            <v>99</v>
          </cell>
          <cell r="G28">
            <v>61</v>
          </cell>
          <cell r="H28">
            <v>20.88</v>
          </cell>
          <cell r="J28">
            <v>35.28</v>
          </cell>
          <cell r="K28">
            <v>0.60000000000000009</v>
          </cell>
        </row>
        <row r="29">
          <cell r="B29">
            <v>25.283333333333331</v>
          </cell>
          <cell r="C29">
            <v>33.4</v>
          </cell>
          <cell r="D29">
            <v>21.7</v>
          </cell>
          <cell r="E29">
            <v>81.708333333333329</v>
          </cell>
          <cell r="F29">
            <v>100</v>
          </cell>
          <cell r="G29">
            <v>44</v>
          </cell>
          <cell r="H29">
            <v>19.8</v>
          </cell>
          <cell r="J29">
            <v>45.72</v>
          </cell>
          <cell r="K29">
            <v>0</v>
          </cell>
        </row>
        <row r="30">
          <cell r="B30">
            <v>22.641666666666666</v>
          </cell>
          <cell r="C30">
            <v>27.9</v>
          </cell>
          <cell r="D30">
            <v>19.7</v>
          </cell>
          <cell r="E30">
            <v>93.791666666666671</v>
          </cell>
          <cell r="F30">
            <v>100</v>
          </cell>
          <cell r="G30">
            <v>73</v>
          </cell>
          <cell r="H30">
            <v>27.720000000000002</v>
          </cell>
          <cell r="J30">
            <v>54.72</v>
          </cell>
          <cell r="K30">
            <v>20.199999999999996</v>
          </cell>
        </row>
        <row r="31">
          <cell r="B31">
            <v>24.912499999999998</v>
          </cell>
          <cell r="C31">
            <v>32</v>
          </cell>
          <cell r="D31">
            <v>20</v>
          </cell>
          <cell r="E31">
            <v>79.333333333333329</v>
          </cell>
          <cell r="F31">
            <v>100</v>
          </cell>
          <cell r="G31">
            <v>48</v>
          </cell>
          <cell r="H31">
            <v>17.64</v>
          </cell>
          <cell r="J31">
            <v>28.44</v>
          </cell>
          <cell r="K31">
            <v>0</v>
          </cell>
        </row>
        <row r="32">
          <cell r="B32">
            <v>25.562499999999996</v>
          </cell>
          <cell r="C32">
            <v>31.5</v>
          </cell>
          <cell r="D32">
            <v>21.6</v>
          </cell>
          <cell r="E32">
            <v>78.916666666666671</v>
          </cell>
          <cell r="F32">
            <v>96</v>
          </cell>
          <cell r="G32">
            <v>51</v>
          </cell>
          <cell r="H32">
            <v>16.920000000000002</v>
          </cell>
          <cell r="J32">
            <v>38.159999999999997</v>
          </cell>
          <cell r="K32">
            <v>2.1999999999999997</v>
          </cell>
        </row>
        <row r="33">
          <cell r="B33">
            <v>26.683333333333337</v>
          </cell>
          <cell r="C33">
            <v>35.4</v>
          </cell>
          <cell r="D33">
            <v>22.7</v>
          </cell>
          <cell r="E33">
            <v>74.541666666666671</v>
          </cell>
          <cell r="F33">
            <v>95</v>
          </cell>
          <cell r="G33">
            <v>42</v>
          </cell>
          <cell r="H33">
            <v>17.64</v>
          </cell>
          <cell r="J33">
            <v>66.239999999999995</v>
          </cell>
          <cell r="K33">
            <v>5.6</v>
          </cell>
        </row>
        <row r="34">
          <cell r="B34">
            <v>25.191666666666666</v>
          </cell>
          <cell r="C34">
            <v>30.3</v>
          </cell>
          <cell r="D34">
            <v>22.1</v>
          </cell>
          <cell r="E34">
            <v>84.291666666666671</v>
          </cell>
          <cell r="F34">
            <v>99</v>
          </cell>
          <cell r="G34">
            <v>60</v>
          </cell>
          <cell r="H34">
            <v>26.64</v>
          </cell>
          <cell r="J34">
            <v>47.519999999999996</v>
          </cell>
          <cell r="K34">
            <v>6.2000000000000011</v>
          </cell>
        </row>
      </sheetData>
      <sheetData sheetId="12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Bataguassu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24.654166666666669</v>
          </cell>
          <cell r="C5">
            <v>30</v>
          </cell>
          <cell r="D5">
            <v>21</v>
          </cell>
          <cell r="E5">
            <v>69.777777777777771</v>
          </cell>
          <cell r="F5">
            <v>100</v>
          </cell>
          <cell r="G5">
            <v>56</v>
          </cell>
          <cell r="H5">
            <v>15.48</v>
          </cell>
          <cell r="J5">
            <v>28.8</v>
          </cell>
          <cell r="K5">
            <v>4.8</v>
          </cell>
        </row>
        <row r="6">
          <cell r="B6">
            <v>26.208333333333339</v>
          </cell>
          <cell r="C6">
            <v>32.5</v>
          </cell>
          <cell r="D6">
            <v>22.1</v>
          </cell>
          <cell r="E6">
            <v>62.166666666666664</v>
          </cell>
          <cell r="F6">
            <v>100</v>
          </cell>
          <cell r="G6">
            <v>50</v>
          </cell>
          <cell r="H6">
            <v>22.68</v>
          </cell>
          <cell r="J6">
            <v>34.92</v>
          </cell>
          <cell r="K6">
            <v>0</v>
          </cell>
        </row>
        <row r="7">
          <cell r="B7">
            <v>27.791666666666671</v>
          </cell>
          <cell r="C7">
            <v>34</v>
          </cell>
          <cell r="D7">
            <v>21.8</v>
          </cell>
          <cell r="E7">
            <v>62.791666666666664</v>
          </cell>
          <cell r="F7">
            <v>76</v>
          </cell>
          <cell r="G7">
            <v>45</v>
          </cell>
          <cell r="H7">
            <v>36.72</v>
          </cell>
          <cell r="J7">
            <v>61.2</v>
          </cell>
          <cell r="K7">
            <v>0.2</v>
          </cell>
        </row>
        <row r="8">
          <cell r="B8">
            <v>19.629166666666663</v>
          </cell>
          <cell r="C8">
            <v>26.5</v>
          </cell>
          <cell r="D8">
            <v>13.5</v>
          </cell>
          <cell r="E8">
            <v>59.227272727272727</v>
          </cell>
          <cell r="F8">
            <v>100</v>
          </cell>
          <cell r="G8">
            <v>24</v>
          </cell>
          <cell r="H8">
            <v>23.040000000000003</v>
          </cell>
          <cell r="J8">
            <v>49.680000000000007</v>
          </cell>
          <cell r="K8">
            <v>0</v>
          </cell>
        </row>
        <row r="9">
          <cell r="B9">
            <v>21.733333333333334</v>
          </cell>
          <cell r="C9">
            <v>30</v>
          </cell>
          <cell r="D9">
            <v>13.3</v>
          </cell>
          <cell r="E9">
            <v>49.25</v>
          </cell>
          <cell r="F9">
            <v>82</v>
          </cell>
          <cell r="G9">
            <v>15</v>
          </cell>
          <cell r="H9">
            <v>11.879999999999999</v>
          </cell>
          <cell r="J9">
            <v>26.28</v>
          </cell>
          <cell r="K9">
            <v>0</v>
          </cell>
        </row>
        <row r="10">
          <cell r="B10">
            <v>24.750000000000004</v>
          </cell>
          <cell r="C10">
            <v>32.4</v>
          </cell>
          <cell r="D10">
            <v>19</v>
          </cell>
          <cell r="E10">
            <v>48.333333333333336</v>
          </cell>
          <cell r="F10">
            <v>80</v>
          </cell>
          <cell r="G10">
            <v>19</v>
          </cell>
          <cell r="H10">
            <v>22.32</v>
          </cell>
          <cell r="J10">
            <v>33.840000000000003</v>
          </cell>
          <cell r="K10">
            <v>0</v>
          </cell>
        </row>
        <row r="11">
          <cell r="B11">
            <v>26.191666666666659</v>
          </cell>
          <cell r="C11">
            <v>34.4</v>
          </cell>
          <cell r="D11">
            <v>18.8</v>
          </cell>
          <cell r="E11">
            <v>49.333333333333336</v>
          </cell>
          <cell r="F11">
            <v>77</v>
          </cell>
          <cell r="G11">
            <v>28</v>
          </cell>
          <cell r="H11">
            <v>20.16</v>
          </cell>
          <cell r="J11">
            <v>36.72</v>
          </cell>
          <cell r="K11">
            <v>0</v>
          </cell>
        </row>
        <row r="12">
          <cell r="B12">
            <v>30.216666666666672</v>
          </cell>
          <cell r="C12">
            <v>39.700000000000003</v>
          </cell>
          <cell r="D12">
            <v>23.7</v>
          </cell>
          <cell r="E12">
            <v>47.166666666666664</v>
          </cell>
          <cell r="F12">
            <v>68</v>
          </cell>
          <cell r="G12">
            <v>24</v>
          </cell>
          <cell r="H12">
            <v>20.16</v>
          </cell>
          <cell r="J12">
            <v>33.119999999999997</v>
          </cell>
          <cell r="K12">
            <v>0</v>
          </cell>
        </row>
        <row r="13">
          <cell r="B13">
            <v>28.625000000000004</v>
          </cell>
          <cell r="C13">
            <v>37.6</v>
          </cell>
          <cell r="D13">
            <v>23.3</v>
          </cell>
          <cell r="E13">
            <v>56.125</v>
          </cell>
          <cell r="F13">
            <v>76</v>
          </cell>
          <cell r="G13">
            <v>27</v>
          </cell>
          <cell r="H13">
            <v>27</v>
          </cell>
          <cell r="J13">
            <v>47.16</v>
          </cell>
          <cell r="K13">
            <v>0</v>
          </cell>
        </row>
        <row r="14">
          <cell r="B14">
            <v>29.495833333333341</v>
          </cell>
          <cell r="C14">
            <v>39.299999999999997</v>
          </cell>
          <cell r="D14">
            <v>24.3</v>
          </cell>
          <cell r="E14">
            <v>54.791666666666664</v>
          </cell>
          <cell r="F14">
            <v>76</v>
          </cell>
          <cell r="G14">
            <v>24</v>
          </cell>
          <cell r="H14">
            <v>16.559999999999999</v>
          </cell>
          <cell r="J14">
            <v>35.64</v>
          </cell>
          <cell r="K14">
            <v>0</v>
          </cell>
        </row>
        <row r="15">
          <cell r="B15">
            <v>31.879166666666663</v>
          </cell>
          <cell r="C15">
            <v>41.1</v>
          </cell>
          <cell r="D15">
            <v>24.3</v>
          </cell>
          <cell r="E15">
            <v>44.875</v>
          </cell>
          <cell r="F15">
            <v>77</v>
          </cell>
          <cell r="G15">
            <v>14</v>
          </cell>
          <cell r="H15">
            <v>18.36</v>
          </cell>
          <cell r="J15">
            <v>41.4</v>
          </cell>
          <cell r="K15">
            <v>0</v>
          </cell>
        </row>
        <row r="16">
          <cell r="B16">
            <v>33.870833333333337</v>
          </cell>
          <cell r="C16">
            <v>41.8</v>
          </cell>
          <cell r="D16">
            <v>26.5</v>
          </cell>
          <cell r="E16">
            <v>31.333333333333332</v>
          </cell>
          <cell r="F16">
            <v>50</v>
          </cell>
          <cell r="G16">
            <v>16</v>
          </cell>
          <cell r="H16">
            <v>19.440000000000001</v>
          </cell>
          <cell r="J16">
            <v>44.28</v>
          </cell>
          <cell r="K16">
            <v>0</v>
          </cell>
        </row>
        <row r="17">
          <cell r="B17">
            <v>31.604166666666668</v>
          </cell>
          <cell r="C17">
            <v>40.799999999999997</v>
          </cell>
          <cell r="D17">
            <v>23.4</v>
          </cell>
          <cell r="E17">
            <v>45.541666666666664</v>
          </cell>
          <cell r="F17">
            <v>86</v>
          </cell>
          <cell r="G17">
            <v>20</v>
          </cell>
          <cell r="H17">
            <v>25.56</v>
          </cell>
          <cell r="J17">
            <v>57.960000000000008</v>
          </cell>
          <cell r="K17">
            <v>3.8</v>
          </cell>
        </row>
        <row r="18">
          <cell r="B18">
            <v>27.004166666666666</v>
          </cell>
          <cell r="C18">
            <v>38.4</v>
          </cell>
          <cell r="D18">
            <v>23</v>
          </cell>
          <cell r="E18">
            <v>67.045454545454547</v>
          </cell>
          <cell r="F18">
            <v>100</v>
          </cell>
          <cell r="G18">
            <v>27</v>
          </cell>
          <cell r="H18">
            <v>23.400000000000002</v>
          </cell>
          <cell r="J18">
            <v>69.48</v>
          </cell>
          <cell r="K18">
            <v>11</v>
          </cell>
        </row>
        <row r="19">
          <cell r="B19">
            <v>27.720833333333331</v>
          </cell>
          <cell r="C19">
            <v>35.700000000000003</v>
          </cell>
          <cell r="D19">
            <v>22.8</v>
          </cell>
          <cell r="E19">
            <v>60.25</v>
          </cell>
          <cell r="F19">
            <v>100</v>
          </cell>
          <cell r="G19">
            <v>37</v>
          </cell>
          <cell r="H19">
            <v>18.720000000000002</v>
          </cell>
          <cell r="J19">
            <v>33.119999999999997</v>
          </cell>
          <cell r="K19">
            <v>0.4</v>
          </cell>
        </row>
        <row r="20">
          <cell r="B20">
            <v>31.037499999999998</v>
          </cell>
          <cell r="C20">
            <v>38.700000000000003</v>
          </cell>
          <cell r="D20">
            <v>25.9</v>
          </cell>
          <cell r="E20">
            <v>48.625</v>
          </cell>
          <cell r="F20">
            <v>70</v>
          </cell>
          <cell r="G20">
            <v>28</v>
          </cell>
          <cell r="H20">
            <v>17.64</v>
          </cell>
          <cell r="J20">
            <v>38.159999999999997</v>
          </cell>
          <cell r="K20">
            <v>0</v>
          </cell>
        </row>
        <row r="21">
          <cell r="B21">
            <v>33.070833333333333</v>
          </cell>
          <cell r="C21">
            <v>40.799999999999997</v>
          </cell>
          <cell r="D21">
            <v>26.9</v>
          </cell>
          <cell r="E21">
            <v>43.916666666666664</v>
          </cell>
          <cell r="F21">
            <v>62</v>
          </cell>
          <cell r="G21">
            <v>23</v>
          </cell>
          <cell r="H21">
            <v>16.559999999999999</v>
          </cell>
          <cell r="J21">
            <v>37.080000000000005</v>
          </cell>
          <cell r="K21">
            <v>0</v>
          </cell>
        </row>
        <row r="22">
          <cell r="B22">
            <v>31.995833333333334</v>
          </cell>
          <cell r="C22">
            <v>39.5</v>
          </cell>
          <cell r="D22">
            <v>23.6</v>
          </cell>
          <cell r="E22">
            <v>47.125</v>
          </cell>
          <cell r="F22">
            <v>84</v>
          </cell>
          <cell r="G22">
            <v>27</v>
          </cell>
          <cell r="H22">
            <v>23.400000000000002</v>
          </cell>
          <cell r="J22">
            <v>59.4</v>
          </cell>
          <cell r="K22">
            <v>6.6</v>
          </cell>
        </row>
        <row r="23">
          <cell r="B23">
            <v>27.529166666666669</v>
          </cell>
          <cell r="C23">
            <v>31.8</v>
          </cell>
          <cell r="D23">
            <v>23.8</v>
          </cell>
          <cell r="E23">
            <v>71.291666666666671</v>
          </cell>
          <cell r="F23">
            <v>100</v>
          </cell>
          <cell r="G23">
            <v>52</v>
          </cell>
          <cell r="H23">
            <v>25.56</v>
          </cell>
          <cell r="J23">
            <v>54.36</v>
          </cell>
          <cell r="K23">
            <v>0.60000000000000009</v>
          </cell>
        </row>
        <row r="24">
          <cell r="B24">
            <v>25.725000000000009</v>
          </cell>
          <cell r="C24">
            <v>30.6</v>
          </cell>
          <cell r="D24">
            <v>22.6</v>
          </cell>
          <cell r="E24">
            <v>62.769230769230766</v>
          </cell>
          <cell r="F24">
            <v>95</v>
          </cell>
          <cell r="G24">
            <v>49</v>
          </cell>
          <cell r="H24">
            <v>15.48</v>
          </cell>
          <cell r="J24">
            <v>28.8</v>
          </cell>
          <cell r="K24">
            <v>0.2</v>
          </cell>
        </row>
        <row r="25">
          <cell r="B25">
            <v>26.95</v>
          </cell>
          <cell r="C25">
            <v>35</v>
          </cell>
          <cell r="D25">
            <v>22.2</v>
          </cell>
          <cell r="E25">
            <v>71.375</v>
          </cell>
          <cell r="F25">
            <v>100</v>
          </cell>
          <cell r="G25">
            <v>40</v>
          </cell>
          <cell r="H25">
            <v>20.52</v>
          </cell>
          <cell r="J25">
            <v>53.28</v>
          </cell>
          <cell r="K25">
            <v>22.400000000000002</v>
          </cell>
        </row>
        <row r="26">
          <cell r="B26">
            <v>27.666666666666668</v>
          </cell>
          <cell r="C26">
            <v>35.299999999999997</v>
          </cell>
          <cell r="D26">
            <v>23.3</v>
          </cell>
          <cell r="E26">
            <v>72.583333333333329</v>
          </cell>
          <cell r="F26">
            <v>100</v>
          </cell>
          <cell r="G26">
            <v>39</v>
          </cell>
          <cell r="H26">
            <v>12.96</v>
          </cell>
          <cell r="J26">
            <v>52.2</v>
          </cell>
          <cell r="K26">
            <v>0</v>
          </cell>
        </row>
        <row r="27">
          <cell r="B27">
            <v>24.324999999999999</v>
          </cell>
          <cell r="C27">
            <v>31.5</v>
          </cell>
          <cell r="D27">
            <v>21.8</v>
          </cell>
          <cell r="E27">
            <v>84.125</v>
          </cell>
          <cell r="F27">
            <v>100</v>
          </cell>
          <cell r="G27">
            <v>61</v>
          </cell>
          <cell r="H27">
            <v>36</v>
          </cell>
          <cell r="J27">
            <v>78.48</v>
          </cell>
          <cell r="K27">
            <v>65.599999999999994</v>
          </cell>
        </row>
        <row r="28">
          <cell r="B28">
            <v>24.112499999999997</v>
          </cell>
          <cell r="C28">
            <v>27.7</v>
          </cell>
          <cell r="D28">
            <v>22.4</v>
          </cell>
          <cell r="E28">
            <v>82.166666666666671</v>
          </cell>
          <cell r="F28">
            <v>100</v>
          </cell>
          <cell r="G28">
            <v>70</v>
          </cell>
          <cell r="H28">
            <v>20.16</v>
          </cell>
          <cell r="J28">
            <v>33.480000000000004</v>
          </cell>
          <cell r="K28">
            <v>1</v>
          </cell>
        </row>
        <row r="29">
          <cell r="B29">
            <v>21.712500000000002</v>
          </cell>
          <cell r="C29">
            <v>25.6</v>
          </cell>
          <cell r="D29">
            <v>17.399999999999999</v>
          </cell>
          <cell r="E29">
            <v>77.75</v>
          </cell>
          <cell r="F29">
            <v>100</v>
          </cell>
          <cell r="G29">
            <v>62</v>
          </cell>
          <cell r="H29">
            <v>21.6</v>
          </cell>
          <cell r="J29">
            <v>39.24</v>
          </cell>
          <cell r="K29">
            <v>7.6000000000000005</v>
          </cell>
        </row>
        <row r="30">
          <cell r="B30">
            <v>22.612500000000001</v>
          </cell>
          <cell r="C30">
            <v>29.2</v>
          </cell>
          <cell r="D30">
            <v>19.399999999999999</v>
          </cell>
          <cell r="E30">
            <v>77.304347826086953</v>
          </cell>
          <cell r="F30">
            <v>97</v>
          </cell>
          <cell r="G30">
            <v>53</v>
          </cell>
          <cell r="H30">
            <v>21.240000000000002</v>
          </cell>
          <cell r="J30">
            <v>36.72</v>
          </cell>
          <cell r="K30">
            <v>0</v>
          </cell>
        </row>
        <row r="31">
          <cell r="B31">
            <v>25.808333333333326</v>
          </cell>
          <cell r="C31">
            <v>32.799999999999997</v>
          </cell>
          <cell r="D31">
            <v>20.9</v>
          </cell>
          <cell r="E31">
            <v>60.615384615384613</v>
          </cell>
          <cell r="F31">
            <v>100</v>
          </cell>
          <cell r="G31">
            <v>45</v>
          </cell>
          <cell r="H31">
            <v>16.559999999999999</v>
          </cell>
          <cell r="J31">
            <v>31.680000000000003</v>
          </cell>
          <cell r="K31">
            <v>0</v>
          </cell>
        </row>
        <row r="32">
          <cell r="B32">
            <v>26.345833333333331</v>
          </cell>
          <cell r="C32">
            <v>34.299999999999997</v>
          </cell>
          <cell r="D32">
            <v>20.5</v>
          </cell>
          <cell r="E32">
            <v>69.8</v>
          </cell>
          <cell r="F32">
            <v>100</v>
          </cell>
          <cell r="G32">
            <v>42</v>
          </cell>
          <cell r="H32">
            <v>16.559999999999999</v>
          </cell>
          <cell r="J32">
            <v>91.44</v>
          </cell>
          <cell r="K32">
            <v>35.400000000000006</v>
          </cell>
        </row>
        <row r="33">
          <cell r="B33">
            <v>25.620833333333334</v>
          </cell>
          <cell r="C33">
            <v>33.1</v>
          </cell>
          <cell r="D33">
            <v>22.1</v>
          </cell>
          <cell r="E33">
            <v>68.833333333333329</v>
          </cell>
          <cell r="F33">
            <v>95</v>
          </cell>
          <cell r="G33">
            <v>54</v>
          </cell>
          <cell r="H33">
            <v>12.6</v>
          </cell>
          <cell r="J33">
            <v>57.24</v>
          </cell>
          <cell r="K33">
            <v>13.8</v>
          </cell>
        </row>
        <row r="34">
          <cell r="B34">
            <v>27.037499999999998</v>
          </cell>
          <cell r="C34">
            <v>34.5</v>
          </cell>
          <cell r="D34">
            <v>22.1</v>
          </cell>
          <cell r="E34">
            <v>61.571428571428569</v>
          </cell>
          <cell r="F34">
            <v>100</v>
          </cell>
          <cell r="G34">
            <v>39</v>
          </cell>
          <cell r="H34">
            <v>21.240000000000002</v>
          </cell>
          <cell r="J34">
            <v>42.12</v>
          </cell>
          <cell r="K34">
            <v>17.2</v>
          </cell>
        </row>
      </sheetData>
      <sheetData sheetId="12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rascunho"/>
      <sheetName val="Setembro"/>
      <sheetName val="Outubro"/>
      <sheetName val="Novembro"/>
      <sheetName val="Dezembro"/>
      <sheetName val="BoletimBonit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25.254166666666666</v>
          </cell>
          <cell r="C5">
            <v>29.9</v>
          </cell>
          <cell r="D5">
            <v>22.3</v>
          </cell>
          <cell r="E5">
            <v>83</v>
          </cell>
          <cell r="F5">
            <v>99</v>
          </cell>
          <cell r="G5">
            <v>56</v>
          </cell>
          <cell r="H5">
            <v>18.36</v>
          </cell>
          <cell r="J5">
            <v>36.36</v>
          </cell>
          <cell r="K5">
            <v>0.60000000000000009</v>
          </cell>
        </row>
        <row r="6">
          <cell r="B6">
            <v>28.1875</v>
          </cell>
          <cell r="C6">
            <v>35.4</v>
          </cell>
          <cell r="D6">
            <v>23.2</v>
          </cell>
          <cell r="E6">
            <v>72.625</v>
          </cell>
          <cell r="F6">
            <v>95</v>
          </cell>
          <cell r="G6">
            <v>46</v>
          </cell>
          <cell r="H6">
            <v>24.840000000000003</v>
          </cell>
          <cell r="J6">
            <v>38.159999999999997</v>
          </cell>
          <cell r="K6">
            <v>0</v>
          </cell>
        </row>
        <row r="7">
          <cell r="B7">
            <v>24.375</v>
          </cell>
          <cell r="C7">
            <v>30.4</v>
          </cell>
          <cell r="D7">
            <v>19.2</v>
          </cell>
          <cell r="E7">
            <v>71.041666666666671</v>
          </cell>
          <cell r="F7">
            <v>84</v>
          </cell>
          <cell r="G7">
            <v>58</v>
          </cell>
          <cell r="H7">
            <v>34.56</v>
          </cell>
          <cell r="J7">
            <v>50.4</v>
          </cell>
          <cell r="K7">
            <v>0</v>
          </cell>
        </row>
        <row r="8">
          <cell r="B8">
            <v>18.941666666666666</v>
          </cell>
          <cell r="C8">
            <v>27.8</v>
          </cell>
          <cell r="D8">
            <v>12.3</v>
          </cell>
          <cell r="E8">
            <v>67.041666666666671</v>
          </cell>
          <cell r="F8">
            <v>96</v>
          </cell>
          <cell r="G8">
            <v>30</v>
          </cell>
          <cell r="H8">
            <v>25.92</v>
          </cell>
          <cell r="J8">
            <v>39.24</v>
          </cell>
          <cell r="K8">
            <v>0</v>
          </cell>
        </row>
        <row r="9">
          <cell r="B9">
            <v>21.479166666666668</v>
          </cell>
          <cell r="C9">
            <v>32.1</v>
          </cell>
          <cell r="D9">
            <v>11.7</v>
          </cell>
          <cell r="E9">
            <v>57.291666666666664</v>
          </cell>
          <cell r="F9">
            <v>92</v>
          </cell>
          <cell r="G9">
            <v>23</v>
          </cell>
          <cell r="H9">
            <v>12.96</v>
          </cell>
          <cell r="J9">
            <v>24.12</v>
          </cell>
          <cell r="K9">
            <v>0</v>
          </cell>
        </row>
        <row r="10">
          <cell r="B10">
            <v>26.075000000000003</v>
          </cell>
          <cell r="C10">
            <v>37</v>
          </cell>
          <cell r="D10">
            <v>16.399999999999999</v>
          </cell>
          <cell r="E10">
            <v>51</v>
          </cell>
          <cell r="F10">
            <v>81</v>
          </cell>
          <cell r="G10">
            <v>24</v>
          </cell>
          <cell r="H10">
            <v>14.4</v>
          </cell>
          <cell r="J10">
            <v>27.36</v>
          </cell>
          <cell r="K10">
            <v>0</v>
          </cell>
        </row>
        <row r="11">
          <cell r="B11">
            <v>28.420833333333324</v>
          </cell>
          <cell r="C11">
            <v>38.5</v>
          </cell>
          <cell r="D11">
            <v>18.8</v>
          </cell>
          <cell r="E11">
            <v>48.291666666666664</v>
          </cell>
          <cell r="F11">
            <v>85</v>
          </cell>
          <cell r="G11">
            <v>22</v>
          </cell>
          <cell r="H11">
            <v>14.04</v>
          </cell>
          <cell r="J11">
            <v>30.96</v>
          </cell>
          <cell r="K11">
            <v>0</v>
          </cell>
        </row>
        <row r="12">
          <cell r="B12">
            <v>30.104166666666668</v>
          </cell>
          <cell r="C12">
            <v>39.1</v>
          </cell>
          <cell r="D12">
            <v>21.1</v>
          </cell>
          <cell r="E12">
            <v>50.958333333333336</v>
          </cell>
          <cell r="F12">
            <v>83</v>
          </cell>
          <cell r="G12">
            <v>33</v>
          </cell>
          <cell r="H12">
            <v>19.8</v>
          </cell>
          <cell r="J12">
            <v>41.04</v>
          </cell>
          <cell r="K12">
            <v>0</v>
          </cell>
        </row>
        <row r="13">
          <cell r="B13">
            <v>30.383333333333336</v>
          </cell>
          <cell r="C13">
            <v>38.200000000000003</v>
          </cell>
          <cell r="D13">
            <v>26.4</v>
          </cell>
          <cell r="E13">
            <v>57.833333333333336</v>
          </cell>
          <cell r="F13">
            <v>74</v>
          </cell>
          <cell r="G13">
            <v>39</v>
          </cell>
          <cell r="H13">
            <v>32.04</v>
          </cell>
          <cell r="J13">
            <v>54.36</v>
          </cell>
          <cell r="K13">
            <v>0</v>
          </cell>
        </row>
        <row r="14">
          <cell r="B14">
            <v>29.520833333333329</v>
          </cell>
          <cell r="C14">
            <v>39</v>
          </cell>
          <cell r="D14">
            <v>22.8</v>
          </cell>
          <cell r="E14">
            <v>62.458333333333336</v>
          </cell>
          <cell r="F14">
            <v>90</v>
          </cell>
          <cell r="G14">
            <v>32</v>
          </cell>
          <cell r="H14">
            <v>28.8</v>
          </cell>
          <cell r="J14">
            <v>54.36</v>
          </cell>
          <cell r="K14">
            <v>0</v>
          </cell>
        </row>
        <row r="15">
          <cell r="B15">
            <v>32.11249999999999</v>
          </cell>
          <cell r="C15">
            <v>39.6</v>
          </cell>
          <cell r="D15">
            <v>25.5</v>
          </cell>
          <cell r="E15">
            <v>50</v>
          </cell>
          <cell r="F15">
            <v>75</v>
          </cell>
          <cell r="G15">
            <v>24</v>
          </cell>
          <cell r="H15">
            <v>33.840000000000003</v>
          </cell>
          <cell r="J15">
            <v>61.560000000000009</v>
          </cell>
          <cell r="K15">
            <v>0</v>
          </cell>
        </row>
        <row r="16">
          <cell r="B16">
            <v>33.279166666666661</v>
          </cell>
          <cell r="C16">
            <v>40.299999999999997</v>
          </cell>
          <cell r="D16">
            <v>26.5</v>
          </cell>
          <cell r="E16">
            <v>44.958333333333336</v>
          </cell>
          <cell r="F16">
            <v>66</v>
          </cell>
          <cell r="G16">
            <v>26</v>
          </cell>
          <cell r="H16">
            <v>31.680000000000003</v>
          </cell>
          <cell r="J16">
            <v>61.2</v>
          </cell>
          <cell r="K16">
            <v>0</v>
          </cell>
        </row>
        <row r="17">
          <cell r="B17">
            <v>32.9</v>
          </cell>
          <cell r="C17">
            <v>40.5</v>
          </cell>
          <cell r="D17">
            <v>27.9</v>
          </cell>
          <cell r="E17">
            <v>46.208333333333336</v>
          </cell>
          <cell r="F17">
            <v>62</v>
          </cell>
          <cell r="G17">
            <v>27</v>
          </cell>
          <cell r="H17">
            <v>28.8</v>
          </cell>
          <cell r="J17">
            <v>51.12</v>
          </cell>
          <cell r="K17">
            <v>0</v>
          </cell>
        </row>
        <row r="18">
          <cell r="B18">
            <v>31.779166666666665</v>
          </cell>
          <cell r="C18">
            <v>40.4</v>
          </cell>
          <cell r="D18">
            <v>25.8</v>
          </cell>
          <cell r="E18">
            <v>51.75</v>
          </cell>
          <cell r="F18">
            <v>77</v>
          </cell>
          <cell r="G18">
            <v>28</v>
          </cell>
          <cell r="H18">
            <v>24.12</v>
          </cell>
          <cell r="J18">
            <v>44.64</v>
          </cell>
          <cell r="K18">
            <v>0</v>
          </cell>
        </row>
        <row r="19">
          <cell r="B19">
            <v>31.366666666666664</v>
          </cell>
          <cell r="C19">
            <v>40.700000000000003</v>
          </cell>
          <cell r="D19">
            <v>25</v>
          </cell>
          <cell r="E19">
            <v>56.25</v>
          </cell>
          <cell r="F19">
            <v>84</v>
          </cell>
          <cell r="G19">
            <v>26</v>
          </cell>
          <cell r="H19">
            <v>31.319999999999997</v>
          </cell>
          <cell r="J19">
            <v>53.28</v>
          </cell>
          <cell r="K19">
            <v>0</v>
          </cell>
        </row>
        <row r="20">
          <cell r="B20">
            <v>33.05833333333333</v>
          </cell>
          <cell r="C20">
            <v>40.9</v>
          </cell>
          <cell r="D20">
            <v>26.6</v>
          </cell>
          <cell r="E20">
            <v>43.833333333333336</v>
          </cell>
          <cell r="F20">
            <v>65</v>
          </cell>
          <cell r="G20">
            <v>22</v>
          </cell>
          <cell r="H20">
            <v>33.480000000000004</v>
          </cell>
          <cell r="J20">
            <v>58.32</v>
          </cell>
          <cell r="K20">
            <v>0</v>
          </cell>
        </row>
        <row r="21">
          <cell r="B21">
            <v>33.12083333333333</v>
          </cell>
          <cell r="C21">
            <v>40</v>
          </cell>
          <cell r="D21">
            <v>28.4</v>
          </cell>
          <cell r="E21">
            <v>44.416666666666664</v>
          </cell>
          <cell r="F21">
            <v>61</v>
          </cell>
          <cell r="G21">
            <v>25</v>
          </cell>
          <cell r="H21">
            <v>28.08</v>
          </cell>
          <cell r="J21">
            <v>52.56</v>
          </cell>
          <cell r="K21">
            <v>0</v>
          </cell>
        </row>
        <row r="22">
          <cell r="B22">
            <v>33.31666666666667</v>
          </cell>
          <cell r="C22">
            <v>41</v>
          </cell>
          <cell r="D22">
            <v>28</v>
          </cell>
          <cell r="E22">
            <v>44</v>
          </cell>
          <cell r="F22">
            <v>61</v>
          </cell>
          <cell r="G22">
            <v>26</v>
          </cell>
          <cell r="H22">
            <v>28.08</v>
          </cell>
          <cell r="J22">
            <v>49.680000000000007</v>
          </cell>
          <cell r="K22">
            <v>0</v>
          </cell>
        </row>
        <row r="23">
          <cell r="B23">
            <v>28.983333333333331</v>
          </cell>
          <cell r="C23">
            <v>36.9</v>
          </cell>
          <cell r="D23">
            <v>24.5</v>
          </cell>
          <cell r="E23">
            <v>68.125</v>
          </cell>
          <cell r="F23">
            <v>92</v>
          </cell>
          <cell r="G23">
            <v>39</v>
          </cell>
          <cell r="H23">
            <v>25.2</v>
          </cell>
          <cell r="J23">
            <v>41.04</v>
          </cell>
          <cell r="K23">
            <v>3.4</v>
          </cell>
        </row>
        <row r="24">
          <cell r="B24">
            <v>26.233333333333338</v>
          </cell>
          <cell r="C24">
            <v>32.799999999999997</v>
          </cell>
          <cell r="D24">
            <v>21.8</v>
          </cell>
          <cell r="E24">
            <v>77.541666666666671</v>
          </cell>
          <cell r="F24">
            <v>99</v>
          </cell>
          <cell r="G24">
            <v>44</v>
          </cell>
          <cell r="H24">
            <v>18.720000000000002</v>
          </cell>
          <cell r="J24">
            <v>39.24</v>
          </cell>
          <cell r="K24">
            <v>0.60000000000000009</v>
          </cell>
        </row>
        <row r="25">
          <cell r="B25">
            <v>28.116666666666664</v>
          </cell>
          <cell r="C25">
            <v>35.700000000000003</v>
          </cell>
          <cell r="D25">
            <v>21.3</v>
          </cell>
          <cell r="E25">
            <v>68.375</v>
          </cell>
          <cell r="F25">
            <v>99</v>
          </cell>
          <cell r="G25">
            <v>40</v>
          </cell>
          <cell r="H25">
            <v>20.52</v>
          </cell>
          <cell r="J25">
            <v>38.159999999999997</v>
          </cell>
          <cell r="K25">
            <v>0</v>
          </cell>
        </row>
        <row r="26">
          <cell r="B26">
            <v>30.987499999999997</v>
          </cell>
          <cell r="C26">
            <v>38.299999999999997</v>
          </cell>
          <cell r="D26">
            <v>25.1</v>
          </cell>
          <cell r="E26">
            <v>56.541666666666664</v>
          </cell>
          <cell r="F26">
            <v>77</v>
          </cell>
          <cell r="G26">
            <v>36</v>
          </cell>
          <cell r="H26">
            <v>25.56</v>
          </cell>
          <cell r="J26">
            <v>42.480000000000004</v>
          </cell>
          <cell r="K26">
            <v>0</v>
          </cell>
        </row>
        <row r="27">
          <cell r="B27">
            <v>27.816666666666666</v>
          </cell>
          <cell r="C27">
            <v>33.1</v>
          </cell>
          <cell r="D27">
            <v>23.8</v>
          </cell>
          <cell r="E27">
            <v>74.708333333333329</v>
          </cell>
          <cell r="F27">
            <v>99</v>
          </cell>
          <cell r="G27">
            <v>51</v>
          </cell>
          <cell r="H27">
            <v>16.920000000000002</v>
          </cell>
          <cell r="J27">
            <v>45.72</v>
          </cell>
          <cell r="K27">
            <v>20</v>
          </cell>
        </row>
        <row r="28">
          <cell r="B28">
            <v>24.429166666666664</v>
          </cell>
          <cell r="C28">
            <v>28.6</v>
          </cell>
          <cell r="D28">
            <v>21.7</v>
          </cell>
          <cell r="E28">
            <v>90.25</v>
          </cell>
          <cell r="F28">
            <v>100</v>
          </cell>
          <cell r="G28">
            <v>66</v>
          </cell>
          <cell r="H28">
            <v>19.079999999999998</v>
          </cell>
          <cell r="J28">
            <v>29.16</v>
          </cell>
          <cell r="K28">
            <v>9.9999999999999982</v>
          </cell>
        </row>
        <row r="29">
          <cell r="B29">
            <v>25.587500000000002</v>
          </cell>
          <cell r="C29">
            <v>30.1</v>
          </cell>
          <cell r="D29">
            <v>23.5</v>
          </cell>
          <cell r="E29">
            <v>87.333333333333329</v>
          </cell>
          <cell r="F29">
            <v>100</v>
          </cell>
          <cell r="G29">
            <v>61</v>
          </cell>
          <cell r="H29">
            <v>12.96</v>
          </cell>
          <cell r="J29">
            <v>22.32</v>
          </cell>
          <cell r="K29">
            <v>0.8</v>
          </cell>
        </row>
        <row r="30">
          <cell r="B30">
            <v>23.926086956521736</v>
          </cell>
          <cell r="C30">
            <v>28.9</v>
          </cell>
          <cell r="D30">
            <v>20.6</v>
          </cell>
          <cell r="E30">
            <v>92.695652173913047</v>
          </cell>
          <cell r="F30">
            <v>100</v>
          </cell>
          <cell r="G30">
            <v>73</v>
          </cell>
          <cell r="H30">
            <v>36</v>
          </cell>
          <cell r="J30">
            <v>58.32</v>
          </cell>
          <cell r="K30">
            <v>8.9999999999999982</v>
          </cell>
        </row>
        <row r="31">
          <cell r="B31">
            <v>25.545833333333334</v>
          </cell>
          <cell r="C31">
            <v>34.1</v>
          </cell>
          <cell r="D31">
            <v>21.8</v>
          </cell>
          <cell r="E31">
            <v>83.583333333333329</v>
          </cell>
          <cell r="F31">
            <v>100</v>
          </cell>
          <cell r="G31">
            <v>49</v>
          </cell>
          <cell r="H31">
            <v>42.480000000000004</v>
          </cell>
          <cell r="J31">
            <v>65.88000000000001</v>
          </cell>
          <cell r="K31">
            <v>4</v>
          </cell>
        </row>
        <row r="32">
          <cell r="B32">
            <v>27.4375</v>
          </cell>
          <cell r="C32">
            <v>35</v>
          </cell>
          <cell r="D32">
            <v>22.1</v>
          </cell>
          <cell r="E32">
            <v>78.791666666666671</v>
          </cell>
          <cell r="F32">
            <v>100</v>
          </cell>
          <cell r="G32">
            <v>42</v>
          </cell>
          <cell r="H32">
            <v>30.6</v>
          </cell>
          <cell r="J32">
            <v>44.28</v>
          </cell>
          <cell r="K32">
            <v>0.4</v>
          </cell>
        </row>
        <row r="33">
          <cell r="B33">
            <v>30.650000000000006</v>
          </cell>
          <cell r="C33">
            <v>38.1</v>
          </cell>
          <cell r="D33">
            <v>24.9</v>
          </cell>
          <cell r="E33">
            <v>64.5</v>
          </cell>
          <cell r="F33">
            <v>89</v>
          </cell>
          <cell r="G33">
            <v>34</v>
          </cell>
          <cell r="H33">
            <v>28.08</v>
          </cell>
          <cell r="J33">
            <v>46.800000000000004</v>
          </cell>
          <cell r="K33">
            <v>0</v>
          </cell>
        </row>
        <row r="34">
          <cell r="B34">
            <v>27.150000000000006</v>
          </cell>
          <cell r="C34">
            <v>35</v>
          </cell>
          <cell r="D34">
            <v>21.6</v>
          </cell>
          <cell r="E34">
            <v>76.916666666666671</v>
          </cell>
          <cell r="F34">
            <v>100</v>
          </cell>
          <cell r="G34">
            <v>51</v>
          </cell>
          <cell r="H34">
            <v>25.56</v>
          </cell>
          <cell r="J34">
            <v>41.04</v>
          </cell>
          <cell r="K34">
            <v>28</v>
          </cell>
        </row>
      </sheetData>
      <sheetData sheetId="12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Caarapó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>
        <row r="5">
          <cell r="B5">
            <v>24.5</v>
          </cell>
          <cell r="C5">
            <v>27.4</v>
          </cell>
          <cell r="D5">
            <v>22.9</v>
          </cell>
          <cell r="E5">
            <v>89.291666666666671</v>
          </cell>
          <cell r="F5">
            <v>100</v>
          </cell>
          <cell r="G5">
            <v>72</v>
          </cell>
          <cell r="H5">
            <v>16.920000000000002</v>
          </cell>
          <cell r="J5">
            <v>34.92</v>
          </cell>
          <cell r="K5">
            <v>3.2</v>
          </cell>
        </row>
        <row r="6">
          <cell r="B6">
            <v>26.416666666666668</v>
          </cell>
          <cell r="C6">
            <v>33.9</v>
          </cell>
          <cell r="D6">
            <v>21.8</v>
          </cell>
          <cell r="E6">
            <v>78.416666666666671</v>
          </cell>
          <cell r="F6">
            <v>100</v>
          </cell>
          <cell r="G6">
            <v>42</v>
          </cell>
          <cell r="H6">
            <v>19.440000000000001</v>
          </cell>
          <cell r="J6">
            <v>41.04</v>
          </cell>
          <cell r="K6">
            <v>0</v>
          </cell>
        </row>
        <row r="7">
          <cell r="B7">
            <v>24.037499999999998</v>
          </cell>
          <cell r="C7">
            <v>29.8</v>
          </cell>
          <cell r="D7">
            <v>18.100000000000001</v>
          </cell>
          <cell r="E7">
            <v>76.75</v>
          </cell>
          <cell r="F7">
            <v>99</v>
          </cell>
          <cell r="G7">
            <v>57</v>
          </cell>
          <cell r="H7">
            <v>34.92</v>
          </cell>
          <cell r="J7">
            <v>57.24</v>
          </cell>
          <cell r="K7">
            <v>0.6</v>
          </cell>
        </row>
        <row r="8">
          <cell r="B8">
            <v>16.995833333333334</v>
          </cell>
          <cell r="C8">
            <v>24.4</v>
          </cell>
          <cell r="D8">
            <v>10.9</v>
          </cell>
          <cell r="E8">
            <v>70.5</v>
          </cell>
          <cell r="F8">
            <v>100</v>
          </cell>
          <cell r="G8">
            <v>36</v>
          </cell>
          <cell r="H8">
            <v>20.88</v>
          </cell>
          <cell r="J8">
            <v>35.28</v>
          </cell>
          <cell r="K8">
            <v>0</v>
          </cell>
        </row>
        <row r="9">
          <cell r="B9">
            <v>20.456521739130434</v>
          </cell>
          <cell r="C9">
            <v>30.4</v>
          </cell>
          <cell r="D9">
            <v>11.3</v>
          </cell>
          <cell r="E9">
            <v>57.869565217391305</v>
          </cell>
          <cell r="F9">
            <v>97</v>
          </cell>
          <cell r="G9">
            <v>23</v>
          </cell>
          <cell r="H9">
            <v>12.96</v>
          </cell>
          <cell r="J9">
            <v>25.92</v>
          </cell>
          <cell r="K9">
            <v>0</v>
          </cell>
        </row>
        <row r="10">
          <cell r="B10">
            <v>25.858333333333334</v>
          </cell>
          <cell r="C10">
            <v>34.4</v>
          </cell>
          <cell r="D10">
            <v>19.399999999999999</v>
          </cell>
          <cell r="E10">
            <v>41.666666666666664</v>
          </cell>
          <cell r="F10">
            <v>56</v>
          </cell>
          <cell r="G10">
            <v>23</v>
          </cell>
          <cell r="H10">
            <v>15.120000000000001</v>
          </cell>
          <cell r="J10">
            <v>30.96</v>
          </cell>
          <cell r="K10">
            <v>0</v>
          </cell>
        </row>
        <row r="11">
          <cell r="B11">
            <v>27.454166666666676</v>
          </cell>
          <cell r="C11">
            <v>35.4</v>
          </cell>
          <cell r="D11">
            <v>20.5</v>
          </cell>
          <cell r="E11">
            <v>40.625</v>
          </cell>
          <cell r="F11">
            <v>62</v>
          </cell>
          <cell r="G11">
            <v>18</v>
          </cell>
          <cell r="H11">
            <v>21.96</v>
          </cell>
          <cell r="J11">
            <v>43.92</v>
          </cell>
          <cell r="K11">
            <v>0</v>
          </cell>
        </row>
        <row r="12">
          <cell r="B12">
            <v>28.362500000000001</v>
          </cell>
          <cell r="C12">
            <v>38.200000000000003</v>
          </cell>
          <cell r="D12">
            <v>22</v>
          </cell>
          <cell r="E12">
            <v>52.708333333333336</v>
          </cell>
          <cell r="F12">
            <v>67</v>
          </cell>
          <cell r="G12">
            <v>33</v>
          </cell>
          <cell r="H12">
            <v>18</v>
          </cell>
          <cell r="J12">
            <v>39.96</v>
          </cell>
          <cell r="K12">
            <v>0</v>
          </cell>
        </row>
        <row r="13">
          <cell r="B13">
            <v>26.012499999999999</v>
          </cell>
          <cell r="C13">
            <v>34.6</v>
          </cell>
          <cell r="D13">
            <v>23</v>
          </cell>
          <cell r="E13">
            <v>71.125</v>
          </cell>
          <cell r="F13">
            <v>93</v>
          </cell>
          <cell r="G13">
            <v>44</v>
          </cell>
          <cell r="H13">
            <v>29.52</v>
          </cell>
          <cell r="J13">
            <v>46.800000000000004</v>
          </cell>
          <cell r="K13">
            <v>0.4</v>
          </cell>
        </row>
        <row r="14">
          <cell r="B14">
            <v>27.420833333333334</v>
          </cell>
          <cell r="C14">
            <v>36.5</v>
          </cell>
          <cell r="D14">
            <v>20.8</v>
          </cell>
          <cell r="E14">
            <v>67.958333333333329</v>
          </cell>
          <cell r="F14">
            <v>99</v>
          </cell>
          <cell r="G14">
            <v>36</v>
          </cell>
          <cell r="H14">
            <v>31.680000000000003</v>
          </cell>
          <cell r="J14">
            <v>54.72</v>
          </cell>
          <cell r="K14">
            <v>0</v>
          </cell>
        </row>
        <row r="15">
          <cell r="B15">
            <v>30.929166666666664</v>
          </cell>
          <cell r="C15">
            <v>38.4</v>
          </cell>
          <cell r="D15">
            <v>24.8</v>
          </cell>
          <cell r="E15">
            <v>52</v>
          </cell>
          <cell r="F15">
            <v>77</v>
          </cell>
          <cell r="G15">
            <v>25</v>
          </cell>
          <cell r="H15">
            <v>21.240000000000002</v>
          </cell>
          <cell r="J15">
            <v>52.92</v>
          </cell>
          <cell r="K15">
            <v>0</v>
          </cell>
        </row>
        <row r="16">
          <cell r="B16">
            <v>31.820833333333329</v>
          </cell>
          <cell r="C16">
            <v>39.1</v>
          </cell>
          <cell r="D16">
            <v>26.5</v>
          </cell>
          <cell r="E16">
            <v>46.125</v>
          </cell>
          <cell r="F16">
            <v>62</v>
          </cell>
          <cell r="G16">
            <v>28</v>
          </cell>
          <cell r="H16">
            <v>20.88</v>
          </cell>
          <cell r="J16">
            <v>55.440000000000005</v>
          </cell>
          <cell r="K16">
            <v>0</v>
          </cell>
        </row>
        <row r="17">
          <cell r="B17">
            <v>29.058333333333337</v>
          </cell>
          <cell r="C17">
            <v>35.700000000000003</v>
          </cell>
          <cell r="D17">
            <v>22.2</v>
          </cell>
          <cell r="E17">
            <v>61.041666666666664</v>
          </cell>
          <cell r="F17">
            <v>97</v>
          </cell>
          <cell r="G17">
            <v>40</v>
          </cell>
          <cell r="H17">
            <v>21.240000000000002</v>
          </cell>
          <cell r="J17">
            <v>55.440000000000005</v>
          </cell>
          <cell r="K17">
            <v>5.1999999999999993</v>
          </cell>
        </row>
        <row r="18">
          <cell r="B18">
            <v>25.349999999999998</v>
          </cell>
          <cell r="C18">
            <v>31.3</v>
          </cell>
          <cell r="D18">
            <v>22.1</v>
          </cell>
          <cell r="E18">
            <v>83.916666666666671</v>
          </cell>
          <cell r="F18">
            <v>97</v>
          </cell>
          <cell r="G18">
            <v>57</v>
          </cell>
          <cell r="H18">
            <v>20.88</v>
          </cell>
          <cell r="J18">
            <v>39.96</v>
          </cell>
          <cell r="K18">
            <v>6.8</v>
          </cell>
        </row>
        <row r="19">
          <cell r="B19">
            <v>28.395652173913049</v>
          </cell>
          <cell r="C19">
            <v>36.9</v>
          </cell>
          <cell r="D19">
            <v>22.7</v>
          </cell>
          <cell r="E19">
            <v>68.913043478260875</v>
          </cell>
          <cell r="F19">
            <v>96</v>
          </cell>
          <cell r="G19">
            <v>34</v>
          </cell>
          <cell r="H19">
            <v>20.88</v>
          </cell>
          <cell r="J19">
            <v>42.12</v>
          </cell>
          <cell r="K19">
            <v>0.2</v>
          </cell>
        </row>
        <row r="20">
          <cell r="B20">
            <v>30.308333333333337</v>
          </cell>
          <cell r="C20">
            <v>37.1</v>
          </cell>
          <cell r="D20">
            <v>24.3</v>
          </cell>
          <cell r="E20">
            <v>56.625</v>
          </cell>
          <cell r="F20">
            <v>81</v>
          </cell>
          <cell r="G20">
            <v>32</v>
          </cell>
          <cell r="H20">
            <v>22.32</v>
          </cell>
          <cell r="J20">
            <v>47.519999999999996</v>
          </cell>
          <cell r="K20">
            <v>0</v>
          </cell>
        </row>
        <row r="21">
          <cell r="B21">
            <v>32.083333333333329</v>
          </cell>
          <cell r="C21">
            <v>37.299999999999997</v>
          </cell>
          <cell r="D21">
            <v>27.4</v>
          </cell>
          <cell r="E21">
            <v>46.875</v>
          </cell>
          <cell r="F21">
            <v>61</v>
          </cell>
          <cell r="G21">
            <v>32</v>
          </cell>
          <cell r="H21">
            <v>20.88</v>
          </cell>
          <cell r="J21">
            <v>46.800000000000004</v>
          </cell>
          <cell r="K21">
            <v>0</v>
          </cell>
        </row>
        <row r="22">
          <cell r="B22">
            <v>31.470833333333335</v>
          </cell>
          <cell r="C22">
            <v>37.9</v>
          </cell>
          <cell r="D22">
            <v>27.2</v>
          </cell>
          <cell r="E22">
            <v>48.958333333333336</v>
          </cell>
          <cell r="F22">
            <v>72</v>
          </cell>
          <cell r="G22">
            <v>29</v>
          </cell>
          <cell r="H22">
            <v>21.96</v>
          </cell>
          <cell r="J22">
            <v>48.24</v>
          </cell>
          <cell r="K22">
            <v>0</v>
          </cell>
        </row>
        <row r="23">
          <cell r="B23">
            <v>25.020833333333329</v>
          </cell>
          <cell r="C23">
            <v>27.2</v>
          </cell>
          <cell r="D23">
            <v>22.9</v>
          </cell>
          <cell r="E23">
            <v>88.416666666666671</v>
          </cell>
          <cell r="F23">
            <v>100</v>
          </cell>
          <cell r="G23">
            <v>71</v>
          </cell>
          <cell r="H23">
            <v>14.4</v>
          </cell>
          <cell r="J23">
            <v>24.840000000000003</v>
          </cell>
          <cell r="K23">
            <v>2</v>
          </cell>
        </row>
        <row r="24">
          <cell r="B24">
            <v>25.691666666666666</v>
          </cell>
          <cell r="C24">
            <v>30.4</v>
          </cell>
          <cell r="D24">
            <v>22.7</v>
          </cell>
          <cell r="E24">
            <v>82.083333333333329</v>
          </cell>
          <cell r="F24">
            <v>99</v>
          </cell>
          <cell r="G24">
            <v>57</v>
          </cell>
          <cell r="H24">
            <v>17.28</v>
          </cell>
          <cell r="J24">
            <v>34.200000000000003</v>
          </cell>
          <cell r="K24">
            <v>0.2</v>
          </cell>
        </row>
        <row r="25">
          <cell r="B25">
            <v>27.904166666666665</v>
          </cell>
          <cell r="C25">
            <v>34.200000000000003</v>
          </cell>
          <cell r="D25">
            <v>22.7</v>
          </cell>
          <cell r="E25">
            <v>69.25</v>
          </cell>
          <cell r="F25">
            <v>92</v>
          </cell>
          <cell r="G25">
            <v>40</v>
          </cell>
          <cell r="H25">
            <v>20.88</v>
          </cell>
          <cell r="J25">
            <v>39.96</v>
          </cell>
          <cell r="K25">
            <v>0</v>
          </cell>
        </row>
        <row r="26">
          <cell r="B26">
            <v>29.295833333333331</v>
          </cell>
          <cell r="C26">
            <v>36.4</v>
          </cell>
          <cell r="D26">
            <v>23.4</v>
          </cell>
          <cell r="E26">
            <v>64.458333333333329</v>
          </cell>
          <cell r="F26">
            <v>89</v>
          </cell>
          <cell r="G26">
            <v>36</v>
          </cell>
          <cell r="H26">
            <v>21.6</v>
          </cell>
          <cell r="J26">
            <v>45.36</v>
          </cell>
          <cell r="K26">
            <v>0</v>
          </cell>
        </row>
        <row r="27">
          <cell r="B27">
            <v>25.012499999999999</v>
          </cell>
          <cell r="C27">
            <v>30.6</v>
          </cell>
          <cell r="D27">
            <v>22.6</v>
          </cell>
          <cell r="E27">
            <v>84.083333333333329</v>
          </cell>
          <cell r="F27">
            <v>100</v>
          </cell>
          <cell r="G27">
            <v>53</v>
          </cell>
          <cell r="H27">
            <v>15.840000000000002</v>
          </cell>
          <cell r="J27">
            <v>39.96</v>
          </cell>
          <cell r="K27">
            <v>4</v>
          </cell>
        </row>
        <row r="28">
          <cell r="B28">
            <v>22.554166666666664</v>
          </cell>
          <cell r="C28">
            <v>24.2</v>
          </cell>
          <cell r="D28">
            <v>21.4</v>
          </cell>
          <cell r="E28">
            <v>98.458333333333329</v>
          </cell>
          <cell r="F28">
            <v>100</v>
          </cell>
          <cell r="G28">
            <v>92</v>
          </cell>
          <cell r="H28">
            <v>12.24</v>
          </cell>
          <cell r="J28">
            <v>22.68</v>
          </cell>
          <cell r="K28">
            <v>6.8</v>
          </cell>
        </row>
        <row r="29">
          <cell r="B29">
            <v>21.033333333333335</v>
          </cell>
          <cell r="C29">
            <v>22.6</v>
          </cell>
          <cell r="D29">
            <v>19.2</v>
          </cell>
          <cell r="E29">
            <v>96.958333333333329</v>
          </cell>
          <cell r="F29">
            <v>100</v>
          </cell>
          <cell r="G29">
            <v>87</v>
          </cell>
          <cell r="H29">
            <v>18</v>
          </cell>
          <cell r="J29">
            <v>33.119999999999997</v>
          </cell>
          <cell r="K29">
            <v>5.2</v>
          </cell>
        </row>
        <row r="30">
          <cell r="B30">
            <v>20.900000000000002</v>
          </cell>
          <cell r="C30">
            <v>23.7</v>
          </cell>
          <cell r="D30">
            <v>19.399999999999999</v>
          </cell>
          <cell r="E30">
            <v>94.208333333333329</v>
          </cell>
          <cell r="F30">
            <v>100</v>
          </cell>
          <cell r="G30">
            <v>79</v>
          </cell>
          <cell r="H30">
            <v>15.120000000000001</v>
          </cell>
          <cell r="J30">
            <v>43.92</v>
          </cell>
          <cell r="K30">
            <v>5.6000000000000005</v>
          </cell>
        </row>
        <row r="31">
          <cell r="B31">
            <v>22.929166666666664</v>
          </cell>
          <cell r="C31">
            <v>28.1</v>
          </cell>
          <cell r="D31">
            <v>20.5</v>
          </cell>
          <cell r="E31">
            <v>93.291666666666671</v>
          </cell>
          <cell r="F31">
            <v>100</v>
          </cell>
          <cell r="G31">
            <v>73</v>
          </cell>
          <cell r="H31">
            <v>15.48</v>
          </cell>
          <cell r="J31">
            <v>41.04</v>
          </cell>
          <cell r="K31">
            <v>3.6</v>
          </cell>
        </row>
        <row r="32">
          <cell r="B32">
            <v>23.383333333333336</v>
          </cell>
          <cell r="C32">
            <v>27.7</v>
          </cell>
          <cell r="D32">
            <v>21.2</v>
          </cell>
          <cell r="E32">
            <v>93.083333333333329</v>
          </cell>
          <cell r="F32">
            <v>100</v>
          </cell>
          <cell r="G32">
            <v>79</v>
          </cell>
          <cell r="H32">
            <v>17.64</v>
          </cell>
          <cell r="J32">
            <v>36.36</v>
          </cell>
          <cell r="K32">
            <v>5.4</v>
          </cell>
        </row>
        <row r="33">
          <cell r="B33">
            <v>26.637500000000003</v>
          </cell>
          <cell r="C33">
            <v>35.1</v>
          </cell>
          <cell r="D33">
            <v>21.6</v>
          </cell>
          <cell r="E33">
            <v>80.583333333333329</v>
          </cell>
          <cell r="F33">
            <v>100</v>
          </cell>
          <cell r="G33">
            <v>47</v>
          </cell>
          <cell r="H33">
            <v>19.8</v>
          </cell>
          <cell r="J33">
            <v>34.200000000000003</v>
          </cell>
          <cell r="K33">
            <v>0.2</v>
          </cell>
        </row>
        <row r="34">
          <cell r="B34">
            <v>26.241666666666664</v>
          </cell>
          <cell r="C34">
            <v>34</v>
          </cell>
          <cell r="D34">
            <v>20.5</v>
          </cell>
          <cell r="E34">
            <v>80.583333333333329</v>
          </cell>
          <cell r="F34">
            <v>100</v>
          </cell>
          <cell r="G34">
            <v>53</v>
          </cell>
          <cell r="H34">
            <v>19.440000000000001</v>
          </cell>
          <cell r="J34">
            <v>60.480000000000004</v>
          </cell>
          <cell r="K34">
            <v>19.2</v>
          </cell>
        </row>
      </sheetData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8"/>
  <sheetViews>
    <sheetView zoomScale="90" zoomScaleNormal="90" workbookViewId="0">
      <selection activeCell="A13" sqref="A13:XFD13"/>
    </sheetView>
  </sheetViews>
  <sheetFormatPr defaultRowHeight="12.75" x14ac:dyDescent="0.2"/>
  <cols>
    <col min="1" max="1" width="19.7109375" style="2" bestFit="1" customWidth="1"/>
    <col min="2" max="31" width="5.42578125" style="2" customWidth="1"/>
    <col min="32" max="32" width="6.5703125" style="7" bestFit="1" customWidth="1"/>
  </cols>
  <sheetData>
    <row r="1" spans="1:36" ht="20.100000000000001" customHeight="1" x14ac:dyDescent="0.2">
      <c r="A1" s="133" t="s">
        <v>210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5"/>
    </row>
    <row r="2" spans="1:36" s="4" customFormat="1" ht="20.100000000000001" customHeight="1" x14ac:dyDescent="0.2">
      <c r="A2" s="136" t="s">
        <v>21</v>
      </c>
      <c r="B2" s="131" t="s">
        <v>246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2"/>
    </row>
    <row r="3" spans="1:36" s="5" customFormat="1" ht="20.100000000000001" customHeight="1" x14ac:dyDescent="0.2">
      <c r="A3" s="136"/>
      <c r="B3" s="137">
        <v>1</v>
      </c>
      <c r="C3" s="137">
        <f>SUM(B3+1)</f>
        <v>2</v>
      </c>
      <c r="D3" s="137">
        <f t="shared" ref="D3:AB3" si="0">SUM(C3+1)</f>
        <v>3</v>
      </c>
      <c r="E3" s="137">
        <f t="shared" si="0"/>
        <v>4</v>
      </c>
      <c r="F3" s="137">
        <f t="shared" si="0"/>
        <v>5</v>
      </c>
      <c r="G3" s="137">
        <v>6</v>
      </c>
      <c r="H3" s="137">
        <v>7</v>
      </c>
      <c r="I3" s="137">
        <f t="shared" si="0"/>
        <v>8</v>
      </c>
      <c r="J3" s="137">
        <f t="shared" si="0"/>
        <v>9</v>
      </c>
      <c r="K3" s="137">
        <f t="shared" si="0"/>
        <v>10</v>
      </c>
      <c r="L3" s="137">
        <f t="shared" si="0"/>
        <v>11</v>
      </c>
      <c r="M3" s="137">
        <f t="shared" si="0"/>
        <v>12</v>
      </c>
      <c r="N3" s="137">
        <f t="shared" si="0"/>
        <v>13</v>
      </c>
      <c r="O3" s="137">
        <f t="shared" si="0"/>
        <v>14</v>
      </c>
      <c r="P3" s="137">
        <f t="shared" si="0"/>
        <v>15</v>
      </c>
      <c r="Q3" s="137">
        <f t="shared" si="0"/>
        <v>16</v>
      </c>
      <c r="R3" s="137">
        <f t="shared" si="0"/>
        <v>17</v>
      </c>
      <c r="S3" s="137">
        <f t="shared" si="0"/>
        <v>18</v>
      </c>
      <c r="T3" s="137">
        <f t="shared" si="0"/>
        <v>19</v>
      </c>
      <c r="U3" s="137">
        <f t="shared" si="0"/>
        <v>20</v>
      </c>
      <c r="V3" s="137">
        <f t="shared" si="0"/>
        <v>21</v>
      </c>
      <c r="W3" s="137">
        <f t="shared" si="0"/>
        <v>22</v>
      </c>
      <c r="X3" s="137">
        <f t="shared" si="0"/>
        <v>23</v>
      </c>
      <c r="Y3" s="137">
        <f t="shared" si="0"/>
        <v>24</v>
      </c>
      <c r="Z3" s="137">
        <f t="shared" si="0"/>
        <v>25</v>
      </c>
      <c r="AA3" s="137">
        <f t="shared" si="0"/>
        <v>26</v>
      </c>
      <c r="AB3" s="137">
        <f t="shared" si="0"/>
        <v>27</v>
      </c>
      <c r="AC3" s="137">
        <f>SUM(AB3+1)</f>
        <v>28</v>
      </c>
      <c r="AD3" s="137">
        <f>SUM(AC3+1)</f>
        <v>29</v>
      </c>
      <c r="AE3" s="137">
        <v>30</v>
      </c>
      <c r="AF3" s="138" t="s">
        <v>26</v>
      </c>
    </row>
    <row r="4" spans="1:36" s="5" customFormat="1" x14ac:dyDescent="0.2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8"/>
    </row>
    <row r="5" spans="1:36" s="5" customFormat="1" x14ac:dyDescent="0.2">
      <c r="A5" s="48" t="s">
        <v>30</v>
      </c>
      <c r="B5" s="109">
        <f>[1]Novembro!$B$5</f>
        <v>24.479166666666671</v>
      </c>
      <c r="C5" s="109">
        <f>[1]Novembro!$B$6</f>
        <v>27.712499999999995</v>
      </c>
      <c r="D5" s="109">
        <f>[1]Novembro!$B$7</f>
        <v>29.875</v>
      </c>
      <c r="E5" s="109">
        <f>[1]Novembro!$B$8</f>
        <v>22.591666666666669</v>
      </c>
      <c r="F5" s="109">
        <f>[1]Novembro!$B$9</f>
        <v>22.065217391304344</v>
      </c>
      <c r="G5" s="109">
        <f>[1]Novembro!$B$10</f>
        <v>24.554166666666671</v>
      </c>
      <c r="H5" s="109">
        <f>[1]Novembro!$B$11</f>
        <v>26.766666666666662</v>
      </c>
      <c r="I5" s="109">
        <f>[1]Novembro!$B$12</f>
        <v>28.845833333333331</v>
      </c>
      <c r="J5" s="109">
        <f>[1]Novembro!$B$13</f>
        <v>29.004166666666663</v>
      </c>
      <c r="K5" s="109">
        <f>[1]Novembro!$B$14</f>
        <v>30.849999999999991</v>
      </c>
      <c r="L5" s="109">
        <f>[1]Novembro!$B$15</f>
        <v>31.024999999999995</v>
      </c>
      <c r="M5" s="109">
        <f>[1]Novembro!$B$16</f>
        <v>31.412500000000005</v>
      </c>
      <c r="N5" s="109">
        <f>[1]Novembro!$B$17</f>
        <v>32.699999999999996</v>
      </c>
      <c r="O5" s="109">
        <f>[1]Novembro!$B$18</f>
        <v>30.650000000000002</v>
      </c>
      <c r="P5" s="109">
        <f>[1]Novembro!$B$19</f>
        <v>28.524999999999995</v>
      </c>
      <c r="Q5" s="109">
        <f>[1]Novembro!$B$20</f>
        <v>30.554166666666674</v>
      </c>
      <c r="R5" s="109">
        <f>[1]Novembro!$B$21</f>
        <v>33.295833333333327</v>
      </c>
      <c r="S5" s="109">
        <f>[1]Novembro!$B$22</f>
        <v>34.158333333333331</v>
      </c>
      <c r="T5" s="109">
        <f>[1]Novembro!$B$23</f>
        <v>30.487499999999997</v>
      </c>
      <c r="U5" s="109">
        <f>[1]Novembro!$B$24</f>
        <v>26.379166666666674</v>
      </c>
      <c r="V5" s="109">
        <f>[1]Novembro!$B$25</f>
        <v>26.829166666666666</v>
      </c>
      <c r="W5" s="109">
        <f>[1]Novembro!$B$26</f>
        <v>27.612500000000001</v>
      </c>
      <c r="X5" s="109">
        <f>[1]Novembro!$B$27</f>
        <v>26.029166666666672</v>
      </c>
      <c r="Y5" s="109">
        <f>[1]Novembro!$B$28</f>
        <v>25.387499999999999</v>
      </c>
      <c r="Z5" s="109">
        <f>[1]Novembro!$B$29</f>
        <v>25.204166666666666</v>
      </c>
      <c r="AA5" s="109">
        <f>[1]Novembro!$B$30</f>
        <v>25.041666666666661</v>
      </c>
      <c r="AB5" s="109">
        <f>[1]Novembro!$B$31</f>
        <v>26.241666666666671</v>
      </c>
      <c r="AC5" s="109">
        <f>[1]Novembro!$B$32</f>
        <v>28.779166666666669</v>
      </c>
      <c r="AD5" s="109">
        <f>[1]Novembro!$B$33</f>
        <v>28.299999999999997</v>
      </c>
      <c r="AE5" s="109">
        <f>[1]Novembro!$B$34</f>
        <v>26.483333333333338</v>
      </c>
      <c r="AF5" s="110">
        <f t="shared" ref="AF5:AF11" si="1">AVERAGE(B5:AE5)</f>
        <v>28.061340579710141</v>
      </c>
      <c r="AI5" s="126"/>
      <c r="AJ5" s="126"/>
    </row>
    <row r="6" spans="1:36" x14ac:dyDescent="0.2">
      <c r="A6" s="48" t="s">
        <v>0</v>
      </c>
      <c r="B6" s="111">
        <f>[2]Novembro!$B$5</f>
        <v>24.375000000000004</v>
      </c>
      <c r="C6" s="111">
        <f>[2]Novembro!$B$6</f>
        <v>26.320833333333329</v>
      </c>
      <c r="D6" s="111">
        <f>[2]Novembro!$B$7</f>
        <v>22.679166666666664</v>
      </c>
      <c r="E6" s="111">
        <f>[2]Novembro!$B$8</f>
        <v>17.212499999999999</v>
      </c>
      <c r="F6" s="111">
        <f>[2]Novembro!$B$9</f>
        <v>19.008333333333336</v>
      </c>
      <c r="G6" s="111">
        <f>[2]Novembro!$B$10</f>
        <v>23.229166666666661</v>
      </c>
      <c r="H6" s="111">
        <f>[2]Novembro!$B$11</f>
        <v>25.291666666666661</v>
      </c>
      <c r="I6" s="111">
        <f>[2]Novembro!$B$12</f>
        <v>26.283333333333331</v>
      </c>
      <c r="J6" s="111">
        <f>[2]Novembro!$B$13</f>
        <v>24.724999999999994</v>
      </c>
      <c r="K6" s="111">
        <f>[2]Novembro!$B$14</f>
        <v>25.612499999999997</v>
      </c>
      <c r="L6" s="111">
        <f>[2]Novembro!$B$15</f>
        <v>29.541666666666661</v>
      </c>
      <c r="M6" s="111">
        <f>[2]Novembro!$B$16</f>
        <v>30.858333333333338</v>
      </c>
      <c r="N6" s="111">
        <f>[2]Novembro!$B$17</f>
        <v>29.275000000000002</v>
      </c>
      <c r="O6" s="111">
        <f>[2]Novembro!$B$18</f>
        <v>24.704166666666669</v>
      </c>
      <c r="P6" s="111">
        <f>[2]Novembro!$B$19</f>
        <v>27.675000000000001</v>
      </c>
      <c r="Q6" s="111">
        <f>[2]Novembro!$B$20</f>
        <v>30.333333333333332</v>
      </c>
      <c r="R6" s="111">
        <f>[2]Novembro!$B$21</f>
        <v>32.483333333333341</v>
      </c>
      <c r="S6" s="111">
        <f>[2]Novembro!$B$22</f>
        <v>30.845833333333331</v>
      </c>
      <c r="T6" s="111">
        <f>[2]Novembro!$B$23</f>
        <v>25.795833333333334</v>
      </c>
      <c r="U6" s="111">
        <f>[2]Novembro!$B$24</f>
        <v>25.454166666666662</v>
      </c>
      <c r="V6" s="111">
        <f>[2]Novembro!$B$25</f>
        <v>26.933333333333337</v>
      </c>
      <c r="W6" s="111">
        <f>[2]Novembro!$B$26</f>
        <v>28.716666666666658</v>
      </c>
      <c r="X6" s="111">
        <f>[2]Novembro!$B$27</f>
        <v>24.566666666666666</v>
      </c>
      <c r="Y6" s="111">
        <f>[2]Novembro!$B$28</f>
        <v>22.570833333333336</v>
      </c>
      <c r="Z6" s="111">
        <f>[2]Novembro!$B$29</f>
        <v>20.695833333333336</v>
      </c>
      <c r="AA6" s="111">
        <f>[2]Novembro!$B$30</f>
        <v>20.933333333333337</v>
      </c>
      <c r="AB6" s="111">
        <f>[2]Novembro!$B$31</f>
        <v>22.820833333333329</v>
      </c>
      <c r="AC6" s="111">
        <f>[2]Novembro!$B$32</f>
        <v>22.754166666666663</v>
      </c>
      <c r="AD6" s="111">
        <f>[2]Novembro!$B$33</f>
        <v>26.795833333333338</v>
      </c>
      <c r="AE6" s="111">
        <f>[2]Novembro!$B$34</f>
        <v>25.11666666666666</v>
      </c>
      <c r="AF6" s="110">
        <f t="shared" si="1"/>
        <v>25.453611111111115</v>
      </c>
    </row>
    <row r="7" spans="1:36" x14ac:dyDescent="0.2">
      <c r="A7" s="48" t="s">
        <v>85</v>
      </c>
      <c r="B7" s="111">
        <f>[3]Novembro!$B$5</f>
        <v>24.637500000000003</v>
      </c>
      <c r="C7" s="111">
        <f>[3]Novembro!$B$6</f>
        <v>26.920833333333331</v>
      </c>
      <c r="D7" s="111">
        <f>[3]Novembro!$B$7</f>
        <v>25.795833333333334</v>
      </c>
      <c r="E7" s="111">
        <f>[3]Novembro!$B$8</f>
        <v>19.029166666666669</v>
      </c>
      <c r="F7" s="111">
        <f>[3]Novembro!$B$9</f>
        <v>21.441666666666674</v>
      </c>
      <c r="G7" s="111">
        <f>[3]Novembro!$B$10</f>
        <v>25.052173913043475</v>
      </c>
      <c r="H7" s="111">
        <f>[3]Novembro!$B$11</f>
        <v>26.687499999999996</v>
      </c>
      <c r="I7" s="111">
        <f>[3]Novembro!$B$12</f>
        <v>29.616666666666664</v>
      </c>
      <c r="J7" s="111">
        <f>[3]Novembro!$B$13</f>
        <v>27.041666666666671</v>
      </c>
      <c r="K7" s="111">
        <f>[3]Novembro!$B$14</f>
        <v>27.958333333333332</v>
      </c>
      <c r="L7" s="111">
        <f>[3]Novembro!$B$15</f>
        <v>30.116666666666664</v>
      </c>
      <c r="M7" s="111">
        <f>[3]Novembro!$B$16</f>
        <v>31.762500000000003</v>
      </c>
      <c r="N7" s="111">
        <f>[3]Novembro!$B$17</f>
        <v>31.366666666666671</v>
      </c>
      <c r="O7" s="111">
        <f>[3]Novembro!$B$18</f>
        <v>28.262500000000003</v>
      </c>
      <c r="P7" s="111">
        <f>[3]Novembro!$B$19</f>
        <v>28.320833333333329</v>
      </c>
      <c r="Q7" s="111">
        <f>[3]Novembro!$B$20</f>
        <v>30.925000000000001</v>
      </c>
      <c r="R7" s="111">
        <f>[3]Novembro!$B$21</f>
        <v>32.079166666666666</v>
      </c>
      <c r="S7" s="111">
        <f>[3]Novembro!$B$22</f>
        <v>32.208333333333321</v>
      </c>
      <c r="T7" s="111">
        <f>[3]Novembro!$B$23</f>
        <v>27.395833333333329</v>
      </c>
      <c r="U7" s="111">
        <f>[3]Novembro!$B$24</f>
        <v>26.404166666666665</v>
      </c>
      <c r="V7" s="111">
        <f>[3]Novembro!$B$25</f>
        <v>27.991666666666664</v>
      </c>
      <c r="W7" s="111">
        <f>[3]Novembro!$B$26</f>
        <v>27.808333333333337</v>
      </c>
      <c r="X7" s="111">
        <f>[3]Novembro!$B$27</f>
        <v>24.620833333333334</v>
      </c>
      <c r="Y7" s="111">
        <f>[3]Novembro!$B$28</f>
        <v>23.475000000000005</v>
      </c>
      <c r="Z7" s="111">
        <f>[3]Novembro!$B$29</f>
        <v>21.949999999999992</v>
      </c>
      <c r="AA7" s="111">
        <f>[3]Novembro!$B$30</f>
        <v>21.982608695652171</v>
      </c>
      <c r="AB7" s="111">
        <f>[3]Novembro!$B$31</f>
        <v>24.416666666666668</v>
      </c>
      <c r="AC7" s="111">
        <f>[3]Novembro!$B$32</f>
        <v>24.917391304347824</v>
      </c>
      <c r="AD7" s="111">
        <f>[3]Novembro!$B$33</f>
        <v>27.4375</v>
      </c>
      <c r="AE7" s="111">
        <f>[3]Novembro!$B$34</f>
        <v>27.387499999999999</v>
      </c>
      <c r="AF7" s="110">
        <f t="shared" si="1"/>
        <v>26.833683574879228</v>
      </c>
    </row>
    <row r="8" spans="1:36" x14ac:dyDescent="0.2">
      <c r="A8" s="48" t="s">
        <v>1</v>
      </c>
      <c r="B8" s="111">
        <f>[4]Novembro!$B$5</f>
        <v>25.145833333333332</v>
      </c>
      <c r="C8" s="111">
        <f>[4]Novembro!$B$6</f>
        <v>29.429166666666664</v>
      </c>
      <c r="D8" s="111">
        <f>[4]Novembro!$B$7</f>
        <v>27.691666666666663</v>
      </c>
      <c r="E8" s="111">
        <f>[4]Novembro!$B$8</f>
        <v>21.325000000000003</v>
      </c>
      <c r="F8" s="111">
        <f>[4]Novembro!$B$9</f>
        <v>23.891666666666666</v>
      </c>
      <c r="G8" s="111">
        <f>[4]Novembro!$B$10</f>
        <v>27.325000000000003</v>
      </c>
      <c r="H8" s="111">
        <f>[4]Novembro!$B$11</f>
        <v>31.495833333333326</v>
      </c>
      <c r="I8" s="111">
        <f>[4]Novembro!$B$12</f>
        <v>32.154166666666661</v>
      </c>
      <c r="J8" s="111">
        <f>[4]Novembro!$B$13</f>
        <v>31.112500000000001</v>
      </c>
      <c r="K8" s="111">
        <f>[4]Novembro!$B$14</f>
        <v>31.1875</v>
      </c>
      <c r="L8" s="111">
        <f>[4]Novembro!$B$15</f>
        <v>32.929166666666667</v>
      </c>
      <c r="M8" s="111">
        <f>[4]Novembro!$B$16</f>
        <v>34.341666666666661</v>
      </c>
      <c r="N8" s="111">
        <f>[4]Novembro!$B$17</f>
        <v>34.4</v>
      </c>
      <c r="O8" s="111">
        <f>[4]Novembro!$B$18</f>
        <v>34.383333333333333</v>
      </c>
      <c r="P8" s="111">
        <f>[4]Novembro!$B$19</f>
        <v>33.625</v>
      </c>
      <c r="Q8" s="111">
        <f>[4]Novembro!$B$20</f>
        <v>35.370833333333344</v>
      </c>
      <c r="R8" s="111">
        <f>[4]Novembro!$B$21</f>
        <v>35.024999999999999</v>
      </c>
      <c r="S8" s="111">
        <f>[4]Novembro!$B$22</f>
        <v>34.966666666666669</v>
      </c>
      <c r="T8" s="111">
        <f>[4]Novembro!$B$23</f>
        <v>33.69166666666667</v>
      </c>
      <c r="U8" s="111">
        <f>[4]Novembro!$B$24</f>
        <v>26.954166666666666</v>
      </c>
      <c r="V8" s="111">
        <f>[4]Novembro!$B$25</f>
        <v>29.370833333333334</v>
      </c>
      <c r="W8" s="111">
        <f>[4]Novembro!$B$26</f>
        <v>31.883333333333329</v>
      </c>
      <c r="X8" s="111">
        <f>[4]Novembro!$B$27</f>
        <v>28.958333333333339</v>
      </c>
      <c r="Y8" s="111">
        <f>[4]Novembro!$B$28</f>
        <v>25.841666666666665</v>
      </c>
      <c r="Z8" s="111">
        <f>[4]Novembro!$B$29</f>
        <v>27.124999999999996</v>
      </c>
      <c r="AA8" s="111">
        <f>[4]Novembro!$B$30</f>
        <v>25.308333333333326</v>
      </c>
      <c r="AB8" s="111">
        <f>[4]Novembro!$B$31</f>
        <v>27.404166666666672</v>
      </c>
      <c r="AC8" s="111">
        <f>[4]Novembro!$B$32</f>
        <v>28.362499999999986</v>
      </c>
      <c r="AD8" s="111">
        <f>[4]Novembro!$B$33</f>
        <v>31.0625</v>
      </c>
      <c r="AE8" s="111">
        <f>[4]Novembro!$B$34</f>
        <v>29.541666666666661</v>
      </c>
      <c r="AF8" s="110">
        <f t="shared" si="1"/>
        <v>30.043472222222217</v>
      </c>
    </row>
    <row r="9" spans="1:36" x14ac:dyDescent="0.2">
      <c r="A9" s="48" t="s">
        <v>146</v>
      </c>
      <c r="B9" s="111">
        <f>[5]Novembro!$B$5</f>
        <v>24.437499999999996</v>
      </c>
      <c r="C9" s="111">
        <f>[5]Novembro!$B$6</f>
        <v>26.291666666666668</v>
      </c>
      <c r="D9" s="111">
        <f>[5]Novembro!$B$7</f>
        <v>21.382608695652173</v>
      </c>
      <c r="E9" s="111">
        <f>[5]Novembro!$B$8</f>
        <v>15.795833333333334</v>
      </c>
      <c r="F9" s="111">
        <f>[5]Novembro!$B$9</f>
        <v>19.233333333333334</v>
      </c>
      <c r="G9" s="111">
        <f>[5]Novembro!$B$10</f>
        <v>25.604166666666668</v>
      </c>
      <c r="H9" s="111">
        <f>[5]Novembro!$B$11</f>
        <v>26.762500000000003</v>
      </c>
      <c r="I9" s="111">
        <f>[5]Novembro!$B$12</f>
        <v>28.317391304347829</v>
      </c>
      <c r="J9" s="111">
        <f>[5]Novembro!$B$13</f>
        <v>26.254166666666666</v>
      </c>
      <c r="K9" s="111">
        <f>[5]Novembro!$B$14</f>
        <v>26.250000000000004</v>
      </c>
      <c r="L9" s="111">
        <f>[5]Novembro!$B$15</f>
        <v>30.082608695652173</v>
      </c>
      <c r="M9" s="111">
        <f>[5]Novembro!$B$16</f>
        <v>32.325000000000003</v>
      </c>
      <c r="N9" s="111">
        <f>[5]Novembro!$B$17</f>
        <v>29.704166666666666</v>
      </c>
      <c r="O9" s="111">
        <f>[5]Novembro!$B$18</f>
        <v>24.425000000000001</v>
      </c>
      <c r="P9" s="111">
        <f>[5]Novembro!$B$19</f>
        <v>27.824999999999999</v>
      </c>
      <c r="Q9" s="111">
        <f>[5]Novembro!$B$20</f>
        <v>31.954166666666666</v>
      </c>
      <c r="R9" s="111">
        <f>[5]Novembro!$B$21</f>
        <v>32.450000000000003</v>
      </c>
      <c r="S9" s="111">
        <f>[5]Novembro!$B$22</f>
        <v>30.821739130434786</v>
      </c>
      <c r="T9" s="111">
        <f>[5]Novembro!$B$23</f>
        <v>26.029166666666665</v>
      </c>
      <c r="U9" s="111">
        <f>[5]Novembro!$B$24</f>
        <v>24.887500000000006</v>
      </c>
      <c r="V9" s="111">
        <f>[5]Novembro!$B$25</f>
        <v>26.320833333333329</v>
      </c>
      <c r="W9" s="111">
        <f>[5]Novembro!$B$26</f>
        <v>29.487499999999997</v>
      </c>
      <c r="X9" s="111">
        <f>[5]Novembro!$B$27</f>
        <v>24.329166666666669</v>
      </c>
      <c r="Y9" s="111">
        <f>[5]Novembro!$B$28</f>
        <v>21.659090909090907</v>
      </c>
      <c r="Z9" s="111">
        <f>[5]Novembro!$B$29</f>
        <v>20.287500000000001</v>
      </c>
      <c r="AA9" s="111">
        <f>[5]Novembro!$B$30</f>
        <v>20.495833333333334</v>
      </c>
      <c r="AB9" s="111">
        <f>[5]Novembro!$B$31</f>
        <v>22.569565217391311</v>
      </c>
      <c r="AC9" s="111">
        <f>[5]Novembro!$B$32</f>
        <v>22.708333333333329</v>
      </c>
      <c r="AD9" s="111">
        <f>[5]Novembro!$B$33</f>
        <v>26.929166666666664</v>
      </c>
      <c r="AE9" s="111">
        <f>[5]Novembro!$B$34</f>
        <v>26.362500000000001</v>
      </c>
      <c r="AF9" s="110">
        <f t="shared" si="1"/>
        <v>25.732766798418968</v>
      </c>
    </row>
    <row r="10" spans="1:36" x14ac:dyDescent="0.2">
      <c r="A10" s="48" t="s">
        <v>91</v>
      </c>
      <c r="B10" s="111">
        <f>[6]Novembro!$B$5</f>
        <v>23.55</v>
      </c>
      <c r="C10" s="111">
        <f>[6]Novembro!$B$6</f>
        <v>26.795833333333331</v>
      </c>
      <c r="D10" s="111">
        <f>[6]Novembro!$B$7</f>
        <v>27.833333333333339</v>
      </c>
      <c r="E10" s="111">
        <f>[6]Novembro!$B$8</f>
        <v>20.687500000000004</v>
      </c>
      <c r="F10" s="111">
        <f>[6]Novembro!$B$9</f>
        <v>20.358333333333331</v>
      </c>
      <c r="G10" s="111">
        <f>[6]Novembro!$B$10</f>
        <v>24.095833333333335</v>
      </c>
      <c r="H10" s="111">
        <f>[6]Novembro!$B$11</f>
        <v>26.116666666666664</v>
      </c>
      <c r="I10" s="111">
        <f>[6]Novembro!$B$12</f>
        <v>27.595833333333335</v>
      </c>
      <c r="J10" s="111">
        <f>[6]Novembro!$B$13</f>
        <v>26.783333333333335</v>
      </c>
      <c r="K10" s="111">
        <f>[6]Novembro!$B$14</f>
        <v>27.429166666666671</v>
      </c>
      <c r="L10" s="111">
        <f>[6]Novembro!$B$15</f>
        <v>29.995833333333334</v>
      </c>
      <c r="M10" s="111">
        <f>[6]Novembro!$B$16</f>
        <v>31.183333333333334</v>
      </c>
      <c r="N10" s="111">
        <f>[6]Novembro!$B$17</f>
        <v>29.516666666666669</v>
      </c>
      <c r="O10" s="111">
        <f>[6]Novembro!$B$18</f>
        <v>28.925000000000001</v>
      </c>
      <c r="P10" s="111">
        <f>[6]Novembro!$B$19</f>
        <v>28.925000000000001</v>
      </c>
      <c r="Q10" s="111">
        <f>[6]Novembro!$B$20</f>
        <v>30.475000000000005</v>
      </c>
      <c r="R10" s="111">
        <f>[6]Novembro!$B$21</f>
        <v>31.020833333333332</v>
      </c>
      <c r="S10" s="111">
        <f>[6]Novembro!$B$22</f>
        <v>30.458333333333339</v>
      </c>
      <c r="T10" s="111">
        <f>[6]Novembro!$B$23</f>
        <v>29.229166666666675</v>
      </c>
      <c r="U10" s="111">
        <f>[6]Novembro!$B$24</f>
        <v>23.645833333333332</v>
      </c>
      <c r="V10" s="111">
        <f>[6]Novembro!$B$25</f>
        <v>25.995833333333326</v>
      </c>
      <c r="W10" s="111">
        <f>[6]Novembro!$B$26</f>
        <v>26.337499999999995</v>
      </c>
      <c r="X10" s="111">
        <f>[6]Novembro!$B$27</f>
        <v>25.091666666666669</v>
      </c>
      <c r="Y10" s="111">
        <f>[6]Novembro!$B$28</f>
        <v>24.187500000000004</v>
      </c>
      <c r="Z10" s="111">
        <f>[6]Novembro!$B$29</f>
        <v>25.283333333333331</v>
      </c>
      <c r="AA10" s="111">
        <f>[6]Novembro!$B$30</f>
        <v>22.641666666666666</v>
      </c>
      <c r="AB10" s="111">
        <f>[6]Novembro!$B$31</f>
        <v>24.912499999999998</v>
      </c>
      <c r="AC10" s="111">
        <f>[6]Novembro!$B$32</f>
        <v>25.562499999999996</v>
      </c>
      <c r="AD10" s="111">
        <f>[6]Novembro!$B$33</f>
        <v>26.683333333333337</v>
      </c>
      <c r="AE10" s="111">
        <f>[6]Novembro!$B$34</f>
        <v>25.191666666666666</v>
      </c>
      <c r="AF10" s="110">
        <f t="shared" si="1"/>
        <v>26.550277777777776</v>
      </c>
    </row>
    <row r="11" spans="1:36" x14ac:dyDescent="0.2">
      <c r="A11" s="48" t="s">
        <v>49</v>
      </c>
      <c r="B11" s="111">
        <f>[7]Novembro!$B$5</f>
        <v>24.654166666666669</v>
      </c>
      <c r="C11" s="111">
        <f>[7]Novembro!$B$6</f>
        <v>26.208333333333339</v>
      </c>
      <c r="D11" s="111">
        <f>[7]Novembro!$B$7</f>
        <v>27.791666666666671</v>
      </c>
      <c r="E11" s="111">
        <f>[7]Novembro!$B$8</f>
        <v>19.629166666666663</v>
      </c>
      <c r="F11" s="111">
        <f>[7]Novembro!$B$9</f>
        <v>21.733333333333334</v>
      </c>
      <c r="G11" s="111">
        <f>[7]Novembro!$B$10</f>
        <v>24.750000000000004</v>
      </c>
      <c r="H11" s="111">
        <f>[7]Novembro!$B$11</f>
        <v>26.191666666666659</v>
      </c>
      <c r="I11" s="111">
        <f>[7]Novembro!$B$12</f>
        <v>30.216666666666672</v>
      </c>
      <c r="J11" s="111">
        <f>[7]Novembro!$B$13</f>
        <v>28.625000000000004</v>
      </c>
      <c r="K11" s="111">
        <f>[7]Novembro!$B$14</f>
        <v>29.495833333333341</v>
      </c>
      <c r="L11" s="111">
        <f>[7]Novembro!$B$15</f>
        <v>31.879166666666663</v>
      </c>
      <c r="M11" s="111">
        <f>[7]Novembro!$B$16</f>
        <v>33.870833333333337</v>
      </c>
      <c r="N11" s="111">
        <f>[7]Novembro!$B$17</f>
        <v>31.604166666666668</v>
      </c>
      <c r="O11" s="111">
        <f>[7]Novembro!$B$18</f>
        <v>27.004166666666666</v>
      </c>
      <c r="P11" s="111">
        <f>[7]Novembro!$B$19</f>
        <v>27.720833333333331</v>
      </c>
      <c r="Q11" s="111">
        <f>[7]Novembro!$B$20</f>
        <v>31.037499999999998</v>
      </c>
      <c r="R11" s="111">
        <f>[7]Novembro!$B$21</f>
        <v>33.070833333333333</v>
      </c>
      <c r="S11" s="111">
        <f>[7]Novembro!$B$22</f>
        <v>31.995833333333334</v>
      </c>
      <c r="T11" s="111">
        <f>[7]Novembro!$B$23</f>
        <v>27.529166666666669</v>
      </c>
      <c r="U11" s="111">
        <f>[7]Novembro!$B$24</f>
        <v>25.725000000000009</v>
      </c>
      <c r="V11" s="111">
        <f>[7]Novembro!$B$25</f>
        <v>26.95</v>
      </c>
      <c r="W11" s="111">
        <f>[7]Novembro!$B$26</f>
        <v>27.666666666666668</v>
      </c>
      <c r="X11" s="111">
        <f>[7]Novembro!$B$27</f>
        <v>24.324999999999999</v>
      </c>
      <c r="Y11" s="111">
        <f>[7]Novembro!$B$28</f>
        <v>24.112499999999997</v>
      </c>
      <c r="Z11" s="111">
        <f>[7]Novembro!$B$29</f>
        <v>21.712500000000002</v>
      </c>
      <c r="AA11" s="111">
        <f>[7]Novembro!$B$30</f>
        <v>22.612500000000001</v>
      </c>
      <c r="AB11" s="111">
        <f>[7]Novembro!$B$31</f>
        <v>25.808333333333326</v>
      </c>
      <c r="AC11" s="111">
        <f>[7]Novembro!$B$32</f>
        <v>26.345833333333331</v>
      </c>
      <c r="AD11" s="111">
        <f>[7]Novembro!$B$33</f>
        <v>25.620833333333334</v>
      </c>
      <c r="AE11" s="111">
        <f>[7]Novembro!$B$34</f>
        <v>27.037499999999998</v>
      </c>
      <c r="AF11" s="110">
        <f t="shared" si="1"/>
        <v>27.097499999999993</v>
      </c>
    </row>
    <row r="12" spans="1:36" x14ac:dyDescent="0.2">
      <c r="A12" s="48" t="s">
        <v>94</v>
      </c>
      <c r="B12" s="111">
        <f>[8]Novembro!$B$5</f>
        <v>25.254166666666666</v>
      </c>
      <c r="C12" s="111">
        <f>[8]Novembro!$B$6</f>
        <v>28.1875</v>
      </c>
      <c r="D12" s="111">
        <f>[8]Novembro!$B$7</f>
        <v>24.375</v>
      </c>
      <c r="E12" s="111">
        <f>[8]Novembro!$B$8</f>
        <v>18.941666666666666</v>
      </c>
      <c r="F12" s="111">
        <f>[8]Novembro!$B$9</f>
        <v>21.479166666666668</v>
      </c>
      <c r="G12" s="111">
        <f>[8]Novembro!$B$10</f>
        <v>26.075000000000003</v>
      </c>
      <c r="H12" s="111">
        <f>[8]Novembro!$B$11</f>
        <v>28.420833333333324</v>
      </c>
      <c r="I12" s="111">
        <f>[8]Novembro!$B$12</f>
        <v>30.104166666666668</v>
      </c>
      <c r="J12" s="111">
        <f>[8]Novembro!$B$13</f>
        <v>30.383333333333336</v>
      </c>
      <c r="K12" s="111">
        <f>[8]Novembro!$B$14</f>
        <v>29.520833333333329</v>
      </c>
      <c r="L12" s="111">
        <f>[8]Novembro!$B$15</f>
        <v>32.11249999999999</v>
      </c>
      <c r="M12" s="111">
        <f>[8]Novembro!$B$16</f>
        <v>33.279166666666661</v>
      </c>
      <c r="N12" s="111">
        <f>[8]Novembro!$B$17</f>
        <v>32.9</v>
      </c>
      <c r="O12" s="111">
        <f>[8]Novembro!$B$18</f>
        <v>31.779166666666665</v>
      </c>
      <c r="P12" s="111">
        <f>[8]Novembro!$B$19</f>
        <v>31.366666666666664</v>
      </c>
      <c r="Q12" s="111">
        <f>[8]Novembro!$B$20</f>
        <v>33.05833333333333</v>
      </c>
      <c r="R12" s="111">
        <f>[8]Novembro!$B$21</f>
        <v>33.12083333333333</v>
      </c>
      <c r="S12" s="111">
        <f>[8]Novembro!$B$22</f>
        <v>33.31666666666667</v>
      </c>
      <c r="T12" s="111">
        <f>[8]Novembro!$B$23</f>
        <v>28.983333333333331</v>
      </c>
      <c r="U12" s="111">
        <f>[8]Novembro!$B$24</f>
        <v>26.233333333333338</v>
      </c>
      <c r="V12" s="111">
        <f>[8]Novembro!$B$25</f>
        <v>28.116666666666664</v>
      </c>
      <c r="W12" s="111">
        <f>[8]Novembro!$B$26</f>
        <v>30.987499999999997</v>
      </c>
      <c r="X12" s="111">
        <f>[8]Novembro!$B$27</f>
        <v>27.816666666666666</v>
      </c>
      <c r="Y12" s="111">
        <f>[8]Novembro!$B$28</f>
        <v>24.429166666666664</v>
      </c>
      <c r="Z12" s="111">
        <f>[8]Novembro!$B$29</f>
        <v>25.587500000000002</v>
      </c>
      <c r="AA12" s="111">
        <f>[8]Novembro!$B$30</f>
        <v>23.926086956521736</v>
      </c>
      <c r="AB12" s="111">
        <f>[8]Novembro!$B$31</f>
        <v>25.545833333333334</v>
      </c>
      <c r="AC12" s="111">
        <f>[8]Novembro!$B$32</f>
        <v>27.4375</v>
      </c>
      <c r="AD12" s="111">
        <f>[8]Novembro!$B$33</f>
        <v>30.650000000000006</v>
      </c>
      <c r="AE12" s="111">
        <f>[8]Novembro!$B$34</f>
        <v>27.150000000000006</v>
      </c>
      <c r="AF12" s="110">
        <f>AVERAGE(B12:AE12)</f>
        <v>28.351286231884057</v>
      </c>
    </row>
    <row r="13" spans="1:36" x14ac:dyDescent="0.2">
      <c r="A13" s="48" t="s">
        <v>101</v>
      </c>
      <c r="B13" s="111">
        <f>[9]Novembro!$B$5</f>
        <v>24.5</v>
      </c>
      <c r="C13" s="111">
        <f>[9]Novembro!$B$6</f>
        <v>26.416666666666668</v>
      </c>
      <c r="D13" s="111">
        <f>[9]Novembro!$B$7</f>
        <v>24.037499999999998</v>
      </c>
      <c r="E13" s="111">
        <f>[9]Novembro!$B$8</f>
        <v>16.995833333333334</v>
      </c>
      <c r="F13" s="111">
        <f>[9]Novembro!$B$9</f>
        <v>20.456521739130434</v>
      </c>
      <c r="G13" s="111">
        <f>[9]Novembro!$B$10</f>
        <v>25.858333333333334</v>
      </c>
      <c r="H13" s="111">
        <f>[9]Novembro!$B$11</f>
        <v>27.454166666666676</v>
      </c>
      <c r="I13" s="111">
        <f>[9]Novembro!$B$12</f>
        <v>28.362500000000001</v>
      </c>
      <c r="J13" s="111">
        <f>[9]Novembro!$B$13</f>
        <v>26.012499999999999</v>
      </c>
      <c r="K13" s="111">
        <f>[9]Novembro!$B$14</f>
        <v>27.420833333333334</v>
      </c>
      <c r="L13" s="111">
        <f>[9]Novembro!$B$15</f>
        <v>30.929166666666664</v>
      </c>
      <c r="M13" s="111">
        <f>[9]Novembro!$B$16</f>
        <v>31.820833333333329</v>
      </c>
      <c r="N13" s="111">
        <f>[9]Novembro!$B$17</f>
        <v>29.058333333333337</v>
      </c>
      <c r="O13" s="111">
        <f>[9]Novembro!$B$18</f>
        <v>25.349999999999998</v>
      </c>
      <c r="P13" s="111">
        <f>[9]Novembro!$B$19</f>
        <v>28.395652173913049</v>
      </c>
      <c r="Q13" s="111">
        <f>[9]Novembro!$B$20</f>
        <v>30.308333333333337</v>
      </c>
      <c r="R13" s="111">
        <f>[9]Novembro!$B$21</f>
        <v>32.083333333333329</v>
      </c>
      <c r="S13" s="111">
        <f>[9]Novembro!$B$22</f>
        <v>31.470833333333335</v>
      </c>
      <c r="T13" s="111">
        <f>[9]Novembro!$B$23</f>
        <v>25.020833333333329</v>
      </c>
      <c r="U13" s="111">
        <f>[9]Novembro!$B$24</f>
        <v>25.691666666666666</v>
      </c>
      <c r="V13" s="111">
        <f>[9]Novembro!$B$25</f>
        <v>27.904166666666665</v>
      </c>
      <c r="W13" s="111">
        <f>[9]Novembro!$B$26</f>
        <v>29.295833333333331</v>
      </c>
      <c r="X13" s="111">
        <f>[9]Novembro!$B$27</f>
        <v>25.012499999999999</v>
      </c>
      <c r="Y13" s="111">
        <f>[9]Novembro!$B$28</f>
        <v>22.554166666666664</v>
      </c>
      <c r="Z13" s="111">
        <f>[9]Novembro!$B$29</f>
        <v>21.033333333333335</v>
      </c>
      <c r="AA13" s="111">
        <f>[9]Novembro!$B$30</f>
        <v>20.900000000000002</v>
      </c>
      <c r="AB13" s="111">
        <f>[9]Novembro!$B$31</f>
        <v>22.929166666666664</v>
      </c>
      <c r="AC13" s="111">
        <f>[9]Novembro!$B$32</f>
        <v>23.383333333333336</v>
      </c>
      <c r="AD13" s="111">
        <f>[9]Novembro!$B$33</f>
        <v>26.637500000000003</v>
      </c>
      <c r="AE13" s="111">
        <f>[9]Novembro!$B$34</f>
        <v>26.241666666666664</v>
      </c>
      <c r="AF13" s="110">
        <f>AVERAGE(B13:AE13)</f>
        <v>26.117850241545899</v>
      </c>
      <c r="AJ13" t="s">
        <v>35</v>
      </c>
    </row>
    <row r="14" spans="1:36" x14ac:dyDescent="0.2">
      <c r="A14" s="48" t="s">
        <v>147</v>
      </c>
      <c r="B14" s="111">
        <f>[10]Novembro!$B$5</f>
        <v>22.795454545454543</v>
      </c>
      <c r="C14" s="111">
        <f>[10]Novembro!$B$6</f>
        <v>26.476190476190474</v>
      </c>
      <c r="D14" s="111">
        <f>[10]Novembro!$B$7</f>
        <v>27.973913043478259</v>
      </c>
      <c r="E14" s="111">
        <f>[10]Novembro!$B$8</f>
        <v>21.731818181818184</v>
      </c>
      <c r="F14" s="111">
        <f>[10]Novembro!$B$9</f>
        <v>21.460869565217394</v>
      </c>
      <c r="G14" s="111">
        <f>[10]Novembro!$B$10</f>
        <v>24.75</v>
      </c>
      <c r="H14" s="111">
        <f>[10]Novembro!$B$11</f>
        <v>27.068181818181817</v>
      </c>
      <c r="I14" s="111">
        <f>[10]Novembro!$B$12</f>
        <v>27.737500000000001</v>
      </c>
      <c r="J14" s="111">
        <f>[10]Novembro!$B$13</f>
        <v>26.349999999999994</v>
      </c>
      <c r="K14" s="111">
        <f>[10]Novembro!$B$14</f>
        <v>29.160869565217393</v>
      </c>
      <c r="L14" s="111">
        <f>[10]Novembro!$B$15</f>
        <v>30.572727272727274</v>
      </c>
      <c r="M14" s="111">
        <f>[10]Novembro!$B$16</f>
        <v>29.640909090909091</v>
      </c>
      <c r="N14" s="111">
        <f>[10]Novembro!$B$17</f>
        <v>30.186956521739134</v>
      </c>
      <c r="O14" s="111">
        <f>[10]Novembro!$B$18</f>
        <v>28.899999999999995</v>
      </c>
      <c r="P14" s="111">
        <f>[10]Novembro!$B$19</f>
        <v>29.219047619047622</v>
      </c>
      <c r="Q14" s="111">
        <f>[10]Novembro!$B$20</f>
        <v>30.513043478260869</v>
      </c>
      <c r="R14" s="111">
        <f>[10]Novembro!$B$21</f>
        <v>31.060869565217391</v>
      </c>
      <c r="S14" s="111">
        <f>[10]Novembro!$B$22</f>
        <v>29.720000000000006</v>
      </c>
      <c r="T14" s="111">
        <f>[10]Novembro!$B$23</f>
        <v>27.759090909090901</v>
      </c>
      <c r="U14" s="111">
        <f>[10]Novembro!$B$24</f>
        <v>24.66363636363636</v>
      </c>
      <c r="V14" s="111">
        <f>[10]Novembro!$B$25</f>
        <v>26.071428571428573</v>
      </c>
      <c r="W14" s="111">
        <f>[10]Novembro!$B$26</f>
        <v>25.295833333333334</v>
      </c>
      <c r="X14" s="111">
        <f>[10]Novembro!$B$27</f>
        <v>25.804761904761904</v>
      </c>
      <c r="Y14" s="111">
        <f>[10]Novembro!$B$28</f>
        <v>25.728571428571431</v>
      </c>
      <c r="Z14" s="111">
        <f>[10]Novembro!$B$29</f>
        <v>26.495000000000005</v>
      </c>
      <c r="AA14" s="111">
        <f>[10]Novembro!$B$30</f>
        <v>24.649999999999995</v>
      </c>
      <c r="AB14" s="111">
        <f>[10]Novembro!$B$31</f>
        <v>26.452380952380953</v>
      </c>
      <c r="AC14" s="111">
        <f>[10]Novembro!$B$32</f>
        <v>26.814999999999998</v>
      </c>
      <c r="AD14" s="111">
        <f>[10]Novembro!$B$33</f>
        <v>26.595238095238095</v>
      </c>
      <c r="AE14" s="111">
        <f>[10]Novembro!$B$34</f>
        <v>25.142857142857142</v>
      </c>
      <c r="AF14" s="110">
        <f>AVERAGE(B14:AE14)</f>
        <v>26.8930716481586</v>
      </c>
      <c r="AJ14" t="s">
        <v>35</v>
      </c>
    </row>
    <row r="15" spans="1:36" x14ac:dyDescent="0.2">
      <c r="A15" s="48" t="s">
        <v>2</v>
      </c>
      <c r="B15" s="111">
        <f>[11]Novembro!$B$5</f>
        <v>23.9375</v>
      </c>
      <c r="C15" s="111">
        <f>[11]Novembro!$B$6</f>
        <v>27.625000000000004</v>
      </c>
      <c r="D15" s="111">
        <f>[11]Novembro!$B$7</f>
        <v>27.329166666666669</v>
      </c>
      <c r="E15" s="111">
        <f>[11]Novembro!$B$8</f>
        <v>19.904166666666672</v>
      </c>
      <c r="F15" s="111">
        <f>[11]Novembro!$B$9</f>
        <v>23.441666666666666</v>
      </c>
      <c r="G15" s="111">
        <f>[11]Novembro!$B$10</f>
        <v>28.475000000000005</v>
      </c>
      <c r="H15" s="111">
        <f>[11]Novembro!$B$11</f>
        <v>30.104166666666668</v>
      </c>
      <c r="I15" s="111">
        <f>[11]Novembro!$B$12</f>
        <v>31.241666666666664</v>
      </c>
      <c r="J15" s="111">
        <f>[11]Novembro!$B$13</f>
        <v>28.554166666666674</v>
      </c>
      <c r="K15" s="111">
        <f>[11]Novembro!$B$14</f>
        <v>28.229166666666661</v>
      </c>
      <c r="L15" s="111">
        <f>[11]Novembro!$B$15</f>
        <v>30.704166666666669</v>
      </c>
      <c r="M15" s="111">
        <f>[11]Novembro!$B$16</f>
        <v>31.650000000000006</v>
      </c>
      <c r="N15" s="111">
        <f>[11]Novembro!$B$17</f>
        <v>32.141666666666666</v>
      </c>
      <c r="O15" s="111">
        <f>[11]Novembro!$B$18</f>
        <v>31.745833333333326</v>
      </c>
      <c r="P15" s="111">
        <f>[11]Novembro!$B$19</f>
        <v>30.470833333333342</v>
      </c>
      <c r="Q15" s="111">
        <f>[11]Novembro!$B$20</f>
        <v>31.850000000000005</v>
      </c>
      <c r="R15" s="111">
        <f>[11]Novembro!$B$21</f>
        <v>32.216666666666669</v>
      </c>
      <c r="S15" s="111">
        <f>[11]Novembro!$B$22</f>
        <v>32.016666666666673</v>
      </c>
      <c r="T15" s="111">
        <f>[11]Novembro!$B$23</f>
        <v>30.020833333333332</v>
      </c>
      <c r="U15" s="111">
        <f>[11]Novembro!$B$24</f>
        <v>24.474999999999998</v>
      </c>
      <c r="V15" s="111">
        <f>[11]Novembro!$B$25</f>
        <v>27.970833333333328</v>
      </c>
      <c r="W15" s="111">
        <f>[11]Novembro!$B$26</f>
        <v>28.554166666666664</v>
      </c>
      <c r="X15" s="111">
        <f>[11]Novembro!$B$27</f>
        <v>26.525000000000002</v>
      </c>
      <c r="Y15" s="111">
        <f>[11]Novembro!$B$28</f>
        <v>24.362500000000001</v>
      </c>
      <c r="Z15" s="111">
        <f>[11]Novembro!$B$29</f>
        <v>24.979166666666661</v>
      </c>
      <c r="AA15" s="111">
        <f>[11]Novembro!$B$30</f>
        <v>24.295833333333331</v>
      </c>
      <c r="AB15" s="111">
        <f>[11]Novembro!$B$31</f>
        <v>25.900000000000002</v>
      </c>
      <c r="AC15" s="111">
        <f>[11]Novembro!$B$32</f>
        <v>26.870833333333334</v>
      </c>
      <c r="AD15" s="111">
        <f>[11]Novembro!$B$33</f>
        <v>28.250000000000004</v>
      </c>
      <c r="AE15" s="111">
        <f>[11]Novembro!$B$34</f>
        <v>25.837500000000002</v>
      </c>
      <c r="AF15" s="110">
        <f>AVERAGE(B15:AE15)</f>
        <v>27.989305555555553</v>
      </c>
      <c r="AH15" s="12" t="s">
        <v>35</v>
      </c>
    </row>
    <row r="16" spans="1:36" x14ac:dyDescent="0.2">
      <c r="A16" s="48" t="s">
        <v>3</v>
      </c>
      <c r="B16" s="111" t="str">
        <f>[12]Novembro!$C$5</f>
        <v>*</v>
      </c>
      <c r="C16" s="111" t="str">
        <f>[12]Novembro!$C$6</f>
        <v>*</v>
      </c>
      <c r="D16" s="111">
        <f>[12]Novembro!$C$7</f>
        <v>34.6</v>
      </c>
      <c r="E16" s="111">
        <f>[12]Novembro!$C$8</f>
        <v>27.3</v>
      </c>
      <c r="F16" s="111">
        <f>[12]Novembro!$C$9</f>
        <v>30.2</v>
      </c>
      <c r="G16" s="111">
        <f>[12]Novembro!$C$10</f>
        <v>33.6</v>
      </c>
      <c r="H16" s="111">
        <f>[12]Novembro!$C$11</f>
        <v>35.700000000000003</v>
      </c>
      <c r="I16" s="111">
        <f>[12]Novembro!$C$12</f>
        <v>36.200000000000003</v>
      </c>
      <c r="J16" s="111">
        <f>[12]Novembro!$C$13</f>
        <v>35.200000000000003</v>
      </c>
      <c r="K16" s="111">
        <f>[12]Novembro!$C$14</f>
        <v>37.6</v>
      </c>
      <c r="L16" s="111">
        <f>[12]Novembro!$C$15</f>
        <v>38.4</v>
      </c>
      <c r="M16" s="111">
        <f>[12]Novembro!$C$16</f>
        <v>39.299999999999997</v>
      </c>
      <c r="N16" s="111">
        <f>[12]Novembro!$C$17</f>
        <v>39.200000000000003</v>
      </c>
      <c r="O16" s="111">
        <f>[12]Novembro!$C$18</f>
        <v>37.4</v>
      </c>
      <c r="P16" s="111">
        <f>[12]Novembro!$C$19</f>
        <v>30.7</v>
      </c>
      <c r="Q16" s="111">
        <f>[12]Novembro!$C$20</f>
        <v>37.799999999999997</v>
      </c>
      <c r="R16" s="111">
        <f>[12]Novembro!$C$21</f>
        <v>38.5</v>
      </c>
      <c r="S16" s="111">
        <f>[12]Novembro!$C$22</f>
        <v>38</v>
      </c>
      <c r="T16" s="111">
        <f>[12]Novembro!$C$23</f>
        <v>37</v>
      </c>
      <c r="U16" s="111">
        <f>[12]Novembro!$C$24</f>
        <v>31.1</v>
      </c>
      <c r="V16" s="111">
        <f>[12]Novembro!$C$25</f>
        <v>31</v>
      </c>
      <c r="W16" s="111">
        <f>[12]Novembro!$C$26</f>
        <v>34.799999999999997</v>
      </c>
      <c r="X16" s="111">
        <f>[12]Novembro!$C$27</f>
        <v>33.1</v>
      </c>
      <c r="Y16" s="111">
        <f>[12]Novembro!$C$28</f>
        <v>33.6</v>
      </c>
      <c r="Z16" s="111" t="str">
        <f>[12]Novembro!$C$29</f>
        <v>*</v>
      </c>
      <c r="AA16" s="111" t="str">
        <f>[12]Novembro!$C$30</f>
        <v>*</v>
      </c>
      <c r="AB16" s="111" t="str">
        <f>[13]Novembro!$C$31</f>
        <v>*</v>
      </c>
      <c r="AC16" s="111" t="str">
        <f>[13]Novembro!$C$32</f>
        <v>*</v>
      </c>
      <c r="AD16" s="111" t="str">
        <f>[13]Novembro!$C$33</f>
        <v>*</v>
      </c>
      <c r="AE16" s="111" t="str">
        <f>[13]Novembro!$C$34</f>
        <v>*</v>
      </c>
      <c r="AF16" s="110">
        <f>AVERAGE(B16:AE16)</f>
        <v>35.013636363636365</v>
      </c>
      <c r="AH16" s="12"/>
    </row>
    <row r="17" spans="1:37" x14ac:dyDescent="0.2">
      <c r="A17" s="48" t="s">
        <v>4</v>
      </c>
      <c r="B17" s="111">
        <f>[14]Novembro!$B$5</f>
        <v>23.045454545454547</v>
      </c>
      <c r="C17" s="111">
        <f>[14]Novembro!$B$6</f>
        <v>24.595454545454551</v>
      </c>
      <c r="D17" s="111">
        <f>[14]Novembro!$B$7</f>
        <v>26.741666666666664</v>
      </c>
      <c r="E17" s="111">
        <f>[14]Novembro!$B$8</f>
        <v>20.861904761904768</v>
      </c>
      <c r="F17" s="111">
        <f>[14]Novembro!$B$9</f>
        <v>22.317391304347826</v>
      </c>
      <c r="G17" s="111">
        <f>[14]Novembro!$B$10</f>
        <v>25.75</v>
      </c>
      <c r="H17" s="111">
        <f>[14]Novembro!$B$11</f>
        <v>27.565217391304348</v>
      </c>
      <c r="I17" s="111">
        <f>[14]Novembro!$B$12</f>
        <v>26.191666666666666</v>
      </c>
      <c r="J17" s="111">
        <f>[14]Novembro!$B$13</f>
        <v>27.070833333333326</v>
      </c>
      <c r="K17" s="111">
        <f>[14]Novembro!$B$14</f>
        <v>28.330434782608688</v>
      </c>
      <c r="L17" s="111">
        <f>[14]Novembro!$B$15</f>
        <v>29.469565217391303</v>
      </c>
      <c r="M17" s="111">
        <f>[14]Novembro!$B$16</f>
        <v>29.490476190476194</v>
      </c>
      <c r="N17" s="111">
        <f>[14]Novembro!$B$17</f>
        <v>27.658333333333335</v>
      </c>
      <c r="O17" s="111">
        <f>[14]Novembro!$B$18</f>
        <v>26.6875</v>
      </c>
      <c r="P17" s="111">
        <f>[14]Novembro!$B$19</f>
        <v>27.526086956521734</v>
      </c>
      <c r="Q17" s="111">
        <f>[14]Novembro!$B$20</f>
        <v>28.417391304347831</v>
      </c>
      <c r="R17" s="111">
        <f>[14]Novembro!$B$21</f>
        <v>29.608695652173914</v>
      </c>
      <c r="S17" s="111">
        <f>[14]Novembro!$B$22</f>
        <v>28.914285714285718</v>
      </c>
      <c r="T17" s="111">
        <f>[14]Novembro!$B$23</f>
        <v>27.123809523809523</v>
      </c>
      <c r="U17" s="111">
        <f>[14]Novembro!$B$24</f>
        <v>23.59545454545454</v>
      </c>
      <c r="V17" s="111">
        <f>[14]Novembro!$B$25</f>
        <v>23.536363636363635</v>
      </c>
      <c r="W17" s="111">
        <f>[14]Novembro!$B$26</f>
        <v>23.554545454545451</v>
      </c>
      <c r="X17" s="111">
        <f>[14]Novembro!$B$27</f>
        <v>24.423809523809524</v>
      </c>
      <c r="Y17" s="111">
        <f>[14]Novembro!$B$28</f>
        <v>23.759999999999998</v>
      </c>
      <c r="Z17" s="111">
        <f>[14]Novembro!$B$29</f>
        <v>24.095238095238095</v>
      </c>
      <c r="AA17" s="111">
        <f>[14]Novembro!$B$30</f>
        <v>24.245833333333334</v>
      </c>
      <c r="AB17" s="111">
        <f>[14]Novembro!$B$31</f>
        <v>24.100000000000005</v>
      </c>
      <c r="AC17" s="111">
        <f>[14]Novembro!$B$32</f>
        <v>25.47</v>
      </c>
      <c r="AD17" s="111">
        <f>[14]Novembro!$B$33</f>
        <v>25.350000000000009</v>
      </c>
      <c r="AE17" s="111">
        <f>[14]Novembro!$B$34</f>
        <v>24.700000000000003</v>
      </c>
      <c r="AF17" s="110">
        <f t="shared" ref="AF17:AF42" si="2">AVERAGE(B17:AE17)</f>
        <v>25.806580415960852</v>
      </c>
      <c r="AG17" t="s">
        <v>35</v>
      </c>
      <c r="AH17" s="12" t="s">
        <v>35</v>
      </c>
      <c r="AJ17" t="s">
        <v>35</v>
      </c>
    </row>
    <row r="18" spans="1:37" x14ac:dyDescent="0.2">
      <c r="A18" s="48" t="s">
        <v>5</v>
      </c>
      <c r="B18" s="111">
        <f>[15]Novembro!$B$5</f>
        <v>28.3</v>
      </c>
      <c r="C18" s="111">
        <f>[15]Novembro!$B$6</f>
        <v>31.290909090909089</v>
      </c>
      <c r="D18" s="111">
        <f>[15]Novembro!$B$7</f>
        <v>27.778260869565216</v>
      </c>
      <c r="E18" s="111">
        <f>[15]Novembro!$B$8</f>
        <v>25.313043478260873</v>
      </c>
      <c r="F18" s="111">
        <f>[15]Novembro!$B$9</f>
        <v>25.970833333333331</v>
      </c>
      <c r="G18" s="111">
        <f>[15]Novembro!$B$10</f>
        <v>31.345833333333342</v>
      </c>
      <c r="H18" s="111">
        <f>[15]Novembro!$B$11</f>
        <v>33.378260869565217</v>
      </c>
      <c r="I18" s="111">
        <f>[15]Novembro!$B$12</f>
        <v>34.545833333333334</v>
      </c>
      <c r="J18" s="111">
        <f>[15]Novembro!$B$13</f>
        <v>32.741666666666667</v>
      </c>
      <c r="K18" s="111">
        <f>[15]Novembro!$B$14</f>
        <v>33.291666666666664</v>
      </c>
      <c r="L18" s="111">
        <f>[15]Novembro!$B$15</f>
        <v>34.280952380952378</v>
      </c>
      <c r="M18" s="111">
        <f>[15]Novembro!$B$16</f>
        <v>34.94761904761905</v>
      </c>
      <c r="N18" s="111">
        <f>[15]Novembro!$B$17</f>
        <v>34.304347826086961</v>
      </c>
      <c r="O18" s="111">
        <f>[15]Novembro!$B$18</f>
        <v>34.375</v>
      </c>
      <c r="P18" s="111">
        <f>[15]Novembro!$B$19</f>
        <v>33.517391304347825</v>
      </c>
      <c r="Q18" s="111">
        <f>[15]Novembro!$B$20</f>
        <v>34.437500000000007</v>
      </c>
      <c r="R18" s="111">
        <f>[15]Novembro!$B$21</f>
        <v>34.483333333333341</v>
      </c>
      <c r="S18" s="111">
        <f>[15]Novembro!$B$22</f>
        <v>33.213043478260872</v>
      </c>
      <c r="T18" s="111">
        <f>[15]Novembro!$B$23</f>
        <v>32.191304347826083</v>
      </c>
      <c r="U18" s="111">
        <f>[15]Novembro!$B$24</f>
        <v>26.321739130434782</v>
      </c>
      <c r="V18" s="111">
        <f>[15]Novembro!$B$25</f>
        <v>29.256521739130427</v>
      </c>
      <c r="W18" s="111">
        <f>[15]Novembro!$B$26</f>
        <v>31.608695652173907</v>
      </c>
      <c r="X18" s="111">
        <f>[15]Novembro!$B$27</f>
        <v>30.969565217391306</v>
      </c>
      <c r="Y18" s="111">
        <f>[15]Novembro!$B$28</f>
        <v>25.785714285714285</v>
      </c>
      <c r="Z18" s="111">
        <f>[15]Novembro!$B$29</f>
        <v>28.142105263157898</v>
      </c>
      <c r="AA18" s="111">
        <f>[15]Novembro!$B$30</f>
        <v>26.420833333333334</v>
      </c>
      <c r="AB18" s="111">
        <f>[15]Novembro!$B$31</f>
        <v>27.180000000000007</v>
      </c>
      <c r="AC18" s="111">
        <f>[15]Novembro!$B$32</f>
        <v>30.361904761904757</v>
      </c>
      <c r="AD18" s="111">
        <f>[15]Novembro!$B$33</f>
        <v>32.073684210526324</v>
      </c>
      <c r="AE18" s="111">
        <f>[15]Novembro!$B$34</f>
        <v>29.604761904761908</v>
      </c>
      <c r="AF18" s="110">
        <f t="shared" si="2"/>
        <v>30.914410828619637</v>
      </c>
      <c r="AG18" s="12" t="s">
        <v>35</v>
      </c>
      <c r="AH18" s="12" t="s">
        <v>35</v>
      </c>
    </row>
    <row r="19" spans="1:37" x14ac:dyDescent="0.2">
      <c r="A19" s="48" t="s">
        <v>33</v>
      </c>
      <c r="B19" s="111">
        <f>[16]Novembro!$B$5</f>
        <v>24.458333333333332</v>
      </c>
      <c r="C19" s="111">
        <f>[16]Novembro!$B$6</f>
        <v>25.366666666666664</v>
      </c>
      <c r="D19" s="111">
        <f>[16]Novembro!$B$7</f>
        <v>26.891666666666666</v>
      </c>
      <c r="E19" s="111">
        <f>[16]Novembro!$B$8</f>
        <v>22.3</v>
      </c>
      <c r="F19" s="111">
        <f>[16]Novembro!$B$9</f>
        <v>23.020833333333332</v>
      </c>
      <c r="G19" s="111">
        <f>[16]Novembro!$B$10</f>
        <v>26.162499999999998</v>
      </c>
      <c r="H19" s="111">
        <f>[16]Novembro!$B$11</f>
        <v>27.641666666666669</v>
      </c>
      <c r="I19" s="111">
        <f>[16]Novembro!$B$12</f>
        <v>25.658333333333335</v>
      </c>
      <c r="J19" s="111">
        <f>[16]Novembro!$B$13</f>
        <v>26.504166666666666</v>
      </c>
      <c r="K19" s="111">
        <f>[16]Novembro!$B$14</f>
        <v>28.887499999999999</v>
      </c>
      <c r="L19" s="111">
        <f>[16]Novembro!$B$15</f>
        <v>28.962500000000006</v>
      </c>
      <c r="M19" s="111">
        <f>[16]Novembro!$B$16</f>
        <v>27.499999999999996</v>
      </c>
      <c r="N19" s="111">
        <f>[16]Novembro!$B$17</f>
        <v>26.358333333333338</v>
      </c>
      <c r="O19" s="111">
        <f>[16]Novembro!$B$18</f>
        <v>25.983333333333324</v>
      </c>
      <c r="P19" s="111">
        <f>[16]Novembro!$B$19</f>
        <v>27.804166666666664</v>
      </c>
      <c r="Q19" s="111">
        <f>[16]Novembro!$B$20</f>
        <v>28.695833333333336</v>
      </c>
      <c r="R19" s="111">
        <f>[16]Novembro!$B$21</f>
        <v>28.925000000000001</v>
      </c>
      <c r="S19" s="111">
        <f>[16]Novembro!$B$22</f>
        <v>28.729166666666661</v>
      </c>
      <c r="T19" s="111">
        <f>[16]Novembro!$B$23</f>
        <v>28.162499999999998</v>
      </c>
      <c r="U19" s="111">
        <f>[16]Novembro!$B$24</f>
        <v>24.137499999999992</v>
      </c>
      <c r="V19" s="111">
        <f>[16]Novembro!$B$25</f>
        <v>24.216666666666665</v>
      </c>
      <c r="W19" s="111">
        <f>[16]Novembro!$B$26</f>
        <v>25.270833333333332</v>
      </c>
      <c r="X19" s="111">
        <f>[16]Novembro!$B$27</f>
        <v>25.654166666666665</v>
      </c>
      <c r="Y19" s="111">
        <f>[16]Novembro!$B$28</f>
        <v>23.500000000000004</v>
      </c>
      <c r="Z19" s="111">
        <f>[16]Novembro!$B$29</f>
        <v>24.262499999999999</v>
      </c>
      <c r="AA19" s="111">
        <f>[16]Novembro!$B$30</f>
        <v>23.662499999999998</v>
      </c>
      <c r="AB19" s="111">
        <f>[16]Novembro!$B$31</f>
        <v>24.320833333333336</v>
      </c>
      <c r="AC19" s="111">
        <f>[16]Novembro!$B$32</f>
        <v>25.774999999999995</v>
      </c>
      <c r="AD19" s="111">
        <f>[16]Novembro!$B$33</f>
        <v>25.012499999999992</v>
      </c>
      <c r="AE19" s="111">
        <f>[16]Novembro!$B$34</f>
        <v>25.108333333333331</v>
      </c>
      <c r="AF19" s="110">
        <f t="shared" si="2"/>
        <v>25.964444444444453</v>
      </c>
      <c r="AH19" s="12" t="s">
        <v>35</v>
      </c>
      <c r="AI19" t="s">
        <v>35</v>
      </c>
      <c r="AJ19" t="s">
        <v>35</v>
      </c>
    </row>
    <row r="20" spans="1:37" x14ac:dyDescent="0.2">
      <c r="A20" s="48" t="s">
        <v>6</v>
      </c>
      <c r="B20" s="111">
        <f>[17]Novembro!$B$5</f>
        <v>28.122727272727275</v>
      </c>
      <c r="C20" s="111">
        <f>[17]Novembro!$B$6</f>
        <v>28.638095238095236</v>
      </c>
      <c r="D20" s="111">
        <f>[17]Novembro!$B$7</f>
        <v>29.821739130434786</v>
      </c>
      <c r="E20" s="111">
        <f>[17]Novembro!$B$8</f>
        <v>25.69047619047619</v>
      </c>
      <c r="F20" s="111">
        <f>[17]Novembro!$B$9</f>
        <v>24.900000000000002</v>
      </c>
      <c r="G20" s="111">
        <f>[17]Novembro!$B$10</f>
        <v>28.641666666666666</v>
      </c>
      <c r="H20" s="111">
        <f>[17]Novembro!$B$11</f>
        <v>30.668181818181814</v>
      </c>
      <c r="I20" s="111">
        <f>[17]Novembro!$B$12</f>
        <v>31.495833333333334</v>
      </c>
      <c r="J20" s="111">
        <f>[17]Novembro!$B$13</f>
        <v>28.525000000000002</v>
      </c>
      <c r="K20" s="111">
        <f>[17]Novembro!$B$14</f>
        <v>31.830434782608698</v>
      </c>
      <c r="L20" s="111">
        <f>[17]Novembro!$B$15</f>
        <v>32.217391304347821</v>
      </c>
      <c r="M20" s="111">
        <f>[17]Novembro!$B$16</f>
        <v>32.472727272727283</v>
      </c>
      <c r="N20" s="111">
        <f>[17]Novembro!$B$17</f>
        <v>33.226086956521748</v>
      </c>
      <c r="O20" s="111">
        <f>[17]Novembro!$B$18</f>
        <v>30.825000000000003</v>
      </c>
      <c r="P20" s="111">
        <f>[17]Novembro!$B$19</f>
        <v>31.286363636363639</v>
      </c>
      <c r="Q20" s="111">
        <f>[17]Novembro!$B$20</f>
        <v>32.882608695652173</v>
      </c>
      <c r="R20" s="111">
        <f>[17]Novembro!$B$21</f>
        <v>33.886956521739123</v>
      </c>
      <c r="S20" s="111">
        <f>[17]Novembro!$B$22</f>
        <v>33.44761904761905</v>
      </c>
      <c r="T20" s="111">
        <f>[17]Novembro!$B$23</f>
        <v>31.726086956521737</v>
      </c>
      <c r="U20" s="111">
        <f>[17]Novembro!$B$24</f>
        <v>26.777272727272724</v>
      </c>
      <c r="V20" s="111">
        <f>[17]Novembro!$B$25</f>
        <v>29.231818181818184</v>
      </c>
      <c r="W20" s="111">
        <f>[17]Novembro!$B$26</f>
        <v>28.854166666666668</v>
      </c>
      <c r="X20" s="111">
        <f>[17]Novembro!$B$27</f>
        <v>29.424999999999994</v>
      </c>
      <c r="Y20" s="111">
        <f>[17]Novembro!$B$28</f>
        <v>25.804545454545451</v>
      </c>
      <c r="Z20" s="111">
        <f>[17]Novembro!$B$29</f>
        <v>26.764999999999997</v>
      </c>
      <c r="AA20" s="111">
        <f>[17]Novembro!$B$30</f>
        <v>26.337500000000002</v>
      </c>
      <c r="AB20" s="111">
        <f>[17]Novembro!$B$31</f>
        <v>27.686363636363637</v>
      </c>
      <c r="AC20" s="111">
        <f>[17]Novembro!$B$32</f>
        <v>28.521052631578947</v>
      </c>
      <c r="AD20" s="111">
        <f>[17]Novembro!$B$33</f>
        <v>27.1</v>
      </c>
      <c r="AE20" s="111">
        <f>[17]Novembro!$B$34</f>
        <v>26.900000000000002</v>
      </c>
      <c r="AF20" s="110">
        <f t="shared" si="2"/>
        <v>29.456923804075402</v>
      </c>
      <c r="AG20" t="s">
        <v>35</v>
      </c>
      <c r="AJ20" t="s">
        <v>35</v>
      </c>
    </row>
    <row r="21" spans="1:37" x14ac:dyDescent="0.2">
      <c r="A21" s="48" t="s">
        <v>7</v>
      </c>
      <c r="B21" s="111">
        <f>[18]Novembro!$B$5</f>
        <v>23.729166666666671</v>
      </c>
      <c r="C21" s="111">
        <f>[18]Novembro!$B$6</f>
        <v>26.450000000000003</v>
      </c>
      <c r="D21" s="111">
        <f>[18]Novembro!$B$7</f>
        <v>23.791666666666661</v>
      </c>
      <c r="E21" s="111">
        <f>[18]Novembro!$B$8</f>
        <v>17.158333333333335</v>
      </c>
      <c r="F21" s="111">
        <f>[18]Novembro!$B$9</f>
        <v>20.712500000000002</v>
      </c>
      <c r="G21" s="111">
        <f>[18]Novembro!$B$10</f>
        <v>25.924999999999997</v>
      </c>
      <c r="H21" s="111">
        <f>[18]Novembro!$B$11</f>
        <v>27.412499999999998</v>
      </c>
      <c r="I21" s="111">
        <f>[18]Novembro!$B$12</f>
        <v>29.112500000000001</v>
      </c>
      <c r="J21" s="111">
        <f>[18]Novembro!$B$13</f>
        <v>26.320833333333329</v>
      </c>
      <c r="K21" s="111">
        <f>[18]Novembro!$B$14</f>
        <v>26.5</v>
      </c>
      <c r="L21" s="111">
        <f>[18]Novembro!$B$15</f>
        <v>30.404166666666665</v>
      </c>
      <c r="M21" s="111">
        <f>[18]Novembro!$B$16</f>
        <v>31.870833333333326</v>
      </c>
      <c r="N21" s="111">
        <f>[18]Novembro!$B$17</f>
        <v>30.304166666666664</v>
      </c>
      <c r="O21" s="111">
        <f>[18]Novembro!$B$18</f>
        <v>26.962499999999995</v>
      </c>
      <c r="P21" s="111">
        <f>[18]Novembro!$B$19</f>
        <v>28.524999999999995</v>
      </c>
      <c r="Q21" s="111">
        <f>[18]Novembro!$B$20</f>
        <v>30.470833333333342</v>
      </c>
      <c r="R21" s="111">
        <f>[18]Novembro!$B$21</f>
        <v>30.966666666666665</v>
      </c>
      <c r="S21" s="111">
        <f>[18]Novembro!$B$22</f>
        <v>30.724999999999998</v>
      </c>
      <c r="T21" s="111">
        <f>[18]Novembro!$B$23</f>
        <v>25.291666666666668</v>
      </c>
      <c r="U21" s="111">
        <f>[18]Novembro!$B$24</f>
        <v>25.324999999999992</v>
      </c>
      <c r="V21" s="111">
        <f>[18]Novembro!$B$25</f>
        <v>27.608333333333331</v>
      </c>
      <c r="W21" s="111">
        <f>[18]Novembro!$B$26</f>
        <v>28.375</v>
      </c>
      <c r="X21" s="111">
        <f>[18]Novembro!$B$27</f>
        <v>24.858333333333334</v>
      </c>
      <c r="Y21" s="111">
        <f>[18]Novembro!$B$28</f>
        <v>23.229166666666668</v>
      </c>
      <c r="Z21" s="111">
        <f>[18]Novembro!$B$29</f>
        <v>21.633333333333329</v>
      </c>
      <c r="AA21" s="111">
        <f>[18]Novembro!$B$30</f>
        <v>20.674999999999997</v>
      </c>
      <c r="AB21" s="111">
        <f>[18]Novembro!$B$31</f>
        <v>23.054166666666664</v>
      </c>
      <c r="AC21" s="111">
        <f>[18]Novembro!$B$32</f>
        <v>24.287499999999998</v>
      </c>
      <c r="AD21" s="111">
        <f>[18]Novembro!$B$33</f>
        <v>26.533333333333331</v>
      </c>
      <c r="AE21" s="111">
        <f>[18]Novembro!$B$34</f>
        <v>26.658333333333335</v>
      </c>
      <c r="AF21" s="110">
        <f t="shared" si="2"/>
        <v>26.16236111111111</v>
      </c>
      <c r="AH21" t="s">
        <v>35</v>
      </c>
      <c r="AJ21" t="s">
        <v>35</v>
      </c>
      <c r="AK21" t="s">
        <v>35</v>
      </c>
    </row>
    <row r="22" spans="1:37" x14ac:dyDescent="0.2">
      <c r="A22" s="48" t="s">
        <v>148</v>
      </c>
      <c r="B22" s="111">
        <f>[19]Novembro!$B$5</f>
        <v>24.782608695652169</v>
      </c>
      <c r="C22" s="111">
        <f>[19]Novembro!$B$6</f>
        <v>26.662499999999998</v>
      </c>
      <c r="D22" s="111">
        <f>[19]Novembro!$B$7</f>
        <v>24.737500000000008</v>
      </c>
      <c r="E22" s="111">
        <f>[19]Novembro!$B$8</f>
        <v>18.433333333333334</v>
      </c>
      <c r="F22" s="111">
        <f>[19]Novembro!$B$9</f>
        <v>20.6875</v>
      </c>
      <c r="G22" s="111">
        <f>[19]Novembro!$B$10</f>
        <v>25.308333333333337</v>
      </c>
      <c r="H22" s="111">
        <f>[19]Novembro!$B$11</f>
        <v>27.666666666666671</v>
      </c>
      <c r="I22" s="111">
        <f>[19]Novembro!$B$12</f>
        <v>29.475000000000005</v>
      </c>
      <c r="J22" s="111">
        <f>[19]Novembro!$B$13</f>
        <v>26.274999999999995</v>
      </c>
      <c r="K22" s="111">
        <f>[19]Novembro!$B$14</f>
        <v>27.387499999999999</v>
      </c>
      <c r="L22" s="111">
        <f>[19]Novembro!$B$15</f>
        <v>30.345833333333335</v>
      </c>
      <c r="M22" s="111">
        <f>[19]Novembro!$B$16</f>
        <v>31.500000000000004</v>
      </c>
      <c r="N22" s="111">
        <f>[19]Novembro!$B$17</f>
        <v>30.158333333333342</v>
      </c>
      <c r="O22" s="111">
        <f>[19]Novembro!$B$18</f>
        <v>28.269565217391307</v>
      </c>
      <c r="P22" s="111">
        <f>[19]Novembro!$B$19</f>
        <v>28.478260869565222</v>
      </c>
      <c r="Q22" s="111">
        <f>[19]Novembro!$B$20</f>
        <v>31.154166666666658</v>
      </c>
      <c r="R22" s="111">
        <f>[19]Novembro!$B$21</f>
        <v>31.270833333333332</v>
      </c>
      <c r="S22" s="111">
        <f>[19]Novembro!$B$22</f>
        <v>31.216666666666669</v>
      </c>
      <c r="T22" s="111">
        <f>[19]Novembro!$B$23</f>
        <v>27.195652173913043</v>
      </c>
      <c r="U22" s="111">
        <f>[19]Novembro!$B$24</f>
        <v>27.004545454545461</v>
      </c>
      <c r="V22" s="111">
        <f>[19]Novembro!$B$25</f>
        <v>28.750189393939397</v>
      </c>
      <c r="W22" s="111">
        <f>[19]Novembro!$B$26</f>
        <v>29.233333333333334</v>
      </c>
      <c r="X22" s="111">
        <f>[19]Novembro!$B$27</f>
        <v>25.454166666666662</v>
      </c>
      <c r="Y22" s="111">
        <f>[19]Novembro!$B$28</f>
        <v>23.80869565217391</v>
      </c>
      <c r="Z22" s="111">
        <f>[19]Novembro!$B$29</f>
        <v>21.9</v>
      </c>
      <c r="AA22" s="111">
        <f>[19]Novembro!$B$30</f>
        <v>21.983333333333331</v>
      </c>
      <c r="AB22" s="111">
        <f>[19]Novembro!$B$31</f>
        <v>24.354166666666671</v>
      </c>
      <c r="AC22" s="111">
        <f>[19]Novembro!$B$32</f>
        <v>24.3125</v>
      </c>
      <c r="AD22" s="111">
        <f>[19]Novembro!$B$33</f>
        <v>27.382608695652177</v>
      </c>
      <c r="AE22" s="111">
        <f>[19]Novembro!$B$34</f>
        <v>27.408333333333331</v>
      </c>
      <c r="AF22" s="110">
        <f t="shared" si="2"/>
        <v>26.753237538427754</v>
      </c>
      <c r="AH22" s="12" t="s">
        <v>35</v>
      </c>
      <c r="AI22" t="s">
        <v>35</v>
      </c>
      <c r="AJ22" t="s">
        <v>35</v>
      </c>
    </row>
    <row r="23" spans="1:37" x14ac:dyDescent="0.2">
      <c r="A23" s="48" t="s">
        <v>149</v>
      </c>
      <c r="B23" s="111">
        <f>[20]Novembro!$B$5</f>
        <v>23.108695652173918</v>
      </c>
      <c r="C23" s="111">
        <f>[20]Novembro!$B$6</f>
        <v>25.660869565217393</v>
      </c>
      <c r="D23" s="111">
        <f>[20]Novembro!$B$7</f>
        <v>23.025000000000002</v>
      </c>
      <c r="E23" s="111">
        <f>[20]Novembro!$B$8</f>
        <v>17.100000000000001</v>
      </c>
      <c r="F23" s="111">
        <f>[20]Novembro!$B$9</f>
        <v>19.108333333333331</v>
      </c>
      <c r="G23" s="111">
        <f>[20]Novembro!$B$10</f>
        <v>23.029166666666669</v>
      </c>
      <c r="H23" s="111">
        <f>[20]Novembro!$B$11</f>
        <v>26.179166666666671</v>
      </c>
      <c r="I23" s="111">
        <f>[20]Novembro!$B$12</f>
        <v>28.247826086956518</v>
      </c>
      <c r="J23" s="111">
        <f>[20]Novembro!$B$13</f>
        <v>24.483333333333334</v>
      </c>
      <c r="K23" s="111">
        <f>[20]Novembro!$B$14</f>
        <v>27.86666666666666</v>
      </c>
      <c r="L23" s="111">
        <f>[20]Novembro!$B$15</f>
        <v>30.939130434782609</v>
      </c>
      <c r="M23" s="111">
        <f>[20]Novembro!$B$16</f>
        <v>30.991666666666671</v>
      </c>
      <c r="N23" s="111">
        <f>[20]Novembro!$B$17</f>
        <v>28.533333333333342</v>
      </c>
      <c r="O23" s="111">
        <f>[20]Novembro!$B$18</f>
        <v>24.675000000000008</v>
      </c>
      <c r="P23" s="111">
        <f>[20]Novembro!$B$19</f>
        <v>27.970833333333331</v>
      </c>
      <c r="Q23" s="111">
        <f>[20]Novembro!$B$20</f>
        <v>30.912499999999998</v>
      </c>
      <c r="R23" s="111">
        <f>[20]Novembro!$B$21</f>
        <v>32.31666666666667</v>
      </c>
      <c r="S23" s="111">
        <f>[20]Novembro!$B$22</f>
        <v>29.741666666666664</v>
      </c>
      <c r="T23" s="111">
        <f>[20]Novembro!$B$23</f>
        <v>25.454166666666666</v>
      </c>
      <c r="U23" s="111">
        <f>[20]Novembro!$B$24</f>
        <v>25.104166666666671</v>
      </c>
      <c r="V23" s="111">
        <f>[20]Novembro!$B$25</f>
        <v>26.933333333333334</v>
      </c>
      <c r="W23" s="111">
        <f>[20]Novembro!$B$26</f>
        <v>28.441666666666674</v>
      </c>
      <c r="X23" s="111">
        <f>[20]Novembro!$B$27</f>
        <v>22.987499999999997</v>
      </c>
      <c r="Y23" s="111">
        <f>[20]Novembro!$B$28</f>
        <v>23.262499999999999</v>
      </c>
      <c r="Z23" s="111">
        <f>[20]Novembro!$B$29</f>
        <v>20.956521739130434</v>
      </c>
      <c r="AA23" s="111">
        <f>[20]Novembro!$B$30</f>
        <v>20.883333333333333</v>
      </c>
      <c r="AB23" s="111">
        <f>[20]Novembro!$B$31</f>
        <v>22.829166666666669</v>
      </c>
      <c r="AC23" s="111">
        <f>[20]Novembro!$B$32</f>
        <v>22.970833333333328</v>
      </c>
      <c r="AD23" s="111">
        <f>[20]Novembro!$B$33</f>
        <v>26.220833333333335</v>
      </c>
      <c r="AE23" s="111">
        <f>[20]Novembro!$B$34</f>
        <v>26.849999999999998</v>
      </c>
      <c r="AF23" s="110">
        <f t="shared" si="2"/>
        <v>25.559462560386471</v>
      </c>
      <c r="AG23" s="12" t="s">
        <v>35</v>
      </c>
      <c r="AH23" s="12" t="s">
        <v>35</v>
      </c>
      <c r="AI23" t="s">
        <v>35</v>
      </c>
    </row>
    <row r="24" spans="1:37" x14ac:dyDescent="0.2">
      <c r="A24" s="48" t="s">
        <v>150</v>
      </c>
      <c r="B24" s="111">
        <f>[21]Novembro!$B$5</f>
        <v>24.583333333333332</v>
      </c>
      <c r="C24" s="111">
        <f>[21]Novembro!$B$6</f>
        <v>26.975000000000005</v>
      </c>
      <c r="D24" s="111">
        <f>[21]Novembro!$B$7</f>
        <v>24.608333333333334</v>
      </c>
      <c r="E24" s="111">
        <f>[21]Novembro!$B$8</f>
        <v>18.6875</v>
      </c>
      <c r="F24" s="111">
        <f>[21]Novembro!$B$9</f>
        <v>21.683333333333334</v>
      </c>
      <c r="G24" s="111">
        <f>[21]Novembro!$B$10</f>
        <v>26.008695652173909</v>
      </c>
      <c r="H24" s="111">
        <f>[21]Novembro!$B$11</f>
        <v>27.070833333333336</v>
      </c>
      <c r="I24" s="111">
        <f>[21]Novembro!$B$12</f>
        <v>28.866666666666664</v>
      </c>
      <c r="J24" s="111">
        <f>[21]Novembro!$B$13</f>
        <v>26.400000000000002</v>
      </c>
      <c r="K24" s="111">
        <f>[21]Novembro!$B$14</f>
        <v>27.004166666666666</v>
      </c>
      <c r="L24" s="111">
        <f>[21]Novembro!$B$15</f>
        <v>30.150000000000006</v>
      </c>
      <c r="M24" s="111">
        <f>[21]Novembro!$B$16</f>
        <v>31.370833333333337</v>
      </c>
      <c r="N24" s="111">
        <f>[21]Novembro!$B$17</f>
        <v>30.620833333333334</v>
      </c>
      <c r="O24" s="111">
        <f>[21]Novembro!$B$18</f>
        <v>28.55416666666666</v>
      </c>
      <c r="P24" s="111">
        <f>[21]Novembro!$B$19</f>
        <v>29.154166666666669</v>
      </c>
      <c r="Q24" s="111">
        <f>[21]Novembro!$B$20</f>
        <v>30.791666666666668</v>
      </c>
      <c r="R24" s="111">
        <f>[21]Novembro!$B$21</f>
        <v>31.537499999999994</v>
      </c>
      <c r="S24" s="111">
        <f>[21]Novembro!$B$22</f>
        <v>31.212499999999995</v>
      </c>
      <c r="T24" s="111">
        <f>[21]Novembro!$B$23</f>
        <v>26.191666666666663</v>
      </c>
      <c r="U24" s="111">
        <f>[21]Novembro!$B$24</f>
        <v>26.221739130434788</v>
      </c>
      <c r="V24" s="111">
        <f>[21]Novembro!$B$25</f>
        <v>27.879166666666663</v>
      </c>
      <c r="W24" s="111">
        <f>[21]Novembro!$B$26</f>
        <v>28.820833333333336</v>
      </c>
      <c r="X24" s="111">
        <f>[21]Novembro!$B$27</f>
        <v>25.587500000000002</v>
      </c>
      <c r="Y24" s="111">
        <f>[21]Novembro!$B$28</f>
        <v>24.25</v>
      </c>
      <c r="Z24" s="111">
        <f>[21]Novembro!$B$29</f>
        <v>22.650000000000002</v>
      </c>
      <c r="AA24" s="111">
        <f>[21]Novembro!$B$30</f>
        <v>21.537500000000005</v>
      </c>
      <c r="AB24" s="111">
        <f>[21]Novembro!$B$31</f>
        <v>24.373913043478268</v>
      </c>
      <c r="AC24" s="111">
        <f>[21]Novembro!$B$32</f>
        <v>24.904347826086958</v>
      </c>
      <c r="AD24" s="111">
        <f>[21]Novembro!$B$33</f>
        <v>27.3391304347826</v>
      </c>
      <c r="AE24" s="111">
        <f>[21]Novembro!$B$34</f>
        <v>27.321739130434782</v>
      </c>
      <c r="AF24" s="110">
        <f t="shared" si="2"/>
        <v>26.745235507246377</v>
      </c>
      <c r="AH24" s="12" t="s">
        <v>35</v>
      </c>
      <c r="AI24" t="s">
        <v>35</v>
      </c>
      <c r="AJ24" t="s">
        <v>35</v>
      </c>
    </row>
    <row r="25" spans="1:37" x14ac:dyDescent="0.2">
      <c r="A25" s="48" t="s">
        <v>8</v>
      </c>
      <c r="B25" s="111">
        <f>[22]Novembro!$B$5</f>
        <v>23.870833333333334</v>
      </c>
      <c r="C25" s="111">
        <f>[22]Novembro!$B$6</f>
        <v>25.108333333333334</v>
      </c>
      <c r="D25" s="111">
        <f>[22]Novembro!$B$7</f>
        <v>23.512499999999992</v>
      </c>
      <c r="E25" s="111">
        <f>[22]Novembro!$B$8</f>
        <v>16.649999999999999</v>
      </c>
      <c r="F25" s="111">
        <f>[22]Novembro!$B$9</f>
        <v>19.187499999999996</v>
      </c>
      <c r="G25" s="111">
        <f>[22]Novembro!$B$10</f>
        <v>23.783333333333335</v>
      </c>
      <c r="H25" s="111">
        <f>[22]Novembro!$B$11</f>
        <v>25.608333333333334</v>
      </c>
      <c r="I25" s="111">
        <f>[22]Novembro!$B$12</f>
        <v>27.824999999999999</v>
      </c>
      <c r="J25" s="111">
        <f>[22]Novembro!$B$13</f>
        <v>25.104166666666668</v>
      </c>
      <c r="K25" s="111">
        <f>[22]Novembro!$B$14</f>
        <v>26.350000000000005</v>
      </c>
      <c r="L25" s="111">
        <f>[22]Novembro!$B$15</f>
        <v>30.195833333333336</v>
      </c>
      <c r="M25" s="111">
        <f>[22]Novembro!$B$16</f>
        <v>31.587499999999995</v>
      </c>
      <c r="N25" s="111">
        <f>[22]Novembro!$B$17</f>
        <v>29.104166666666671</v>
      </c>
      <c r="O25" s="111">
        <f>[22]Novembro!$B$18</f>
        <v>24.354166666666671</v>
      </c>
      <c r="P25" s="111">
        <f>[22]Novembro!$B$19</f>
        <v>27.816666666666674</v>
      </c>
      <c r="Q25" s="111">
        <f>[22]Novembro!$B$20</f>
        <v>30.808333333333334</v>
      </c>
      <c r="R25" s="111">
        <f>[22]Novembro!$B$21</f>
        <v>32.220833333333339</v>
      </c>
      <c r="S25" s="111">
        <f>[22]Novembro!$B$22</f>
        <v>30.895833333333329</v>
      </c>
      <c r="T25" s="111">
        <f>[22]Novembro!$B$23</f>
        <v>25.329166666666669</v>
      </c>
      <c r="U25" s="111">
        <f>[22]Novembro!$B$24</f>
        <v>24.579166666666669</v>
      </c>
      <c r="V25" s="111">
        <f>[22]Novembro!$B$25</f>
        <v>26.175000000000001</v>
      </c>
      <c r="W25" s="111">
        <f>[22]Novembro!$B$26</f>
        <v>28.745833333333334</v>
      </c>
      <c r="X25" s="111">
        <f>[22]Novembro!$B$27</f>
        <v>23.19583333333334</v>
      </c>
      <c r="Y25" s="111">
        <f>[22]Novembro!$B$28</f>
        <v>23.129166666666663</v>
      </c>
      <c r="Z25" s="111">
        <f>[22]Novembro!$B$29</f>
        <v>19.991666666666671</v>
      </c>
      <c r="AA25" s="111">
        <f>[22]Novembro!$B$30</f>
        <v>20.354166666666668</v>
      </c>
      <c r="AB25" s="111">
        <f>[22]Novembro!$B$31</f>
        <v>24.373913043478268</v>
      </c>
      <c r="AC25" s="111">
        <f>[22]Novembro!$B$32</f>
        <v>24.904347826086958</v>
      </c>
      <c r="AD25" s="111">
        <f>[22]Novembro!$B$33</f>
        <v>27.3391304347826</v>
      </c>
      <c r="AE25" s="111">
        <f>[22]Novembro!$B$34</f>
        <v>26.970833333333335</v>
      </c>
      <c r="AF25" s="110">
        <f t="shared" si="2"/>
        <v>25.635718599033808</v>
      </c>
      <c r="AI25" t="s">
        <v>35</v>
      </c>
      <c r="AJ25" t="s">
        <v>35</v>
      </c>
    </row>
    <row r="26" spans="1:37" x14ac:dyDescent="0.2">
      <c r="A26" s="48" t="s">
        <v>9</v>
      </c>
      <c r="B26" s="111">
        <f>[23]Novembro!$B$5</f>
        <v>24.700000000000003</v>
      </c>
      <c r="C26" s="111">
        <f>[23]Novembro!$B$6</f>
        <v>26.604166666666661</v>
      </c>
      <c r="D26" s="111">
        <f>[23]Novembro!$B$7</f>
        <v>25.325000000000003</v>
      </c>
      <c r="E26" s="111">
        <f>[23]Novembro!$B$8</f>
        <v>18.508333333333336</v>
      </c>
      <c r="F26" s="111">
        <f>[23]Novembro!$B$9</f>
        <v>21.533333333333335</v>
      </c>
      <c r="G26" s="111">
        <f>[23]Novembro!$B$10</f>
        <v>25.533333333333331</v>
      </c>
      <c r="H26" s="111">
        <f>[23]Novembro!$B$11</f>
        <v>26.795833333333331</v>
      </c>
      <c r="I26" s="111">
        <f>[23]Novembro!$B$12</f>
        <v>29.662499999999998</v>
      </c>
      <c r="J26" s="111">
        <f>[23]Novembro!$B$13</f>
        <v>27.004166666666666</v>
      </c>
      <c r="K26" s="111">
        <f>[23]Novembro!$B$14</f>
        <v>27.879166666666663</v>
      </c>
      <c r="L26" s="111">
        <f>[23]Novembro!$B$15</f>
        <v>30.566666666666666</v>
      </c>
      <c r="M26" s="111">
        <f>[23]Novembro!$B$16</f>
        <v>32.099999999999994</v>
      </c>
      <c r="N26" s="111">
        <f>[23]Novembro!$B$17</f>
        <v>31.487500000000008</v>
      </c>
      <c r="O26" s="111">
        <f>[23]Novembro!$B$18</f>
        <v>28.070833333333329</v>
      </c>
      <c r="P26" s="111">
        <f>[23]Novembro!$B$19</f>
        <v>28.141666666666666</v>
      </c>
      <c r="Q26" s="111">
        <f>[23]Novembro!$B$20</f>
        <v>30.99166666666666</v>
      </c>
      <c r="R26" s="111">
        <f>[23]Novembro!$B$21</f>
        <v>31.966666666666658</v>
      </c>
      <c r="S26" s="111">
        <f>[23]Novembro!$B$22</f>
        <v>31.854166666666661</v>
      </c>
      <c r="T26" s="111">
        <f>[23]Novembro!$B$23</f>
        <v>27.137499999999999</v>
      </c>
      <c r="U26" s="111">
        <f>[23]Novembro!$B$24</f>
        <v>26.129166666666666</v>
      </c>
      <c r="V26" s="111">
        <f>[23]Novembro!$B$25</f>
        <v>27.837500000000002</v>
      </c>
      <c r="W26" s="111">
        <f>[23]Novembro!$B$26</f>
        <v>28.125</v>
      </c>
      <c r="X26" s="111">
        <f>[23]Novembro!$B$27</f>
        <v>24.304166666666664</v>
      </c>
      <c r="Y26" s="111">
        <f>[23]Novembro!$B$28</f>
        <v>23.05</v>
      </c>
      <c r="Z26" s="111">
        <f>[23]Novembro!$B$29</f>
        <v>20.895833333333336</v>
      </c>
      <c r="AA26" s="111">
        <f>[23]Novembro!$B$30</f>
        <v>21.650000000000002</v>
      </c>
      <c r="AB26" s="111">
        <f>[23]Novembro!$B$31</f>
        <v>24.279166666666669</v>
      </c>
      <c r="AC26" s="111">
        <f>[23]Novembro!$B$32</f>
        <v>24.850000000000005</v>
      </c>
      <c r="AD26" s="111">
        <f>[23]Novembro!$B$33</f>
        <v>27.183333333333334</v>
      </c>
      <c r="AE26" s="111">
        <f>[23]Novembro!$B$34</f>
        <v>27.408333333333331</v>
      </c>
      <c r="AF26" s="110">
        <f t="shared" si="2"/>
        <v>26.719166666666663</v>
      </c>
      <c r="AG26" t="s">
        <v>35</v>
      </c>
      <c r="AI26" t="s">
        <v>35</v>
      </c>
      <c r="AJ26" t="s">
        <v>35</v>
      </c>
    </row>
    <row r="27" spans="1:37" x14ac:dyDescent="0.2">
      <c r="A27" s="48" t="s">
        <v>32</v>
      </c>
      <c r="B27" s="111">
        <f>[24]Novembro!$B$5</f>
        <v>25.550000000000008</v>
      </c>
      <c r="C27" s="111">
        <f>[24]Novembro!$B$6</f>
        <v>28.233333333333331</v>
      </c>
      <c r="D27" s="111">
        <f>[24]Novembro!$B$7</f>
        <v>25.074999999999999</v>
      </c>
      <c r="E27" s="111">
        <f>[24]Novembro!$B$8</f>
        <v>20.354166666666668</v>
      </c>
      <c r="F27" s="111">
        <f>[24]Novembro!$B$9</f>
        <v>22.858333333333334</v>
      </c>
      <c r="G27" s="111">
        <f>[24]Novembro!$B$10</f>
        <v>27.041666666666668</v>
      </c>
      <c r="H27" s="111">
        <f>[24]Novembro!$B$11</f>
        <v>30.233333333333334</v>
      </c>
      <c r="I27" s="111">
        <f>[24]Novembro!$B$12</f>
        <v>30.504166666666666</v>
      </c>
      <c r="J27" s="111">
        <f>[24]Novembro!$B$13</f>
        <v>30.070833333333329</v>
      </c>
      <c r="K27" s="111">
        <f>[24]Novembro!$B$14</f>
        <v>29.316666666666663</v>
      </c>
      <c r="L27" s="111">
        <f>[24]Novembro!$B$15</f>
        <v>32.237500000000004</v>
      </c>
      <c r="M27" s="111">
        <f>[24]Novembro!$B$16</f>
        <v>33.274999999999991</v>
      </c>
      <c r="N27" s="111">
        <f>[24]Novembro!$B$17</f>
        <v>32.604166666666671</v>
      </c>
      <c r="O27" s="111">
        <f>[24]Novembro!$B$18</f>
        <v>31.279166666666669</v>
      </c>
      <c r="P27" s="111">
        <f>[24]Novembro!$B$19</f>
        <v>31.229166666666671</v>
      </c>
      <c r="Q27" s="111">
        <f>[24]Novembro!$B$20</f>
        <v>33.520833333333329</v>
      </c>
      <c r="R27" s="111">
        <f>[24]Novembro!$B$21</f>
        <v>33.920833333333334</v>
      </c>
      <c r="S27" s="111">
        <f>[24]Novembro!$B$22</f>
        <v>33.479166666666664</v>
      </c>
      <c r="T27" s="111">
        <f>[24]Novembro!$B$23</f>
        <v>30.295833333333334</v>
      </c>
      <c r="U27" s="111">
        <f>[24]Novembro!$B$24</f>
        <v>27.874999999999996</v>
      </c>
      <c r="V27" s="111">
        <f>[24]Novembro!$B$25</f>
        <v>29.037500000000005</v>
      </c>
      <c r="W27" s="111">
        <f>[24]Novembro!$B$26</f>
        <v>31.491666666666664</v>
      </c>
      <c r="X27" s="111">
        <f>[24]Novembro!$B$27</f>
        <v>28.658333333333328</v>
      </c>
      <c r="Y27" s="111">
        <f>[24]Novembro!$B$28</f>
        <v>25.033333333333335</v>
      </c>
      <c r="Z27" s="111">
        <f>[24]Novembro!$B$29</f>
        <v>26.183333333333334</v>
      </c>
      <c r="AA27" s="111">
        <f>[24]Novembro!$B$30</f>
        <v>23.679166666666664</v>
      </c>
      <c r="AB27" s="111">
        <f>[24]Novembro!$B$31</f>
        <v>25.766666666666666</v>
      </c>
      <c r="AC27" s="111">
        <f>[24]Novembro!$B$32</f>
        <v>27.099999999999994</v>
      </c>
      <c r="AD27" s="111">
        <f>[24]Novembro!$B$33</f>
        <v>30.750000000000004</v>
      </c>
      <c r="AE27" s="111">
        <f>[24]Novembro!$B$34</f>
        <v>28.287500000000005</v>
      </c>
      <c r="AF27" s="110">
        <f t="shared" si="2"/>
        <v>28.831388888888888</v>
      </c>
      <c r="AH27" s="12" t="s">
        <v>35</v>
      </c>
    </row>
    <row r="28" spans="1:37" x14ac:dyDescent="0.2">
      <c r="A28" s="48" t="s">
        <v>10</v>
      </c>
      <c r="B28" s="111">
        <f>[25]Novembro!$B$5</f>
        <v>25.029166666666665</v>
      </c>
      <c r="C28" s="111">
        <f>[25]Novembro!$B$6</f>
        <v>26.508333333333336</v>
      </c>
      <c r="D28" s="111">
        <f>[25]Novembro!$B$7</f>
        <v>24.383333333333336</v>
      </c>
      <c r="E28" s="111">
        <f>[25]Novembro!$B$8</f>
        <v>17.683333333333334</v>
      </c>
      <c r="F28" s="111">
        <f>[25]Novembro!$B$9</f>
        <v>20.349999999999994</v>
      </c>
      <c r="G28" s="111">
        <f>[25]Novembro!$B$10</f>
        <v>25.250000000000004</v>
      </c>
      <c r="H28" s="111">
        <f>[25]Novembro!$B$11</f>
        <v>27.445833333333329</v>
      </c>
      <c r="I28" s="111">
        <f>[25]Novembro!$B$12</f>
        <v>28.912499999999998</v>
      </c>
      <c r="J28" s="111">
        <f>[25]Novembro!$B$13</f>
        <v>26.170833333333334</v>
      </c>
      <c r="K28" s="111">
        <f>[25]Novembro!$B$14</f>
        <v>27.858333333333331</v>
      </c>
      <c r="L28" s="111">
        <f>[25]Novembro!$B$15</f>
        <v>31.574999999999999</v>
      </c>
      <c r="M28" s="111">
        <f>[25]Novembro!$B$16</f>
        <v>32.637500000000003</v>
      </c>
      <c r="N28" s="111">
        <f>[25]Novembro!$B$17</f>
        <v>29.208333333333332</v>
      </c>
      <c r="O28" s="111">
        <f>[25]Novembro!$B$18</f>
        <v>25.791666666666668</v>
      </c>
      <c r="P28" s="111">
        <f>[25]Novembro!$B$19</f>
        <v>28.579166666666666</v>
      </c>
      <c r="Q28" s="111">
        <f>[25]Novembro!$B$20</f>
        <v>31.537500000000005</v>
      </c>
      <c r="R28" s="111">
        <f>[25]Novembro!$B$21</f>
        <v>32.458333333333336</v>
      </c>
      <c r="S28" s="111">
        <f>[25]Novembro!$B$22</f>
        <v>31.841666666666665</v>
      </c>
      <c r="T28" s="111">
        <f>[25]Novembro!$B$23</f>
        <v>25.775000000000006</v>
      </c>
      <c r="U28" s="111">
        <f>[25]Novembro!$B$24</f>
        <v>26.391666666666666</v>
      </c>
      <c r="V28" s="111">
        <f>[25]Novembro!$B$25</f>
        <v>28.458333333333329</v>
      </c>
      <c r="W28" s="111">
        <f>[25]Novembro!$B$26</f>
        <v>29.970833333333328</v>
      </c>
      <c r="X28" s="111">
        <f>[25]Novembro!$B$27</f>
        <v>25.566666666666666</v>
      </c>
      <c r="Y28" s="111">
        <f>[25]Novembro!$B$28</f>
        <v>22.770833333333332</v>
      </c>
      <c r="Z28" s="111">
        <f>[25]Novembro!$B$29</f>
        <v>20.487500000000001</v>
      </c>
      <c r="AA28" s="111">
        <f>[25]Novembro!$B$30</f>
        <v>21.029166666666665</v>
      </c>
      <c r="AB28" s="111">
        <f>[25]Novembro!$B$31</f>
        <v>23.454166666666666</v>
      </c>
      <c r="AC28" s="111">
        <f>[25]Novembro!$B$32</f>
        <v>23.266666666666669</v>
      </c>
      <c r="AD28" s="111">
        <f>[25]Novembro!$B$33</f>
        <v>27.566666666666663</v>
      </c>
      <c r="AE28" s="111">
        <f>[25]Novembro!$B$34</f>
        <v>27.029166666666669</v>
      </c>
      <c r="AF28" s="110">
        <f t="shared" si="2"/>
        <v>26.49958333333333</v>
      </c>
      <c r="AJ28" t="s">
        <v>35</v>
      </c>
      <c r="AK28" t="s">
        <v>35</v>
      </c>
    </row>
    <row r="29" spans="1:37" x14ac:dyDescent="0.2">
      <c r="A29" s="48" t="s">
        <v>151</v>
      </c>
      <c r="B29" s="111">
        <f>[26]Novembro!$B$5</f>
        <v>24.4375</v>
      </c>
      <c r="C29" s="111">
        <f>[26]Novembro!$B$6</f>
        <v>26.84347826086956</v>
      </c>
      <c r="D29" s="111">
        <f>[26]Novembro!$B$7</f>
        <v>22.920833333333334</v>
      </c>
      <c r="E29" s="111">
        <f>[26]Novembro!$B$8</f>
        <v>16.991666666666664</v>
      </c>
      <c r="F29" s="111">
        <f>[26]Novembro!$B$9</f>
        <v>19.966666666666661</v>
      </c>
      <c r="G29" s="111">
        <f>[26]Novembro!$B$10</f>
        <v>24.282608695652179</v>
      </c>
      <c r="H29" s="111">
        <f>[26]Novembro!$B$11</f>
        <v>26.308333333333334</v>
      </c>
      <c r="I29" s="111">
        <f>[26]Novembro!$B$12</f>
        <v>27.066666666666666</v>
      </c>
      <c r="J29" s="111">
        <f>[26]Novembro!$B$13</f>
        <v>24.724999999999998</v>
      </c>
      <c r="K29" s="111">
        <f>[26]Novembro!$B$14</f>
        <v>26.241666666666671</v>
      </c>
      <c r="L29" s="111">
        <f>[26]Novembro!$B$15</f>
        <v>29.641666666666666</v>
      </c>
      <c r="M29" s="111">
        <f>[26]Novembro!$B$16</f>
        <v>30.754166666666666</v>
      </c>
      <c r="N29" s="111">
        <f>[26]Novembro!$B$17</f>
        <v>28.095833333333331</v>
      </c>
      <c r="O29" s="111">
        <f>[26]Novembro!$B$18</f>
        <v>25.121739130434779</v>
      </c>
      <c r="P29" s="111">
        <f>[26]Novembro!$B$19</f>
        <v>27.529166666666665</v>
      </c>
      <c r="Q29" s="111">
        <f>[26]Novembro!$B$20</f>
        <v>29.021739130434781</v>
      </c>
      <c r="R29" s="111">
        <f>[26]Novembro!$B$21</f>
        <v>30.573913043478257</v>
      </c>
      <c r="S29" s="111">
        <f>[26]Novembro!$B$22</f>
        <v>29.791666666666671</v>
      </c>
      <c r="T29" s="111">
        <f>[26]Novembro!$B$23</f>
        <v>24.55</v>
      </c>
      <c r="U29" s="111">
        <f>[26]Novembro!$B$24</f>
        <v>24.858333333333334</v>
      </c>
      <c r="V29" s="111">
        <f>[26]Novembro!$B$25</f>
        <v>26.670833333333334</v>
      </c>
      <c r="W29" s="111">
        <f>[26]Novembro!$B$26</f>
        <v>27.920833333333331</v>
      </c>
      <c r="X29" s="111">
        <f>[26]Novembro!$B$27</f>
        <v>24.108333333333331</v>
      </c>
      <c r="Y29" s="111">
        <f>[26]Novembro!$B$28</f>
        <v>22.383333333333329</v>
      </c>
      <c r="Z29" s="111">
        <f>[26]Novembro!$B$29</f>
        <v>21.062500000000004</v>
      </c>
      <c r="AA29" s="111">
        <f>[26]Novembro!$B$30</f>
        <v>20.6</v>
      </c>
      <c r="AB29" s="111">
        <f>[26]Novembro!$B$31</f>
        <v>22.820833333333336</v>
      </c>
      <c r="AC29" s="111">
        <f>[26]Novembro!$B$32</f>
        <v>23.217391304347824</v>
      </c>
      <c r="AD29" s="111">
        <f>[26]Novembro!$B$33</f>
        <v>25.604166666666668</v>
      </c>
      <c r="AE29" s="111">
        <f>[26]Novembro!$B$34</f>
        <v>25.291666666666668</v>
      </c>
      <c r="AF29" s="110">
        <f t="shared" si="2"/>
        <v>25.313417874396134</v>
      </c>
      <c r="AG29" s="12" t="s">
        <v>35</v>
      </c>
    </row>
    <row r="30" spans="1:37" x14ac:dyDescent="0.2">
      <c r="A30" s="48" t="s">
        <v>11</v>
      </c>
      <c r="B30" s="111">
        <f>[27]Novembro!$B$5</f>
        <v>24.791666666666671</v>
      </c>
      <c r="C30" s="111">
        <f>[27]Novembro!$B$6</f>
        <v>26.804166666666671</v>
      </c>
      <c r="D30" s="111">
        <f>[27]Novembro!$B$7</f>
        <v>24.375</v>
      </c>
      <c r="E30" s="111">
        <f>[27]Novembro!$B$8</f>
        <v>19.016666666666662</v>
      </c>
      <c r="F30" s="111">
        <f>[27]Novembro!$B$9</f>
        <v>20.545833333333331</v>
      </c>
      <c r="G30" s="111">
        <f>[27]Novembro!$B$10</f>
        <v>24.075000000000003</v>
      </c>
      <c r="H30" s="111">
        <f>[27]Novembro!$B$11</f>
        <v>26.358333333333324</v>
      </c>
      <c r="I30" s="111">
        <f>[27]Novembro!$B$12</f>
        <v>27.700000000000003</v>
      </c>
      <c r="J30" s="111">
        <f>[27]Novembro!$B$13</f>
        <v>27.833333333333332</v>
      </c>
      <c r="K30" s="111">
        <f>[27]Novembro!$B$14</f>
        <v>26.1875</v>
      </c>
      <c r="L30" s="111">
        <f>[27]Novembro!$B$15</f>
        <v>28.670833333333334</v>
      </c>
      <c r="M30" s="111">
        <f>[27]Novembro!$B$16</f>
        <v>29.733333333333338</v>
      </c>
      <c r="N30" s="111">
        <f>[27]Novembro!$B$17</f>
        <v>29.674999999999997</v>
      </c>
      <c r="O30" s="111">
        <f>[27]Novembro!$B$18</f>
        <v>29.391666666666669</v>
      </c>
      <c r="P30" s="111">
        <f>[27]Novembro!$B$19</f>
        <v>29.225000000000005</v>
      </c>
      <c r="Q30" s="111">
        <f>[27]Novembro!$B$20</f>
        <v>30.537499999999994</v>
      </c>
      <c r="R30" s="111">
        <f>[27]Novembro!$B$21</f>
        <v>31.529166666666672</v>
      </c>
      <c r="S30" s="111">
        <f>[27]Novembro!$B$22</f>
        <v>30.891666666666666</v>
      </c>
      <c r="T30" s="111">
        <f>[27]Novembro!$B$23</f>
        <v>26.795833333333334</v>
      </c>
      <c r="U30" s="111">
        <f>[27]Novembro!$B$24</f>
        <v>25.279166666666669</v>
      </c>
      <c r="V30" s="111">
        <f>[27]Novembro!$B$25</f>
        <v>27.99166666666666</v>
      </c>
      <c r="W30" s="111">
        <f>[27]Novembro!$B$26</f>
        <v>28.558333333333337</v>
      </c>
      <c r="X30" s="111">
        <f>[27]Novembro!$B$27</f>
        <v>26.625000000000004</v>
      </c>
      <c r="Y30" s="111">
        <f>[27]Novembro!$B$28</f>
        <v>23.879166666666666</v>
      </c>
      <c r="Z30" s="111">
        <f>[27]Novembro!$B$29</f>
        <v>23.716666666666665</v>
      </c>
      <c r="AA30" s="111">
        <f>[27]Novembro!$B$30</f>
        <v>22.083333333333332</v>
      </c>
      <c r="AB30" s="111">
        <f>[27]Novembro!$B$31</f>
        <v>26.791304347826088</v>
      </c>
      <c r="AC30" s="111">
        <f>[27]Novembro!$B$32</f>
        <v>28.412665406427219</v>
      </c>
      <c r="AD30" s="111">
        <f>[27]Novembro!$B$33</f>
        <v>31.24</v>
      </c>
      <c r="AE30" s="111">
        <f>[27]Novembro!$B$34</f>
        <v>27.041666666666661</v>
      </c>
      <c r="AF30" s="110">
        <f t="shared" si="2"/>
        <v>26.858548991808448</v>
      </c>
      <c r="AH30" s="12" t="s">
        <v>35</v>
      </c>
      <c r="AJ30" t="s">
        <v>35</v>
      </c>
      <c r="AK30" t="s">
        <v>35</v>
      </c>
    </row>
    <row r="31" spans="1:37" s="5" customFormat="1" x14ac:dyDescent="0.2">
      <c r="A31" s="48" t="s">
        <v>12</v>
      </c>
      <c r="B31" s="111">
        <f>[28]Novembro!$B$5</f>
        <v>25.545000000000002</v>
      </c>
      <c r="C31" s="111">
        <f>[28]Novembro!$B$6</f>
        <v>29.499999999999996</v>
      </c>
      <c r="D31" s="111">
        <f>[28]Novembro!$B$7</f>
        <v>27.095833333333335</v>
      </c>
      <c r="E31" s="111">
        <f>[28]Novembro!$B$8</f>
        <v>21.818181818181817</v>
      </c>
      <c r="F31" s="111">
        <f>[28]Novembro!$B$9</f>
        <v>23.820833333333336</v>
      </c>
      <c r="G31" s="111">
        <f>[28]Novembro!$B$10</f>
        <v>28.416666666666668</v>
      </c>
      <c r="H31" s="111">
        <f>[28]Novembro!$B$11</f>
        <v>31.086956521739129</v>
      </c>
      <c r="I31" s="111">
        <f>[28]Novembro!$B$12</f>
        <v>31.704347826086959</v>
      </c>
      <c r="J31" s="111">
        <f>[28]Novembro!$B$13</f>
        <v>31.8</v>
      </c>
      <c r="K31" s="111">
        <f>[28]Novembro!$B$14</f>
        <v>31.324999999999999</v>
      </c>
      <c r="L31" s="111">
        <f>[28]Novembro!$B$15</f>
        <v>33.073913043478271</v>
      </c>
      <c r="M31" s="111">
        <f>[28]Novembro!$B$16</f>
        <v>34.095238095238095</v>
      </c>
      <c r="N31" s="111">
        <f>[28]Novembro!$B$17</f>
        <v>31.352380952380962</v>
      </c>
      <c r="O31" s="111">
        <f>[28]Novembro!$B$18</f>
        <v>31.008695652173905</v>
      </c>
      <c r="P31" s="111">
        <f>[28]Novembro!$B$19</f>
        <v>32.222727272727276</v>
      </c>
      <c r="Q31" s="111">
        <f>[28]Novembro!$B$20</f>
        <v>33.452173913043481</v>
      </c>
      <c r="R31" s="111">
        <f>[28]Novembro!$B$21</f>
        <v>33.833333333333336</v>
      </c>
      <c r="S31" s="111">
        <f>[28]Novembro!$B$22</f>
        <v>34.247619047619047</v>
      </c>
      <c r="T31" s="111">
        <f>[28]Novembro!$B$23</f>
        <v>32.295000000000002</v>
      </c>
      <c r="U31" s="111">
        <f>[28]Novembro!$B$24</f>
        <v>25.97</v>
      </c>
      <c r="V31" s="111">
        <f>[28]Novembro!$B$25</f>
        <v>28.899999999999995</v>
      </c>
      <c r="W31" s="111">
        <f>[28]Novembro!$B$26</f>
        <v>30.876190476190477</v>
      </c>
      <c r="X31" s="111">
        <f>[28]Novembro!$B$27</f>
        <v>27.555</v>
      </c>
      <c r="Y31" s="111">
        <f>[28]Novembro!$B$28</f>
        <v>25.063157894736843</v>
      </c>
      <c r="Z31" s="111">
        <f>[28]Novembro!$B$29</f>
        <v>27.104999999999997</v>
      </c>
      <c r="AA31" s="111">
        <f>[28]Novembro!$B$30</f>
        <v>25.056521739130432</v>
      </c>
      <c r="AB31" s="111">
        <f>[28]Novembro!$B$31</f>
        <v>26.854545454545459</v>
      </c>
      <c r="AC31" s="111">
        <f>[28]Novembro!$B$32</f>
        <v>28.352173913043476</v>
      </c>
      <c r="AD31" s="111">
        <f>[28]Novembro!$B$33</f>
        <v>31.24</v>
      </c>
      <c r="AE31" s="111">
        <f>[28]Novembro!$B$34</f>
        <v>28.686363636363634</v>
      </c>
      <c r="AF31" s="110">
        <f t="shared" si="2"/>
        <v>29.445095130778192</v>
      </c>
      <c r="AI31" s="5" t="s">
        <v>35</v>
      </c>
      <c r="AJ31" s="5" t="s">
        <v>35</v>
      </c>
    </row>
    <row r="32" spans="1:37" x14ac:dyDescent="0.2">
      <c r="A32" s="48" t="s">
        <v>13</v>
      </c>
      <c r="B32" s="111">
        <f>[29]Novembro!$B$5</f>
        <v>28.174999999999997</v>
      </c>
      <c r="C32" s="111">
        <f>[29]Novembro!$B$6</f>
        <v>30.412499999999994</v>
      </c>
      <c r="D32" s="111">
        <f>[29]Novembro!$B$7</f>
        <v>27.737500000000001</v>
      </c>
      <c r="E32" s="111">
        <f>[29]Novembro!$B$8</f>
        <v>23.404166666666669</v>
      </c>
      <c r="F32" s="111">
        <f>[29]Novembro!$B$9</f>
        <v>22.241666666666664</v>
      </c>
      <c r="G32" s="111">
        <f>[29]Novembro!$B$10</f>
        <v>27.7</v>
      </c>
      <c r="H32" s="111">
        <f>[29]Novembro!$B$11</f>
        <v>29.537500000000009</v>
      </c>
      <c r="I32" s="111">
        <f>[29]Novembro!$B$12</f>
        <v>33.033333333333339</v>
      </c>
      <c r="J32" s="111">
        <f>[29]Novembro!$B$13</f>
        <v>32.125</v>
      </c>
      <c r="K32" s="111">
        <f>[29]Novembro!$B$14</f>
        <v>32.270833333333336</v>
      </c>
      <c r="L32" s="111">
        <f>[29]Novembro!$B$15</f>
        <v>32.408333333333339</v>
      </c>
      <c r="M32" s="111">
        <f>[29]Novembro!$B$16</f>
        <v>33.283333333333339</v>
      </c>
      <c r="N32" s="111">
        <f>[29]Novembro!$B$17</f>
        <v>33.362500000000004</v>
      </c>
      <c r="O32" s="111">
        <f>[29]Novembro!$B$18</f>
        <v>33.429166666666667</v>
      </c>
      <c r="P32" s="111">
        <f>[29]Novembro!$B$19</f>
        <v>33.037499999999994</v>
      </c>
      <c r="Q32" s="111">
        <f>[29]Novembro!$B$20</f>
        <v>33.241666666666674</v>
      </c>
      <c r="R32" s="111">
        <f>[29]Novembro!$B$21</f>
        <v>33.129166666666663</v>
      </c>
      <c r="S32" s="111">
        <f>[29]Novembro!$B$22</f>
        <v>33.35</v>
      </c>
      <c r="T32" s="111">
        <f>[29]Novembro!$B$23</f>
        <v>33.091666666666669</v>
      </c>
      <c r="U32" s="111">
        <f>[29]Novembro!$B$24</f>
        <v>25.483333333333338</v>
      </c>
      <c r="V32" s="111">
        <f>[29]Novembro!$B$25</f>
        <v>27.950000000000003</v>
      </c>
      <c r="W32" s="111">
        <f>[29]Novembro!$B$26</f>
        <v>30.512499999999999</v>
      </c>
      <c r="X32" s="111">
        <f>[29]Novembro!$B$27</f>
        <v>29.504166666666663</v>
      </c>
      <c r="Y32" s="111">
        <f>[29]Novembro!$B$28</f>
        <v>26.549999999999997</v>
      </c>
      <c r="Z32" s="111">
        <f>[29]Novembro!$B$29</f>
        <v>27.866666666666664</v>
      </c>
      <c r="AA32" s="111">
        <f>[29]Novembro!$B$30</f>
        <v>27.020833333333339</v>
      </c>
      <c r="AB32" s="111">
        <f>[29]Novembro!$B$31</f>
        <v>27.816666666666666</v>
      </c>
      <c r="AC32" s="111">
        <f>[29]Novembro!$B$32</f>
        <v>29.8</v>
      </c>
      <c r="AD32" s="111">
        <f>[29]Novembro!$B$33</f>
        <v>31.420833333333331</v>
      </c>
      <c r="AE32" s="111">
        <f>[29]Novembro!$B$34</f>
        <v>28.916666666666657</v>
      </c>
      <c r="AF32" s="110">
        <f t="shared" si="2"/>
        <v>29.927083333333339</v>
      </c>
      <c r="AI32" t="s">
        <v>35</v>
      </c>
      <c r="AK32" t="s">
        <v>35</v>
      </c>
    </row>
    <row r="33" spans="1:36" x14ac:dyDescent="0.2">
      <c r="A33" s="48" t="s">
        <v>152</v>
      </c>
      <c r="B33" s="111">
        <f>[30]Novembro!$B$5</f>
        <v>24.470833333333335</v>
      </c>
      <c r="C33" s="111">
        <f>[30]Novembro!$B$6</f>
        <v>27.645833333333332</v>
      </c>
      <c r="D33" s="111">
        <f>[30]Novembro!$B$7</f>
        <v>26.55</v>
      </c>
      <c r="E33" s="111">
        <f>[30]Novembro!$B$8</f>
        <v>18.362500000000001</v>
      </c>
      <c r="F33" s="111">
        <f>[30]Novembro!$B$9</f>
        <v>20.283333333333335</v>
      </c>
      <c r="G33" s="111">
        <f>[30]Novembro!$B$10</f>
        <v>24.879166666666666</v>
      </c>
      <c r="H33" s="111">
        <f>[30]Novembro!$B$11</f>
        <v>27.091666666666669</v>
      </c>
      <c r="I33" s="111">
        <f>[30]Novembro!$B$12</f>
        <v>29.1875</v>
      </c>
      <c r="J33" s="111">
        <f>[30]Novembro!$B$13</f>
        <v>27.400000000000006</v>
      </c>
      <c r="K33" s="111">
        <f>[30]Novembro!$B$14</f>
        <v>26.724999999999994</v>
      </c>
      <c r="L33" s="111">
        <f>[30]Novembro!$B$15</f>
        <v>30.558333333333337</v>
      </c>
      <c r="M33" s="111">
        <f>[30]Novembro!$B$16</f>
        <v>31.416666666666668</v>
      </c>
      <c r="N33" s="111">
        <f>[30]Novembro!$B$17</f>
        <v>32.187500000000007</v>
      </c>
      <c r="O33" s="111">
        <f>[30]Novembro!$B$18</f>
        <v>29.941666666666659</v>
      </c>
      <c r="P33" s="111">
        <f>[30]Novembro!$B$19</f>
        <v>29.154166666666669</v>
      </c>
      <c r="Q33" s="111">
        <f>[30]Novembro!$B$20</f>
        <v>30.733333333333324</v>
      </c>
      <c r="R33" s="111">
        <f>[30]Novembro!$B$21</f>
        <v>31.612500000000008</v>
      </c>
      <c r="S33" s="111">
        <f>[30]Novembro!$B$22</f>
        <v>31.44583333333334</v>
      </c>
      <c r="T33" s="111">
        <f>[30]Novembro!$B$23</f>
        <v>28.054166666666671</v>
      </c>
      <c r="U33" s="111">
        <f>[30]Novembro!$B$24</f>
        <v>26.458333333333329</v>
      </c>
      <c r="V33" s="111">
        <f>[30]Novembro!$B$25</f>
        <v>28.25833333333334</v>
      </c>
      <c r="W33" s="111">
        <f>[30]Novembro!$B$26</f>
        <v>28.774999999999991</v>
      </c>
      <c r="X33" s="111">
        <f>[30]Novembro!$B$27</f>
        <v>26.433333333333337</v>
      </c>
      <c r="Y33" s="111">
        <f>[30]Novembro!$B$28</f>
        <v>24.195833333333329</v>
      </c>
      <c r="Z33" s="111">
        <f>[30]Novembro!$B$29</f>
        <v>24.587500000000006</v>
      </c>
      <c r="AA33" s="111">
        <f>[30]Novembro!$B$30</f>
        <v>22.425000000000001</v>
      </c>
      <c r="AB33" s="111">
        <f>[30]Novembro!$B$31</f>
        <v>24.816666666666663</v>
      </c>
      <c r="AC33" s="111">
        <f>[30]Novembro!$B$32</f>
        <v>25.124999999999996</v>
      </c>
      <c r="AD33" s="111">
        <f>[30]Novembro!$B$33</f>
        <v>28.137499999999999</v>
      </c>
      <c r="AE33" s="111">
        <f>[30]Novembro!$B$34</f>
        <v>26.587500000000006</v>
      </c>
      <c r="AF33" s="110">
        <f t="shared" si="2"/>
        <v>27.116666666666664</v>
      </c>
      <c r="AJ33" t="s">
        <v>35</v>
      </c>
    </row>
    <row r="34" spans="1:36" x14ac:dyDescent="0.2">
      <c r="A34" s="48" t="s">
        <v>123</v>
      </c>
      <c r="B34" s="111">
        <f>[31]Novembro!$B$5</f>
        <v>24.545833333333331</v>
      </c>
      <c r="C34" s="111">
        <f>[31]Novembro!$B$6</f>
        <v>27.245833333333337</v>
      </c>
      <c r="D34" s="111">
        <f>[31]Novembro!$B$7</f>
        <v>26.61304347826087</v>
      </c>
      <c r="E34" s="111">
        <f>[31]Novembro!$B$8</f>
        <v>18.3125</v>
      </c>
      <c r="F34" s="111">
        <f>[31]Novembro!$B$9</f>
        <v>20.3</v>
      </c>
      <c r="G34" s="111">
        <f>[31]Novembro!$B$10</f>
        <v>25.033333333333335</v>
      </c>
      <c r="H34" s="111">
        <f>[31]Novembro!$B$11</f>
        <v>26.433333333333337</v>
      </c>
      <c r="I34" s="111">
        <f>[31]Novembro!$B$12</f>
        <v>30.116666666666671</v>
      </c>
      <c r="J34" s="111">
        <f>[31]Novembro!$B$13</f>
        <v>26.570833333333329</v>
      </c>
      <c r="K34" s="111">
        <f>[31]Novembro!$B$14</f>
        <v>27.483333333333334</v>
      </c>
      <c r="L34" s="111">
        <f>[31]Novembro!$B$15</f>
        <v>25.279999999999998</v>
      </c>
      <c r="M34" s="111" t="str">
        <f>[31]Novembro!$B$16</f>
        <v>*</v>
      </c>
      <c r="N34" s="111" t="str">
        <f>[31]Novembro!$B$17</f>
        <v>*</v>
      </c>
      <c r="O34" s="111" t="str">
        <f>[31]Novembro!$B$18</f>
        <v>*</v>
      </c>
      <c r="P34" s="111" t="str">
        <f>[31]Novembro!$B$19</f>
        <v>*</v>
      </c>
      <c r="Q34" s="111" t="str">
        <f>[31]Novembro!$B$20</f>
        <v>*</v>
      </c>
      <c r="R34" s="111" t="str">
        <f>[31]Novembro!$B$21</f>
        <v>*</v>
      </c>
      <c r="S34" s="111" t="str">
        <f>[31]Novembro!$B$22</f>
        <v>*</v>
      </c>
      <c r="T34" s="111" t="str">
        <f>[31]Novembro!$B$23</f>
        <v>*</v>
      </c>
      <c r="U34" s="111" t="str">
        <f>[31]Novembro!$B$24</f>
        <v>*</v>
      </c>
      <c r="V34" s="111" t="str">
        <f>[31]Novembro!$B$25</f>
        <v>*</v>
      </c>
      <c r="W34" s="111" t="str">
        <f>[31]Novembro!$B$26</f>
        <v>*</v>
      </c>
      <c r="X34" s="111" t="str">
        <f>[31]Novembro!$B$27</f>
        <v>*</v>
      </c>
      <c r="Y34" s="111" t="str">
        <f>[31]Novembro!$B$28</f>
        <v>*</v>
      </c>
      <c r="Z34" s="111" t="str">
        <f>[31]Novembro!$B$29</f>
        <v>*</v>
      </c>
      <c r="AA34" s="111" t="str">
        <f>[31]Novembro!$B$30</f>
        <v>*</v>
      </c>
      <c r="AB34" s="111" t="str">
        <f>[31]Novembro!$B$31</f>
        <v>*</v>
      </c>
      <c r="AC34" s="111" t="str">
        <f>[31]Novembro!$B$32</f>
        <v>*</v>
      </c>
      <c r="AD34" s="111">
        <f>[31]Novembro!$B$33</f>
        <v>27.745833333333326</v>
      </c>
      <c r="AE34" s="111">
        <f>[31]Novembro!$B$34</f>
        <v>27.220833333333328</v>
      </c>
      <c r="AF34" s="110">
        <f t="shared" si="2"/>
        <v>25.607798216276475</v>
      </c>
      <c r="AJ34" t="s">
        <v>35</v>
      </c>
    </row>
    <row r="35" spans="1:36" x14ac:dyDescent="0.2">
      <c r="A35" s="48" t="s">
        <v>14</v>
      </c>
      <c r="B35" s="111">
        <f>[32]Novembro!$B$5</f>
        <v>24.254166666666666</v>
      </c>
      <c r="C35" s="111">
        <f>[32]Novembro!$B$6</f>
        <v>26.570833333333326</v>
      </c>
      <c r="D35" s="111">
        <f>[32]Novembro!$B$7</f>
        <v>27.782608695652183</v>
      </c>
      <c r="E35" s="111">
        <f>[32]Novembro!$B$8</f>
        <v>22.804166666666671</v>
      </c>
      <c r="F35" s="111">
        <f>[32]Novembro!$B$9</f>
        <v>21.654166666666665</v>
      </c>
      <c r="G35" s="111">
        <f>[32]Novembro!$B$10</f>
        <v>23.841666666666665</v>
      </c>
      <c r="H35" s="111">
        <f>[32]Novembro!$B$11</f>
        <v>25.970833333333331</v>
      </c>
      <c r="I35" s="111">
        <f>[32]Novembro!$B$12</f>
        <v>27.345833333333328</v>
      </c>
      <c r="J35" s="111">
        <f>[32]Novembro!$B$13</f>
        <v>28.034782608695661</v>
      </c>
      <c r="K35" s="111">
        <f>[32]Novembro!$B$14</f>
        <v>30.024999999999995</v>
      </c>
      <c r="L35" s="111">
        <f>[32]Novembro!$B$15</f>
        <v>29.554166666666671</v>
      </c>
      <c r="M35" s="111">
        <f>[32]Novembro!$B$16</f>
        <v>30.716666666666658</v>
      </c>
      <c r="N35" s="111">
        <f>[32]Novembro!$B$17</f>
        <v>31.025000000000006</v>
      </c>
      <c r="O35" s="111">
        <f>[32]Novembro!$B$18</f>
        <v>31.158333333333331</v>
      </c>
      <c r="P35" s="111">
        <f>[32]Novembro!$B$19</f>
        <v>28.470833333333342</v>
      </c>
      <c r="Q35" s="111">
        <f>[32]Novembro!$B$20</f>
        <v>31.366666666666671</v>
      </c>
      <c r="R35" s="111">
        <f>[32]Novembro!$B$21</f>
        <v>31.720833333333335</v>
      </c>
      <c r="S35" s="111">
        <f>[32]Novembro!$B$22</f>
        <v>31.77391304347826</v>
      </c>
      <c r="T35" s="111">
        <f>[32]Novembro!$B$23</f>
        <v>30.508333333333336</v>
      </c>
      <c r="U35" s="111">
        <f>[32]Novembro!$B$24</f>
        <v>25.724999999999994</v>
      </c>
      <c r="V35" s="111">
        <f>[32]Novembro!$B$25</f>
        <v>27.873913043478257</v>
      </c>
      <c r="W35" s="111">
        <f>[32]Novembro!$B$26</f>
        <v>27.637500000000006</v>
      </c>
      <c r="X35" s="111">
        <f>[32]Novembro!$B$27</f>
        <v>26.537499999999998</v>
      </c>
      <c r="Y35" s="111">
        <f>[32]Novembro!$B$28</f>
        <v>25.416666666666671</v>
      </c>
      <c r="Z35" s="111">
        <f>[32]Novembro!$B$29</f>
        <v>26.487500000000001</v>
      </c>
      <c r="AA35" s="111">
        <f>[32]Novembro!$B$30</f>
        <v>27.433333333333334</v>
      </c>
      <c r="AB35" s="111">
        <f>[32]Novembro!$B$31</f>
        <v>26.704166666666669</v>
      </c>
      <c r="AC35" s="111">
        <f>[32]Novembro!$B$32</f>
        <v>28.799999999999994</v>
      </c>
      <c r="AD35" s="111">
        <f>[32]Novembro!$B$33</f>
        <v>25.920833333333331</v>
      </c>
      <c r="AE35" s="111">
        <f>[32]Novembro!$B$34</f>
        <v>26.408333333333335</v>
      </c>
      <c r="AF35" s="110">
        <f t="shared" si="2"/>
        <v>27.650785024154587</v>
      </c>
      <c r="AI35" t="s">
        <v>35</v>
      </c>
      <c r="AJ35" t="s">
        <v>35</v>
      </c>
    </row>
    <row r="36" spans="1:36" x14ac:dyDescent="0.2">
      <c r="A36" s="48" t="s">
        <v>153</v>
      </c>
      <c r="B36" s="111">
        <f>[33]Novembro!$B$5</f>
        <v>26.825000000000003</v>
      </c>
      <c r="C36" s="111">
        <f>[33]Novembro!$B$6</f>
        <v>27.091666666666665</v>
      </c>
      <c r="D36" s="111">
        <f>[33]Novembro!$B$7</f>
        <v>29.366666666666664</v>
      </c>
      <c r="E36" s="111">
        <f>[33]Novembro!$B$8</f>
        <v>26.149999999999995</v>
      </c>
      <c r="F36" s="111">
        <f>[33]Novembro!$B$9</f>
        <v>24.149999999999995</v>
      </c>
      <c r="G36" s="111">
        <f>[33]Novembro!$B$10</f>
        <v>26.8</v>
      </c>
      <c r="H36" s="111">
        <f>[33]Novembro!$B$11</f>
        <v>29.479166666666668</v>
      </c>
      <c r="I36" s="111">
        <f>[33]Novembro!$B$12</f>
        <v>30.395833333333329</v>
      </c>
      <c r="J36" s="111">
        <f>[33]Novembro!$B$13</f>
        <v>29.162499999999998</v>
      </c>
      <c r="K36" s="111">
        <f>[33]Novembro!$B$14</f>
        <v>31.687499999999996</v>
      </c>
      <c r="L36" s="111">
        <f>[33]Novembro!$B$15</f>
        <v>31.562500000000004</v>
      </c>
      <c r="M36" s="111">
        <f>[33]Novembro!$B$16</f>
        <v>31.141666666666662</v>
      </c>
      <c r="N36" s="111">
        <f>[33]Novembro!$B$17</f>
        <v>31.654166666666669</v>
      </c>
      <c r="O36" s="111">
        <f>[33]Novembro!$B$18</f>
        <v>29.258333333333329</v>
      </c>
      <c r="P36" s="111">
        <f>[33]Novembro!$B$19</f>
        <v>31.174999999999994</v>
      </c>
      <c r="Q36" s="111">
        <f>[33]Novembro!$B$20</f>
        <v>31.8125</v>
      </c>
      <c r="R36" s="111">
        <f>[33]Novembro!$B$21</f>
        <v>32.029166666666669</v>
      </c>
      <c r="S36" s="111">
        <f>[33]Novembro!$B$22</f>
        <v>32.675000000000004</v>
      </c>
      <c r="T36" s="111">
        <f>[33]Novembro!$B$23</f>
        <v>29.741666666666664</v>
      </c>
      <c r="U36" s="111">
        <f>[33]Novembro!$B$24</f>
        <v>26.595833333333342</v>
      </c>
      <c r="V36" s="111">
        <f>[33]Novembro!$B$25</f>
        <v>28.362500000000001</v>
      </c>
      <c r="W36" s="111">
        <f>[33]Novembro!$B$26</f>
        <v>28.304166666666671</v>
      </c>
      <c r="X36" s="111">
        <f>[33]Novembro!$B$27</f>
        <v>27.833333333333332</v>
      </c>
      <c r="Y36" s="111">
        <f>[33]Novembro!$B$28</f>
        <v>26.587500000000002</v>
      </c>
      <c r="Z36" s="111">
        <f>[33]Novembro!$B$29</f>
        <v>25.470833333333331</v>
      </c>
      <c r="AA36" s="111">
        <f>[33]Novembro!$B$30</f>
        <v>26.254166666666663</v>
      </c>
      <c r="AB36" s="111">
        <f>[33]Novembro!$B$31</f>
        <v>27.645833333333325</v>
      </c>
      <c r="AC36" s="111">
        <f>[33]Novembro!$B$32</f>
        <v>27.770833333333339</v>
      </c>
      <c r="AD36" s="111">
        <f>[33]Novembro!$B$33</f>
        <v>27.595652173913045</v>
      </c>
      <c r="AE36" s="111">
        <f>[33]Novembro!$B$34</f>
        <v>26.087500000000002</v>
      </c>
      <c r="AF36" s="110">
        <f t="shared" si="2"/>
        <v>28.688882850241541</v>
      </c>
      <c r="AH36" s="88" t="s">
        <v>35</v>
      </c>
      <c r="AI36" s="88" t="s">
        <v>35</v>
      </c>
    </row>
    <row r="37" spans="1:36" x14ac:dyDescent="0.2">
      <c r="A37" s="48" t="s">
        <v>15</v>
      </c>
      <c r="B37" s="111">
        <f>[34]Novembro!$B$5</f>
        <v>24.833333333333329</v>
      </c>
      <c r="C37" s="111">
        <f>[34]Novembro!$B$6</f>
        <v>25.883333333333336</v>
      </c>
      <c r="D37" s="111">
        <f>[34]Novembro!$B$7</f>
        <v>21.791666666666668</v>
      </c>
      <c r="E37" s="111">
        <f>[34]Novembro!$B$8</f>
        <v>16.058333333333334</v>
      </c>
      <c r="F37" s="111">
        <f>[34]Novembro!$B$9</f>
        <v>20.116666666666667</v>
      </c>
      <c r="G37" s="111">
        <f>[34]Novembro!$B$10</f>
        <v>24.837499999999995</v>
      </c>
      <c r="H37" s="111">
        <f>[34]Novembro!$B$11</f>
        <v>26.079166666666666</v>
      </c>
      <c r="I37" s="111">
        <f>[34]Novembro!$B$12</f>
        <v>28.479166666666671</v>
      </c>
      <c r="J37" s="111">
        <f>[34]Novembro!$B$13</f>
        <v>26.408333333333335</v>
      </c>
      <c r="K37" s="111">
        <f>[34]Novembro!$B$14</f>
        <v>26.783333333333331</v>
      </c>
      <c r="L37" s="111">
        <f>[34]Novembro!$B$15</f>
        <v>29.154166666666665</v>
      </c>
      <c r="M37" s="111">
        <f>[34]Novembro!$B$16</f>
        <v>31.508333333333336</v>
      </c>
      <c r="N37" s="111">
        <f>[34]Novembro!$B$17</f>
        <v>30.012499999999999</v>
      </c>
      <c r="O37" s="111">
        <f>[34]Novembro!$B$18</f>
        <v>26.079166666666655</v>
      </c>
      <c r="P37" s="111">
        <f>[34]Novembro!$B$19</f>
        <v>27.070833333333336</v>
      </c>
      <c r="Q37" s="111">
        <f>[34]Novembro!$B$20</f>
        <v>31.449999999999992</v>
      </c>
      <c r="R37" s="111">
        <f>[34]Novembro!$B$21</f>
        <v>31.829166666666666</v>
      </c>
      <c r="S37" s="111">
        <f>[34]Novembro!$B$22</f>
        <v>30.520833333333329</v>
      </c>
      <c r="T37" s="111">
        <f>[34]Novembro!$B$23</f>
        <v>25.779166666666665</v>
      </c>
      <c r="U37" s="111">
        <f>[34]Novembro!$B$24</f>
        <v>24.125000000000004</v>
      </c>
      <c r="V37" s="111">
        <f>[34]Novembro!$B$25</f>
        <v>26.120833333333326</v>
      </c>
      <c r="W37" s="111">
        <f>[34]Novembro!$B$26</f>
        <v>28.108333333333331</v>
      </c>
      <c r="X37" s="111">
        <f>[34]Novembro!$B$27</f>
        <v>25.375000000000004</v>
      </c>
      <c r="Y37" s="111">
        <f>[34]Novembro!$B$28</f>
        <v>21.908333333333331</v>
      </c>
      <c r="Z37" s="111">
        <f>[34]Novembro!$B$29</f>
        <v>20.724999999999998</v>
      </c>
      <c r="AA37" s="111">
        <f>[34]Novembro!$B$30</f>
        <v>20.437500000000004</v>
      </c>
      <c r="AB37" s="111">
        <f>[34]Novembro!$B$31</f>
        <v>22.329166666666666</v>
      </c>
      <c r="AC37" s="111">
        <f>[34]Novembro!$B$32</f>
        <v>23.595833333333335</v>
      </c>
      <c r="AD37" s="111">
        <f>[34]Novembro!$B$33</f>
        <v>26.704166666666669</v>
      </c>
      <c r="AE37" s="111">
        <f>[34]Novembro!$B$34</f>
        <v>26.375</v>
      </c>
      <c r="AF37" s="110">
        <f t="shared" si="2"/>
        <v>25.682638888888885</v>
      </c>
      <c r="AG37" s="12" t="s">
        <v>35</v>
      </c>
      <c r="AH37" s="12" t="s">
        <v>35</v>
      </c>
      <c r="AI37" t="s">
        <v>35</v>
      </c>
      <c r="AJ37" t="s">
        <v>35</v>
      </c>
    </row>
    <row r="38" spans="1:36" x14ac:dyDescent="0.2">
      <c r="A38" s="48" t="s">
        <v>16</v>
      </c>
      <c r="B38" s="111">
        <f>[35]Novembro!$B$5</f>
        <v>27.454166666666666</v>
      </c>
      <c r="C38" s="111">
        <f>[35]Novembro!$B$6</f>
        <v>31.295833333333334</v>
      </c>
      <c r="D38" s="111">
        <f>[35]Novembro!$B$7</f>
        <v>24.283333333333335</v>
      </c>
      <c r="E38" s="111">
        <f>[35]Novembro!$B$8</f>
        <v>20.591666666666669</v>
      </c>
      <c r="F38" s="111">
        <f>[35]Novembro!$B$9</f>
        <v>23.8125</v>
      </c>
      <c r="G38" s="111">
        <f>[35]Novembro!$B$10</f>
        <v>29.704166666666669</v>
      </c>
      <c r="H38" s="111">
        <f>[35]Novembro!$B$11</f>
        <v>32.979166666666664</v>
      </c>
      <c r="I38" s="111">
        <f>[35]Novembro!$B$12</f>
        <v>34.991666666666667</v>
      </c>
      <c r="J38" s="111">
        <f>[35]Novembro!$B$13</f>
        <v>33.441666666666656</v>
      </c>
      <c r="K38" s="111">
        <f>[35]Novembro!$B$14</f>
        <v>33.070833333333333</v>
      </c>
      <c r="L38" s="111">
        <f>[35]Novembro!$B$15</f>
        <v>35.854166666666671</v>
      </c>
      <c r="M38" s="111">
        <f>[35]Novembro!$B$16</f>
        <v>36.9</v>
      </c>
      <c r="N38" s="111">
        <f>[35]Novembro!$B$17</f>
        <v>35.450000000000003</v>
      </c>
      <c r="O38" s="111">
        <f>[35]Novembro!$B$18</f>
        <v>31.929166666666674</v>
      </c>
      <c r="P38" s="111">
        <f>[35]Novembro!$B$19</f>
        <v>33.612500000000004</v>
      </c>
      <c r="Q38" s="111">
        <f>[35]Novembro!$B$20</f>
        <v>37.016666666666659</v>
      </c>
      <c r="R38" s="111">
        <f>[35]Novembro!$B$21</f>
        <v>36.983333333333334</v>
      </c>
      <c r="S38" s="111">
        <f>[35]Novembro!$B$22</f>
        <v>34.583333333333336</v>
      </c>
      <c r="T38" s="111">
        <f>[35]Novembro!$B$23</f>
        <v>28.491666666666664</v>
      </c>
      <c r="U38" s="111">
        <f>[35]Novembro!$B$24</f>
        <v>28.416666666666668</v>
      </c>
      <c r="V38" s="111">
        <f>[35]Novembro!$B$25</f>
        <v>30.208333333333332</v>
      </c>
      <c r="W38" s="111">
        <f>[35]Novembro!$B$26</f>
        <v>33.762500000000003</v>
      </c>
      <c r="X38" s="111">
        <f>[35]Novembro!$B$27</f>
        <v>31.683333333333334</v>
      </c>
      <c r="Y38" s="111">
        <f>[35]Novembro!$B$28</f>
        <v>26.320833333333336</v>
      </c>
      <c r="Z38" s="111">
        <f>[35]Novembro!$B$29</f>
        <v>26.041666666666671</v>
      </c>
      <c r="AA38" s="111">
        <f>[35]Novembro!$B$30</f>
        <v>24.716666666666658</v>
      </c>
      <c r="AB38" s="111">
        <f>[35]Novembro!$B$31</f>
        <v>27.462499999999995</v>
      </c>
      <c r="AC38" s="111">
        <f>[35]Novembro!$B$32</f>
        <v>29.691666666666666</v>
      </c>
      <c r="AD38" s="111">
        <f>[35]Novembro!$B$33</f>
        <v>32.491666666666667</v>
      </c>
      <c r="AE38" s="111">
        <f>[35]Novembro!$B$34</f>
        <v>32.220833333333324</v>
      </c>
      <c r="AF38" s="110">
        <f t="shared" si="2"/>
        <v>30.848749999999999</v>
      </c>
      <c r="AH38" s="12" t="s">
        <v>35</v>
      </c>
      <c r="AJ38" t="s">
        <v>35</v>
      </c>
    </row>
    <row r="39" spans="1:36" x14ac:dyDescent="0.2">
      <c r="A39" s="48" t="s">
        <v>154</v>
      </c>
      <c r="B39" s="111">
        <f>[36]Novembro!$B$5</f>
        <v>24.254166666666659</v>
      </c>
      <c r="C39" s="111">
        <f>[36]Novembro!$B$6</f>
        <v>25.450000000000006</v>
      </c>
      <c r="D39" s="111">
        <f>[36]Novembro!$B$7</f>
        <v>28.025000000000006</v>
      </c>
      <c r="E39" s="111">
        <f>[36]Novembro!$B$8</f>
        <v>20.745833333333334</v>
      </c>
      <c r="F39" s="111">
        <f>[36]Novembro!$B$9</f>
        <v>21.495833333333334</v>
      </c>
      <c r="G39" s="111">
        <f>[36]Novembro!$B$10</f>
        <v>24.629166666666666</v>
      </c>
      <c r="H39" s="111">
        <f>[36]Novembro!$B$11</f>
        <v>27.041666666666671</v>
      </c>
      <c r="I39" s="111">
        <f>[36]Novembro!$B$12</f>
        <v>27.61666666666666</v>
      </c>
      <c r="J39" s="111">
        <f>[36]Novembro!$B$13</f>
        <v>27.049999999999997</v>
      </c>
      <c r="K39" s="111">
        <f>[36]Novembro!$B$14</f>
        <v>27.029166666666669</v>
      </c>
      <c r="L39" s="111">
        <f>[36]Novembro!$B$15</f>
        <v>29.895833333333332</v>
      </c>
      <c r="M39" s="111">
        <f>[36]Novembro!$B$16</f>
        <v>31.362500000000001</v>
      </c>
      <c r="N39" s="111">
        <f>[36]Novembro!$B$17</f>
        <v>31.016666666666666</v>
      </c>
      <c r="O39" s="111">
        <f>[36]Novembro!$B$18</f>
        <v>30.25</v>
      </c>
      <c r="P39" s="111">
        <f>[36]Novembro!$B$19</f>
        <v>29.129166666666666</v>
      </c>
      <c r="Q39" s="111">
        <f>[36]Novembro!$B$20</f>
        <v>30.841666666666669</v>
      </c>
      <c r="R39" s="111">
        <f>[36]Novembro!$B$21</f>
        <v>31.870833333333337</v>
      </c>
      <c r="S39" s="111">
        <f>[36]Novembro!$B$22</f>
        <v>32.06666666666667</v>
      </c>
      <c r="T39" s="111">
        <f>[36]Novembro!$B$23</f>
        <v>30.091666666666672</v>
      </c>
      <c r="U39" s="111">
        <f>[36]Novembro!$B$24</f>
        <v>24.974999999999998</v>
      </c>
      <c r="V39" s="111">
        <f>[36]Novembro!$B$25</f>
        <v>26.808333333333334</v>
      </c>
      <c r="W39" s="111">
        <f>[36]Novembro!$B$26</f>
        <v>27.362499999999997</v>
      </c>
      <c r="X39" s="111">
        <f>[36]Novembro!$B$27</f>
        <v>26.679166666666671</v>
      </c>
      <c r="Y39" s="111">
        <f>[36]Novembro!$B$28</f>
        <v>24.675000000000001</v>
      </c>
      <c r="Z39" s="111">
        <f>[36]Novembro!$B$29</f>
        <v>24.829166666666666</v>
      </c>
      <c r="AA39" s="111">
        <f>[36]Novembro!$B$30</f>
        <v>23.325000000000003</v>
      </c>
      <c r="AB39" s="111">
        <f>[36]Novembro!$B$31</f>
        <v>25.766666666666666</v>
      </c>
      <c r="AC39" s="111">
        <f>[36]Novembro!$B$32</f>
        <v>27.408333333333328</v>
      </c>
      <c r="AD39" s="111">
        <f>[36]Novembro!$B$33</f>
        <v>27.683333333333334</v>
      </c>
      <c r="AE39" s="111">
        <f>[36]Novembro!$B$34</f>
        <v>26</v>
      </c>
      <c r="AF39" s="110">
        <f t="shared" si="2"/>
        <v>27.179166666666664</v>
      </c>
      <c r="AH39" s="12" t="s">
        <v>35</v>
      </c>
      <c r="AJ39" t="s">
        <v>35</v>
      </c>
    </row>
    <row r="40" spans="1:36" x14ac:dyDescent="0.2">
      <c r="A40" s="48" t="s">
        <v>17</v>
      </c>
      <c r="B40" s="111">
        <f>[37]Novembro!$B$5</f>
        <v>24.933333333333334</v>
      </c>
      <c r="C40" s="111">
        <f>[37]Novembro!$B$6</f>
        <v>27.570833333333336</v>
      </c>
      <c r="D40" s="111">
        <f>[37]Novembro!$B$7</f>
        <v>25.670833333333331</v>
      </c>
      <c r="E40" s="111">
        <f>[37]Novembro!$B$8</f>
        <v>18.804166666666671</v>
      </c>
      <c r="F40" s="111">
        <f>[37]Novembro!$B$9</f>
        <v>20.129166666666666</v>
      </c>
      <c r="G40" s="111">
        <f>[37]Novembro!$B$10</f>
        <v>23.670833333333334</v>
      </c>
      <c r="H40" s="111">
        <f>[37]Novembro!$B$11</f>
        <v>26.404166666666665</v>
      </c>
      <c r="I40" s="111">
        <f>[37]Novembro!$B$12</f>
        <v>29.041666666666661</v>
      </c>
      <c r="J40" s="111">
        <f>[37]Novembro!$B$13</f>
        <v>26.479166666666671</v>
      </c>
      <c r="K40" s="111">
        <f>[37]Novembro!$B$14</f>
        <v>27.025000000000006</v>
      </c>
      <c r="L40" s="111">
        <f>[37]Novembro!$B$15</f>
        <v>30.558333333333334</v>
      </c>
      <c r="M40" s="111">
        <f>[37]Novembro!$B$16</f>
        <v>30.900000000000002</v>
      </c>
      <c r="N40" s="111">
        <f>[37]Novembro!$B$17</f>
        <v>31.05416666666666</v>
      </c>
      <c r="O40" s="111">
        <f>[37]Novembro!$B$18</f>
        <v>29.470833333333328</v>
      </c>
      <c r="P40" s="111">
        <f>[37]Novembro!$B$19</f>
        <v>28.799999999999997</v>
      </c>
      <c r="Q40" s="111">
        <f>[37]Novembro!$B$20</f>
        <v>30.520833333333339</v>
      </c>
      <c r="R40" s="111">
        <f>[37]Novembro!$B$21</f>
        <v>31.420833333333334</v>
      </c>
      <c r="S40" s="111">
        <f>[37]Novembro!$B$22</f>
        <v>31.716666666666669</v>
      </c>
      <c r="T40" s="111">
        <f>[37]Novembro!$B$23</f>
        <v>26.987499999999994</v>
      </c>
      <c r="U40" s="111">
        <f>[37]Novembro!$B$24</f>
        <v>26.270833333333332</v>
      </c>
      <c r="V40" s="111">
        <f>[37]Novembro!$B$25</f>
        <v>28.245833333333334</v>
      </c>
      <c r="W40" s="111">
        <f>[37]Novembro!$B$26</f>
        <v>28.7</v>
      </c>
      <c r="X40" s="111">
        <f>[37]Novembro!$B$27</f>
        <v>25.729166666666661</v>
      </c>
      <c r="Y40" s="111">
        <f>[37]Novembro!$B$28</f>
        <v>24.375</v>
      </c>
      <c r="Z40" s="111">
        <f>[37]Novembro!$B$29</f>
        <v>23.737500000000001</v>
      </c>
      <c r="AA40" s="111">
        <f>[37]Novembro!$B$30</f>
        <v>21.987499999999994</v>
      </c>
      <c r="AB40" s="111">
        <f>[37]Novembro!$B$31</f>
        <v>24.991666666666664</v>
      </c>
      <c r="AC40" s="111">
        <f>[37]Novembro!$B$32</f>
        <v>24.783333333333331</v>
      </c>
      <c r="AD40" s="111">
        <f>[37]Novembro!$B$33</f>
        <v>27.50833333333334</v>
      </c>
      <c r="AE40" s="111">
        <f>[37]Novembro!$B$34</f>
        <v>27.070833333333326</v>
      </c>
      <c r="AF40" s="110">
        <f t="shared" si="2"/>
        <v>26.818611111111103</v>
      </c>
      <c r="AH40" s="12" t="s">
        <v>35</v>
      </c>
      <c r="AJ40" t="s">
        <v>35</v>
      </c>
    </row>
    <row r="41" spans="1:36" x14ac:dyDescent="0.2">
      <c r="A41" s="48" t="s">
        <v>136</v>
      </c>
      <c r="B41" s="111">
        <f>[38]Novembro!$B$5</f>
        <v>24.866666666666664</v>
      </c>
      <c r="C41" s="111">
        <f>[38]Novembro!$B$6</f>
        <v>27.05</v>
      </c>
      <c r="D41" s="111">
        <f>[38]Novembro!$B$7</f>
        <v>27.987499999999997</v>
      </c>
      <c r="E41" s="111">
        <f>[38]Novembro!$B$8</f>
        <v>19.587499999999999</v>
      </c>
      <c r="F41" s="111">
        <f>[38]Novembro!$B$9</f>
        <v>20.345833333333335</v>
      </c>
      <c r="G41" s="111">
        <f>[38]Novembro!$B$10</f>
        <v>22.650000000000006</v>
      </c>
      <c r="H41" s="111">
        <f>[38]Novembro!$B$11</f>
        <v>25.095833333333331</v>
      </c>
      <c r="I41" s="111">
        <f>[38]Novembro!$B$12</f>
        <v>29.612500000000001</v>
      </c>
      <c r="J41" s="111">
        <f>[38]Novembro!$B$13</f>
        <v>27.154166666666665</v>
      </c>
      <c r="K41" s="111">
        <f>[38]Novembro!$B$14</f>
        <v>28.637500000000003</v>
      </c>
      <c r="L41" s="111">
        <f>[38]Novembro!$B$15</f>
        <v>30.483333333333331</v>
      </c>
      <c r="M41" s="111">
        <f>[38]Novembro!$B$16</f>
        <v>30.63333333333334</v>
      </c>
      <c r="N41" s="111">
        <f>[38]Novembro!$B$17</f>
        <v>29.420833333333338</v>
      </c>
      <c r="O41" s="111">
        <f>[38]Novembro!$B$18</f>
        <v>28.216666666666669</v>
      </c>
      <c r="P41" s="111">
        <f>[38]Novembro!$B$19</f>
        <v>27.141666666666666</v>
      </c>
      <c r="Q41" s="111">
        <f>[38]Novembro!$B$20</f>
        <v>30.233333333333331</v>
      </c>
      <c r="R41" s="111">
        <f>[38]Novembro!$B$21</f>
        <v>31.920833333333334</v>
      </c>
      <c r="S41" s="111">
        <f>[38]Novembro!$B$22</f>
        <v>31.108333333333331</v>
      </c>
      <c r="T41" s="111">
        <f>[38]Novembro!$B$23</f>
        <v>27.99166666666666</v>
      </c>
      <c r="U41" s="111">
        <f>[38]Novembro!$B$24</f>
        <v>25.958333333333332</v>
      </c>
      <c r="V41" s="111">
        <f>[38]Novembro!$B$25</f>
        <v>27.975000000000005</v>
      </c>
      <c r="W41" s="111">
        <f>[38]Novembro!$B$26</f>
        <v>28.383333333333329</v>
      </c>
      <c r="X41" s="111">
        <f>[38]Novembro!$B$27</f>
        <v>25.149999999999995</v>
      </c>
      <c r="Y41" s="111">
        <f>[38]Novembro!$B$28</f>
        <v>24.712500000000002</v>
      </c>
      <c r="Z41" s="111">
        <f>[38]Novembro!$B$29</f>
        <v>23.625000000000004</v>
      </c>
      <c r="AA41" s="111">
        <f>[38]Novembro!$B$30</f>
        <v>23.599999999999994</v>
      </c>
      <c r="AB41" s="111">
        <f>[38]Novembro!$B$31</f>
        <v>25.870833333333334</v>
      </c>
      <c r="AC41" s="111">
        <f>[38]Novembro!$B$32</f>
        <v>26.533333333333342</v>
      </c>
      <c r="AD41" s="111">
        <f>[38]Novembro!$B$33</f>
        <v>26.137499999999999</v>
      </c>
      <c r="AE41" s="111">
        <f>[38]Novembro!$B$34</f>
        <v>26.720833333333331</v>
      </c>
      <c r="AF41" s="110">
        <f t="shared" si="2"/>
        <v>26.826805555555556</v>
      </c>
      <c r="AH41" s="12" t="s">
        <v>35</v>
      </c>
      <c r="AI41" t="s">
        <v>35</v>
      </c>
    </row>
    <row r="42" spans="1:36" x14ac:dyDescent="0.2">
      <c r="A42" s="48" t="s">
        <v>18</v>
      </c>
      <c r="B42" s="111">
        <f>[39]Novembro!$B$5</f>
        <v>24.425000000000001</v>
      </c>
      <c r="C42" s="111">
        <f>[39]Novembro!$B$6</f>
        <v>26.266666666666669</v>
      </c>
      <c r="D42" s="111">
        <f>[39]Novembro!$B$7</f>
        <v>27.670833333333334</v>
      </c>
      <c r="E42" s="111">
        <f>[39]Novembro!$B$8</f>
        <v>21.25</v>
      </c>
      <c r="F42" s="111">
        <f>[39]Novembro!$B$9</f>
        <v>22.987500000000001</v>
      </c>
      <c r="G42" s="111">
        <f>[39]Novembro!$B$10</f>
        <v>27.129166666666666</v>
      </c>
      <c r="H42" s="111">
        <f>[39]Novembro!$B$11</f>
        <v>28.104166666666661</v>
      </c>
      <c r="I42" s="111">
        <f>[39]Novembro!$B$12</f>
        <v>27.745833333333337</v>
      </c>
      <c r="J42" s="111">
        <f>[39]Novembro!$B$13</f>
        <v>27.191666666666666</v>
      </c>
      <c r="K42" s="111">
        <f>[39]Novembro!$B$14</f>
        <v>28.612499999999997</v>
      </c>
      <c r="L42" s="111">
        <f>[39]Novembro!$B$15</f>
        <v>30.366666666666671</v>
      </c>
      <c r="M42" s="111">
        <f>[39]Novembro!$B$16</f>
        <v>30.416666666666661</v>
      </c>
      <c r="N42" s="111">
        <f>[39]Novembro!$B$17</f>
        <v>30.220833333333331</v>
      </c>
      <c r="O42" s="111">
        <f>[39]Novembro!$B$18</f>
        <v>29.491666666666674</v>
      </c>
      <c r="P42" s="111">
        <f>[39]Novembro!$B$19</f>
        <v>29.420833333333334</v>
      </c>
      <c r="Q42" s="111">
        <f>[39]Novembro!$B$20</f>
        <v>30.504166666666663</v>
      </c>
      <c r="R42" s="111">
        <f>[39]Novembro!$B$21</f>
        <v>30.833333333333332</v>
      </c>
      <c r="S42" s="111">
        <f>[39]Novembro!$B$22</f>
        <v>30.224999999999998</v>
      </c>
      <c r="T42" s="111">
        <f>[39]Novembro!$B$23</f>
        <v>29.937500000000004</v>
      </c>
      <c r="U42" s="111">
        <f>[39]Novembro!$B$24</f>
        <v>23.862499999999997</v>
      </c>
      <c r="V42" s="111">
        <f>[39]Novembro!$B$25</f>
        <v>25.908333333333331</v>
      </c>
      <c r="W42" s="111">
        <f>[39]Novembro!$B$26</f>
        <v>25.883333333333336</v>
      </c>
      <c r="X42" s="111">
        <f>[39]Novembro!$B$27</f>
        <v>25.766666666666662</v>
      </c>
      <c r="Y42" s="111">
        <f>[39]Novembro!$B$28</f>
        <v>24.308333333333334</v>
      </c>
      <c r="Z42" s="111">
        <f>[39]Novembro!$B$29</f>
        <v>25.912499999999998</v>
      </c>
      <c r="AA42" s="111">
        <f>[39]Novembro!$B$30</f>
        <v>24.354166666666668</v>
      </c>
      <c r="AB42" s="111">
        <f>[39]Novembro!$B$31</f>
        <v>25.233333333333334</v>
      </c>
      <c r="AC42" s="111">
        <f>[39]Novembro!$B$32</f>
        <v>25.375000000000004</v>
      </c>
      <c r="AD42" s="111">
        <f>[39]Novembro!$B$33</f>
        <v>25.970833333333335</v>
      </c>
      <c r="AE42" s="111">
        <f>[39]Novembro!$B$34</f>
        <v>24.554166666666664</v>
      </c>
      <c r="AF42" s="110">
        <f t="shared" si="2"/>
        <v>26.997638888888886</v>
      </c>
      <c r="AJ42" t="s">
        <v>35</v>
      </c>
    </row>
    <row r="43" spans="1:36" hidden="1" x14ac:dyDescent="0.2">
      <c r="A43" s="48" t="s">
        <v>141</v>
      </c>
      <c r="B43" s="111" t="str">
        <f>[40]Novembro!$B$5</f>
        <v>*</v>
      </c>
      <c r="C43" s="111" t="str">
        <f>[40]Novembro!$B$6</f>
        <v>*</v>
      </c>
      <c r="D43" s="111" t="str">
        <f>[40]Novembro!$B$7</f>
        <v>*</v>
      </c>
      <c r="E43" s="111" t="str">
        <f>[40]Novembro!$B$8</f>
        <v>*</v>
      </c>
      <c r="F43" s="111" t="str">
        <f>[40]Novembro!$B$9</f>
        <v>*</v>
      </c>
      <c r="G43" s="111" t="str">
        <f>[40]Novembro!$B$10</f>
        <v>*</v>
      </c>
      <c r="H43" s="111" t="str">
        <f>[40]Novembro!$B$11</f>
        <v>*</v>
      </c>
      <c r="I43" s="111" t="str">
        <f>[40]Novembro!$B$12</f>
        <v>*</v>
      </c>
      <c r="J43" s="111" t="str">
        <f>[40]Novembro!$B$13</f>
        <v>*</v>
      </c>
      <c r="K43" s="111" t="str">
        <f>[40]Novembro!$B$14</f>
        <v>*</v>
      </c>
      <c r="L43" s="111" t="str">
        <f>[40]Novembro!$B$15</f>
        <v>*</v>
      </c>
      <c r="M43" s="111" t="str">
        <f>[40]Novembro!$B$16</f>
        <v>*</v>
      </c>
      <c r="N43" s="111" t="str">
        <f>[40]Novembro!$B$17</f>
        <v>*</v>
      </c>
      <c r="O43" s="111" t="str">
        <f>[40]Novembro!$B$18</f>
        <v>*</v>
      </c>
      <c r="P43" s="111" t="str">
        <f>[40]Novembro!$B$19</f>
        <v>*</v>
      </c>
      <c r="Q43" s="111" t="str">
        <f>[40]Novembro!$B$20</f>
        <v>*</v>
      </c>
      <c r="R43" s="111" t="str">
        <f>[40]Novembro!$B$21</f>
        <v>*</v>
      </c>
      <c r="S43" s="111" t="str">
        <f>[40]Novembro!$B$22</f>
        <v>*</v>
      </c>
      <c r="T43" s="111" t="str">
        <f>[40]Novembro!$B$23</f>
        <v>*</v>
      </c>
      <c r="U43" s="111" t="str">
        <f>[40]Novembro!$B$24</f>
        <v>*</v>
      </c>
      <c r="V43" s="111" t="str">
        <f>[40]Novembro!$B$25</f>
        <v>*</v>
      </c>
      <c r="W43" s="111" t="str">
        <f>[40]Novembro!$B$26</f>
        <v>*</v>
      </c>
      <c r="X43" s="111" t="str">
        <f>[40]Novembro!$B$27</f>
        <v>*</v>
      </c>
      <c r="Y43" s="111" t="str">
        <f>[40]Novembro!$B$28</f>
        <v>*</v>
      </c>
      <c r="Z43" s="111" t="str">
        <f>[40]Novembro!$B$29</f>
        <v>*</v>
      </c>
      <c r="AA43" s="111" t="str">
        <f>[40]Novembro!$B$30</f>
        <v>*</v>
      </c>
      <c r="AB43" s="111" t="str">
        <f>[40]Novembro!$B$31</f>
        <v>*</v>
      </c>
      <c r="AC43" s="111" t="str">
        <f>[40]Novembro!$B$32</f>
        <v>*</v>
      </c>
      <c r="AD43" s="111" t="str">
        <f>[40]Novembro!$B$33</f>
        <v>*</v>
      </c>
      <c r="AE43" s="111" t="str">
        <f>[40]Novembro!$B$34</f>
        <v>*</v>
      </c>
      <c r="AF43" s="110" t="s">
        <v>197</v>
      </c>
    </row>
    <row r="44" spans="1:36" x14ac:dyDescent="0.2">
      <c r="A44" s="48" t="s">
        <v>19</v>
      </c>
      <c r="B44" s="111">
        <f>[41]Novembro!$B$5</f>
        <v>22.712500000000002</v>
      </c>
      <c r="C44" s="111">
        <f>[41]Novembro!$B$6</f>
        <v>23.816666666666666</v>
      </c>
      <c r="D44" s="111">
        <f>[41]Novembro!$B$7</f>
        <v>20.9375</v>
      </c>
      <c r="E44" s="111">
        <f>[41]Novembro!$B$8</f>
        <v>16.404166666666665</v>
      </c>
      <c r="F44" s="111">
        <f>[41]Novembro!$B$9</f>
        <v>19.074999999999999</v>
      </c>
      <c r="G44" s="111">
        <f>[41]Novembro!$B$10</f>
        <v>23.875</v>
      </c>
      <c r="H44" s="111">
        <f>[41]Novembro!$B$11</f>
        <v>26.124999999999996</v>
      </c>
      <c r="I44" s="111">
        <f>[41]Novembro!$B$12</f>
        <v>27.333333333333332</v>
      </c>
      <c r="J44" s="111">
        <f>[41]Novembro!$B$13</f>
        <v>23.325000000000003</v>
      </c>
      <c r="K44" s="111">
        <f>[41]Novembro!$B$14</f>
        <v>25.45</v>
      </c>
      <c r="L44" s="111">
        <f>[41]Novembro!$B$15</f>
        <v>29.250000000000004</v>
      </c>
      <c r="M44" s="111">
        <f>[41]Novembro!$B$16</f>
        <v>30.091666666666669</v>
      </c>
      <c r="N44" s="111">
        <f>[41]Novembro!$B$17</f>
        <v>27.787499999999994</v>
      </c>
      <c r="O44" s="111">
        <f>[41]Novembro!$B$18</f>
        <v>22.879166666666666</v>
      </c>
      <c r="P44" s="111">
        <f>[41]Novembro!$B$19</f>
        <v>26.695833333333336</v>
      </c>
      <c r="Q44" s="111">
        <f>[41]Novembro!$B$20</f>
        <v>29.641666666666666</v>
      </c>
      <c r="R44" s="111">
        <f>[41]Novembro!$B$21</f>
        <v>30.345833333333331</v>
      </c>
      <c r="S44" s="111">
        <f>[41]Novembro!$B$22</f>
        <v>27.783333333333335</v>
      </c>
      <c r="T44" s="111">
        <f>[41]Novembro!$B$23</f>
        <v>24.695833333333329</v>
      </c>
      <c r="U44" s="111">
        <f>[41]Novembro!$B$24</f>
        <v>24.412499999999998</v>
      </c>
      <c r="V44" s="111">
        <f>[41]Novembro!$B$25</f>
        <v>26.320833333333344</v>
      </c>
      <c r="W44" s="111">
        <f>[41]Novembro!$B$26</f>
        <v>27.841666666666658</v>
      </c>
      <c r="X44" s="111">
        <f>[41]Novembro!$B$27</f>
        <v>21.904166666666669</v>
      </c>
      <c r="Y44" s="111">
        <f>[41]Novembro!$B$28</f>
        <v>22.849999999999994</v>
      </c>
      <c r="Z44" s="111">
        <f>[41]Novembro!$B$29</f>
        <v>19.829166666666669</v>
      </c>
      <c r="AA44" s="111">
        <f>[41]Novembro!$B$30</f>
        <v>20.295833333333338</v>
      </c>
      <c r="AB44" s="111">
        <f>[41]Novembro!$B$31</f>
        <v>22.062500000000004</v>
      </c>
      <c r="AC44" s="111">
        <f>[41]Novembro!$B$32</f>
        <v>21.541666666666668</v>
      </c>
      <c r="AD44" s="111">
        <f>[41]Novembro!$B$33</f>
        <v>25.729166666666668</v>
      </c>
      <c r="AE44" s="111">
        <f>[41]Novembro!$B$34</f>
        <v>26.566666666666674</v>
      </c>
      <c r="AF44" s="110">
        <f>AVERAGE(B44:AE44)</f>
        <v>24.585972222222228</v>
      </c>
      <c r="AG44" s="12" t="s">
        <v>35</v>
      </c>
      <c r="AH44" s="12" t="s">
        <v>35</v>
      </c>
      <c r="AJ44" t="s">
        <v>35</v>
      </c>
    </row>
    <row r="45" spans="1:36" x14ac:dyDescent="0.2">
      <c r="A45" s="48" t="s">
        <v>23</v>
      </c>
      <c r="B45" s="111">
        <f>[42]Novembro!$B$5</f>
        <v>23.758333333333336</v>
      </c>
      <c r="C45" s="111">
        <f>[42]Novembro!$B$6</f>
        <v>27.333333333333339</v>
      </c>
      <c r="D45" s="111">
        <f>[42]Novembro!$B$7</f>
        <v>26.595833333333342</v>
      </c>
      <c r="E45" s="111">
        <f>[42]Novembro!$B$8</f>
        <v>19.05</v>
      </c>
      <c r="F45" s="111">
        <f>[42]Novembro!$B$9</f>
        <v>21.566666666666663</v>
      </c>
      <c r="G45" s="111">
        <f>[42]Novembro!$B$10</f>
        <v>26.237499999999997</v>
      </c>
      <c r="H45" s="111">
        <f>[42]Novembro!$B$11</f>
        <v>28.549999999999997</v>
      </c>
      <c r="I45" s="111">
        <f>[42]Novembro!$B$12</f>
        <v>30.620833333333326</v>
      </c>
      <c r="J45" s="111">
        <f>[42]Novembro!$B$13</f>
        <v>28.883333333333336</v>
      </c>
      <c r="K45" s="111">
        <f>[42]Novembro!$B$14</f>
        <v>27.895833333333332</v>
      </c>
      <c r="L45" s="111">
        <f>[42]Novembro!$B$15</f>
        <v>31.229166666666671</v>
      </c>
      <c r="M45" s="111">
        <f>[42]Novembro!$B$16</f>
        <v>32.524999999999999</v>
      </c>
      <c r="N45" s="111">
        <f>[42]Novembro!$B$17</f>
        <v>32.020833333333336</v>
      </c>
      <c r="O45" s="111">
        <f>[42]Novembro!$B$18</f>
        <v>31.770833333333339</v>
      </c>
      <c r="P45" s="111">
        <f>[42]Novembro!$B$19</f>
        <v>30.912500000000009</v>
      </c>
      <c r="Q45" s="111">
        <f>[42]Novembro!$B$20</f>
        <v>32.779166666666661</v>
      </c>
      <c r="R45" s="111">
        <f>[42]Novembro!$B$21</f>
        <v>32.787500000000001</v>
      </c>
      <c r="S45" s="111">
        <f>[42]Novembro!$B$22</f>
        <v>32.691666666666663</v>
      </c>
      <c r="T45" s="111">
        <f>[42]Novembro!$B$23</f>
        <v>30.712500000000002</v>
      </c>
      <c r="U45" s="111">
        <f>[42]Novembro!$B$24</f>
        <v>25.733333333333334</v>
      </c>
      <c r="V45" s="111">
        <f>[42]Novembro!$B$25</f>
        <v>28.654166666666665</v>
      </c>
      <c r="W45" s="111">
        <f>[42]Novembro!$B$26</f>
        <v>28.708333333333332</v>
      </c>
      <c r="X45" s="111">
        <f>[42]Novembro!$B$27</f>
        <v>27.079166666666669</v>
      </c>
      <c r="Y45" s="111">
        <f>[42]Novembro!$B$28</f>
        <v>24.0625</v>
      </c>
      <c r="Z45" s="111">
        <f>[42]Novembro!$B$29</f>
        <v>25.058333333333326</v>
      </c>
      <c r="AA45" s="111">
        <f>[42]Novembro!$B$30</f>
        <v>22.912499999999998</v>
      </c>
      <c r="AB45" s="111">
        <f>[42]Novembro!$B$31</f>
        <v>25.570833333333336</v>
      </c>
      <c r="AC45" s="111">
        <f>[42]Novembro!$B$32</f>
        <v>26.404166666666665</v>
      </c>
      <c r="AD45" s="111">
        <f>[42]Novembro!$B$33</f>
        <v>29.004166666666666</v>
      </c>
      <c r="AE45" s="111">
        <f>[42]Novembro!$B$34</f>
        <v>27.525000000000002</v>
      </c>
      <c r="AF45" s="110">
        <f>AVERAGE(B45:AE45)</f>
        <v>27.954444444444444</v>
      </c>
      <c r="AJ45" t="s">
        <v>35</v>
      </c>
    </row>
    <row r="46" spans="1:36" x14ac:dyDescent="0.2">
      <c r="A46" s="48" t="s">
        <v>34</v>
      </c>
      <c r="B46" s="111">
        <f>[43]Novembro!$B$5</f>
        <v>27.833333333333332</v>
      </c>
      <c r="C46" s="111">
        <f>[43]Novembro!$B$6</f>
        <v>28.266666666666669</v>
      </c>
      <c r="D46" s="111">
        <f>[43]Novembro!$B$7</f>
        <v>28.841666666666669</v>
      </c>
      <c r="E46" s="111">
        <f>[43]Novembro!$B$8</f>
        <v>23.529166666666669</v>
      </c>
      <c r="F46" s="111">
        <f>[43]Novembro!$B$9</f>
        <v>24.395833333333329</v>
      </c>
      <c r="G46" s="111">
        <f>[43]Novembro!$B$10</f>
        <v>28.429166666666671</v>
      </c>
      <c r="H46" s="111">
        <f>[43]Novembro!$B$11</f>
        <v>30.570833333333329</v>
      </c>
      <c r="I46" s="111">
        <f>[43]Novembro!$B$12</f>
        <v>30.441666666666666</v>
      </c>
      <c r="J46" s="111">
        <f>[43]Novembro!$B$13</f>
        <v>28.533333333333331</v>
      </c>
      <c r="K46" s="111">
        <f>[43]Novembro!$B$14</f>
        <v>31.074999999999992</v>
      </c>
      <c r="L46" s="111">
        <f>[43]Novembro!$B$15</f>
        <v>31.416666666666668</v>
      </c>
      <c r="M46" s="111">
        <f>[43]Novembro!$B$16</f>
        <v>31.300000000000008</v>
      </c>
      <c r="N46" s="111">
        <f>[43]Novembro!$B$17</f>
        <v>31.42916666666666</v>
      </c>
      <c r="O46" s="111">
        <f>[43]Novembro!$B$18</f>
        <v>30.099999999999998</v>
      </c>
      <c r="P46" s="111">
        <f>[43]Novembro!$B$19</f>
        <v>30.95</v>
      </c>
      <c r="Q46" s="111">
        <f>[43]Novembro!$B$20</f>
        <v>31.287499999999998</v>
      </c>
      <c r="R46" s="111">
        <f>[43]Novembro!$B$21</f>
        <v>31.145833333333332</v>
      </c>
      <c r="S46" s="111">
        <f>[43]Novembro!$B$22</f>
        <v>30.616666666666664</v>
      </c>
      <c r="T46" s="111">
        <f>[43]Novembro!$B$23</f>
        <v>29.708333333333332</v>
      </c>
      <c r="U46" s="111">
        <f>[43]Novembro!$B$24</f>
        <v>24.241666666666671</v>
      </c>
      <c r="V46" s="111">
        <f>[43]Novembro!$B$25</f>
        <v>27.091666666666665</v>
      </c>
      <c r="W46" s="111">
        <f>[43]Novembro!$B$26</f>
        <v>26.987499999999997</v>
      </c>
      <c r="X46" s="111">
        <f>[43]Novembro!$B$27</f>
        <v>27.583333333333339</v>
      </c>
      <c r="Y46" s="111">
        <f>[43]Novembro!$B$28</f>
        <v>25.479166666666661</v>
      </c>
      <c r="Z46" s="111">
        <f>[43]Novembro!$B$29</f>
        <v>25.625</v>
      </c>
      <c r="AA46" s="111">
        <f>[43]Novembro!$B$30</f>
        <v>25.129166666666663</v>
      </c>
      <c r="AB46" s="111">
        <f>[43]Novembro!$B$31</f>
        <v>26.091666666666665</v>
      </c>
      <c r="AC46" s="111">
        <f>[43]Novembro!$B$32</f>
        <v>27.125</v>
      </c>
      <c r="AD46" s="111">
        <f>[43]Novembro!$B$33</f>
        <v>27.545833333333334</v>
      </c>
      <c r="AE46" s="111">
        <f>[43]Novembro!$B$34</f>
        <v>26.591666666666665</v>
      </c>
      <c r="AF46" s="110">
        <f>AVERAGE(B46:AE46)</f>
        <v>28.312083333333341</v>
      </c>
      <c r="AG46" s="12" t="s">
        <v>35</v>
      </c>
      <c r="AH46" s="12" t="s">
        <v>35</v>
      </c>
      <c r="AJ46" s="12" t="s">
        <v>35</v>
      </c>
    </row>
    <row r="47" spans="1:36" x14ac:dyDescent="0.2">
      <c r="A47" s="48" t="s">
        <v>20</v>
      </c>
      <c r="B47" s="111">
        <f>[44]Novembro!$B$5</f>
        <v>26.245833333333337</v>
      </c>
      <c r="C47" s="111">
        <f>[44]Novembro!$B$6</f>
        <v>27.345833333333335</v>
      </c>
      <c r="D47" s="111">
        <f>[44]Novembro!$B$7</f>
        <v>30.066666666666666</v>
      </c>
      <c r="E47" s="111">
        <f>[44]Novembro!$B$8</f>
        <v>22.837500000000002</v>
      </c>
      <c r="F47" s="111">
        <f>[44]Novembro!$B$9</f>
        <v>23.525000000000002</v>
      </c>
      <c r="G47" s="111">
        <f>[44]Novembro!$B$10</f>
        <v>25.708333333333332</v>
      </c>
      <c r="H47" s="111">
        <f>[44]Novembro!$B$11</f>
        <v>27.179166666666674</v>
      </c>
      <c r="I47" s="111">
        <f>[44]Novembro!$B$12</f>
        <v>29.333333333333332</v>
      </c>
      <c r="J47" s="111">
        <f>[44]Novembro!$B$13</f>
        <v>29.020833333333325</v>
      </c>
      <c r="K47" s="111">
        <f>[44]Novembro!$B$14</f>
        <v>31.270833333333339</v>
      </c>
      <c r="L47" s="111">
        <f>[44]Novembro!$B$15</f>
        <v>32.329166666666666</v>
      </c>
      <c r="M47" s="111">
        <f>[44]Novembro!$B$16</f>
        <v>33.25</v>
      </c>
      <c r="N47" s="111">
        <f>[44]Novembro!$B$17</f>
        <v>32.629166666666663</v>
      </c>
      <c r="O47" s="111">
        <f>[44]Novembro!$B$18</f>
        <v>31.645833333333343</v>
      </c>
      <c r="P47" s="111">
        <f>[44]Novembro!$B$19</f>
        <v>28.737499999999997</v>
      </c>
      <c r="Q47" s="111">
        <f>[44]Novembro!$B$20</f>
        <v>32.208333333333336</v>
      </c>
      <c r="R47" s="111">
        <f>[44]Novembro!$B$21</f>
        <v>33.995833333333337</v>
      </c>
      <c r="S47" s="111">
        <f>[44]Novembro!$B$22</f>
        <v>33.712499999999999</v>
      </c>
      <c r="T47" s="111">
        <f>[44]Novembro!$B$23</f>
        <v>29.916666666666671</v>
      </c>
      <c r="U47" s="111">
        <f>[44]Novembro!$B$24</f>
        <v>26.904166666666658</v>
      </c>
      <c r="V47" s="111">
        <f>[44]Novembro!$B$25</f>
        <v>29.679166666666674</v>
      </c>
      <c r="W47" s="111">
        <f>[44]Novembro!$B$26</f>
        <v>29.016666666666666</v>
      </c>
      <c r="X47" s="111">
        <f>[44]Novembro!$B$27</f>
        <v>26.545833333333331</v>
      </c>
      <c r="Y47" s="111">
        <f>[44]Novembro!$B$28</f>
        <v>25.7</v>
      </c>
      <c r="Z47" s="111">
        <f>[44]Novembro!$B$29</f>
        <v>25.916666666666668</v>
      </c>
      <c r="AA47" s="111">
        <f>[44]Novembro!$B$30</f>
        <v>26.604166666666671</v>
      </c>
      <c r="AB47" s="111">
        <f>[44]Novembro!$B$31</f>
        <v>27.633333333333336</v>
      </c>
      <c r="AC47" s="111">
        <f>[44]Novembro!$B$32</f>
        <v>28.837500000000002</v>
      </c>
      <c r="AD47" s="111">
        <f>[44]Novembro!$B$33</f>
        <v>26.066666666666666</v>
      </c>
      <c r="AE47" s="111">
        <f>[44]Novembro!$B$34</f>
        <v>27.074999999999999</v>
      </c>
      <c r="AF47" s="110">
        <f>AVERAGE(B47:AE47)</f>
        <v>28.697916666666671</v>
      </c>
      <c r="AH47" s="12" t="s">
        <v>35</v>
      </c>
      <c r="AI47" s="127"/>
    </row>
    <row r="48" spans="1:36" s="5" customFormat="1" ht="17.100000000000001" customHeight="1" x14ac:dyDescent="0.2">
      <c r="A48" s="81" t="s">
        <v>198</v>
      </c>
      <c r="B48" s="112">
        <f t="shared" ref="B48:AE48" si="3">AVERAGE(B5:B47)</f>
        <v>24.912396927921847</v>
      </c>
      <c r="C48" s="112">
        <f t="shared" si="3"/>
        <v>27.14321131325373</v>
      </c>
      <c r="D48" s="112">
        <f t="shared" si="3"/>
        <v>26.223067632850238</v>
      </c>
      <c r="E48" s="112">
        <f t="shared" si="3"/>
        <v>20.133402962634328</v>
      </c>
      <c r="F48" s="112">
        <f t="shared" si="3"/>
        <v>21.845535714285717</v>
      </c>
      <c r="G48" s="112">
        <f t="shared" si="3"/>
        <v>25.929705831608004</v>
      </c>
      <c r="H48" s="112">
        <f t="shared" si="3"/>
        <v>28.002880121086644</v>
      </c>
      <c r="I48" s="112">
        <f t="shared" si="3"/>
        <v>29.498580917874399</v>
      </c>
      <c r="J48" s="112">
        <f t="shared" si="3"/>
        <v>27.90132418909592</v>
      </c>
      <c r="K48" s="112">
        <f t="shared" si="3"/>
        <v>28.857462042788132</v>
      </c>
      <c r="L48" s="112">
        <f t="shared" si="3"/>
        <v>30.974296547999955</v>
      </c>
      <c r="M48" s="112">
        <f t="shared" si="3"/>
        <v>31.980922025129352</v>
      </c>
      <c r="N48" s="112">
        <f t="shared" si="3"/>
        <v>31.073551355855155</v>
      </c>
      <c r="O48" s="112">
        <f t="shared" si="3"/>
        <v>29.036585365853647</v>
      </c>
      <c r="P48" s="112">
        <f t="shared" si="3"/>
        <v>29.416659264206988</v>
      </c>
      <c r="Q48" s="112">
        <f t="shared" si="3"/>
        <v>31.596328207847293</v>
      </c>
      <c r="R48" s="112">
        <f t="shared" si="3"/>
        <v>32.378791092258744</v>
      </c>
      <c r="S48" s="112">
        <f t="shared" si="3"/>
        <v>31.815871206382869</v>
      </c>
      <c r="T48" s="112">
        <f t="shared" si="3"/>
        <v>28.540632778321008</v>
      </c>
      <c r="U48" s="112">
        <f t="shared" si="3"/>
        <v>25.764537902888915</v>
      </c>
      <c r="V48" s="112">
        <f t="shared" si="3"/>
        <v>27.643786208930688</v>
      </c>
      <c r="W48" s="112">
        <f t="shared" si="3"/>
        <v>28.738461745924635</v>
      </c>
      <c r="X48" s="112">
        <f t="shared" si="3"/>
        <v>26.325787885673883</v>
      </c>
      <c r="Y48" s="112">
        <f t="shared" si="3"/>
        <v>24.481945746947137</v>
      </c>
      <c r="Z48" s="112">
        <f t="shared" si="3"/>
        <v>23.897825794104818</v>
      </c>
      <c r="AA48" s="112">
        <f t="shared" si="3"/>
        <v>23.237047101449278</v>
      </c>
      <c r="AB48" s="112">
        <f t="shared" si="3"/>
        <v>25.18090380905327</v>
      </c>
      <c r="AC48" s="112">
        <f t="shared" si="3"/>
        <v>26.085865207678928</v>
      </c>
      <c r="AD48" s="112">
        <f t="shared" si="3"/>
        <v>27.769746602721014</v>
      </c>
      <c r="AE48" s="112">
        <f t="shared" si="3"/>
        <v>26.894651751571157</v>
      </c>
      <c r="AF48" s="110">
        <f>AVERAGE(AF5:AF47)</f>
        <v>27.469014801631609</v>
      </c>
      <c r="AH48" s="5" t="s">
        <v>35</v>
      </c>
      <c r="AI48" s="5" t="s">
        <v>35</v>
      </c>
    </row>
    <row r="49" spans="1:36" x14ac:dyDescent="0.2">
      <c r="A49" s="105" t="s">
        <v>227</v>
      </c>
      <c r="B49" s="39"/>
      <c r="C49" s="39"/>
      <c r="D49" s="39"/>
      <c r="E49" s="39"/>
      <c r="F49" s="39"/>
      <c r="G49" s="39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45"/>
      <c r="AE49" s="50"/>
      <c r="AF49" s="72"/>
      <c r="AJ49" t="s">
        <v>35</v>
      </c>
    </row>
    <row r="50" spans="1:36" x14ac:dyDescent="0.2">
      <c r="A50" s="105" t="s">
        <v>228</v>
      </c>
      <c r="B50" s="40"/>
      <c r="C50" s="40"/>
      <c r="D50" s="40"/>
      <c r="E50" s="40"/>
      <c r="F50" s="40"/>
      <c r="G50" s="40"/>
      <c r="H50" s="40"/>
      <c r="I50" s="40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8"/>
      <c r="U50" s="98"/>
      <c r="V50" s="98"/>
      <c r="W50" s="98"/>
      <c r="X50" s="98"/>
      <c r="Y50" s="96"/>
      <c r="Z50" s="96"/>
      <c r="AA50" s="96"/>
      <c r="AB50" s="96"/>
      <c r="AC50" s="96"/>
      <c r="AD50" s="96"/>
      <c r="AE50" s="96"/>
      <c r="AF50" s="72"/>
      <c r="AH50" s="12" t="s">
        <v>35</v>
      </c>
    </row>
    <row r="51" spans="1:36" x14ac:dyDescent="0.2">
      <c r="A51" s="41"/>
      <c r="B51" s="96"/>
      <c r="C51" s="96"/>
      <c r="D51" s="96"/>
      <c r="E51" s="96"/>
      <c r="F51" s="96"/>
      <c r="G51" s="96"/>
      <c r="H51" s="96"/>
      <c r="I51" s="96"/>
      <c r="J51" s="97"/>
      <c r="K51" s="97"/>
      <c r="L51" s="97"/>
      <c r="M51" s="97"/>
      <c r="N51" s="97"/>
      <c r="O51" s="97"/>
      <c r="P51" s="97"/>
      <c r="Q51" s="96"/>
      <c r="R51" s="96"/>
      <c r="S51" s="96"/>
      <c r="T51" s="99"/>
      <c r="U51" s="99"/>
      <c r="V51" s="99"/>
      <c r="W51" s="99"/>
      <c r="X51" s="99"/>
      <c r="Y51" s="96"/>
      <c r="Z51" s="96"/>
      <c r="AA51" s="96"/>
      <c r="AB51" s="96"/>
      <c r="AC51" s="96"/>
      <c r="AD51" s="45"/>
      <c r="AE51" s="45"/>
      <c r="AF51" s="72"/>
    </row>
    <row r="52" spans="1:36" x14ac:dyDescent="0.2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45"/>
      <c r="AE52" s="45"/>
      <c r="AF52" s="72"/>
    </row>
    <row r="53" spans="1:36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45"/>
      <c r="AF53" s="72"/>
    </row>
    <row r="54" spans="1:36" x14ac:dyDescent="0.2">
      <c r="A54" s="41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46"/>
      <c r="AF54" s="72"/>
      <c r="AH54" t="s">
        <v>35</v>
      </c>
    </row>
    <row r="55" spans="1:36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73"/>
    </row>
    <row r="57" spans="1:36" x14ac:dyDescent="0.2">
      <c r="AH57" s="12" t="s">
        <v>35</v>
      </c>
    </row>
    <row r="58" spans="1:36" x14ac:dyDescent="0.2">
      <c r="N58" s="2" t="s">
        <v>35</v>
      </c>
      <c r="AD58" s="2" t="s">
        <v>35</v>
      </c>
    </row>
    <row r="59" spans="1:36" x14ac:dyDescent="0.2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2" t="s">
        <v>35</v>
      </c>
    </row>
    <row r="60" spans="1:36" x14ac:dyDescent="0.2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2" t="s">
        <v>35</v>
      </c>
      <c r="W60" s="2" t="s">
        <v>35</v>
      </c>
    </row>
    <row r="61" spans="1:36" x14ac:dyDescent="0.2">
      <c r="Z61" s="2" t="s">
        <v>35</v>
      </c>
    </row>
    <row r="62" spans="1:36" x14ac:dyDescent="0.2">
      <c r="AB62" s="2" t="s">
        <v>35</v>
      </c>
    </row>
    <row r="63" spans="1:36" x14ac:dyDescent="0.2">
      <c r="AF63" s="7" t="s">
        <v>35</v>
      </c>
    </row>
    <row r="64" spans="1:36" x14ac:dyDescent="0.2">
      <c r="AJ64" s="12" t="s">
        <v>35</v>
      </c>
    </row>
    <row r="65" spans="9:35" x14ac:dyDescent="0.2">
      <c r="I65" s="2" t="s">
        <v>35</v>
      </c>
      <c r="AI65" t="s">
        <v>35</v>
      </c>
    </row>
    <row r="68" spans="9:35" x14ac:dyDescent="0.2">
      <c r="AE68" s="2" t="s">
        <v>35</v>
      </c>
    </row>
  </sheetData>
  <mergeCells count="34">
    <mergeCell ref="AF3:AF4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1"/>
  <sheetViews>
    <sheetView zoomScale="90" zoomScaleNormal="90" workbookViewId="0">
      <selection activeCell="R49" sqref="R49"/>
    </sheetView>
  </sheetViews>
  <sheetFormatPr defaultRowHeight="12.75" x14ac:dyDescent="0.2"/>
  <cols>
    <col min="1" max="1" width="43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10" customWidth="1"/>
  </cols>
  <sheetData>
    <row r="1" spans="1:36" ht="20.100000000000001" customHeight="1" x14ac:dyDescent="0.2">
      <c r="A1" s="139" t="s">
        <v>201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1"/>
    </row>
    <row r="2" spans="1:36" s="4" customFormat="1" ht="20.100000000000001" customHeight="1" x14ac:dyDescent="0.2">
      <c r="A2" s="167" t="s">
        <v>21</v>
      </c>
      <c r="B2" s="162" t="s">
        <v>246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4"/>
    </row>
    <row r="3" spans="1:36" s="5" customFormat="1" ht="20.100000000000001" customHeight="1" x14ac:dyDescent="0.2">
      <c r="A3" s="167"/>
      <c r="B3" s="168">
        <v>1</v>
      </c>
      <c r="C3" s="168">
        <f>SUM(B3+1)</f>
        <v>2</v>
      </c>
      <c r="D3" s="168">
        <f t="shared" ref="D3:AD3" si="0">SUM(C3+1)</f>
        <v>3</v>
      </c>
      <c r="E3" s="168">
        <f t="shared" si="0"/>
        <v>4</v>
      </c>
      <c r="F3" s="168">
        <f t="shared" si="0"/>
        <v>5</v>
      </c>
      <c r="G3" s="168">
        <f t="shared" si="0"/>
        <v>6</v>
      </c>
      <c r="H3" s="168">
        <f t="shared" si="0"/>
        <v>7</v>
      </c>
      <c r="I3" s="168">
        <f t="shared" si="0"/>
        <v>8</v>
      </c>
      <c r="J3" s="168">
        <f t="shared" si="0"/>
        <v>9</v>
      </c>
      <c r="K3" s="168">
        <f t="shared" si="0"/>
        <v>10</v>
      </c>
      <c r="L3" s="168">
        <f t="shared" si="0"/>
        <v>11</v>
      </c>
      <c r="M3" s="168">
        <f t="shared" si="0"/>
        <v>12</v>
      </c>
      <c r="N3" s="168">
        <f t="shared" si="0"/>
        <v>13</v>
      </c>
      <c r="O3" s="168">
        <f t="shared" si="0"/>
        <v>14</v>
      </c>
      <c r="P3" s="168">
        <f t="shared" si="0"/>
        <v>15</v>
      </c>
      <c r="Q3" s="168">
        <f t="shared" si="0"/>
        <v>16</v>
      </c>
      <c r="R3" s="168">
        <f t="shared" si="0"/>
        <v>17</v>
      </c>
      <c r="S3" s="168">
        <f t="shared" si="0"/>
        <v>18</v>
      </c>
      <c r="T3" s="168">
        <f t="shared" si="0"/>
        <v>19</v>
      </c>
      <c r="U3" s="168">
        <f t="shared" si="0"/>
        <v>20</v>
      </c>
      <c r="V3" s="168">
        <f t="shared" si="0"/>
        <v>21</v>
      </c>
      <c r="W3" s="168">
        <f t="shared" si="0"/>
        <v>22</v>
      </c>
      <c r="X3" s="168">
        <f t="shared" si="0"/>
        <v>23</v>
      </c>
      <c r="Y3" s="168">
        <f t="shared" si="0"/>
        <v>24</v>
      </c>
      <c r="Z3" s="168">
        <f t="shared" si="0"/>
        <v>25</v>
      </c>
      <c r="AA3" s="168">
        <f t="shared" si="0"/>
        <v>26</v>
      </c>
      <c r="AB3" s="168">
        <f t="shared" si="0"/>
        <v>27</v>
      </c>
      <c r="AC3" s="168">
        <f t="shared" si="0"/>
        <v>28</v>
      </c>
      <c r="AD3" s="168">
        <f t="shared" si="0"/>
        <v>29</v>
      </c>
      <c r="AE3" s="169">
        <v>30</v>
      </c>
      <c r="AF3" s="100" t="s">
        <v>29</v>
      </c>
      <c r="AG3" s="102" t="s">
        <v>27</v>
      </c>
      <c r="AH3" s="165" t="s">
        <v>196</v>
      </c>
    </row>
    <row r="4" spans="1:36" s="5" customFormat="1" ht="20.100000000000001" customHeight="1" x14ac:dyDescent="0.2">
      <c r="A4" s="167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00" t="s">
        <v>25</v>
      </c>
      <c r="AG4" s="102" t="s">
        <v>25</v>
      </c>
      <c r="AH4" s="166" t="s">
        <v>25</v>
      </c>
    </row>
    <row r="5" spans="1:36" s="5" customFormat="1" x14ac:dyDescent="0.2">
      <c r="A5" s="48" t="s">
        <v>30</v>
      </c>
      <c r="B5" s="109">
        <f>[1]Novembro!$K$5</f>
        <v>8.7999999999999989</v>
      </c>
      <c r="C5" s="109">
        <f>[1]Novembro!$K$6</f>
        <v>0</v>
      </c>
      <c r="D5" s="109">
        <f>[1]Novembro!$K$7</f>
        <v>1.6</v>
      </c>
      <c r="E5" s="109">
        <f>[1]Novembro!$K$8</f>
        <v>0</v>
      </c>
      <c r="F5" s="109">
        <f>[1]Novembro!$K$9</f>
        <v>0</v>
      </c>
      <c r="G5" s="109">
        <f>[1]Novembro!$K$10</f>
        <v>0</v>
      </c>
      <c r="H5" s="109">
        <f>[1]Novembro!$K$11</f>
        <v>0</v>
      </c>
      <c r="I5" s="109">
        <f>[1]Novembro!$K$12</f>
        <v>0</v>
      </c>
      <c r="J5" s="109">
        <f>[1]Novembro!$K$13</f>
        <v>0</v>
      </c>
      <c r="K5" s="109">
        <f>[1]Novembro!$K$14</f>
        <v>0</v>
      </c>
      <c r="L5" s="109">
        <f>[1]Novembro!$K$15</f>
        <v>0</v>
      </c>
      <c r="M5" s="109">
        <f>[1]Novembro!$K$16</f>
        <v>0</v>
      </c>
      <c r="N5" s="109">
        <f>[1]Novembro!$K$17</f>
        <v>0</v>
      </c>
      <c r="O5" s="109">
        <f>[1]Novembro!$K$18</f>
        <v>0.6</v>
      </c>
      <c r="P5" s="109">
        <f>[1]Novembro!$K$19</f>
        <v>0</v>
      </c>
      <c r="Q5" s="109">
        <f>[1]Novembro!$K$20</f>
        <v>0</v>
      </c>
      <c r="R5" s="109">
        <f>[1]Novembro!$K$21</f>
        <v>0</v>
      </c>
      <c r="S5" s="109">
        <f>[1]Novembro!$K$22</f>
        <v>0</v>
      </c>
      <c r="T5" s="109">
        <f>[1]Novembro!$K$23</f>
        <v>79</v>
      </c>
      <c r="U5" s="109">
        <f>[1]Novembro!$K$24</f>
        <v>17.399999999999999</v>
      </c>
      <c r="V5" s="109">
        <f>[1]Novembro!$K$25</f>
        <v>5</v>
      </c>
      <c r="W5" s="109">
        <f>[1]Novembro!$K$26</f>
        <v>42.4</v>
      </c>
      <c r="X5" s="109">
        <f>[1]Novembro!$K$27</f>
        <v>26.2</v>
      </c>
      <c r="Y5" s="109">
        <f>[1]Novembro!$K$28</f>
        <v>2.8000000000000003</v>
      </c>
      <c r="Z5" s="109">
        <f>[1]Novembro!$K$29</f>
        <v>0</v>
      </c>
      <c r="AA5" s="109">
        <f>[1]Novembro!$K$30</f>
        <v>1.8</v>
      </c>
      <c r="AB5" s="109">
        <f>[1]Novembro!$K$31</f>
        <v>2.2000000000000002</v>
      </c>
      <c r="AC5" s="109">
        <f>[1]Novembro!$K$32</f>
        <v>0</v>
      </c>
      <c r="AD5" s="109">
        <f>[1]Novembro!$K$33</f>
        <v>1.4</v>
      </c>
      <c r="AE5" s="109">
        <f>[1]Novembro!$K$34</f>
        <v>1.6</v>
      </c>
      <c r="AF5" s="116">
        <f t="shared" ref="AF5:AF11" si="1">SUM(B5:AE5)</f>
        <v>190.8</v>
      </c>
      <c r="AG5" s="118">
        <f t="shared" ref="AG5:AG11" si="2">MAX(B5:AE5)</f>
        <v>79</v>
      </c>
      <c r="AH5" s="56">
        <f t="shared" ref="AH5:AH34" si="3">COUNTIF(B5:AE5,"=0,0")</f>
        <v>17</v>
      </c>
    </row>
    <row r="6" spans="1:36" x14ac:dyDescent="0.2">
      <c r="A6" s="48" t="s">
        <v>0</v>
      </c>
      <c r="B6" s="111">
        <f>[2]Novembro!$K$5</f>
        <v>14.799999999999999</v>
      </c>
      <c r="C6" s="111">
        <f>[2]Novembro!$K$6</f>
        <v>0.2</v>
      </c>
      <c r="D6" s="111">
        <f>[2]Novembro!$K$7</f>
        <v>0.2</v>
      </c>
      <c r="E6" s="111">
        <f>[2]Novembro!$K$8</f>
        <v>0</v>
      </c>
      <c r="F6" s="111">
        <f>[2]Novembro!$K$9</f>
        <v>0</v>
      </c>
      <c r="G6" s="111">
        <f>[2]Novembro!$K$10</f>
        <v>0</v>
      </c>
      <c r="H6" s="111">
        <f>[2]Novembro!$K$11</f>
        <v>0</v>
      </c>
      <c r="I6" s="111">
        <f>[2]Novembro!$K$12</f>
        <v>0</v>
      </c>
      <c r="J6" s="111">
        <f>[2]Novembro!$K$13</f>
        <v>0.8</v>
      </c>
      <c r="K6" s="111">
        <f>[2]Novembro!$K$14</f>
        <v>3.8000000000000003</v>
      </c>
      <c r="L6" s="111">
        <f>[2]Novembro!$K$15</f>
        <v>0</v>
      </c>
      <c r="M6" s="111">
        <f>[2]Novembro!$K$16</f>
        <v>0</v>
      </c>
      <c r="N6" s="111">
        <f>[2]Novembro!$K$17</f>
        <v>0</v>
      </c>
      <c r="O6" s="111">
        <f>[2]Novembro!$K$18</f>
        <v>0</v>
      </c>
      <c r="P6" s="111">
        <f>[2]Novembro!$K$19</f>
        <v>0</v>
      </c>
      <c r="Q6" s="111">
        <f>[2]Novembro!$K$20</f>
        <v>0</v>
      </c>
      <c r="R6" s="111">
        <f>[2]Novembro!$K$21</f>
        <v>0</v>
      </c>
      <c r="S6" s="111">
        <f>[2]Novembro!$K$22</f>
        <v>0.2</v>
      </c>
      <c r="T6" s="111">
        <f>[2]Novembro!$K$23</f>
        <v>2.4</v>
      </c>
      <c r="U6" s="111">
        <f>[2]Novembro!$K$24</f>
        <v>0</v>
      </c>
      <c r="V6" s="111">
        <f>[2]Novembro!$K$25</f>
        <v>0</v>
      </c>
      <c r="W6" s="111">
        <f>[2]Novembro!$K$26</f>
        <v>0</v>
      </c>
      <c r="X6" s="111">
        <f>[2]Novembro!$K$27</f>
        <v>3.8000000000000007</v>
      </c>
      <c r="Y6" s="111">
        <f>[2]Novembro!$K$28</f>
        <v>1.4</v>
      </c>
      <c r="Z6" s="111">
        <f>[2]Novembro!$K$29</f>
        <v>4.8000000000000007</v>
      </c>
      <c r="AA6" s="111">
        <f>[2]Novembro!$K$30</f>
        <v>6.2000000000000011</v>
      </c>
      <c r="AB6" s="111">
        <f>[2]Novembro!$K$31</f>
        <v>4.8</v>
      </c>
      <c r="AC6" s="111">
        <f>[2]Novembro!$K$32</f>
        <v>41.6</v>
      </c>
      <c r="AD6" s="111">
        <f>[2]Novembro!$K$33</f>
        <v>0.4</v>
      </c>
      <c r="AE6" s="111">
        <f>[2]Novembro!$K$34</f>
        <v>12.4</v>
      </c>
      <c r="AF6" s="116">
        <f t="shared" si="1"/>
        <v>97.800000000000011</v>
      </c>
      <c r="AG6" s="118">
        <f t="shared" si="2"/>
        <v>41.6</v>
      </c>
      <c r="AH6" s="56">
        <f t="shared" si="3"/>
        <v>15</v>
      </c>
    </row>
    <row r="7" spans="1:36" x14ac:dyDescent="0.2">
      <c r="A7" s="48" t="s">
        <v>85</v>
      </c>
      <c r="B7" s="111">
        <f>[3]Novembro!$K$5</f>
        <v>1.6</v>
      </c>
      <c r="C7" s="111">
        <f>[3]Novembro!$K$6</f>
        <v>0.2</v>
      </c>
      <c r="D7" s="111">
        <f>[3]Novembro!$K$7</f>
        <v>0.4</v>
      </c>
      <c r="E7" s="111">
        <f>[3]Novembro!$K$8</f>
        <v>0</v>
      </c>
      <c r="F7" s="111">
        <f>[3]Novembro!$K$9</f>
        <v>0</v>
      </c>
      <c r="G7" s="111">
        <f>[3]Novembro!$K$10</f>
        <v>0</v>
      </c>
      <c r="H7" s="111">
        <f>[3]Novembro!$K$11</f>
        <v>0</v>
      </c>
      <c r="I7" s="111">
        <f>[3]Novembro!$K$12</f>
        <v>0</v>
      </c>
      <c r="J7" s="111">
        <f>[3]Novembro!$K$13</f>
        <v>9.6</v>
      </c>
      <c r="K7" s="111">
        <f>[3]Novembro!$K$14</f>
        <v>3</v>
      </c>
      <c r="L7" s="111">
        <f>[3]Novembro!$K$15</f>
        <v>0.2</v>
      </c>
      <c r="M7" s="111">
        <f>[3]Novembro!$K$16</f>
        <v>0</v>
      </c>
      <c r="N7" s="111">
        <f>[3]Novembro!$K$17</f>
        <v>8.1999999999999993</v>
      </c>
      <c r="O7" s="111">
        <f>[3]Novembro!$K$18</f>
        <v>0</v>
      </c>
      <c r="P7" s="111">
        <f>[3]Novembro!$K$19</f>
        <v>0</v>
      </c>
      <c r="Q7" s="111">
        <f>[3]Novembro!$K$20</f>
        <v>0</v>
      </c>
      <c r="R7" s="111">
        <f>[3]Novembro!$K$21</f>
        <v>0</v>
      </c>
      <c r="S7" s="111">
        <f>[3]Novembro!$K$22</f>
        <v>0</v>
      </c>
      <c r="T7" s="111">
        <f>[3]Novembro!$K$23</f>
        <v>2.2000000000000002</v>
      </c>
      <c r="U7" s="111">
        <f>[3]Novembro!$K$24</f>
        <v>0.2</v>
      </c>
      <c r="V7" s="111">
        <f>[3]Novembro!$K$25</f>
        <v>0</v>
      </c>
      <c r="W7" s="111">
        <f>[3]Novembro!$K$26</f>
        <v>7.8</v>
      </c>
      <c r="X7" s="111">
        <f>[3]Novembro!$K$27</f>
        <v>14</v>
      </c>
      <c r="Y7" s="111">
        <f>[3]Novembro!$K$28</f>
        <v>5.3999999999999995</v>
      </c>
      <c r="Z7" s="111">
        <f>[3]Novembro!$K$29</f>
        <v>3.2000000000000006</v>
      </c>
      <c r="AA7" s="111">
        <f>[3]Novembro!$K$30</f>
        <v>9.3999999999999968</v>
      </c>
      <c r="AB7" s="111">
        <f>[3]Novembro!$K$31</f>
        <v>0.2</v>
      </c>
      <c r="AC7" s="111">
        <f>[3]Novembro!$K$32</f>
        <v>14.6</v>
      </c>
      <c r="AD7" s="111">
        <f>[3]Novembro!$K$33</f>
        <v>1.7999999999999998</v>
      </c>
      <c r="AE7" s="111">
        <f>[3]Novembro!$K$34</f>
        <v>6.0000000000000009</v>
      </c>
      <c r="AF7" s="116">
        <f t="shared" si="1"/>
        <v>87.999999999999986</v>
      </c>
      <c r="AG7" s="118">
        <f t="shared" si="2"/>
        <v>14.6</v>
      </c>
      <c r="AH7" s="56">
        <f t="shared" si="3"/>
        <v>12</v>
      </c>
    </row>
    <row r="8" spans="1:36" x14ac:dyDescent="0.2">
      <c r="A8" s="48" t="s">
        <v>1</v>
      </c>
      <c r="B8" s="111">
        <f>[4]Novembro!$K$5</f>
        <v>42.599999999999994</v>
      </c>
      <c r="C8" s="111">
        <f>[4]Novembro!$K$6</f>
        <v>0</v>
      </c>
      <c r="D8" s="111">
        <f>[4]Novembro!$K$7</f>
        <v>0</v>
      </c>
      <c r="E8" s="111">
        <f>[4]Novembro!$K$8</f>
        <v>0</v>
      </c>
      <c r="F8" s="111">
        <f>[4]Novembro!$K$9</f>
        <v>0</v>
      </c>
      <c r="G8" s="111">
        <f>[4]Novembro!$K$10</f>
        <v>0</v>
      </c>
      <c r="H8" s="111">
        <f>[4]Novembro!$K$11</f>
        <v>0</v>
      </c>
      <c r="I8" s="111">
        <f>[4]Novembro!$K$12</f>
        <v>0</v>
      </c>
      <c r="J8" s="111">
        <f>[4]Novembro!$K$13</f>
        <v>0</v>
      </c>
      <c r="K8" s="111">
        <f>[4]Novembro!$K$14</f>
        <v>0</v>
      </c>
      <c r="L8" s="111">
        <f>[4]Novembro!$K$15</f>
        <v>0</v>
      </c>
      <c r="M8" s="111">
        <f>[4]Novembro!$K$16</f>
        <v>0</v>
      </c>
      <c r="N8" s="111">
        <f>[4]Novembro!$K$17</f>
        <v>0</v>
      </c>
      <c r="O8" s="111">
        <f>[4]Novembro!$K$18</f>
        <v>0</v>
      </c>
      <c r="P8" s="111">
        <f>[4]Novembro!$K$19</f>
        <v>0</v>
      </c>
      <c r="Q8" s="111">
        <f>[4]Novembro!$K$20</f>
        <v>0</v>
      </c>
      <c r="R8" s="111">
        <f>[4]Novembro!$K$21</f>
        <v>0</v>
      </c>
      <c r="S8" s="111">
        <f>[4]Novembro!$K$22</f>
        <v>0</v>
      </c>
      <c r="T8" s="111">
        <f>[4]Novembro!$K$23</f>
        <v>0</v>
      </c>
      <c r="U8" s="111">
        <f>[4]Novembro!$K$24</f>
        <v>6</v>
      </c>
      <c r="V8" s="111">
        <f>[4]Novembro!$K$25</f>
        <v>0</v>
      </c>
      <c r="W8" s="111">
        <f>[4]Novembro!$K$26</f>
        <v>0</v>
      </c>
      <c r="X8" s="111">
        <f>[4]Novembro!$K$27</f>
        <v>6.1999999999999993</v>
      </c>
      <c r="Y8" s="111">
        <f>[4]Novembro!$K$28</f>
        <v>12.8</v>
      </c>
      <c r="Z8" s="111">
        <f>[4]Novembro!$K$29</f>
        <v>3.5999999999999996</v>
      </c>
      <c r="AA8" s="111">
        <f>[4]Novembro!$K$30</f>
        <v>52.6</v>
      </c>
      <c r="AB8" s="111">
        <f>[4]Novembro!$K$31</f>
        <v>0</v>
      </c>
      <c r="AC8" s="111">
        <f>[4]Novembro!$K$32</f>
        <v>1</v>
      </c>
      <c r="AD8" s="111">
        <f>[4]Novembro!$K$33</f>
        <v>0</v>
      </c>
      <c r="AE8" s="111">
        <f>[4]Novembro!$K$34</f>
        <v>0</v>
      </c>
      <c r="AF8" s="116">
        <f t="shared" si="1"/>
        <v>124.79999999999998</v>
      </c>
      <c r="AG8" s="118">
        <f t="shared" si="2"/>
        <v>52.6</v>
      </c>
      <c r="AH8" s="56">
        <f t="shared" si="3"/>
        <v>23</v>
      </c>
    </row>
    <row r="9" spans="1:36" x14ac:dyDescent="0.2">
      <c r="A9" s="48" t="s">
        <v>146</v>
      </c>
      <c r="B9" s="111">
        <f>[5]Novembro!$K$5</f>
        <v>0.8</v>
      </c>
      <c r="C9" s="111">
        <f>[5]Novembro!$K$6</f>
        <v>0.2</v>
      </c>
      <c r="D9" s="111">
        <f>[5]Novembro!$K$7</f>
        <v>5.4</v>
      </c>
      <c r="E9" s="111">
        <f>[5]Novembro!$K$8</f>
        <v>0</v>
      </c>
      <c r="F9" s="111">
        <f>[5]Novembro!$K$9</f>
        <v>0</v>
      </c>
      <c r="G9" s="111">
        <f>[5]Novembro!$K$10</f>
        <v>0</v>
      </c>
      <c r="H9" s="111">
        <f>[5]Novembro!$K$11</f>
        <v>0</v>
      </c>
      <c r="I9" s="111">
        <f>[5]Novembro!$K$12</f>
        <v>0</v>
      </c>
      <c r="J9" s="111">
        <f>[5]Novembro!$K$13</f>
        <v>0.6</v>
      </c>
      <c r="K9" s="111">
        <f>[5]Novembro!$K$14</f>
        <v>6</v>
      </c>
      <c r="L9" s="111">
        <f>[5]Novembro!$K$15</f>
        <v>0</v>
      </c>
      <c r="M9" s="111">
        <f>[5]Novembro!$K$16</f>
        <v>0</v>
      </c>
      <c r="N9" s="111">
        <f>[5]Novembro!$K$17</f>
        <v>0.8</v>
      </c>
      <c r="O9" s="111">
        <f>[5]Novembro!$K$18</f>
        <v>0.2</v>
      </c>
      <c r="P9" s="111">
        <f>[5]Novembro!$K$19</f>
        <v>0.2</v>
      </c>
      <c r="Q9" s="111">
        <f>[5]Novembro!$K$20</f>
        <v>0</v>
      </c>
      <c r="R9" s="111">
        <f>[5]Novembro!$K$21</f>
        <v>0</v>
      </c>
      <c r="S9" s="111">
        <f>[5]Novembro!$K$22</f>
        <v>0</v>
      </c>
      <c r="T9" s="111">
        <f>[5]Novembro!$K$23</f>
        <v>0</v>
      </c>
      <c r="U9" s="111">
        <f>[5]Novembro!$K$24</f>
        <v>0</v>
      </c>
      <c r="V9" s="111">
        <f>[5]Novembro!$K$25</f>
        <v>0</v>
      </c>
      <c r="W9" s="111">
        <f>[5]Novembro!$K$26</f>
        <v>0</v>
      </c>
      <c r="X9" s="111">
        <f>[5]Novembro!$K$27</f>
        <v>14.800000000000002</v>
      </c>
      <c r="Y9" s="111">
        <f>[5]Novembro!$K$28</f>
        <v>2.2000000000000002</v>
      </c>
      <c r="Z9" s="111">
        <f>[5]Novembro!$K$29</f>
        <v>9.4</v>
      </c>
      <c r="AA9" s="111">
        <f>[5]Novembro!$K$30</f>
        <v>5</v>
      </c>
      <c r="AB9" s="111">
        <f>[5]Novembro!$K$31</f>
        <v>9.4</v>
      </c>
      <c r="AC9" s="111">
        <f>[5]Novembro!$K$32</f>
        <v>37.800000000000004</v>
      </c>
      <c r="AD9" s="111">
        <f>[5]Novembro!$K$33</f>
        <v>0.4</v>
      </c>
      <c r="AE9" s="111">
        <f>[5]Novembro!$K$34</f>
        <v>8.6</v>
      </c>
      <c r="AF9" s="116">
        <f t="shared" si="1"/>
        <v>101.80000000000001</v>
      </c>
      <c r="AG9" s="118">
        <f t="shared" si="2"/>
        <v>37.800000000000004</v>
      </c>
      <c r="AH9" s="56">
        <f t="shared" si="3"/>
        <v>14</v>
      </c>
    </row>
    <row r="10" spans="1:36" x14ac:dyDescent="0.2">
      <c r="A10" s="48" t="s">
        <v>91</v>
      </c>
      <c r="B10" s="111">
        <f>[6]Novembro!$K$5</f>
        <v>33.200000000000003</v>
      </c>
      <c r="C10" s="111">
        <f>[6]Novembro!$K$6</f>
        <v>0.2</v>
      </c>
      <c r="D10" s="111">
        <f>[6]Novembro!$K$7</f>
        <v>0</v>
      </c>
      <c r="E10" s="111">
        <f>[6]Novembro!$K$8</f>
        <v>0</v>
      </c>
      <c r="F10" s="111">
        <f>[6]Novembro!$K$9</f>
        <v>0</v>
      </c>
      <c r="G10" s="111">
        <f>[6]Novembro!$K$10</f>
        <v>0</v>
      </c>
      <c r="H10" s="111">
        <f>[6]Novembro!$K$11</f>
        <v>0</v>
      </c>
      <c r="I10" s="111">
        <f>[6]Novembro!$K$12</f>
        <v>17</v>
      </c>
      <c r="J10" s="111">
        <f>[6]Novembro!$K$13</f>
        <v>7.8</v>
      </c>
      <c r="K10" s="111">
        <f>[6]Novembro!$K$14</f>
        <v>0</v>
      </c>
      <c r="L10" s="111">
        <f>[6]Novembro!$K$15</f>
        <v>0</v>
      </c>
      <c r="M10" s="111">
        <f>[6]Novembro!$K$16</f>
        <v>0</v>
      </c>
      <c r="N10" s="111">
        <f>[6]Novembro!$K$17</f>
        <v>0.4</v>
      </c>
      <c r="O10" s="111">
        <f>[6]Novembro!$K$18</f>
        <v>2.8000000000000007</v>
      </c>
      <c r="P10" s="111">
        <f>[6]Novembro!$K$19</f>
        <v>0</v>
      </c>
      <c r="Q10" s="111">
        <f>[6]Novembro!$K$20</f>
        <v>0</v>
      </c>
      <c r="R10" s="111">
        <f>[6]Novembro!$K$21</f>
        <v>0</v>
      </c>
      <c r="S10" s="111">
        <f>[6]Novembro!$K$22</f>
        <v>0</v>
      </c>
      <c r="T10" s="111">
        <f>[6]Novembro!$K$23</f>
        <v>30</v>
      </c>
      <c r="U10" s="111">
        <f>[6]Novembro!$K$24</f>
        <v>15.799999999999997</v>
      </c>
      <c r="V10" s="111">
        <f>[6]Novembro!$K$25</f>
        <v>0</v>
      </c>
      <c r="W10" s="111">
        <f>[6]Novembro!$K$26</f>
        <v>2</v>
      </c>
      <c r="X10" s="111">
        <f>[6]Novembro!$K$27</f>
        <v>27.8</v>
      </c>
      <c r="Y10" s="111">
        <f>[6]Novembro!$K$28</f>
        <v>0.60000000000000009</v>
      </c>
      <c r="Z10" s="111">
        <f>[6]Novembro!$K$29</f>
        <v>0</v>
      </c>
      <c r="AA10" s="111">
        <f>[6]Novembro!$K$30</f>
        <v>20.199999999999996</v>
      </c>
      <c r="AB10" s="111">
        <f>[6]Novembro!$K$31</f>
        <v>0</v>
      </c>
      <c r="AC10" s="111">
        <f>[6]Novembro!$K$32</f>
        <v>2.1999999999999997</v>
      </c>
      <c r="AD10" s="111">
        <f>[6]Novembro!$K$33</f>
        <v>5.6</v>
      </c>
      <c r="AE10" s="111">
        <f>[6]Novembro!$K$34</f>
        <v>6.2000000000000011</v>
      </c>
      <c r="AF10" s="116">
        <f t="shared" si="1"/>
        <v>171.79999999999995</v>
      </c>
      <c r="AG10" s="118">
        <f t="shared" si="2"/>
        <v>33.200000000000003</v>
      </c>
      <c r="AH10" s="56">
        <f t="shared" si="3"/>
        <v>15</v>
      </c>
    </row>
    <row r="11" spans="1:36" x14ac:dyDescent="0.2">
      <c r="A11" s="48" t="s">
        <v>49</v>
      </c>
      <c r="B11" s="111">
        <f>[7]Novembro!$K$5</f>
        <v>4.8</v>
      </c>
      <c r="C11" s="111">
        <f>[7]Novembro!$K$6</f>
        <v>0</v>
      </c>
      <c r="D11" s="111">
        <f>[7]Novembro!$K$7</f>
        <v>0.2</v>
      </c>
      <c r="E11" s="111">
        <f>[7]Novembro!$K$8</f>
        <v>0</v>
      </c>
      <c r="F11" s="111">
        <f>[7]Novembro!$K$9</f>
        <v>0</v>
      </c>
      <c r="G11" s="111">
        <f>[7]Novembro!$K$10</f>
        <v>0</v>
      </c>
      <c r="H11" s="111">
        <f>[7]Novembro!$K$11</f>
        <v>0</v>
      </c>
      <c r="I11" s="111">
        <f>[7]Novembro!$K$12</f>
        <v>0</v>
      </c>
      <c r="J11" s="111">
        <f>[7]Novembro!$K$13</f>
        <v>0</v>
      </c>
      <c r="K11" s="111">
        <f>[7]Novembro!$K$14</f>
        <v>0</v>
      </c>
      <c r="L11" s="111">
        <f>[7]Novembro!$K$15</f>
        <v>0</v>
      </c>
      <c r="M11" s="111">
        <f>[7]Novembro!$K$16</f>
        <v>0</v>
      </c>
      <c r="N11" s="111">
        <f>[7]Novembro!$K$17</f>
        <v>3.8</v>
      </c>
      <c r="O11" s="111">
        <f>[7]Novembro!$K$18</f>
        <v>11</v>
      </c>
      <c r="P11" s="111">
        <f>[7]Novembro!$K$19</f>
        <v>0.4</v>
      </c>
      <c r="Q11" s="111">
        <f>[7]Novembro!$K$20</f>
        <v>0</v>
      </c>
      <c r="R11" s="111">
        <f>[7]Novembro!$K$21</f>
        <v>0</v>
      </c>
      <c r="S11" s="111">
        <f>[7]Novembro!$K$22</f>
        <v>6.6</v>
      </c>
      <c r="T11" s="111">
        <f>[7]Novembro!$K$23</f>
        <v>0.60000000000000009</v>
      </c>
      <c r="U11" s="111">
        <f>[7]Novembro!$K$24</f>
        <v>0.2</v>
      </c>
      <c r="V11" s="111">
        <f>[7]Novembro!$K$25</f>
        <v>22.400000000000002</v>
      </c>
      <c r="W11" s="111">
        <f>[7]Novembro!$K$26</f>
        <v>0</v>
      </c>
      <c r="X11" s="111">
        <f>[7]Novembro!$K$27</f>
        <v>65.599999999999994</v>
      </c>
      <c r="Y11" s="111">
        <f>[7]Novembro!$K$28</f>
        <v>1</v>
      </c>
      <c r="Z11" s="111">
        <f>[7]Novembro!$K$29</f>
        <v>7.6000000000000005</v>
      </c>
      <c r="AA11" s="111">
        <f>[7]Novembro!$K$30</f>
        <v>0</v>
      </c>
      <c r="AB11" s="111">
        <f>[7]Novembro!$K$31</f>
        <v>0</v>
      </c>
      <c r="AC11" s="111">
        <f>[7]Novembro!$K$32</f>
        <v>35.400000000000006</v>
      </c>
      <c r="AD11" s="111">
        <f>[7]Novembro!$K$33</f>
        <v>13.8</v>
      </c>
      <c r="AE11" s="111">
        <f>[7]Novembro!$K$34</f>
        <v>17.2</v>
      </c>
      <c r="AF11" s="116">
        <f t="shared" si="1"/>
        <v>190.6</v>
      </c>
      <c r="AG11" s="118">
        <f t="shared" si="2"/>
        <v>65.599999999999994</v>
      </c>
      <c r="AH11" s="56">
        <f t="shared" si="3"/>
        <v>15</v>
      </c>
    </row>
    <row r="12" spans="1:36" x14ac:dyDescent="0.2">
      <c r="A12" s="48" t="s">
        <v>94</v>
      </c>
      <c r="B12" s="111">
        <f>[8]Novembro!$K$5</f>
        <v>0.60000000000000009</v>
      </c>
      <c r="C12" s="111">
        <f>[8]Novembro!$K$6</f>
        <v>0</v>
      </c>
      <c r="D12" s="111">
        <f>[8]Novembro!$K$7</f>
        <v>0</v>
      </c>
      <c r="E12" s="111">
        <f>[8]Novembro!$K$8</f>
        <v>0</v>
      </c>
      <c r="F12" s="111">
        <f>[8]Novembro!$K$9</f>
        <v>0</v>
      </c>
      <c r="G12" s="111">
        <f>[8]Novembro!$K$10</f>
        <v>0</v>
      </c>
      <c r="H12" s="111">
        <f>[8]Novembro!$K$11</f>
        <v>0</v>
      </c>
      <c r="I12" s="111">
        <f>[8]Novembro!$K$12</f>
        <v>0</v>
      </c>
      <c r="J12" s="111">
        <f>[8]Novembro!$K$13</f>
        <v>0</v>
      </c>
      <c r="K12" s="111">
        <f>[8]Novembro!$K$14</f>
        <v>0</v>
      </c>
      <c r="L12" s="111">
        <f>[8]Novembro!$K$15</f>
        <v>0</v>
      </c>
      <c r="M12" s="111">
        <f>[8]Novembro!$K$16</f>
        <v>0</v>
      </c>
      <c r="N12" s="111">
        <f>[8]Novembro!$K$17</f>
        <v>0</v>
      </c>
      <c r="O12" s="111">
        <f>[8]Novembro!$K$18</f>
        <v>0</v>
      </c>
      <c r="P12" s="111">
        <f>[8]Novembro!$K$19</f>
        <v>0</v>
      </c>
      <c r="Q12" s="111">
        <f>[8]Novembro!$K$20</f>
        <v>0</v>
      </c>
      <c r="R12" s="111">
        <f>[8]Novembro!$K$21</f>
        <v>0</v>
      </c>
      <c r="S12" s="111">
        <f>[8]Novembro!$K$22</f>
        <v>0</v>
      </c>
      <c r="T12" s="111">
        <f>[8]Novembro!$K$23</f>
        <v>3.4</v>
      </c>
      <c r="U12" s="111">
        <f>[8]Novembro!$K$24</f>
        <v>0.60000000000000009</v>
      </c>
      <c r="V12" s="111">
        <f>[8]Novembro!$K$25</f>
        <v>0</v>
      </c>
      <c r="W12" s="111">
        <f>[8]Novembro!$K$26</f>
        <v>0</v>
      </c>
      <c r="X12" s="111">
        <f>[8]Novembro!$K$27</f>
        <v>20</v>
      </c>
      <c r="Y12" s="111">
        <f>[8]Novembro!$K$28</f>
        <v>9.9999999999999982</v>
      </c>
      <c r="Z12" s="111">
        <f>[8]Novembro!$K$29</f>
        <v>0.8</v>
      </c>
      <c r="AA12" s="111">
        <f>[8]Novembro!$K$30</f>
        <v>8.9999999999999982</v>
      </c>
      <c r="AB12" s="111">
        <f>[8]Novembro!$K$31</f>
        <v>4</v>
      </c>
      <c r="AC12" s="111">
        <f>[8]Novembro!$K$32</f>
        <v>0.4</v>
      </c>
      <c r="AD12" s="111">
        <f>[8]Novembro!$K$33</f>
        <v>0</v>
      </c>
      <c r="AE12" s="111">
        <f>[8]Novembro!$K$34</f>
        <v>28</v>
      </c>
      <c r="AF12" s="116">
        <f>SUM(B12:AE12)</f>
        <v>76.8</v>
      </c>
      <c r="AG12" s="118">
        <f>MAX(B12:AE12)</f>
        <v>28</v>
      </c>
      <c r="AH12" s="56">
        <f t="shared" si="3"/>
        <v>20</v>
      </c>
    </row>
    <row r="13" spans="1:36" x14ac:dyDescent="0.2">
      <c r="A13" s="48" t="s">
        <v>101</v>
      </c>
      <c r="B13" s="111">
        <f>[9]Novembro!$K$5</f>
        <v>3.2</v>
      </c>
      <c r="C13" s="111">
        <f>[9]Novembro!$K$6</f>
        <v>0</v>
      </c>
      <c r="D13" s="111">
        <f>[9]Novembro!$K$7</f>
        <v>0.6</v>
      </c>
      <c r="E13" s="111">
        <f>[9]Novembro!$K$8</f>
        <v>0</v>
      </c>
      <c r="F13" s="111">
        <f>[9]Novembro!$K$9</f>
        <v>0</v>
      </c>
      <c r="G13" s="111">
        <f>[9]Novembro!$K$10</f>
        <v>0</v>
      </c>
      <c r="H13" s="111">
        <f>[9]Novembro!$K$11</f>
        <v>0</v>
      </c>
      <c r="I13" s="111">
        <f>[9]Novembro!$K$12</f>
        <v>0</v>
      </c>
      <c r="J13" s="111">
        <f>[9]Novembro!$K$13</f>
        <v>0.4</v>
      </c>
      <c r="K13" s="111">
        <f>[9]Novembro!$K$14</f>
        <v>0</v>
      </c>
      <c r="L13" s="111">
        <f>[9]Novembro!$K$15</f>
        <v>0</v>
      </c>
      <c r="M13" s="111">
        <f>[9]Novembro!$K$16</f>
        <v>0</v>
      </c>
      <c r="N13" s="111">
        <f>[9]Novembro!$K$17</f>
        <v>5.1999999999999993</v>
      </c>
      <c r="O13" s="111">
        <f>[9]Novembro!$K$18</f>
        <v>6.8</v>
      </c>
      <c r="P13" s="111">
        <f>[9]Novembro!$K$19</f>
        <v>0.2</v>
      </c>
      <c r="Q13" s="111">
        <f>[9]Novembro!$K$20</f>
        <v>0</v>
      </c>
      <c r="R13" s="111">
        <f>[9]Novembro!$K$21</f>
        <v>0</v>
      </c>
      <c r="S13" s="111">
        <f>[9]Novembro!$K$22</f>
        <v>0</v>
      </c>
      <c r="T13" s="111">
        <f>[9]Novembro!$K$23</f>
        <v>2</v>
      </c>
      <c r="U13" s="111">
        <f>[9]Novembro!$K$24</f>
        <v>0.2</v>
      </c>
      <c r="V13" s="111">
        <f>[9]Novembro!$K$25</f>
        <v>0</v>
      </c>
      <c r="W13" s="111">
        <f>[9]Novembro!$K$26</f>
        <v>0</v>
      </c>
      <c r="X13" s="111">
        <f>[9]Novembro!$K$27</f>
        <v>4</v>
      </c>
      <c r="Y13" s="111">
        <f>[9]Novembro!$K$28</f>
        <v>6.8</v>
      </c>
      <c r="Z13" s="111">
        <f>[9]Novembro!$K$29</f>
        <v>5.2</v>
      </c>
      <c r="AA13" s="111">
        <f>[9]Novembro!$K$30</f>
        <v>5.6000000000000005</v>
      </c>
      <c r="AB13" s="111">
        <f>[9]Novembro!$K$31</f>
        <v>3.6</v>
      </c>
      <c r="AC13" s="111">
        <f>[9]Novembro!$K$32</f>
        <v>5.4</v>
      </c>
      <c r="AD13" s="111">
        <f>[9]Novembro!$K$33</f>
        <v>0.2</v>
      </c>
      <c r="AE13" s="111">
        <f>[9]Novembro!$K$34</f>
        <v>19.2</v>
      </c>
      <c r="AF13" s="116">
        <f>SUM(B13:AE13)</f>
        <v>68.600000000000009</v>
      </c>
      <c r="AG13" s="118">
        <f>MAX(B13:AE13)</f>
        <v>19.2</v>
      </c>
      <c r="AH13" s="56">
        <f t="shared" si="3"/>
        <v>14</v>
      </c>
    </row>
    <row r="14" spans="1:36" x14ac:dyDescent="0.2">
      <c r="A14" s="48" t="s">
        <v>147</v>
      </c>
      <c r="B14" s="111">
        <f>[10]Novembro!$K$5</f>
        <v>28.799999999999997</v>
      </c>
      <c r="C14" s="111">
        <f>[10]Novembro!$K$6</f>
        <v>0</v>
      </c>
      <c r="D14" s="111">
        <f>[10]Novembro!$K$7</f>
        <v>0</v>
      </c>
      <c r="E14" s="111">
        <f>[10]Novembro!$K$8</f>
        <v>0</v>
      </c>
      <c r="F14" s="111">
        <f>[10]Novembro!$K$9</f>
        <v>0</v>
      </c>
      <c r="G14" s="111">
        <f>[10]Novembro!$K$10</f>
        <v>0</v>
      </c>
      <c r="H14" s="111">
        <f>[10]Novembro!$K$11</f>
        <v>0</v>
      </c>
      <c r="I14" s="111">
        <f>[10]Novembro!$K$12</f>
        <v>0</v>
      </c>
      <c r="J14" s="111">
        <f>[10]Novembro!$K$13</f>
        <v>0</v>
      </c>
      <c r="K14" s="111">
        <f>[10]Novembro!$K$14</f>
        <v>0</v>
      </c>
      <c r="L14" s="111">
        <f>[10]Novembro!$K$15</f>
        <v>0</v>
      </c>
      <c r="M14" s="111">
        <f>[10]Novembro!$K$16</f>
        <v>0</v>
      </c>
      <c r="N14" s="111">
        <f>[10]Novembro!$K$17</f>
        <v>0</v>
      </c>
      <c r="O14" s="111">
        <f>[10]Novembro!$K$18</f>
        <v>0</v>
      </c>
      <c r="P14" s="111">
        <f>[10]Novembro!$K$19</f>
        <v>0</v>
      </c>
      <c r="Q14" s="111">
        <f>[10]Novembro!$K$20</f>
        <v>0</v>
      </c>
      <c r="R14" s="111">
        <f>[10]Novembro!$K$21</f>
        <v>0</v>
      </c>
      <c r="S14" s="111">
        <f>[10]Novembro!$K$22</f>
        <v>7</v>
      </c>
      <c r="T14" s="111">
        <f>[10]Novembro!$K$23</f>
        <v>19.8</v>
      </c>
      <c r="U14" s="111">
        <f>[10]Novembro!$K$24</f>
        <v>11.799999999999997</v>
      </c>
      <c r="V14" s="111">
        <f>[10]Novembro!$K$25</f>
        <v>13.8</v>
      </c>
      <c r="W14" s="111">
        <f>[10]Novembro!$K$26</f>
        <v>0.4</v>
      </c>
      <c r="X14" s="111">
        <f>[10]Novembro!$K$27</f>
        <v>2.4000000000000004</v>
      </c>
      <c r="Y14" s="111">
        <f>[10]Novembro!$K$28</f>
        <v>0.2</v>
      </c>
      <c r="Z14" s="111">
        <f>[10]Novembro!$K$29</f>
        <v>0.60000000000000009</v>
      </c>
      <c r="AA14" s="111">
        <f>[10]Novembro!$K$30</f>
        <v>0.4</v>
      </c>
      <c r="AB14" s="111">
        <f>[10]Novembro!$K$31</f>
        <v>0</v>
      </c>
      <c r="AC14" s="111">
        <f>[10]Novembro!$K$32</f>
        <v>0</v>
      </c>
      <c r="AD14" s="111">
        <f>[10]Novembro!$K$33</f>
        <v>0</v>
      </c>
      <c r="AE14" s="111">
        <f>[10]Novembro!$K$34</f>
        <v>0.60000000000000009</v>
      </c>
      <c r="AF14" s="116">
        <f>SUM(B14:AE14)</f>
        <v>85.8</v>
      </c>
      <c r="AG14" s="118">
        <f>MAX(B14:AE14)</f>
        <v>28.799999999999997</v>
      </c>
      <c r="AH14" s="56">
        <f t="shared" si="3"/>
        <v>19</v>
      </c>
    </row>
    <row r="15" spans="1:36" x14ac:dyDescent="0.2">
      <c r="A15" s="48" t="s">
        <v>2</v>
      </c>
      <c r="B15" s="111">
        <f>[11]Novembro!$K$5</f>
        <v>11.600000000000001</v>
      </c>
      <c r="C15" s="111">
        <f>[11]Novembro!$K$6</f>
        <v>0</v>
      </c>
      <c r="D15" s="111">
        <f>[11]Novembro!$K$7</f>
        <v>0</v>
      </c>
      <c r="E15" s="111">
        <f>[11]Novembro!$K$8</f>
        <v>0</v>
      </c>
      <c r="F15" s="111">
        <f>[11]Novembro!$K$9</f>
        <v>0</v>
      </c>
      <c r="G15" s="111">
        <f>[11]Novembro!$K$10</f>
        <v>0</v>
      </c>
      <c r="H15" s="111">
        <f>[11]Novembro!$K$11</f>
        <v>0</v>
      </c>
      <c r="I15" s="111">
        <f>[11]Novembro!$K$12</f>
        <v>0</v>
      </c>
      <c r="J15" s="111">
        <f>[11]Novembro!$K$13</f>
        <v>10</v>
      </c>
      <c r="K15" s="111">
        <f>[11]Novembro!$K$14</f>
        <v>9.4</v>
      </c>
      <c r="L15" s="111">
        <f>[11]Novembro!$K$15</f>
        <v>0</v>
      </c>
      <c r="M15" s="111">
        <f>[11]Novembro!$K$16</f>
        <v>0</v>
      </c>
      <c r="N15" s="111">
        <f>[11]Novembro!$K$17</f>
        <v>0</v>
      </c>
      <c r="O15" s="111">
        <f>[11]Novembro!$K$18</f>
        <v>0</v>
      </c>
      <c r="P15" s="111">
        <f>[11]Novembro!$K$19</f>
        <v>0</v>
      </c>
      <c r="Q15" s="111">
        <f>[11]Novembro!$K$20</f>
        <v>0</v>
      </c>
      <c r="R15" s="111">
        <f>[11]Novembro!$K$21</f>
        <v>0</v>
      </c>
      <c r="S15" s="111">
        <f>[11]Novembro!$K$22</f>
        <v>0</v>
      </c>
      <c r="T15" s="111">
        <f>[11]Novembro!$K$23</f>
        <v>3.8</v>
      </c>
      <c r="U15" s="111">
        <f>[11]Novembro!$K$24</f>
        <v>0.8</v>
      </c>
      <c r="V15" s="111">
        <f>[11]Novembro!$K$25</f>
        <v>0</v>
      </c>
      <c r="W15" s="111">
        <f>[11]Novembro!$K$26</f>
        <v>0</v>
      </c>
      <c r="X15" s="111">
        <f>[11]Novembro!$K$27</f>
        <v>3.8</v>
      </c>
      <c r="Y15" s="111">
        <f>[11]Novembro!$K$28</f>
        <v>31.8</v>
      </c>
      <c r="Z15" s="111">
        <f>[11]Novembro!$K$29</f>
        <v>1.4</v>
      </c>
      <c r="AA15" s="111">
        <f>[11]Novembro!$K$30</f>
        <v>1.2</v>
      </c>
      <c r="AB15" s="111">
        <f>[11]Novembro!$K$31</f>
        <v>3</v>
      </c>
      <c r="AC15" s="111">
        <f>[11]Novembro!$K$32</f>
        <v>0.2</v>
      </c>
      <c r="AD15" s="111">
        <f>[11]Novembro!$K$33</f>
        <v>17.799999999999997</v>
      </c>
      <c r="AE15" s="111">
        <f>[11]Novembro!$K$34</f>
        <v>19.600000000000001</v>
      </c>
      <c r="AF15" s="116">
        <f>SUM(B15:AE15)</f>
        <v>114.4</v>
      </c>
      <c r="AG15" s="118">
        <f>MAX(B15:AE15)</f>
        <v>31.8</v>
      </c>
      <c r="AH15" s="56">
        <f t="shared" si="3"/>
        <v>17</v>
      </c>
      <c r="AJ15" s="12" t="s">
        <v>35</v>
      </c>
    </row>
    <row r="16" spans="1:36" ht="13.5" customHeight="1" x14ac:dyDescent="0.2">
      <c r="A16" s="48" t="s">
        <v>3</v>
      </c>
      <c r="B16" s="111" t="str">
        <f>[12]Novembro!$K$5</f>
        <v>*</v>
      </c>
      <c r="C16" s="111" t="str">
        <f>[12]Novembro!$K$6</f>
        <v>*</v>
      </c>
      <c r="D16" s="111">
        <f>[12]Novembro!$K$7</f>
        <v>16.200000000000003</v>
      </c>
      <c r="E16" s="111">
        <f>[12]Novembro!$K$8</f>
        <v>0</v>
      </c>
      <c r="F16" s="111">
        <f>[12]Novembro!$K$9</f>
        <v>0</v>
      </c>
      <c r="G16" s="111">
        <f>[12]Novembro!$K$10</f>
        <v>0</v>
      </c>
      <c r="H16" s="111">
        <f>[12]Novembro!$K$11</f>
        <v>0</v>
      </c>
      <c r="I16" s="111">
        <f>[12]Novembro!$K$12</f>
        <v>2.8</v>
      </c>
      <c r="J16" s="111">
        <f>[12]Novembro!$K$13</f>
        <v>0</v>
      </c>
      <c r="K16" s="111">
        <f>[12]Novembro!$K$14</f>
        <v>0</v>
      </c>
      <c r="L16" s="111">
        <f>[12]Novembro!$K$15</f>
        <v>0</v>
      </c>
      <c r="M16" s="111">
        <f>[12]Novembro!$K$16</f>
        <v>0</v>
      </c>
      <c r="N16" s="111">
        <f>[12]Novembro!$K$17</f>
        <v>12</v>
      </c>
      <c r="O16" s="111">
        <f>[12]Novembro!$K$18</f>
        <v>0</v>
      </c>
      <c r="P16" s="111">
        <f>[12]Novembro!$K$19</f>
        <v>0</v>
      </c>
      <c r="Q16" s="111">
        <f>[12]Novembro!$K$20</f>
        <v>0</v>
      </c>
      <c r="R16" s="111">
        <f>[12]Novembro!$K$21</f>
        <v>0</v>
      </c>
      <c r="S16" s="111">
        <f>[12]Novembro!$K$22</f>
        <v>0</v>
      </c>
      <c r="T16" s="111">
        <f>[12]Novembro!$K$23</f>
        <v>0</v>
      </c>
      <c r="U16" s="111">
        <f>[12]Novembro!$K$24</f>
        <v>5.8</v>
      </c>
      <c r="V16" s="111">
        <f>[12]Novembro!$K$25</f>
        <v>14</v>
      </c>
      <c r="W16" s="111">
        <f>[12]Novembro!$K$26</f>
        <v>25.2</v>
      </c>
      <c r="X16" s="111">
        <f>[12]Novembro!$K$27</f>
        <v>33.400000000000006</v>
      </c>
      <c r="Y16" s="111">
        <f>[12]Novembro!$K$28</f>
        <v>0.2</v>
      </c>
      <c r="Z16" s="111" t="str">
        <f>[12]Novembro!$K$29</f>
        <v>*</v>
      </c>
      <c r="AA16" s="111" t="str">
        <f>[12]Novembro!$K$30</f>
        <v>*</v>
      </c>
      <c r="AB16" s="111" t="str">
        <f>[12]Novembro!$K$31</f>
        <v>*</v>
      </c>
      <c r="AC16" s="111" t="str">
        <f>[12]Novembro!$K$32</f>
        <v>*</v>
      </c>
      <c r="AD16" s="111" t="str">
        <f>[12]Novembro!$K$33</f>
        <v>*</v>
      </c>
      <c r="AE16" s="111" t="str">
        <f>[12]Novembro!$K$34</f>
        <v>*</v>
      </c>
      <c r="AF16" s="116">
        <f t="shared" ref="AF16" si="4">SUM(B16:AE16)</f>
        <v>109.60000000000001</v>
      </c>
      <c r="AG16" s="118">
        <f t="shared" ref="AG16" si="5">MAX(B16:AE16)</f>
        <v>33.400000000000006</v>
      </c>
      <c r="AH16" s="56">
        <f t="shared" si="3"/>
        <v>14</v>
      </c>
      <c r="AI16" s="12" t="s">
        <v>35</v>
      </c>
      <c r="AJ16" s="12" t="s">
        <v>35</v>
      </c>
    </row>
    <row r="17" spans="1:43" x14ac:dyDescent="0.2">
      <c r="A17" s="48" t="s">
        <v>4</v>
      </c>
      <c r="B17" s="111">
        <f>[14]Novembro!$K$5</f>
        <v>29.4</v>
      </c>
      <c r="C17" s="111">
        <f>[14]Novembro!$K$6</f>
        <v>1.2</v>
      </c>
      <c r="D17" s="111">
        <f>[14]Novembro!$K$7</f>
        <v>0</v>
      </c>
      <c r="E17" s="111">
        <f>[14]Novembro!$K$8</f>
        <v>0</v>
      </c>
      <c r="F17" s="111">
        <f>[14]Novembro!$K$9</f>
        <v>0</v>
      </c>
      <c r="G17" s="111">
        <f>[14]Novembro!$K$10</f>
        <v>0</v>
      </c>
      <c r="H17" s="111">
        <f>[14]Novembro!$K$11</f>
        <v>0</v>
      </c>
      <c r="I17" s="111">
        <f>[14]Novembro!$K$12</f>
        <v>4.4000000000000004</v>
      </c>
      <c r="J17" s="111">
        <f>[14]Novembro!$K$13</f>
        <v>0</v>
      </c>
      <c r="K17" s="111">
        <f>[14]Novembro!$K$14</f>
        <v>0</v>
      </c>
      <c r="L17" s="111">
        <f>[14]Novembro!$K$15</f>
        <v>0</v>
      </c>
      <c r="M17" s="111">
        <f>[14]Novembro!$K$16</f>
        <v>0</v>
      </c>
      <c r="N17" s="111">
        <f>[14]Novembro!$K$17</f>
        <v>19</v>
      </c>
      <c r="O17" s="111">
        <f>[14]Novembro!$K$18</f>
        <v>0.6</v>
      </c>
      <c r="P17" s="111">
        <f>[14]Novembro!$K$19</f>
        <v>0</v>
      </c>
      <c r="Q17" s="111">
        <f>[14]Novembro!$K$20</f>
        <v>0</v>
      </c>
      <c r="R17" s="111">
        <f>[14]Novembro!$K$21</f>
        <v>0</v>
      </c>
      <c r="S17" s="111">
        <f>[14]Novembro!$K$22</f>
        <v>0</v>
      </c>
      <c r="T17" s="111">
        <f>[14]Novembro!$K$23</f>
        <v>8.6</v>
      </c>
      <c r="U17" s="111">
        <f>[14]Novembro!$K$24</f>
        <v>2.2000000000000002</v>
      </c>
      <c r="V17" s="111">
        <f>[14]Novembro!$K$25</f>
        <v>4.5999999999999996</v>
      </c>
      <c r="W17" s="111">
        <f>[14]Novembro!$K$26</f>
        <v>13.4</v>
      </c>
      <c r="X17" s="111">
        <f>[14]Novembro!$K$27</f>
        <v>3</v>
      </c>
      <c r="Y17" s="111">
        <f>[14]Novembro!$K$28</f>
        <v>33.400000000000006</v>
      </c>
      <c r="Z17" s="111">
        <f>[14]Novembro!$K$29</f>
        <v>15.8</v>
      </c>
      <c r="AA17" s="111">
        <f>[14]Novembro!$K$30</f>
        <v>1.2</v>
      </c>
      <c r="AB17" s="111">
        <f>[14]Novembro!$K$31</f>
        <v>0.2</v>
      </c>
      <c r="AC17" s="111">
        <f>[14]Novembro!$K$32</f>
        <v>0</v>
      </c>
      <c r="AD17" s="111">
        <f>[14]Novembro!$K$33</f>
        <v>0</v>
      </c>
      <c r="AE17" s="111">
        <f>[14]Novembro!$K$34</f>
        <v>0</v>
      </c>
      <c r="AF17" s="116">
        <f t="shared" ref="AF17:AF47" si="6">SUM(B17:AE17)</f>
        <v>137</v>
      </c>
      <c r="AG17" s="118">
        <f t="shared" ref="AG17:AG47" si="7">MAX(B17:AE17)</f>
        <v>33.400000000000006</v>
      </c>
      <c r="AH17" s="56">
        <f t="shared" si="3"/>
        <v>16</v>
      </c>
    </row>
    <row r="18" spans="1:43" x14ac:dyDescent="0.2">
      <c r="A18" s="48" t="s">
        <v>5</v>
      </c>
      <c r="B18" s="111">
        <f>[15]Novembro!$K$5</f>
        <v>0.2</v>
      </c>
      <c r="C18" s="111">
        <f>[15]Novembro!$K$6</f>
        <v>0</v>
      </c>
      <c r="D18" s="111">
        <f>[15]Novembro!$K$7</f>
        <v>0</v>
      </c>
      <c r="E18" s="111">
        <f>[15]Novembro!$K$8</f>
        <v>0</v>
      </c>
      <c r="F18" s="111">
        <f>[15]Novembro!$K$9</f>
        <v>0</v>
      </c>
      <c r="G18" s="111">
        <f>[15]Novembro!$K$10</f>
        <v>0</v>
      </c>
      <c r="H18" s="111">
        <f>[15]Novembro!$K$11</f>
        <v>0</v>
      </c>
      <c r="I18" s="111">
        <f>[15]Novembro!$K$12</f>
        <v>0</v>
      </c>
      <c r="J18" s="111">
        <f>[15]Novembro!$K$13</f>
        <v>0</v>
      </c>
      <c r="K18" s="111">
        <f>[15]Novembro!$K$14</f>
        <v>0</v>
      </c>
      <c r="L18" s="111">
        <f>[15]Novembro!$K$15</f>
        <v>0</v>
      </c>
      <c r="M18" s="111">
        <f>[15]Novembro!$K$16</f>
        <v>0</v>
      </c>
      <c r="N18" s="111">
        <f>[15]Novembro!$K$17</f>
        <v>0</v>
      </c>
      <c r="O18" s="111">
        <f>[15]Novembro!$K$18</f>
        <v>0</v>
      </c>
      <c r="P18" s="111">
        <f>[15]Novembro!$K$19</f>
        <v>0</v>
      </c>
      <c r="Q18" s="111">
        <f>[15]Novembro!$K$20</f>
        <v>0</v>
      </c>
      <c r="R18" s="111">
        <f>[15]Novembro!$K$21</f>
        <v>0</v>
      </c>
      <c r="S18" s="111">
        <f>[15]Novembro!$K$22</f>
        <v>0</v>
      </c>
      <c r="T18" s="111">
        <f>[15]Novembro!$K$23</f>
        <v>0</v>
      </c>
      <c r="U18" s="111">
        <f>[15]Novembro!$K$24</f>
        <v>0.2</v>
      </c>
      <c r="V18" s="111">
        <f>[15]Novembro!$K$25</f>
        <v>0</v>
      </c>
      <c r="W18" s="111">
        <f>[15]Novembro!$K$26</f>
        <v>0</v>
      </c>
      <c r="X18" s="111">
        <f>[15]Novembro!$K$27</f>
        <v>0</v>
      </c>
      <c r="Y18" s="111">
        <f>[15]Novembro!$K$28</f>
        <v>130.79999999999998</v>
      </c>
      <c r="Z18" s="111">
        <f>[15]Novembro!$K$29</f>
        <v>0.2</v>
      </c>
      <c r="AA18" s="111">
        <f>[15]Novembro!$K$30</f>
        <v>6.8</v>
      </c>
      <c r="AB18" s="111">
        <f>[15]Novembro!$K$31</f>
        <v>1</v>
      </c>
      <c r="AC18" s="111">
        <f>[15]Novembro!$K$32</f>
        <v>0</v>
      </c>
      <c r="AD18" s="111">
        <f>[15]Novembro!$K$33</f>
        <v>0</v>
      </c>
      <c r="AE18" s="111">
        <f>[15]Novembro!$K$34</f>
        <v>5.2</v>
      </c>
      <c r="AF18" s="116">
        <f t="shared" si="6"/>
        <v>144.39999999999998</v>
      </c>
      <c r="AG18" s="118">
        <f t="shared" si="7"/>
        <v>130.79999999999998</v>
      </c>
      <c r="AH18" s="56">
        <f t="shared" si="3"/>
        <v>23</v>
      </c>
      <c r="AI18" s="12" t="s">
        <v>35</v>
      </c>
    </row>
    <row r="19" spans="1:43" x14ac:dyDescent="0.2">
      <c r="A19" s="48" t="s">
        <v>33</v>
      </c>
      <c r="B19" s="111">
        <f>[16]Novembro!$K$5</f>
        <v>13.8</v>
      </c>
      <c r="C19" s="111">
        <f>[16]Novembro!$K$6</f>
        <v>0.8</v>
      </c>
      <c r="D19" s="111">
        <f>[16]Novembro!$K$7</f>
        <v>0.2</v>
      </c>
      <c r="E19" s="111">
        <f>[16]Novembro!$K$8</f>
        <v>0</v>
      </c>
      <c r="F19" s="111">
        <f>[16]Novembro!$K$9</f>
        <v>0</v>
      </c>
      <c r="G19" s="111">
        <f>[16]Novembro!$K$10</f>
        <v>0</v>
      </c>
      <c r="H19" s="111">
        <f>[16]Novembro!$K$11</f>
        <v>0</v>
      </c>
      <c r="I19" s="111">
        <f>[16]Novembro!$K$12</f>
        <v>3.2</v>
      </c>
      <c r="J19" s="111">
        <f>[16]Novembro!$K$13</f>
        <v>0</v>
      </c>
      <c r="K19" s="111">
        <f>[16]Novembro!$K$14</f>
        <v>0</v>
      </c>
      <c r="L19" s="111">
        <f>[16]Novembro!$K$15</f>
        <v>0</v>
      </c>
      <c r="M19" s="111">
        <f>[16]Novembro!$K$16</f>
        <v>0</v>
      </c>
      <c r="N19" s="111">
        <f>[16]Novembro!$K$17</f>
        <v>3.6</v>
      </c>
      <c r="O19" s="111">
        <f>[16]Novembro!$K$18</f>
        <v>11.4</v>
      </c>
      <c r="P19" s="111">
        <f>[16]Novembro!$K$19</f>
        <v>0</v>
      </c>
      <c r="Q19" s="111">
        <f>[16]Novembro!$K$20</f>
        <v>0</v>
      </c>
      <c r="R19" s="111">
        <f>[16]Novembro!$K$21</f>
        <v>3.6</v>
      </c>
      <c r="S19" s="111">
        <f>[16]Novembro!$K$22</f>
        <v>0</v>
      </c>
      <c r="T19" s="111">
        <f>[16]Novembro!$K$23</f>
        <v>0</v>
      </c>
      <c r="U19" s="111">
        <f>[16]Novembro!$K$24</f>
        <v>12.400000000000002</v>
      </c>
      <c r="V19" s="111">
        <f>[16]Novembro!$K$25</f>
        <v>66.400000000000006</v>
      </c>
      <c r="W19" s="111">
        <f>[16]Novembro!$K$26</f>
        <v>0</v>
      </c>
      <c r="X19" s="111">
        <f>[16]Novembro!$K$27</f>
        <v>2.4000000000000004</v>
      </c>
      <c r="Y19" s="111">
        <f>[16]Novembro!$K$28</f>
        <v>23.2</v>
      </c>
      <c r="Z19" s="111">
        <f>[16]Novembro!$K$29</f>
        <v>3.8</v>
      </c>
      <c r="AA19" s="111">
        <f>[16]Novembro!$K$30</f>
        <v>4.2</v>
      </c>
      <c r="AB19" s="111">
        <f>[16]Novembro!$K$31</f>
        <v>0.4</v>
      </c>
      <c r="AC19" s="111">
        <f>[16]Novembro!$K$32</f>
        <v>0.60000000000000009</v>
      </c>
      <c r="AD19" s="111">
        <f>[16]Novembro!$K$33</f>
        <v>0</v>
      </c>
      <c r="AE19" s="111">
        <f>[16]Novembro!$K$34</f>
        <v>2.4000000000000004</v>
      </c>
      <c r="AF19" s="116">
        <f t="shared" si="6"/>
        <v>152.4</v>
      </c>
      <c r="AG19" s="118">
        <f t="shared" si="7"/>
        <v>66.400000000000006</v>
      </c>
      <c r="AH19" s="56">
        <f t="shared" si="3"/>
        <v>14</v>
      </c>
    </row>
    <row r="20" spans="1:43" x14ac:dyDescent="0.2">
      <c r="A20" s="48" t="s">
        <v>6</v>
      </c>
      <c r="B20" s="111">
        <f>[17]Novembro!$K$5</f>
        <v>0</v>
      </c>
      <c r="C20" s="111">
        <f>[17]Novembro!$K$6</f>
        <v>0</v>
      </c>
      <c r="D20" s="111">
        <f>[17]Novembro!$K$7</f>
        <v>0</v>
      </c>
      <c r="E20" s="111">
        <f>[17]Novembro!$K$8</f>
        <v>0</v>
      </c>
      <c r="F20" s="111">
        <f>[17]Novembro!$K$9</f>
        <v>0</v>
      </c>
      <c r="G20" s="111">
        <f>[17]Novembro!$K$10</f>
        <v>0</v>
      </c>
      <c r="H20" s="111">
        <f>[17]Novembro!$K$11</f>
        <v>0</v>
      </c>
      <c r="I20" s="111">
        <f>[17]Novembro!$K$12</f>
        <v>1</v>
      </c>
      <c r="J20" s="111">
        <f>[17]Novembro!$K$13</f>
        <v>0.8</v>
      </c>
      <c r="K20" s="111">
        <f>[17]Novembro!$K$14</f>
        <v>0</v>
      </c>
      <c r="L20" s="111">
        <f>[17]Novembro!$K$15</f>
        <v>0</v>
      </c>
      <c r="M20" s="111">
        <f>[17]Novembro!$K$16</f>
        <v>0</v>
      </c>
      <c r="N20" s="111">
        <f>[17]Novembro!$K$17</f>
        <v>0</v>
      </c>
      <c r="O20" s="111">
        <f>[17]Novembro!$K$18</f>
        <v>1.8</v>
      </c>
      <c r="P20" s="111">
        <f>[17]Novembro!$K$19</f>
        <v>0.2</v>
      </c>
      <c r="Q20" s="111">
        <f>[17]Novembro!$K$20</f>
        <v>0</v>
      </c>
      <c r="R20" s="111">
        <f>[17]Novembro!$K$21</f>
        <v>0</v>
      </c>
      <c r="S20" s="111">
        <f>[17]Novembro!$K$22</f>
        <v>0</v>
      </c>
      <c r="T20" s="111">
        <f>[17]Novembro!$K$23</f>
        <v>0</v>
      </c>
      <c r="U20" s="111">
        <f>[17]Novembro!$K$24</f>
        <v>54.000000000000007</v>
      </c>
      <c r="V20" s="111">
        <f>[17]Novembro!$K$25</f>
        <v>0</v>
      </c>
      <c r="W20" s="111">
        <f>[17]Novembro!$K$26</f>
        <v>0</v>
      </c>
      <c r="X20" s="111">
        <f>[17]Novembro!$K$27</f>
        <v>0</v>
      </c>
      <c r="Y20" s="111">
        <f>[17]Novembro!$K$28</f>
        <v>27.6</v>
      </c>
      <c r="Z20" s="111">
        <f>[17]Novembro!$K$29</f>
        <v>7.8000000000000007</v>
      </c>
      <c r="AA20" s="111">
        <f>[17]Novembro!$K$30</f>
        <v>15.799999999999999</v>
      </c>
      <c r="AB20" s="111">
        <f>[17]Novembro!$K$31</f>
        <v>0.2</v>
      </c>
      <c r="AC20" s="111">
        <f>[17]Novembro!$K$32</f>
        <v>5</v>
      </c>
      <c r="AD20" s="111">
        <f>[17]Novembro!$K$33</f>
        <v>10.799999999999999</v>
      </c>
      <c r="AE20" s="111">
        <f>[17]Novembro!$K$34</f>
        <v>0.8</v>
      </c>
      <c r="AF20" s="116">
        <f t="shared" si="6"/>
        <v>125.8</v>
      </c>
      <c r="AG20" s="118">
        <f t="shared" si="7"/>
        <v>54.000000000000007</v>
      </c>
      <c r="AH20" s="56">
        <f t="shared" si="3"/>
        <v>18</v>
      </c>
    </row>
    <row r="21" spans="1:43" x14ac:dyDescent="0.2">
      <c r="A21" s="48" t="s">
        <v>7</v>
      </c>
      <c r="B21" s="111">
        <f>[18]Novembro!$K$5</f>
        <v>10.199999999999999</v>
      </c>
      <c r="C21" s="111">
        <f>[18]Novembro!$K$6</f>
        <v>0</v>
      </c>
      <c r="D21" s="111">
        <f>[18]Novembro!$K$7</f>
        <v>2</v>
      </c>
      <c r="E21" s="111">
        <f>[18]Novembro!$K$8</f>
        <v>0.2</v>
      </c>
      <c r="F21" s="111">
        <f>[18]Novembro!$K$9</f>
        <v>0</v>
      </c>
      <c r="G21" s="111">
        <f>[18]Novembro!$K$10</f>
        <v>0</v>
      </c>
      <c r="H21" s="111">
        <f>[18]Novembro!$K$11</f>
        <v>0</v>
      </c>
      <c r="I21" s="111">
        <f>[18]Novembro!$K$12</f>
        <v>10.4</v>
      </c>
      <c r="J21" s="111">
        <f>[18]Novembro!$K$13</f>
        <v>0</v>
      </c>
      <c r="K21" s="111">
        <f>[18]Novembro!$K$14</f>
        <v>0.2</v>
      </c>
      <c r="L21" s="111">
        <f>[18]Novembro!$K$15</f>
        <v>0</v>
      </c>
      <c r="M21" s="111">
        <f>[18]Novembro!$K$16</f>
        <v>0</v>
      </c>
      <c r="N21" s="111">
        <f>[18]Novembro!$K$17</f>
        <v>10.199999999999999</v>
      </c>
      <c r="O21" s="111">
        <f>[18]Novembro!$K$18</f>
        <v>2.8</v>
      </c>
      <c r="P21" s="111">
        <f>[18]Novembro!$K$19</f>
        <v>0</v>
      </c>
      <c r="Q21" s="111">
        <f>[18]Novembro!$K$20</f>
        <v>0</v>
      </c>
      <c r="R21" s="111">
        <f>[18]Novembro!$K$21</f>
        <v>0</v>
      </c>
      <c r="S21" s="111">
        <f>[18]Novembro!$K$22</f>
        <v>0</v>
      </c>
      <c r="T21" s="111">
        <f>[18]Novembro!$K$23</f>
        <v>3.2000000000000006</v>
      </c>
      <c r="U21" s="111">
        <f>[18]Novembro!$K$24</f>
        <v>0</v>
      </c>
      <c r="V21" s="111">
        <f>[18]Novembro!$K$25</f>
        <v>0</v>
      </c>
      <c r="W21" s="111">
        <f>[18]Novembro!$K$26</f>
        <v>0</v>
      </c>
      <c r="X21" s="111">
        <f>[18]Novembro!$K$27</f>
        <v>26.400000000000002</v>
      </c>
      <c r="Y21" s="111">
        <f>[18]Novembro!$K$28</f>
        <v>1</v>
      </c>
      <c r="Z21" s="111">
        <f>[18]Novembro!$K$29</f>
        <v>12.999999999999998</v>
      </c>
      <c r="AA21" s="111">
        <f>[18]Novembro!$K$30</f>
        <v>22.6</v>
      </c>
      <c r="AB21" s="111">
        <f>[18]Novembro!$K$31</f>
        <v>18</v>
      </c>
      <c r="AC21" s="111">
        <f>[18]Novembro!$K$32</f>
        <v>11.400000000000002</v>
      </c>
      <c r="AD21" s="111">
        <f>[18]Novembro!$K$33</f>
        <v>0</v>
      </c>
      <c r="AE21" s="111">
        <f>[18]Novembro!$K$34</f>
        <v>6.4</v>
      </c>
      <c r="AF21" s="116">
        <f t="shared" si="6"/>
        <v>138</v>
      </c>
      <c r="AG21" s="118">
        <f t="shared" si="7"/>
        <v>26.400000000000002</v>
      </c>
      <c r="AH21" s="56">
        <f t="shared" si="3"/>
        <v>15</v>
      </c>
    </row>
    <row r="22" spans="1:43" x14ac:dyDescent="0.2">
      <c r="A22" s="48" t="s">
        <v>148</v>
      </c>
      <c r="B22" s="111">
        <f>[19]Novembro!$K$5</f>
        <v>15.799999999999999</v>
      </c>
      <c r="C22" s="111">
        <f>[19]Novembro!$K$6</f>
        <v>0.4</v>
      </c>
      <c r="D22" s="111">
        <f>[19]Novembro!$K$7</f>
        <v>0.8</v>
      </c>
      <c r="E22" s="111">
        <f>[19]Novembro!$K$8</f>
        <v>0</v>
      </c>
      <c r="F22" s="111">
        <f>[19]Novembro!$K$9</f>
        <v>0</v>
      </c>
      <c r="G22" s="111">
        <f>[19]Novembro!$K$10</f>
        <v>0</v>
      </c>
      <c r="H22" s="111">
        <f>[19]Novembro!$K$11</f>
        <v>0</v>
      </c>
      <c r="I22" s="111">
        <f>[19]Novembro!$K$12</f>
        <v>0</v>
      </c>
      <c r="J22" s="111">
        <f>[19]Novembro!$K$13</f>
        <v>2.6</v>
      </c>
      <c r="K22" s="111">
        <f>[19]Novembro!$K$14</f>
        <v>4.6000000000000005</v>
      </c>
      <c r="L22" s="111">
        <f>[19]Novembro!$K$15</f>
        <v>0</v>
      </c>
      <c r="M22" s="111">
        <f>[19]Novembro!$K$16</f>
        <v>0</v>
      </c>
      <c r="N22" s="111">
        <f>[19]Novembro!$K$17</f>
        <v>3.8000000000000003</v>
      </c>
      <c r="O22" s="111">
        <f>[19]Novembro!$K$18</f>
        <v>1.2</v>
      </c>
      <c r="P22" s="111">
        <f>[19]Novembro!$K$19</f>
        <v>0.2</v>
      </c>
      <c r="Q22" s="111">
        <f>[19]Novembro!$K$20</f>
        <v>0</v>
      </c>
      <c r="R22" s="111">
        <f>[19]Novembro!$K$21</f>
        <v>0</v>
      </c>
      <c r="S22" s="111">
        <f>[19]Novembro!$K$22</f>
        <v>0</v>
      </c>
      <c r="T22" s="111">
        <f>[19]Novembro!$K$23</f>
        <v>2.1999999999999997</v>
      </c>
      <c r="U22" s="111">
        <f>[19]Novembro!$K$24</f>
        <v>0</v>
      </c>
      <c r="V22" s="111">
        <f>[19]Novembro!$K$25</f>
        <v>0</v>
      </c>
      <c r="W22" s="111">
        <f>[19]Novembro!$K$26</f>
        <v>0</v>
      </c>
      <c r="X22" s="111">
        <f>[19]Novembro!$K$27</f>
        <v>6.3999999999999995</v>
      </c>
      <c r="Y22" s="111">
        <f>[19]Novembro!$K$28</f>
        <v>10.600000000000001</v>
      </c>
      <c r="Z22" s="111">
        <f>[19]Novembro!$K$29</f>
        <v>9.6</v>
      </c>
      <c r="AA22" s="111">
        <f>[19]Novembro!$K$30</f>
        <v>3.6</v>
      </c>
      <c r="AB22" s="111">
        <f>[19]Novembro!$K$31</f>
        <v>0</v>
      </c>
      <c r="AC22" s="111">
        <f>[19]Novembro!$K$32</f>
        <v>39.599999999999994</v>
      </c>
      <c r="AD22" s="111">
        <f>[19]Novembro!$K$33</f>
        <v>0.4</v>
      </c>
      <c r="AE22" s="111">
        <f>[19]Novembro!$K$34</f>
        <v>8.3999999999999986</v>
      </c>
      <c r="AF22" s="116">
        <f t="shared" si="6"/>
        <v>110.20000000000002</v>
      </c>
      <c r="AG22" s="118">
        <f t="shared" si="7"/>
        <v>39.599999999999994</v>
      </c>
      <c r="AH22" s="56">
        <f t="shared" si="3"/>
        <v>14</v>
      </c>
    </row>
    <row r="23" spans="1:43" x14ac:dyDescent="0.2">
      <c r="A23" s="48" t="s">
        <v>149</v>
      </c>
      <c r="B23" s="111">
        <f>[20]Novembro!$K$5</f>
        <v>18</v>
      </c>
      <c r="C23" s="111">
        <f>[20]Novembro!$K$6</f>
        <v>1.8</v>
      </c>
      <c r="D23" s="111">
        <f>[20]Novembro!$K$7</f>
        <v>3.8000000000000003</v>
      </c>
      <c r="E23" s="111">
        <f>[20]Novembro!$K$8</f>
        <v>0</v>
      </c>
      <c r="F23" s="111">
        <f>[20]Novembro!$K$9</f>
        <v>0</v>
      </c>
      <c r="G23" s="111">
        <f>[20]Novembro!$K$10</f>
        <v>0</v>
      </c>
      <c r="H23" s="111">
        <f>[20]Novembro!$K$11</f>
        <v>0</v>
      </c>
      <c r="I23" s="111">
        <f>[20]Novembro!$K$12</f>
        <v>0</v>
      </c>
      <c r="J23" s="111">
        <f>[20]Novembro!$K$13</f>
        <v>2.6</v>
      </c>
      <c r="K23" s="111">
        <f>[20]Novembro!$K$14</f>
        <v>0.2</v>
      </c>
      <c r="L23" s="111">
        <f>[20]Novembro!$K$15</f>
        <v>0</v>
      </c>
      <c r="M23" s="111">
        <f>[20]Novembro!$K$16</f>
        <v>0</v>
      </c>
      <c r="N23" s="111">
        <f>[20]Novembro!$K$17</f>
        <v>0</v>
      </c>
      <c r="O23" s="111">
        <f>[20]Novembro!$K$18</f>
        <v>4</v>
      </c>
      <c r="P23" s="111">
        <f>[20]Novembro!$K$19</f>
        <v>0.2</v>
      </c>
      <c r="Q23" s="111">
        <f>[20]Novembro!$K$20</f>
        <v>0</v>
      </c>
      <c r="R23" s="111">
        <f>[20]Novembro!$K$21</f>
        <v>0</v>
      </c>
      <c r="S23" s="111">
        <f>[20]Novembro!$K$22</f>
        <v>0</v>
      </c>
      <c r="T23" s="111">
        <f>[20]Novembro!$K$23</f>
        <v>18.799999999999997</v>
      </c>
      <c r="U23" s="111">
        <f>[20]Novembro!$K$24</f>
        <v>0</v>
      </c>
      <c r="V23" s="111">
        <f>[20]Novembro!$K$25</f>
        <v>0</v>
      </c>
      <c r="W23" s="111">
        <f>[20]Novembro!$K$26</f>
        <v>1</v>
      </c>
      <c r="X23" s="111">
        <f>[20]Novembro!$K$27</f>
        <v>68.2</v>
      </c>
      <c r="Y23" s="111">
        <f>[20]Novembro!$K$28</f>
        <v>2.4000000000000004</v>
      </c>
      <c r="Z23" s="111">
        <f>[20]Novembro!$K$29</f>
        <v>0.2</v>
      </c>
      <c r="AA23" s="111">
        <f>[20]Novembro!$K$30</f>
        <v>4.5999999999999996</v>
      </c>
      <c r="AB23" s="111">
        <f>[20]Novembro!$K$31</f>
        <v>9.8000000000000007</v>
      </c>
      <c r="AC23" s="111">
        <f>[20]Novembro!$K$32</f>
        <v>28.8</v>
      </c>
      <c r="AD23" s="111">
        <f>[20]Novembro!$K$33</f>
        <v>0</v>
      </c>
      <c r="AE23" s="111">
        <f>[20]Novembro!$K$34</f>
        <v>7.8</v>
      </c>
      <c r="AF23" s="116">
        <f t="shared" si="6"/>
        <v>172.20000000000002</v>
      </c>
      <c r="AG23" s="118">
        <f t="shared" si="7"/>
        <v>68.2</v>
      </c>
      <c r="AH23" s="56">
        <f t="shared" si="3"/>
        <v>14</v>
      </c>
      <c r="AI23" s="12" t="s">
        <v>35</v>
      </c>
    </row>
    <row r="24" spans="1:43" x14ac:dyDescent="0.2">
      <c r="A24" s="48" t="s">
        <v>150</v>
      </c>
      <c r="B24" s="111">
        <f>[21]Novembro!$K$5</f>
        <v>24.799999999999997</v>
      </c>
      <c r="C24" s="111">
        <f>[21]Novembro!$K$6</f>
        <v>0</v>
      </c>
      <c r="D24" s="111">
        <f>[21]Novembro!$K$7</f>
        <v>3.6000000000000005</v>
      </c>
      <c r="E24" s="111">
        <f>[21]Novembro!$K$8</f>
        <v>0</v>
      </c>
      <c r="F24" s="111">
        <f>[21]Novembro!$K$9</f>
        <v>0</v>
      </c>
      <c r="G24" s="111">
        <f>[21]Novembro!$K$10</f>
        <v>0</v>
      </c>
      <c r="H24" s="111">
        <f>[21]Novembro!$K$11</f>
        <v>0</v>
      </c>
      <c r="I24" s="111">
        <f>[21]Novembro!$K$12</f>
        <v>23.2</v>
      </c>
      <c r="J24" s="111">
        <f>[21]Novembro!$K$13</f>
        <v>1</v>
      </c>
      <c r="K24" s="111">
        <f>[21]Novembro!$K$14</f>
        <v>10.6</v>
      </c>
      <c r="L24" s="111">
        <f>[21]Novembro!$K$15</f>
        <v>0</v>
      </c>
      <c r="M24" s="111">
        <f>[21]Novembro!$K$16</f>
        <v>0</v>
      </c>
      <c r="N24" s="111">
        <f>[21]Novembro!$K$17</f>
        <v>0</v>
      </c>
      <c r="O24" s="111">
        <f>[21]Novembro!$K$18</f>
        <v>0</v>
      </c>
      <c r="P24" s="111">
        <f>[21]Novembro!$K$19</f>
        <v>0</v>
      </c>
      <c r="Q24" s="111">
        <f>[21]Novembro!$K$20</f>
        <v>0</v>
      </c>
      <c r="R24" s="111">
        <f>[21]Novembro!$K$21</f>
        <v>0</v>
      </c>
      <c r="S24" s="111">
        <f>[21]Novembro!$K$22</f>
        <v>0</v>
      </c>
      <c r="T24" s="111">
        <f>[21]Novembro!$K$23</f>
        <v>12.6</v>
      </c>
      <c r="U24" s="111">
        <f>[21]Novembro!$K$24</f>
        <v>0</v>
      </c>
      <c r="V24" s="111">
        <f>[21]Novembro!$K$25</f>
        <v>0</v>
      </c>
      <c r="W24" s="111">
        <f>[21]Novembro!$K$26</f>
        <v>0</v>
      </c>
      <c r="X24" s="111">
        <f>[21]Novembro!$K$27</f>
        <v>13.999999999999998</v>
      </c>
      <c r="Y24" s="111">
        <f>[21]Novembro!$K$28</f>
        <v>2</v>
      </c>
      <c r="Z24" s="111">
        <f>[21]Novembro!$K$29</f>
        <v>12.799999999999997</v>
      </c>
      <c r="AA24" s="111">
        <f>[21]Novembro!$K$30</f>
        <v>21.4</v>
      </c>
      <c r="AB24" s="111">
        <f>[21]Novembro!$K$31</f>
        <v>22.599999999999998</v>
      </c>
      <c r="AC24" s="111">
        <f>[21]Novembro!$K$32</f>
        <v>17.2</v>
      </c>
      <c r="AD24" s="111">
        <f>[21]Novembro!$K$33</f>
        <v>34.92</v>
      </c>
      <c r="AE24" s="111">
        <f>[21]Novembro!$K$34</f>
        <v>7.2</v>
      </c>
      <c r="AF24" s="116">
        <f t="shared" si="6"/>
        <v>207.91999999999996</v>
      </c>
      <c r="AG24" s="118">
        <f t="shared" si="7"/>
        <v>34.92</v>
      </c>
      <c r="AH24" s="56">
        <f t="shared" si="3"/>
        <v>16</v>
      </c>
    </row>
    <row r="25" spans="1:43" x14ac:dyDescent="0.2">
      <c r="A25" s="48" t="s">
        <v>8</v>
      </c>
      <c r="B25" s="111">
        <f>[22]Novembro!$K$5</f>
        <v>29.199999999999996</v>
      </c>
      <c r="C25" s="111">
        <f>[22]Novembro!$K$6</f>
        <v>0.2</v>
      </c>
      <c r="D25" s="111">
        <f>[22]Novembro!$K$7</f>
        <v>1.2</v>
      </c>
      <c r="E25" s="111">
        <f>[22]Novembro!$K$8</f>
        <v>0</v>
      </c>
      <c r="F25" s="111">
        <f>[22]Novembro!$K$9</f>
        <v>0</v>
      </c>
      <c r="G25" s="111">
        <f>[22]Novembro!$K$10</f>
        <v>0</v>
      </c>
      <c r="H25" s="111">
        <f>[22]Novembro!$K$11</f>
        <v>0</v>
      </c>
      <c r="I25" s="111">
        <f>[22]Novembro!$K$12</f>
        <v>0</v>
      </c>
      <c r="J25" s="111">
        <f>[22]Novembro!$K$13</f>
        <v>4.8</v>
      </c>
      <c r="K25" s="111">
        <f>[22]Novembro!$K$14</f>
        <v>3</v>
      </c>
      <c r="L25" s="111">
        <f>[22]Novembro!$K$15</f>
        <v>0.2</v>
      </c>
      <c r="M25" s="111">
        <f>[22]Novembro!$K$16</f>
        <v>0</v>
      </c>
      <c r="N25" s="111">
        <f>[22]Novembro!$K$17</f>
        <v>0</v>
      </c>
      <c r="O25" s="111">
        <f>[22]Novembro!$K$18</f>
        <v>2.4000000000000004</v>
      </c>
      <c r="P25" s="111">
        <f>[22]Novembro!$K$19</f>
        <v>0</v>
      </c>
      <c r="Q25" s="111">
        <f>[22]Novembro!$K$20</f>
        <v>0</v>
      </c>
      <c r="R25" s="111">
        <f>[22]Novembro!$K$21</f>
        <v>0</v>
      </c>
      <c r="S25" s="111">
        <f>[22]Novembro!$K$22</f>
        <v>0</v>
      </c>
      <c r="T25" s="111">
        <f>[22]Novembro!$K$23</f>
        <v>4</v>
      </c>
      <c r="U25" s="111">
        <f>[22]Novembro!$K$24</f>
        <v>0</v>
      </c>
      <c r="V25" s="111">
        <f>[22]Novembro!$K$25</f>
        <v>1.6</v>
      </c>
      <c r="W25" s="111">
        <f>[22]Novembro!$K$26</f>
        <v>0</v>
      </c>
      <c r="X25" s="111">
        <f>[22]Novembro!$K$27</f>
        <v>46</v>
      </c>
      <c r="Y25" s="111">
        <f>[22]Novembro!$K$28</f>
        <v>10</v>
      </c>
      <c r="Z25" s="111">
        <f>[22]Novembro!$K$29</f>
        <v>0.60000000000000009</v>
      </c>
      <c r="AA25" s="111">
        <f>[22]Novembro!$K$30</f>
        <v>5.4</v>
      </c>
      <c r="AB25" s="111">
        <f>[22]Novembro!$K$31</f>
        <v>22.599999999999998</v>
      </c>
      <c r="AC25" s="111">
        <f>[22]Novembro!$K$32</f>
        <v>17.2</v>
      </c>
      <c r="AD25" s="111">
        <f>[22]Novembro!$K$33</f>
        <v>0</v>
      </c>
      <c r="AE25" s="111">
        <f>[22]Novembro!$K$34</f>
        <v>3.8</v>
      </c>
      <c r="AF25" s="116">
        <f t="shared" si="6"/>
        <v>152.19999999999999</v>
      </c>
      <c r="AG25" s="118">
        <f t="shared" si="7"/>
        <v>46</v>
      </c>
      <c r="AH25" s="56">
        <f t="shared" si="3"/>
        <v>14</v>
      </c>
    </row>
    <row r="26" spans="1:43" x14ac:dyDescent="0.2">
      <c r="A26" s="48" t="s">
        <v>9</v>
      </c>
      <c r="B26" s="111">
        <f>[23]Novembro!$K$5</f>
        <v>2</v>
      </c>
      <c r="C26" s="111">
        <f>[23]Novembro!$K$6</f>
        <v>0</v>
      </c>
      <c r="D26" s="111">
        <f>[23]Novembro!$K$7</f>
        <v>1.2</v>
      </c>
      <c r="E26" s="111">
        <f>[23]Novembro!$K$8</f>
        <v>0</v>
      </c>
      <c r="F26" s="111">
        <f>[23]Novembro!$K$9</f>
        <v>0</v>
      </c>
      <c r="G26" s="111">
        <f>[23]Novembro!$K$10</f>
        <v>0</v>
      </c>
      <c r="H26" s="111">
        <f>[23]Novembro!$K$11</f>
        <v>0</v>
      </c>
      <c r="I26" s="111">
        <f>[23]Novembro!$K$12</f>
        <v>0</v>
      </c>
      <c r="J26" s="111">
        <f>[23]Novembro!$K$13</f>
        <v>8.3999999999999986</v>
      </c>
      <c r="K26" s="111">
        <f>[23]Novembro!$K$14</f>
        <v>0</v>
      </c>
      <c r="L26" s="111">
        <f>[23]Novembro!$K$15</f>
        <v>0.2</v>
      </c>
      <c r="M26" s="111">
        <f>[23]Novembro!$K$16</f>
        <v>0</v>
      </c>
      <c r="N26" s="111">
        <f>[23]Novembro!$K$17</f>
        <v>0</v>
      </c>
      <c r="O26" s="111">
        <f>[23]Novembro!$K$18</f>
        <v>9</v>
      </c>
      <c r="P26" s="111">
        <f>[23]Novembro!$K$19</f>
        <v>0</v>
      </c>
      <c r="Q26" s="111">
        <f>[23]Novembro!$K$20</f>
        <v>0</v>
      </c>
      <c r="R26" s="111">
        <f>[23]Novembro!$K$21</f>
        <v>0</v>
      </c>
      <c r="S26" s="111">
        <f>[23]Novembro!$K$22</f>
        <v>0</v>
      </c>
      <c r="T26" s="111">
        <f>[23]Novembro!$K$23</f>
        <v>3.0000000000000004</v>
      </c>
      <c r="U26" s="111">
        <f>[23]Novembro!$K$24</f>
        <v>0</v>
      </c>
      <c r="V26" s="111">
        <f>[23]Novembro!$K$25</f>
        <v>0</v>
      </c>
      <c r="W26" s="111">
        <f>[23]Novembro!$K$26</f>
        <v>4.2</v>
      </c>
      <c r="X26" s="111">
        <f>[23]Novembro!$K$27</f>
        <v>42.400000000000006</v>
      </c>
      <c r="Y26" s="111">
        <f>[23]Novembro!$K$28</f>
        <v>8.6</v>
      </c>
      <c r="Z26" s="111">
        <f>[23]Novembro!$K$29</f>
        <v>8.0000000000000018</v>
      </c>
      <c r="AA26" s="111">
        <f>[23]Novembro!$K$30</f>
        <v>2.4</v>
      </c>
      <c r="AB26" s="111">
        <f>[23]Novembro!$K$31</f>
        <v>0</v>
      </c>
      <c r="AC26" s="111">
        <f>[23]Novembro!$K$32</f>
        <v>8.4</v>
      </c>
      <c r="AD26" s="111">
        <f>[23]Novembro!$K$33</f>
        <v>0.60000000000000009</v>
      </c>
      <c r="AE26" s="111">
        <f>[23]Novembro!$K$34</f>
        <v>9.5999999999999979</v>
      </c>
      <c r="AF26" s="116">
        <f t="shared" si="6"/>
        <v>108</v>
      </c>
      <c r="AG26" s="118">
        <f t="shared" si="7"/>
        <v>42.400000000000006</v>
      </c>
      <c r="AH26" s="56">
        <f t="shared" si="3"/>
        <v>16</v>
      </c>
    </row>
    <row r="27" spans="1:43" x14ac:dyDescent="0.2">
      <c r="A27" s="48" t="s">
        <v>32</v>
      </c>
      <c r="B27" s="111">
        <f>[24]Novembro!$K$5</f>
        <v>3.5999999999999996</v>
      </c>
      <c r="C27" s="111">
        <f>[24]Novembro!$K$6</f>
        <v>0</v>
      </c>
      <c r="D27" s="111">
        <f>[24]Novembro!$K$7</f>
        <v>0.2</v>
      </c>
      <c r="E27" s="111">
        <f>[24]Novembro!$K$8</f>
        <v>0</v>
      </c>
      <c r="F27" s="111">
        <f>[24]Novembro!$K$9</f>
        <v>0</v>
      </c>
      <c r="G27" s="111">
        <f>[24]Novembro!$K$10</f>
        <v>0</v>
      </c>
      <c r="H27" s="111">
        <f>[24]Novembro!$K$11</f>
        <v>0</v>
      </c>
      <c r="I27" s="111">
        <f>[24]Novembro!$K$12</f>
        <v>0</v>
      </c>
      <c r="J27" s="111">
        <f>[24]Novembro!$K$13</f>
        <v>0.2</v>
      </c>
      <c r="K27" s="111">
        <f>[24]Novembro!$K$14</f>
        <v>1.2</v>
      </c>
      <c r="L27" s="111">
        <f>[24]Novembro!$K$15</f>
        <v>0</v>
      </c>
      <c r="M27" s="111">
        <f>[24]Novembro!$K$16</f>
        <v>0</v>
      </c>
      <c r="N27" s="111">
        <f>[24]Novembro!$K$17</f>
        <v>1.8</v>
      </c>
      <c r="O27" s="111">
        <f>[24]Novembro!$K$18</f>
        <v>0.4</v>
      </c>
      <c r="P27" s="111">
        <f>[24]Novembro!$K$19</f>
        <v>0</v>
      </c>
      <c r="Q27" s="111">
        <f>[24]Novembro!$K$20</f>
        <v>0</v>
      </c>
      <c r="R27" s="111">
        <f>[24]Novembro!$K$21</f>
        <v>0</v>
      </c>
      <c r="S27" s="111">
        <f>[24]Novembro!$K$22</f>
        <v>0</v>
      </c>
      <c r="T27" s="111">
        <f>[24]Novembro!$K$23</f>
        <v>0.2</v>
      </c>
      <c r="U27" s="111">
        <f>[24]Novembro!$K$24</f>
        <v>0</v>
      </c>
      <c r="V27" s="111">
        <f>[24]Novembro!$K$25</f>
        <v>0</v>
      </c>
      <c r="W27" s="111">
        <f>[24]Novembro!$K$26</f>
        <v>0</v>
      </c>
      <c r="X27" s="111">
        <f>[24]Novembro!$K$27</f>
        <v>3</v>
      </c>
      <c r="Y27" s="111">
        <f>[24]Novembro!$K$28</f>
        <v>11.2</v>
      </c>
      <c r="Z27" s="111">
        <f>[24]Novembro!$K$29</f>
        <v>0</v>
      </c>
      <c r="AA27" s="111">
        <f>[24]Novembro!$K$30</f>
        <v>18.399999999999995</v>
      </c>
      <c r="AB27" s="111">
        <f>[24]Novembro!$K$31</f>
        <v>9.6</v>
      </c>
      <c r="AC27" s="111">
        <f>[24]Novembro!$K$32</f>
        <v>0.4</v>
      </c>
      <c r="AD27" s="111">
        <f>[24]Novembro!$K$33</f>
        <v>0</v>
      </c>
      <c r="AE27" s="111">
        <f>[24]Novembro!$K$34</f>
        <v>0.2</v>
      </c>
      <c r="AF27" s="116">
        <f t="shared" si="6"/>
        <v>50.4</v>
      </c>
      <c r="AG27" s="118">
        <f t="shared" si="7"/>
        <v>18.399999999999995</v>
      </c>
      <c r="AH27" s="56">
        <f t="shared" si="3"/>
        <v>17</v>
      </c>
    </row>
    <row r="28" spans="1:43" x14ac:dyDescent="0.2">
      <c r="A28" s="48" t="s">
        <v>10</v>
      </c>
      <c r="B28" s="111">
        <f>[25]Novembro!$K$5</f>
        <v>12.6</v>
      </c>
      <c r="C28" s="111">
        <f>[25]Novembro!$K$6</f>
        <v>0</v>
      </c>
      <c r="D28" s="111">
        <f>[25]Novembro!$K$7</f>
        <v>0.4</v>
      </c>
      <c r="E28" s="111">
        <f>[25]Novembro!$K$8</f>
        <v>0</v>
      </c>
      <c r="F28" s="111">
        <f>[25]Novembro!$K$9</f>
        <v>0</v>
      </c>
      <c r="G28" s="111">
        <f>[25]Novembro!$K$10</f>
        <v>0</v>
      </c>
      <c r="H28" s="111">
        <f>[25]Novembro!$K$11</f>
        <v>0</v>
      </c>
      <c r="I28" s="111">
        <f>[25]Novembro!$K$12</f>
        <v>0</v>
      </c>
      <c r="J28" s="111">
        <f>[25]Novembro!$K$13</f>
        <v>0</v>
      </c>
      <c r="K28" s="111">
        <f>[25]Novembro!$K$14</f>
        <v>0</v>
      </c>
      <c r="L28" s="111">
        <f>[25]Novembro!$K$15</f>
        <v>0</v>
      </c>
      <c r="M28" s="111">
        <f>[25]Novembro!$K$16</f>
        <v>0</v>
      </c>
      <c r="N28" s="111">
        <f>[25]Novembro!$K$17</f>
        <v>2</v>
      </c>
      <c r="O28" s="111">
        <f>[25]Novembro!$K$18</f>
        <v>3.6</v>
      </c>
      <c r="P28" s="111">
        <f>[25]Novembro!$K$19</f>
        <v>0</v>
      </c>
      <c r="Q28" s="111">
        <f>[25]Novembro!$K$20</f>
        <v>0</v>
      </c>
      <c r="R28" s="111">
        <f>[25]Novembro!$K$21</f>
        <v>0</v>
      </c>
      <c r="S28" s="111">
        <f>[25]Novembro!$K$22</f>
        <v>0</v>
      </c>
      <c r="T28" s="111">
        <f>[25]Novembro!$K$23</f>
        <v>0.4</v>
      </c>
      <c r="U28" s="111">
        <f>[25]Novembro!$K$24</f>
        <v>0</v>
      </c>
      <c r="V28" s="111">
        <f>[25]Novembro!$K$25</f>
        <v>0</v>
      </c>
      <c r="W28" s="111">
        <f>[25]Novembro!$K$26</f>
        <v>0</v>
      </c>
      <c r="X28" s="111">
        <f>[25]Novembro!$K$27</f>
        <v>0.60000000000000009</v>
      </c>
      <c r="Y28" s="111">
        <f>[25]Novembro!$K$28</f>
        <v>9</v>
      </c>
      <c r="Z28" s="111">
        <f>[25]Novembro!$K$29</f>
        <v>6.0000000000000009</v>
      </c>
      <c r="AA28" s="111">
        <f>[25]Novembro!$K$30</f>
        <v>14.8</v>
      </c>
      <c r="AB28" s="111">
        <f>[25]Novembro!$K$31</f>
        <v>4</v>
      </c>
      <c r="AC28" s="111">
        <f>[25]Novembro!$K$32</f>
        <v>3.2000000000000006</v>
      </c>
      <c r="AD28" s="111">
        <f>[25]Novembro!$K$33</f>
        <v>0</v>
      </c>
      <c r="AE28" s="111">
        <f>[25]Novembro!$K$34</f>
        <v>7.6</v>
      </c>
      <c r="AF28" s="116">
        <f t="shared" si="6"/>
        <v>64.2</v>
      </c>
      <c r="AG28" s="118">
        <f t="shared" si="7"/>
        <v>14.8</v>
      </c>
      <c r="AH28" s="56">
        <f t="shared" si="3"/>
        <v>18</v>
      </c>
    </row>
    <row r="29" spans="1:43" x14ac:dyDescent="0.2">
      <c r="A29" s="48" t="s">
        <v>151</v>
      </c>
      <c r="B29" s="111">
        <f>[26]Novembro!$K$5</f>
        <v>0</v>
      </c>
      <c r="C29" s="111">
        <f>[26]Novembro!$K$6</f>
        <v>0</v>
      </c>
      <c r="D29" s="111">
        <f>[26]Novembro!$K$7</f>
        <v>1</v>
      </c>
      <c r="E29" s="111">
        <f>[26]Novembro!$K$8</f>
        <v>0</v>
      </c>
      <c r="F29" s="111">
        <f>[26]Novembro!$K$9</f>
        <v>0</v>
      </c>
      <c r="G29" s="111">
        <f>[26]Novembro!$K$10</f>
        <v>0</v>
      </c>
      <c r="H29" s="111">
        <f>[26]Novembro!$K$11</f>
        <v>0</v>
      </c>
      <c r="I29" s="111">
        <f>[26]Novembro!$K$12</f>
        <v>3.0000000000000004</v>
      </c>
      <c r="J29" s="111">
        <f>[26]Novembro!$K$13</f>
        <v>1.6</v>
      </c>
      <c r="K29" s="111">
        <f>[26]Novembro!$K$14</f>
        <v>0</v>
      </c>
      <c r="L29" s="111">
        <f>[26]Novembro!$K$15</f>
        <v>0</v>
      </c>
      <c r="M29" s="111">
        <f>[26]Novembro!$K$16</f>
        <v>0</v>
      </c>
      <c r="N29" s="111">
        <f>[26]Novembro!$K$17</f>
        <v>9.4</v>
      </c>
      <c r="O29" s="111">
        <f>[26]Novembro!$K$18</f>
        <v>8.6</v>
      </c>
      <c r="P29" s="111">
        <f>[26]Novembro!$K$19</f>
        <v>0</v>
      </c>
      <c r="Q29" s="111">
        <f>[26]Novembro!$K$20</f>
        <v>0</v>
      </c>
      <c r="R29" s="111">
        <f>[26]Novembro!$K$21</f>
        <v>0</v>
      </c>
      <c r="S29" s="111">
        <f>[26]Novembro!$K$22</f>
        <v>0</v>
      </c>
      <c r="T29" s="111">
        <f>[26]Novembro!$K$23</f>
        <v>10.6</v>
      </c>
      <c r="U29" s="111">
        <f>[26]Novembro!$K$24</f>
        <v>0</v>
      </c>
      <c r="V29" s="111">
        <f>[26]Novembro!$K$25</f>
        <v>0</v>
      </c>
      <c r="W29" s="111">
        <f>[26]Novembro!$K$26</f>
        <v>0</v>
      </c>
      <c r="X29" s="111">
        <f>[26]Novembro!$K$27</f>
        <v>10.199999999999998</v>
      </c>
      <c r="Y29" s="111">
        <f>[26]Novembro!$K$28</f>
        <v>11.4</v>
      </c>
      <c r="Z29" s="111">
        <f>[26]Novembro!$K$29</f>
        <v>2.8000000000000003</v>
      </c>
      <c r="AA29" s="111">
        <f>[26]Novembro!$K$30</f>
        <v>5.6</v>
      </c>
      <c r="AB29" s="111">
        <f>[26]Novembro!$K$31</f>
        <v>0.4</v>
      </c>
      <c r="AC29" s="111">
        <f>[26]Novembro!$K$32</f>
        <v>19.399999999999999</v>
      </c>
      <c r="AD29" s="111">
        <f>[26]Novembro!$K$33</f>
        <v>0</v>
      </c>
      <c r="AE29" s="111">
        <f>[26]Novembro!$K$34</f>
        <v>60.600000000000009</v>
      </c>
      <c r="AF29" s="116">
        <f t="shared" si="6"/>
        <v>144.60000000000002</v>
      </c>
      <c r="AG29" s="118">
        <f t="shared" si="7"/>
        <v>60.600000000000009</v>
      </c>
      <c r="AH29" s="56">
        <f t="shared" si="3"/>
        <v>17</v>
      </c>
      <c r="AI29" s="12" t="s">
        <v>35</v>
      </c>
    </row>
    <row r="30" spans="1:43" x14ac:dyDescent="0.2">
      <c r="A30" s="48" t="s">
        <v>11</v>
      </c>
      <c r="B30" s="111">
        <f>[27]Novembro!$K$5</f>
        <v>10.6</v>
      </c>
      <c r="C30" s="111">
        <f>[27]Novembro!$K$6</f>
        <v>0</v>
      </c>
      <c r="D30" s="111">
        <f>[27]Novembro!$K$7</f>
        <v>2.4000000000000004</v>
      </c>
      <c r="E30" s="111">
        <f>[27]Novembro!$K$8</f>
        <v>0</v>
      </c>
      <c r="F30" s="111">
        <f>[27]Novembro!$K$9</f>
        <v>0</v>
      </c>
      <c r="G30" s="111">
        <f>[27]Novembro!$K$10</f>
        <v>0</v>
      </c>
      <c r="H30" s="111">
        <f>[27]Novembro!$K$11</f>
        <v>0</v>
      </c>
      <c r="I30" s="111">
        <f>[27]Novembro!$K$12</f>
        <v>0</v>
      </c>
      <c r="J30" s="111">
        <f>[27]Novembro!$K$13</f>
        <v>10.8</v>
      </c>
      <c r="K30" s="111">
        <f>[27]Novembro!$K$14</f>
        <v>3</v>
      </c>
      <c r="L30" s="111">
        <f>[27]Novembro!$K$15</f>
        <v>0.2</v>
      </c>
      <c r="M30" s="111">
        <f>[27]Novembro!$K$16</f>
        <v>0</v>
      </c>
      <c r="N30" s="111">
        <f>[27]Novembro!$K$17</f>
        <v>0</v>
      </c>
      <c r="O30" s="111">
        <f>[27]Novembro!$K$18</f>
        <v>0</v>
      </c>
      <c r="P30" s="111">
        <f>[27]Novembro!$K$19</f>
        <v>0</v>
      </c>
      <c r="Q30" s="111">
        <f>[27]Novembro!$K$20</f>
        <v>0</v>
      </c>
      <c r="R30" s="111">
        <f>[27]Novembro!$K$21</f>
        <v>0</v>
      </c>
      <c r="S30" s="111">
        <f>[27]Novembro!$K$22</f>
        <v>0</v>
      </c>
      <c r="T30" s="111">
        <f>[27]Novembro!$K$23</f>
        <v>6.4</v>
      </c>
      <c r="U30" s="111">
        <f>[27]Novembro!$K$24</f>
        <v>9.1999999999999993</v>
      </c>
      <c r="V30" s="111">
        <f>[27]Novembro!$K$25</f>
        <v>0.2</v>
      </c>
      <c r="W30" s="111">
        <f>[27]Novembro!$K$26</f>
        <v>0</v>
      </c>
      <c r="X30" s="111">
        <f>[27]Novembro!$K$27</f>
        <v>2.2000000000000002</v>
      </c>
      <c r="Y30" s="111">
        <f>[27]Novembro!$K$28</f>
        <v>16.399999999999999</v>
      </c>
      <c r="Z30" s="111">
        <f>[27]Novembro!$K$29</f>
        <v>7.4</v>
      </c>
      <c r="AA30" s="111">
        <f>[27]Novembro!$K$30</f>
        <v>9.4</v>
      </c>
      <c r="AB30" s="111">
        <f>[27]Novembro!$K$31</f>
        <v>0</v>
      </c>
      <c r="AC30" s="111">
        <f>[27]Novembro!$K$32</f>
        <v>3</v>
      </c>
      <c r="AD30" s="111">
        <f>[27]Novembro!$K$33</f>
        <v>0</v>
      </c>
      <c r="AE30" s="111">
        <f>[27]Novembro!$K$34</f>
        <v>0</v>
      </c>
      <c r="AF30" s="116">
        <f t="shared" si="6"/>
        <v>81.2</v>
      </c>
      <c r="AG30" s="118">
        <f t="shared" si="7"/>
        <v>16.399999999999999</v>
      </c>
      <c r="AH30" s="56">
        <f t="shared" si="3"/>
        <v>17</v>
      </c>
      <c r="AQ30" s="12" t="s">
        <v>35</v>
      </c>
    </row>
    <row r="31" spans="1:43" s="5" customFormat="1" x14ac:dyDescent="0.2">
      <c r="A31" s="48" t="s">
        <v>12</v>
      </c>
      <c r="B31" s="111">
        <f>[28]Novembro!$K$5</f>
        <v>34.800000000000004</v>
      </c>
      <c r="C31" s="111">
        <f>[28]Novembro!$K$6</f>
        <v>0</v>
      </c>
      <c r="D31" s="111">
        <f>[28]Novembro!$K$7</f>
        <v>0</v>
      </c>
      <c r="E31" s="111">
        <f>[28]Novembro!$K$8</f>
        <v>0</v>
      </c>
      <c r="F31" s="111">
        <f>[28]Novembro!$K$9</f>
        <v>0</v>
      </c>
      <c r="G31" s="111">
        <f>[28]Novembro!$K$10</f>
        <v>0</v>
      </c>
      <c r="H31" s="111">
        <f>[28]Novembro!$K$11</f>
        <v>0</v>
      </c>
      <c r="I31" s="111">
        <f>[28]Novembro!$K$12</f>
        <v>0</v>
      </c>
      <c r="J31" s="111">
        <f>[28]Novembro!$K$13</f>
        <v>0</v>
      </c>
      <c r="K31" s="111">
        <f>[28]Novembro!$K$14</f>
        <v>0</v>
      </c>
      <c r="L31" s="111">
        <f>[28]Novembro!$K$15</f>
        <v>0</v>
      </c>
      <c r="M31" s="111">
        <f>[28]Novembro!$K$16</f>
        <v>0</v>
      </c>
      <c r="N31" s="111">
        <f>[28]Novembro!$K$17</f>
        <v>0.2</v>
      </c>
      <c r="O31" s="111">
        <f>[28]Novembro!$K$18</f>
        <v>0</v>
      </c>
      <c r="P31" s="111">
        <f>[28]Novembro!$K$19</f>
        <v>0</v>
      </c>
      <c r="Q31" s="111">
        <f>[28]Novembro!$K$20</f>
        <v>0</v>
      </c>
      <c r="R31" s="111">
        <f>[28]Novembro!$K$21</f>
        <v>0</v>
      </c>
      <c r="S31" s="111">
        <f>[28]Novembro!$K$22</f>
        <v>0</v>
      </c>
      <c r="T31" s="111">
        <f>[28]Novembro!$K$23</f>
        <v>0</v>
      </c>
      <c r="U31" s="111">
        <f>[28]Novembro!$K$24</f>
        <v>10.6</v>
      </c>
      <c r="V31" s="111">
        <f>[28]Novembro!$K$25</f>
        <v>0</v>
      </c>
      <c r="W31" s="111">
        <f>[28]Novembro!$K$26</f>
        <v>0</v>
      </c>
      <c r="X31" s="111">
        <f>[28]Novembro!$K$27</f>
        <v>23.999999999999996</v>
      </c>
      <c r="Y31" s="111">
        <f>[28]Novembro!$K$28</f>
        <v>97.6</v>
      </c>
      <c r="Z31" s="111">
        <f>[28]Novembro!$K$29</f>
        <v>0.60000000000000009</v>
      </c>
      <c r="AA31" s="111">
        <f>[28]Novembro!$K$30</f>
        <v>15.2</v>
      </c>
      <c r="AB31" s="111">
        <f>[28]Novembro!$K$31</f>
        <v>0</v>
      </c>
      <c r="AC31" s="111">
        <f>[28]Novembro!$K$32</f>
        <v>3</v>
      </c>
      <c r="AD31" s="111">
        <f>[28]Novembro!$K$33</f>
        <v>0</v>
      </c>
      <c r="AE31" s="111">
        <f>[28]Novembro!$K$34</f>
        <v>0</v>
      </c>
      <c r="AF31" s="116">
        <f t="shared" si="6"/>
        <v>185.99999999999997</v>
      </c>
      <c r="AG31" s="118">
        <f t="shared" si="7"/>
        <v>97.6</v>
      </c>
      <c r="AH31" s="56">
        <f t="shared" si="3"/>
        <v>22</v>
      </c>
    </row>
    <row r="32" spans="1:43" x14ac:dyDescent="0.2">
      <c r="A32" s="48" t="s">
        <v>13</v>
      </c>
      <c r="B32" s="111">
        <f>[29]Novembro!$K$5</f>
        <v>0</v>
      </c>
      <c r="C32" s="111">
        <f>[29]Novembro!$K$6</f>
        <v>0</v>
      </c>
      <c r="D32" s="111">
        <f>[29]Novembro!$K$7</f>
        <v>0</v>
      </c>
      <c r="E32" s="111">
        <f>[29]Novembro!$K$8</f>
        <v>0</v>
      </c>
      <c r="F32" s="111">
        <f>[29]Novembro!$K$9</f>
        <v>0</v>
      </c>
      <c r="G32" s="111">
        <f>[29]Novembro!$K$10</f>
        <v>0</v>
      </c>
      <c r="H32" s="111">
        <f>[29]Novembro!$K$11</f>
        <v>0</v>
      </c>
      <c r="I32" s="111">
        <f>[29]Novembro!$K$12</f>
        <v>0</v>
      </c>
      <c r="J32" s="111">
        <f>[29]Novembro!$K$13</f>
        <v>0</v>
      </c>
      <c r="K32" s="111">
        <f>[29]Novembro!$K$14</f>
        <v>0</v>
      </c>
      <c r="L32" s="111">
        <f>[29]Novembro!$K$15</f>
        <v>0</v>
      </c>
      <c r="M32" s="111">
        <f>[29]Novembro!$K$16</f>
        <v>0</v>
      </c>
      <c r="N32" s="111">
        <f>[29]Novembro!$K$17</f>
        <v>0</v>
      </c>
      <c r="O32" s="111">
        <f>[29]Novembro!$K$18</f>
        <v>0</v>
      </c>
      <c r="P32" s="111">
        <f>[29]Novembro!$K$19</f>
        <v>0</v>
      </c>
      <c r="Q32" s="111">
        <f>[29]Novembro!$K$20</f>
        <v>0</v>
      </c>
      <c r="R32" s="111">
        <f>[29]Novembro!$K$21</f>
        <v>0</v>
      </c>
      <c r="S32" s="111">
        <f>[29]Novembro!$K$22</f>
        <v>0</v>
      </c>
      <c r="T32" s="111">
        <f>[29]Novembro!$K$23</f>
        <v>0</v>
      </c>
      <c r="U32" s="111">
        <f>[29]Novembro!$K$24</f>
        <v>8.7999999999999989</v>
      </c>
      <c r="V32" s="111">
        <f>[29]Novembro!$K$25</f>
        <v>0</v>
      </c>
      <c r="W32" s="111">
        <f>[29]Novembro!$K$26</f>
        <v>0</v>
      </c>
      <c r="X32" s="111">
        <f>[29]Novembro!$K$27</f>
        <v>0</v>
      </c>
      <c r="Y32" s="111">
        <f>[29]Novembro!$K$28</f>
        <v>8.9999999999999982</v>
      </c>
      <c r="Z32" s="111">
        <f>[29]Novembro!$K$29</f>
        <v>0.2</v>
      </c>
      <c r="AA32" s="111">
        <f>[29]Novembro!$K$30</f>
        <v>11.2</v>
      </c>
      <c r="AB32" s="111">
        <f>[29]Novembro!$K$31</f>
        <v>0</v>
      </c>
      <c r="AC32" s="111">
        <f>[29]Novembro!$K$32</f>
        <v>0</v>
      </c>
      <c r="AD32" s="111">
        <f>[29]Novembro!$K$33</f>
        <v>0</v>
      </c>
      <c r="AE32" s="111">
        <f>[29]Novembro!$K$34</f>
        <v>0</v>
      </c>
      <c r="AF32" s="116">
        <f t="shared" si="6"/>
        <v>29.199999999999996</v>
      </c>
      <c r="AG32" s="118">
        <f t="shared" si="7"/>
        <v>11.2</v>
      </c>
      <c r="AH32" s="56">
        <f t="shared" si="3"/>
        <v>26</v>
      </c>
    </row>
    <row r="33" spans="1:36" x14ac:dyDescent="0.2">
      <c r="A33" s="48" t="s">
        <v>152</v>
      </c>
      <c r="B33" s="111">
        <f>[30]Novembro!$K$5</f>
        <v>7.3999999999999995</v>
      </c>
      <c r="C33" s="111">
        <f>[30]Novembro!$K$6</f>
        <v>0</v>
      </c>
      <c r="D33" s="111">
        <f>[30]Novembro!$K$7</f>
        <v>0</v>
      </c>
      <c r="E33" s="111">
        <f>[30]Novembro!$K$8</f>
        <v>0</v>
      </c>
      <c r="F33" s="111">
        <f>[30]Novembro!$K$9</f>
        <v>0</v>
      </c>
      <c r="G33" s="111">
        <f>[30]Novembro!$K$10</f>
        <v>0</v>
      </c>
      <c r="H33" s="111">
        <f>[30]Novembro!$K$11</f>
        <v>0</v>
      </c>
      <c r="I33" s="111">
        <f>[30]Novembro!$K$12</f>
        <v>2.4000000000000004</v>
      </c>
      <c r="J33" s="111">
        <f>[30]Novembro!$K$13</f>
        <v>17.2</v>
      </c>
      <c r="K33" s="111">
        <f>[30]Novembro!$K$14</f>
        <v>0.4</v>
      </c>
      <c r="L33" s="111">
        <f>[30]Novembro!$K$15</f>
        <v>0</v>
      </c>
      <c r="M33" s="111">
        <f>[30]Novembro!$K$16</f>
        <v>0</v>
      </c>
      <c r="N33" s="111">
        <f>[30]Novembro!$K$17</f>
        <v>0</v>
      </c>
      <c r="O33" s="111">
        <f>[30]Novembro!$K$18</f>
        <v>21.4</v>
      </c>
      <c r="P33" s="111">
        <f>[30]Novembro!$K$19</f>
        <v>0</v>
      </c>
      <c r="Q33" s="111">
        <f>[30]Novembro!$K$20</f>
        <v>0</v>
      </c>
      <c r="R33" s="111">
        <f>[30]Novembro!$K$21</f>
        <v>0</v>
      </c>
      <c r="S33" s="111">
        <f>[30]Novembro!$K$22</f>
        <v>0</v>
      </c>
      <c r="T33" s="111">
        <f>[30]Novembro!$K$23</f>
        <v>0</v>
      </c>
      <c r="U33" s="111">
        <f>[30]Novembro!$K$24</f>
        <v>0</v>
      </c>
      <c r="V33" s="111">
        <f>[30]Novembro!$K$25</f>
        <v>0</v>
      </c>
      <c r="W33" s="111">
        <f>[30]Novembro!$K$26</f>
        <v>0</v>
      </c>
      <c r="X33" s="111">
        <f>[30]Novembro!$K$27</f>
        <v>42.199999999999996</v>
      </c>
      <c r="Y33" s="111">
        <f>[30]Novembro!$K$28</f>
        <v>5.2</v>
      </c>
      <c r="Z33" s="111">
        <f>[30]Novembro!$K$29</f>
        <v>25.6</v>
      </c>
      <c r="AA33" s="111">
        <f>[30]Novembro!$K$30</f>
        <v>38.999999999999993</v>
      </c>
      <c r="AB33" s="111">
        <f>[30]Novembro!$K$31</f>
        <v>2.2000000000000002</v>
      </c>
      <c r="AC33" s="111">
        <f>[30]Novembro!$K$32</f>
        <v>18.8</v>
      </c>
      <c r="AD33" s="111">
        <f>[30]Novembro!$K$33</f>
        <v>0</v>
      </c>
      <c r="AE33" s="111">
        <f>[30]Novembro!$K$34</f>
        <v>50.400000000000006</v>
      </c>
      <c r="AF33" s="116">
        <f t="shared" si="6"/>
        <v>232.20000000000002</v>
      </c>
      <c r="AG33" s="118">
        <f t="shared" si="7"/>
        <v>50.400000000000006</v>
      </c>
      <c r="AH33" s="56">
        <f t="shared" si="3"/>
        <v>18</v>
      </c>
    </row>
    <row r="34" spans="1:36" x14ac:dyDescent="0.2">
      <c r="A34" s="48" t="s">
        <v>123</v>
      </c>
      <c r="B34" s="111">
        <f>[31]Novembro!$K$5</f>
        <v>1.5999999999999999</v>
      </c>
      <c r="C34" s="111">
        <f>[31]Novembro!$K$6</f>
        <v>0</v>
      </c>
      <c r="D34" s="111">
        <f>[31]Novembro!$K$7</f>
        <v>0</v>
      </c>
      <c r="E34" s="111">
        <f>[31]Novembro!$K$8</f>
        <v>0</v>
      </c>
      <c r="F34" s="111">
        <f>[31]Novembro!$K$9</f>
        <v>0</v>
      </c>
      <c r="G34" s="111">
        <f>[31]Novembro!$K$10</f>
        <v>0</v>
      </c>
      <c r="H34" s="111">
        <f>[31]Novembro!$K$11</f>
        <v>0</v>
      </c>
      <c r="I34" s="111">
        <f>[31]Novembro!$K$12</f>
        <v>0</v>
      </c>
      <c r="J34" s="111">
        <f>[31]Novembro!$K$13</f>
        <v>28.2</v>
      </c>
      <c r="K34" s="111" t="str">
        <f>[31]Novembro!$K$14</f>
        <v>*</v>
      </c>
      <c r="L34" s="111">
        <f>[31]Novembro!$K$15</f>
        <v>0</v>
      </c>
      <c r="M34" s="111" t="str">
        <f>[31]Novembro!$K$16</f>
        <v>*</v>
      </c>
      <c r="N34" s="111" t="str">
        <f>[31]Novembro!$K$17</f>
        <v>*</v>
      </c>
      <c r="O34" s="111" t="str">
        <f>[31]Novembro!$K$18</f>
        <v>*</v>
      </c>
      <c r="P34" s="111" t="str">
        <f>[31]Novembro!$K$19</f>
        <v>*</v>
      </c>
      <c r="Q34" s="111" t="str">
        <f>[31]Novembro!$K$20</f>
        <v>*</v>
      </c>
      <c r="R34" s="111" t="str">
        <f>[31]Novembro!$K$21</f>
        <v>*</v>
      </c>
      <c r="S34" s="111" t="str">
        <f>[31]Novembro!$K$22</f>
        <v>*</v>
      </c>
      <c r="T34" s="111" t="str">
        <f>[31]Novembro!$K$23</f>
        <v>*</v>
      </c>
      <c r="U34" s="111" t="str">
        <f>[31]Novembro!$K$24</f>
        <v>*</v>
      </c>
      <c r="V34" s="111" t="str">
        <f>[31]Novembro!$K$25</f>
        <v>*</v>
      </c>
      <c r="W34" s="111" t="str">
        <f>[31]Novembro!$K$26</f>
        <v>*</v>
      </c>
      <c r="X34" s="111" t="str">
        <f>[31]Novembro!$K$27</f>
        <v>*</v>
      </c>
      <c r="Y34" s="111" t="str">
        <f>[31]Novembro!$K$28</f>
        <v>*</v>
      </c>
      <c r="Z34" s="111" t="str">
        <f>[31]Novembro!$K$29</f>
        <v>*</v>
      </c>
      <c r="AA34" s="111" t="str">
        <f>[31]Novembro!$K$30</f>
        <v>*</v>
      </c>
      <c r="AB34" s="111" t="str">
        <f>[31]Novembro!$K$31</f>
        <v>*</v>
      </c>
      <c r="AC34" s="111" t="str">
        <f>[31]Novembro!$K$32</f>
        <v>*</v>
      </c>
      <c r="AD34" s="111">
        <f>[31]Novembro!$K$33</f>
        <v>1.6</v>
      </c>
      <c r="AE34" s="111">
        <f>[31]Novembro!$K$34</f>
        <v>24.199999999999996</v>
      </c>
      <c r="AF34" s="116">
        <f t="shared" si="6"/>
        <v>55.599999999999994</v>
      </c>
      <c r="AG34" s="118">
        <f t="shared" si="7"/>
        <v>28.2</v>
      </c>
      <c r="AH34" s="56">
        <f t="shared" si="3"/>
        <v>8</v>
      </c>
    </row>
    <row r="35" spans="1:36" x14ac:dyDescent="0.2">
      <c r="A35" s="48" t="s">
        <v>14</v>
      </c>
      <c r="B35" s="111">
        <f>[32]Novembro!$K$5</f>
        <v>34.999999999999993</v>
      </c>
      <c r="C35" s="111">
        <f>[32]Novembro!$K$6</f>
        <v>0.2</v>
      </c>
      <c r="D35" s="111">
        <f>[32]Novembro!$K$7</f>
        <v>8.4</v>
      </c>
      <c r="E35" s="111">
        <f>[32]Novembro!$K$8</f>
        <v>0.2</v>
      </c>
      <c r="F35" s="111">
        <f>[32]Novembro!$K$9</f>
        <v>0</v>
      </c>
      <c r="G35" s="111">
        <f>[32]Novembro!$K$10</f>
        <v>0</v>
      </c>
      <c r="H35" s="111">
        <f>[32]Novembro!$K$11</f>
        <v>0</v>
      </c>
      <c r="I35" s="111">
        <f>[32]Novembro!$K$12</f>
        <v>0.4</v>
      </c>
      <c r="J35" s="111">
        <f>[32]Novembro!$K$13</f>
        <v>0</v>
      </c>
      <c r="K35" s="111">
        <f>[32]Novembro!$K$14</f>
        <v>0</v>
      </c>
      <c r="L35" s="111">
        <f>[32]Novembro!$K$15</f>
        <v>0</v>
      </c>
      <c r="M35" s="111">
        <f>[32]Novembro!$K$16</f>
        <v>0</v>
      </c>
      <c r="N35" s="111">
        <f>[32]Novembro!$K$17</f>
        <v>0</v>
      </c>
      <c r="O35" s="111">
        <f>[32]Novembro!$K$18</f>
        <v>0</v>
      </c>
      <c r="P35" s="111">
        <f>[32]Novembro!$K$19</f>
        <v>0</v>
      </c>
      <c r="Q35" s="111">
        <f>[32]Novembro!$K$20</f>
        <v>0</v>
      </c>
      <c r="R35" s="111">
        <f>[32]Novembro!$K$21</f>
        <v>0</v>
      </c>
      <c r="S35" s="111">
        <f>[32]Novembro!$K$22</f>
        <v>0</v>
      </c>
      <c r="T35" s="111">
        <f>[32]Novembro!$K$23</f>
        <v>23.8</v>
      </c>
      <c r="U35" s="111">
        <f>[32]Novembro!$K$24</f>
        <v>3.8000000000000003</v>
      </c>
      <c r="V35" s="111">
        <f>[32]Novembro!$K$25</f>
        <v>0</v>
      </c>
      <c r="W35" s="111">
        <f>[32]Novembro!$K$26</f>
        <v>1</v>
      </c>
      <c r="X35" s="111">
        <f>[32]Novembro!$K$27</f>
        <v>4</v>
      </c>
      <c r="Y35" s="111">
        <f>[32]Novembro!$K$28</f>
        <v>12.4</v>
      </c>
      <c r="Z35" s="111">
        <f>[32]Novembro!$K$29</f>
        <v>1.4</v>
      </c>
      <c r="AA35" s="111">
        <f>[32]Novembro!$K$30</f>
        <v>0</v>
      </c>
      <c r="AB35" s="111">
        <f>[32]Novembro!$K$31</f>
        <v>0</v>
      </c>
      <c r="AC35" s="111">
        <f>[32]Novembro!$K$32</f>
        <v>0.2</v>
      </c>
      <c r="AD35" s="111">
        <f>[32]Novembro!$K$33</f>
        <v>4.4000000000000012</v>
      </c>
      <c r="AE35" s="111">
        <f>[32]Novembro!$K$34</f>
        <v>0</v>
      </c>
      <c r="AF35" s="116">
        <f t="shared" si="6"/>
        <v>95.200000000000017</v>
      </c>
      <c r="AG35" s="118">
        <f t="shared" si="7"/>
        <v>34.999999999999993</v>
      </c>
      <c r="AH35" s="56">
        <f t="shared" ref="AH35:AH47" si="8">COUNTIF(B35:AE35,"=0,0")</f>
        <v>17</v>
      </c>
    </row>
    <row r="36" spans="1:36" x14ac:dyDescent="0.2">
      <c r="A36" s="48" t="s">
        <v>153</v>
      </c>
      <c r="B36" s="111">
        <f>[33]Novembro!$K$5</f>
        <v>11.4</v>
      </c>
      <c r="C36" s="111">
        <f>[33]Novembro!$K$6</f>
        <v>0.60000000000000009</v>
      </c>
      <c r="D36" s="111">
        <f>[33]Novembro!$K$7</f>
        <v>0.2</v>
      </c>
      <c r="E36" s="111">
        <f>[33]Novembro!$K$8</f>
        <v>0</v>
      </c>
      <c r="F36" s="111">
        <f>[33]Novembro!$K$9</f>
        <v>0</v>
      </c>
      <c r="G36" s="111">
        <f>[33]Novembro!$K$10</f>
        <v>0</v>
      </c>
      <c r="H36" s="111">
        <f>[33]Novembro!$K$11</f>
        <v>0</v>
      </c>
      <c r="I36" s="111">
        <f>[33]Novembro!$K$12</f>
        <v>0</v>
      </c>
      <c r="J36" s="111">
        <f>[33]Novembro!$K$13</f>
        <v>0</v>
      </c>
      <c r="K36" s="111">
        <f>[33]Novembro!$K$14</f>
        <v>0</v>
      </c>
      <c r="L36" s="111">
        <f>[33]Novembro!$K$15</f>
        <v>0</v>
      </c>
      <c r="M36" s="111">
        <f>[33]Novembro!$K$16</f>
        <v>0</v>
      </c>
      <c r="N36" s="111">
        <f>[33]Novembro!$K$17</f>
        <v>0</v>
      </c>
      <c r="O36" s="111">
        <f>[33]Novembro!$K$18</f>
        <v>2.8000000000000003</v>
      </c>
      <c r="P36" s="111">
        <f>[33]Novembro!$K$19</f>
        <v>0</v>
      </c>
      <c r="Q36" s="111">
        <f>[33]Novembro!$K$20</f>
        <v>0</v>
      </c>
      <c r="R36" s="111">
        <f>[33]Novembro!$K$21</f>
        <v>0</v>
      </c>
      <c r="S36" s="111">
        <f>[33]Novembro!$K$22</f>
        <v>0</v>
      </c>
      <c r="T36" s="111">
        <f>[33]Novembro!$K$23</f>
        <v>0</v>
      </c>
      <c r="U36" s="111">
        <f>[33]Novembro!$K$24</f>
        <v>54.199999999999989</v>
      </c>
      <c r="V36" s="111">
        <f>[33]Novembro!$K$25</f>
        <v>0.2</v>
      </c>
      <c r="W36" s="111">
        <f>[33]Novembro!$K$26</f>
        <v>1.2</v>
      </c>
      <c r="X36" s="111">
        <f>[33]Novembro!$K$27</f>
        <v>13.799999999999999</v>
      </c>
      <c r="Y36" s="111">
        <f>[33]Novembro!$K$28</f>
        <v>20.6</v>
      </c>
      <c r="Z36" s="111">
        <f>[33]Novembro!$K$29</f>
        <v>54.4</v>
      </c>
      <c r="AA36" s="111">
        <f>[33]Novembro!$K$30</f>
        <v>8</v>
      </c>
      <c r="AB36" s="111">
        <f>[33]Novembro!$K$31</f>
        <v>0</v>
      </c>
      <c r="AC36" s="111">
        <f>[33]Novembro!$K$32</f>
        <v>1.4</v>
      </c>
      <c r="AD36" s="111">
        <f>[33]Novembro!$K$33</f>
        <v>6.2</v>
      </c>
      <c r="AE36" s="111">
        <f>[33]Novembro!$K$34</f>
        <v>1.7999999999999998</v>
      </c>
      <c r="AF36" s="116">
        <f t="shared" si="6"/>
        <v>176.8</v>
      </c>
      <c r="AG36" s="118">
        <f t="shared" si="7"/>
        <v>54.4</v>
      </c>
      <c r="AH36" s="56">
        <f t="shared" si="8"/>
        <v>16</v>
      </c>
    </row>
    <row r="37" spans="1:36" x14ac:dyDescent="0.2">
      <c r="A37" s="48" t="s">
        <v>15</v>
      </c>
      <c r="B37" s="111">
        <f>[34]Novembro!$K$5</f>
        <v>0</v>
      </c>
      <c r="C37" s="111">
        <f>[34]Novembro!$K$6</f>
        <v>0</v>
      </c>
      <c r="D37" s="111">
        <f>[34]Novembro!$K$7</f>
        <v>0.8</v>
      </c>
      <c r="E37" s="111">
        <f>[34]Novembro!$K$8</f>
        <v>0</v>
      </c>
      <c r="F37" s="111">
        <f>[34]Novembro!$K$9</f>
        <v>0</v>
      </c>
      <c r="G37" s="111">
        <f>[34]Novembro!$K$10</f>
        <v>0</v>
      </c>
      <c r="H37" s="111">
        <f>[34]Novembro!$K$11</f>
        <v>0</v>
      </c>
      <c r="I37" s="111">
        <f>[34]Novembro!$K$12</f>
        <v>0</v>
      </c>
      <c r="J37" s="111">
        <f>[34]Novembro!$K$13</f>
        <v>4.8</v>
      </c>
      <c r="K37" s="111">
        <f>[34]Novembro!$K$14</f>
        <v>0</v>
      </c>
      <c r="L37" s="111">
        <f>[34]Novembro!$K$15</f>
        <v>0</v>
      </c>
      <c r="M37" s="111">
        <f>[34]Novembro!$K$16</f>
        <v>0</v>
      </c>
      <c r="N37" s="111">
        <f>[34]Novembro!$K$17</f>
        <v>0.8</v>
      </c>
      <c r="O37" s="111">
        <f>[34]Novembro!$K$18</f>
        <v>1.4</v>
      </c>
      <c r="P37" s="111">
        <f>[34]Novembro!$K$19</f>
        <v>0</v>
      </c>
      <c r="Q37" s="111">
        <f>[34]Novembro!$K$20</f>
        <v>0</v>
      </c>
      <c r="R37" s="111">
        <f>[34]Novembro!$K$21</f>
        <v>0</v>
      </c>
      <c r="S37" s="111">
        <f>[34]Novembro!$K$22</f>
        <v>0</v>
      </c>
      <c r="T37" s="111">
        <f>[34]Novembro!$K$23</f>
        <v>1</v>
      </c>
      <c r="U37" s="111">
        <f>[34]Novembro!$K$24</f>
        <v>0</v>
      </c>
      <c r="V37" s="111">
        <f>[34]Novembro!$K$25</f>
        <v>0.60000000000000009</v>
      </c>
      <c r="W37" s="111">
        <f>[34]Novembro!$K$26</f>
        <v>0.4</v>
      </c>
      <c r="X37" s="111">
        <f>[34]Novembro!$K$27</f>
        <v>6.3999999999999995</v>
      </c>
      <c r="Y37" s="111">
        <f>[34]Novembro!$K$28</f>
        <v>4.1999999999999993</v>
      </c>
      <c r="Z37" s="111">
        <f>[34]Novembro!$K$29</f>
        <v>6.4</v>
      </c>
      <c r="AA37" s="111">
        <f>[34]Novembro!$K$30</f>
        <v>13.999999999999998</v>
      </c>
      <c r="AB37" s="111">
        <f>[34]Novembro!$K$31</f>
        <v>8.4</v>
      </c>
      <c r="AC37" s="111">
        <f>[34]Novembro!$K$32</f>
        <v>8.4</v>
      </c>
      <c r="AD37" s="111">
        <f>[34]Novembro!$K$33</f>
        <v>0.2</v>
      </c>
      <c r="AE37" s="111">
        <f>[34]Novembro!$K$34</f>
        <v>4.8</v>
      </c>
      <c r="AF37" s="116">
        <f t="shared" si="6"/>
        <v>62.599999999999994</v>
      </c>
      <c r="AG37" s="118">
        <f t="shared" si="7"/>
        <v>13.999999999999998</v>
      </c>
      <c r="AH37" s="56">
        <f t="shared" si="8"/>
        <v>15</v>
      </c>
      <c r="AI37" s="12" t="s">
        <v>35</v>
      </c>
    </row>
    <row r="38" spans="1:36" x14ac:dyDescent="0.2">
      <c r="A38" s="48" t="s">
        <v>16</v>
      </c>
      <c r="B38" s="111">
        <f>[35]Novembro!$K$5</f>
        <v>8.1999999999999993</v>
      </c>
      <c r="C38" s="111">
        <f>[35]Novembro!$K$6</f>
        <v>0.2</v>
      </c>
      <c r="D38" s="111">
        <f>[35]Novembro!$K$7</f>
        <v>0</v>
      </c>
      <c r="E38" s="111">
        <f>[35]Novembro!$K$8</f>
        <v>0</v>
      </c>
      <c r="F38" s="111">
        <f>[35]Novembro!$K$9</f>
        <v>0</v>
      </c>
      <c r="G38" s="111">
        <f>[35]Novembro!$K$10</f>
        <v>0</v>
      </c>
      <c r="H38" s="111">
        <f>[35]Novembro!$K$11</f>
        <v>0</v>
      </c>
      <c r="I38" s="111">
        <f>[35]Novembro!$K$12</f>
        <v>0</v>
      </c>
      <c r="J38" s="111">
        <f>[35]Novembro!$K$13</f>
        <v>0</v>
      </c>
      <c r="K38" s="111">
        <f>[35]Novembro!$K$14</f>
        <v>0.2</v>
      </c>
      <c r="L38" s="111">
        <f>[35]Novembro!$K$15</f>
        <v>0</v>
      </c>
      <c r="M38" s="111">
        <f>[35]Novembro!$K$16</f>
        <v>0</v>
      </c>
      <c r="N38" s="111">
        <f>[35]Novembro!$K$17</f>
        <v>1.4</v>
      </c>
      <c r="O38" s="111">
        <f>[35]Novembro!$K$18</f>
        <v>3.2</v>
      </c>
      <c r="P38" s="111">
        <f>[35]Novembro!$K$19</f>
        <v>0</v>
      </c>
      <c r="Q38" s="111">
        <f>[35]Novembro!$K$20</f>
        <v>0</v>
      </c>
      <c r="R38" s="111">
        <f>[35]Novembro!$K$21</f>
        <v>0</v>
      </c>
      <c r="S38" s="111">
        <f>[35]Novembro!$K$22</f>
        <v>3</v>
      </c>
      <c r="T38" s="111">
        <f>[35]Novembro!$K$23</f>
        <v>0</v>
      </c>
      <c r="U38" s="111">
        <f>[35]Novembro!$K$24</f>
        <v>0.8</v>
      </c>
      <c r="V38" s="111">
        <f>[35]Novembro!$K$25</f>
        <v>0</v>
      </c>
      <c r="W38" s="111">
        <f>[35]Novembro!$K$26</f>
        <v>0</v>
      </c>
      <c r="X38" s="111">
        <f>[35]Novembro!$K$27</f>
        <v>0.60000000000000009</v>
      </c>
      <c r="Y38" s="111">
        <f>[35]Novembro!$K$28</f>
        <v>55.600000000000009</v>
      </c>
      <c r="Z38" s="111">
        <f>[35]Novembro!$K$29</f>
        <v>5.4</v>
      </c>
      <c r="AA38" s="111">
        <f>[35]Novembro!$K$30</f>
        <v>16.600000000000001</v>
      </c>
      <c r="AB38" s="111">
        <f>[35]Novembro!$K$31</f>
        <v>0.2</v>
      </c>
      <c r="AC38" s="111">
        <f>[35]Novembro!$K$32</f>
        <v>0</v>
      </c>
      <c r="AD38" s="111">
        <f>[35]Novembro!$K$33</f>
        <v>0</v>
      </c>
      <c r="AE38" s="111">
        <f>[35]Novembro!$K$34</f>
        <v>0</v>
      </c>
      <c r="AF38" s="116">
        <f t="shared" si="6"/>
        <v>95.40000000000002</v>
      </c>
      <c r="AG38" s="118">
        <f t="shared" si="7"/>
        <v>55.600000000000009</v>
      </c>
      <c r="AH38" s="56">
        <f t="shared" si="8"/>
        <v>18</v>
      </c>
      <c r="AJ38" s="12" t="s">
        <v>35</v>
      </c>
    </row>
    <row r="39" spans="1:36" x14ac:dyDescent="0.2">
      <c r="A39" s="48" t="s">
        <v>154</v>
      </c>
      <c r="B39" s="111">
        <f>[36]Novembro!$K$5</f>
        <v>8.1999999999999993</v>
      </c>
      <c r="C39" s="111">
        <f>[36]Novembro!$K$6</f>
        <v>13</v>
      </c>
      <c r="D39" s="111">
        <f>[36]Novembro!$K$7</f>
        <v>0</v>
      </c>
      <c r="E39" s="111">
        <f>[36]Novembro!$K$8</f>
        <v>0</v>
      </c>
      <c r="F39" s="111">
        <f>[36]Novembro!$K$9</f>
        <v>0</v>
      </c>
      <c r="G39" s="111">
        <f>[36]Novembro!$K$10</f>
        <v>0</v>
      </c>
      <c r="H39" s="111">
        <f>[36]Novembro!$K$11</f>
        <v>0</v>
      </c>
      <c r="I39" s="111">
        <f>[36]Novembro!$K$12</f>
        <v>0</v>
      </c>
      <c r="J39" s="111">
        <f>[36]Novembro!$K$13</f>
        <v>1</v>
      </c>
      <c r="K39" s="111">
        <f>[36]Novembro!$K$14</f>
        <v>9.7999999999999989</v>
      </c>
      <c r="L39" s="111">
        <f>[36]Novembro!$K$15</f>
        <v>0</v>
      </c>
      <c r="M39" s="111">
        <f>[36]Novembro!$K$16</f>
        <v>0</v>
      </c>
      <c r="N39" s="111">
        <f>[36]Novembro!$K$17</f>
        <v>0</v>
      </c>
      <c r="O39" s="111">
        <f>[36]Novembro!$K$18</f>
        <v>18.399999999999999</v>
      </c>
      <c r="P39" s="111">
        <f>[36]Novembro!$K$19</f>
        <v>1.2</v>
      </c>
      <c r="Q39" s="111">
        <f>[36]Novembro!$K$20</f>
        <v>0</v>
      </c>
      <c r="R39" s="111">
        <f>[36]Novembro!$K$21</f>
        <v>0</v>
      </c>
      <c r="S39" s="111">
        <f>[36]Novembro!$K$22</f>
        <v>0</v>
      </c>
      <c r="T39" s="111">
        <f>[36]Novembro!$K$23</f>
        <v>31</v>
      </c>
      <c r="U39" s="111">
        <f>[36]Novembro!$K$24</f>
        <v>6.6</v>
      </c>
      <c r="V39" s="111">
        <f>[36]Novembro!$K$25</f>
        <v>2.2000000000000002</v>
      </c>
      <c r="W39" s="111">
        <f>[36]Novembro!$K$26</f>
        <v>0.2</v>
      </c>
      <c r="X39" s="111">
        <f>[36]Novembro!$K$27</f>
        <v>24.6</v>
      </c>
      <c r="Y39" s="111">
        <f>[36]Novembro!$K$28</f>
        <v>1.4000000000000001</v>
      </c>
      <c r="Z39" s="111">
        <f>[36]Novembro!$K$29</f>
        <v>4</v>
      </c>
      <c r="AA39" s="111">
        <f>[36]Novembro!$K$30</f>
        <v>12.399999999999999</v>
      </c>
      <c r="AB39" s="111">
        <f>[36]Novembro!$K$31</f>
        <v>5.6000000000000005</v>
      </c>
      <c r="AC39" s="111">
        <f>[36]Novembro!$K$32</f>
        <v>0</v>
      </c>
      <c r="AD39" s="111">
        <f>[36]Novembro!$K$33</f>
        <v>1.5999999999999999</v>
      </c>
      <c r="AE39" s="111">
        <f>[36]Novembro!$K$34</f>
        <v>13</v>
      </c>
      <c r="AF39" s="116">
        <f t="shared" si="6"/>
        <v>154.19999999999999</v>
      </c>
      <c r="AG39" s="118">
        <f t="shared" si="7"/>
        <v>31</v>
      </c>
      <c r="AH39" s="56">
        <f t="shared" si="8"/>
        <v>13</v>
      </c>
    </row>
    <row r="40" spans="1:36" x14ac:dyDescent="0.2">
      <c r="A40" s="48" t="s">
        <v>17</v>
      </c>
      <c r="B40" s="111">
        <f>[37]Novembro!$K$5</f>
        <v>3.2</v>
      </c>
      <c r="C40" s="111">
        <f>[37]Novembro!$K$6</f>
        <v>0</v>
      </c>
      <c r="D40" s="111">
        <f>[37]Novembro!$K$7</f>
        <v>0</v>
      </c>
      <c r="E40" s="111">
        <f>[37]Novembro!$K$8</f>
        <v>0</v>
      </c>
      <c r="F40" s="111">
        <f>[37]Novembro!$K$9</f>
        <v>0</v>
      </c>
      <c r="G40" s="111">
        <f>[37]Novembro!$K$10</f>
        <v>0</v>
      </c>
      <c r="H40" s="111">
        <f>[37]Novembro!$K$11</f>
        <v>0</v>
      </c>
      <c r="I40" s="111">
        <f>[37]Novembro!$K$12</f>
        <v>0</v>
      </c>
      <c r="J40" s="111">
        <f>[37]Novembro!$K$13</f>
        <v>3.2</v>
      </c>
      <c r="K40" s="111">
        <f>[37]Novembro!$K$14</f>
        <v>0.2</v>
      </c>
      <c r="L40" s="111">
        <f>[37]Novembro!$K$15</f>
        <v>0</v>
      </c>
      <c r="M40" s="111">
        <f>[37]Novembro!$K$16</f>
        <v>0</v>
      </c>
      <c r="N40" s="111">
        <f>[37]Novembro!$K$17</f>
        <v>0</v>
      </c>
      <c r="O40" s="111">
        <f>[37]Novembro!$K$18</f>
        <v>19.799999999999997</v>
      </c>
      <c r="P40" s="111">
        <f>[37]Novembro!$K$19</f>
        <v>0.2</v>
      </c>
      <c r="Q40" s="111">
        <f>[37]Novembro!$K$20</f>
        <v>0</v>
      </c>
      <c r="R40" s="111">
        <f>[37]Novembro!$K$21</f>
        <v>0</v>
      </c>
      <c r="S40" s="111">
        <f>[37]Novembro!$K$22</f>
        <v>0</v>
      </c>
      <c r="T40" s="111">
        <f>[37]Novembro!$K$23</f>
        <v>0.60000000000000009</v>
      </c>
      <c r="U40" s="111">
        <f>[37]Novembro!$K$24</f>
        <v>2</v>
      </c>
      <c r="V40" s="111">
        <f>[37]Novembro!$K$25</f>
        <v>0</v>
      </c>
      <c r="W40" s="111">
        <f>[37]Novembro!$K$26</f>
        <v>0</v>
      </c>
      <c r="X40" s="111">
        <f>[37]Novembro!$K$27</f>
        <v>6.4</v>
      </c>
      <c r="Y40" s="111">
        <f>[37]Novembro!$K$28</f>
        <v>3.2</v>
      </c>
      <c r="Z40" s="111">
        <f>[37]Novembro!$K$29</f>
        <v>24.999999999999996</v>
      </c>
      <c r="AA40" s="111">
        <f>[37]Novembro!$K$30</f>
        <v>14.2</v>
      </c>
      <c r="AB40" s="111">
        <f>[37]Novembro!$K$31</f>
        <v>13</v>
      </c>
      <c r="AC40" s="111">
        <f>[37]Novembro!$K$32</f>
        <v>9.4</v>
      </c>
      <c r="AD40" s="111">
        <f>[37]Novembro!$K$33</f>
        <v>0</v>
      </c>
      <c r="AE40" s="111">
        <f>[37]Novembro!$K$34</f>
        <v>19.200000000000003</v>
      </c>
      <c r="AF40" s="116">
        <f t="shared" si="6"/>
        <v>119.60000000000001</v>
      </c>
      <c r="AG40" s="118">
        <f t="shared" si="7"/>
        <v>24.999999999999996</v>
      </c>
      <c r="AH40" s="56">
        <f t="shared" si="8"/>
        <v>16</v>
      </c>
    </row>
    <row r="41" spans="1:36" x14ac:dyDescent="0.2">
      <c r="A41" s="48" t="s">
        <v>136</v>
      </c>
      <c r="B41" s="111">
        <f>[38]Novembro!$K$5</f>
        <v>15.999999999999998</v>
      </c>
      <c r="C41" s="111">
        <f>[38]Novembro!$K$6</f>
        <v>0</v>
      </c>
      <c r="D41" s="111">
        <f>[38]Novembro!$K$7</f>
        <v>0.4</v>
      </c>
      <c r="E41" s="111">
        <f>[38]Novembro!$K$8</f>
        <v>0</v>
      </c>
      <c r="F41" s="111">
        <f>[38]Novembro!$K$9</f>
        <v>0</v>
      </c>
      <c r="G41" s="111">
        <f>[38]Novembro!$K$10</f>
        <v>0</v>
      </c>
      <c r="H41" s="111">
        <f>[38]Novembro!$K$11</f>
        <v>0</v>
      </c>
      <c r="I41" s="111">
        <f>[38]Novembro!$K$12</f>
        <v>0</v>
      </c>
      <c r="J41" s="111">
        <f>[38]Novembro!$K$13</f>
        <v>0</v>
      </c>
      <c r="K41" s="111">
        <f>[38]Novembro!$K$14</f>
        <v>5.2</v>
      </c>
      <c r="L41" s="111">
        <f>[38]Novembro!$K$15</f>
        <v>0</v>
      </c>
      <c r="M41" s="111">
        <f>[38]Novembro!$K$16</f>
        <v>1.4</v>
      </c>
      <c r="N41" s="111">
        <f>[38]Novembro!$K$17</f>
        <v>10.4</v>
      </c>
      <c r="O41" s="111">
        <f>[38]Novembro!$K$18</f>
        <v>13.400000000000002</v>
      </c>
      <c r="P41" s="111">
        <f>[38]Novembro!$K$19</f>
        <v>18</v>
      </c>
      <c r="Q41" s="111">
        <f>[38]Novembro!$K$20</f>
        <v>0</v>
      </c>
      <c r="R41" s="111">
        <f>[38]Novembro!$K$21</f>
        <v>0</v>
      </c>
      <c r="S41" s="111">
        <f>[38]Novembro!$K$22</f>
        <v>4.5999999999999996</v>
      </c>
      <c r="T41" s="111">
        <f>[38]Novembro!$K$23</f>
        <v>5.0000000000000009</v>
      </c>
      <c r="U41" s="111">
        <f>[38]Novembro!$K$24</f>
        <v>1.5999999999999999</v>
      </c>
      <c r="V41" s="111">
        <f>[38]Novembro!$K$25</f>
        <v>0</v>
      </c>
      <c r="W41" s="111">
        <f>[38]Novembro!$K$26</f>
        <v>0</v>
      </c>
      <c r="X41" s="111">
        <f>[38]Novembro!$K$27</f>
        <v>10.399999999999999</v>
      </c>
      <c r="Y41" s="111">
        <f>[38]Novembro!$K$28</f>
        <v>0.4</v>
      </c>
      <c r="Z41" s="111">
        <f>[38]Novembro!$K$29</f>
        <v>18</v>
      </c>
      <c r="AA41" s="111">
        <f>[38]Novembro!$K$30</f>
        <v>0</v>
      </c>
      <c r="AB41" s="111">
        <f>[38]Novembro!$K$31</f>
        <v>0</v>
      </c>
      <c r="AC41" s="111">
        <f>[38]Novembro!$K$32</f>
        <v>16.2</v>
      </c>
      <c r="AD41" s="111">
        <f>[38]Novembro!$K$33</f>
        <v>0.2</v>
      </c>
      <c r="AE41" s="111">
        <f>[38]Novembro!$K$34</f>
        <v>6</v>
      </c>
      <c r="AF41" s="116">
        <f t="shared" si="6"/>
        <v>127.19999999999999</v>
      </c>
      <c r="AG41" s="118">
        <f t="shared" si="7"/>
        <v>18</v>
      </c>
      <c r="AH41" s="56">
        <f t="shared" si="8"/>
        <v>14</v>
      </c>
      <c r="AJ41" s="12" t="s">
        <v>35</v>
      </c>
    </row>
    <row r="42" spans="1:36" x14ac:dyDescent="0.2">
      <c r="A42" s="48" t="s">
        <v>18</v>
      </c>
      <c r="B42" s="111">
        <f>[39]Novembro!$K$5</f>
        <v>16.799999999999997</v>
      </c>
      <c r="C42" s="111">
        <f>[39]Novembro!$K$6</f>
        <v>0.60000000000000009</v>
      </c>
      <c r="D42" s="111">
        <f>[39]Novembro!$K$7</f>
        <v>0.2</v>
      </c>
      <c r="E42" s="111">
        <f>[39]Novembro!$K$8</f>
        <v>0</v>
      </c>
      <c r="F42" s="111">
        <f>[39]Novembro!$K$9</f>
        <v>0</v>
      </c>
      <c r="G42" s="111">
        <f>[39]Novembro!$K$10</f>
        <v>0.2</v>
      </c>
      <c r="H42" s="111">
        <f>[39]Novembro!$K$11</f>
        <v>0</v>
      </c>
      <c r="I42" s="111">
        <f>[39]Novembro!$K$12</f>
        <v>0.60000000000000009</v>
      </c>
      <c r="J42" s="111">
        <f>[39]Novembro!$K$13</f>
        <v>0.2</v>
      </c>
      <c r="K42" s="111">
        <f>[39]Novembro!$K$14</f>
        <v>0.4</v>
      </c>
      <c r="L42" s="111">
        <f>[39]Novembro!$K$15</f>
        <v>0</v>
      </c>
      <c r="M42" s="111">
        <f>[39]Novembro!$K$16</f>
        <v>0</v>
      </c>
      <c r="N42" s="111">
        <f>[39]Novembro!$K$17</f>
        <v>0</v>
      </c>
      <c r="O42" s="111">
        <f>[39]Novembro!$K$18</f>
        <v>0</v>
      </c>
      <c r="P42" s="111">
        <f>[39]Novembro!$K$19</f>
        <v>0</v>
      </c>
      <c r="Q42" s="111">
        <f>[39]Novembro!$K$20</f>
        <v>0</v>
      </c>
      <c r="R42" s="111">
        <f>[39]Novembro!$K$21</f>
        <v>0</v>
      </c>
      <c r="S42" s="111">
        <f>[39]Novembro!$K$22</f>
        <v>0</v>
      </c>
      <c r="T42" s="111">
        <f>[39]Novembro!$K$23</f>
        <v>0</v>
      </c>
      <c r="U42" s="111">
        <f>[39]Novembro!$K$24</f>
        <v>32.799999999999997</v>
      </c>
      <c r="V42" s="111">
        <f>[39]Novembro!$K$25</f>
        <v>3.4000000000000004</v>
      </c>
      <c r="W42" s="111">
        <f>[39]Novembro!$K$26</f>
        <v>0</v>
      </c>
      <c r="X42" s="111">
        <f>[39]Novembro!$K$27</f>
        <v>0</v>
      </c>
      <c r="Y42" s="111">
        <f>[39]Novembro!$K$28</f>
        <v>0</v>
      </c>
      <c r="Z42" s="111">
        <f>[39]Novembro!$K$29</f>
        <v>0</v>
      </c>
      <c r="AA42" s="111">
        <f>[39]Novembro!$K$30</f>
        <v>19.2</v>
      </c>
      <c r="AB42" s="111">
        <f>[39]Novembro!$K$31</f>
        <v>0.4</v>
      </c>
      <c r="AC42" s="111">
        <f>[39]Novembro!$K$32</f>
        <v>0.4</v>
      </c>
      <c r="AD42" s="111">
        <f>[39]Novembro!$K$33</f>
        <v>3.2</v>
      </c>
      <c r="AE42" s="111">
        <f>[39]Novembro!$K$34</f>
        <v>8.8000000000000007</v>
      </c>
      <c r="AF42" s="116">
        <f t="shared" si="6"/>
        <v>87.2</v>
      </c>
      <c r="AG42" s="118">
        <f t="shared" si="7"/>
        <v>32.799999999999997</v>
      </c>
      <c r="AH42" s="56">
        <f t="shared" si="8"/>
        <v>16</v>
      </c>
    </row>
    <row r="43" spans="1:36" hidden="1" x14ac:dyDescent="0.2">
      <c r="A43" s="48" t="s">
        <v>141</v>
      </c>
      <c r="B43" s="111" t="str">
        <f>[40]Novembro!$K$5</f>
        <v>*</v>
      </c>
      <c r="C43" s="111" t="str">
        <f>[40]Novembro!$K$6</f>
        <v>*</v>
      </c>
      <c r="D43" s="111" t="str">
        <f>[40]Novembro!$K$7</f>
        <v>*</v>
      </c>
      <c r="E43" s="111" t="str">
        <f>[40]Novembro!$K$8</f>
        <v>*</v>
      </c>
      <c r="F43" s="111" t="str">
        <f>[40]Novembro!$K$9</f>
        <v>*</v>
      </c>
      <c r="G43" s="111" t="str">
        <f>[40]Novembro!$K$10</f>
        <v>*</v>
      </c>
      <c r="H43" s="111" t="str">
        <f>[40]Novembro!$K$11</f>
        <v>*</v>
      </c>
      <c r="I43" s="111" t="str">
        <f>[40]Novembro!$K$12</f>
        <v>*</v>
      </c>
      <c r="J43" s="111" t="str">
        <f>[40]Novembro!$K$13</f>
        <v>*</v>
      </c>
      <c r="K43" s="111" t="str">
        <f>[40]Novembro!$K$14</f>
        <v>*</v>
      </c>
      <c r="L43" s="111" t="str">
        <f>[40]Novembro!$K$15</f>
        <v>*</v>
      </c>
      <c r="M43" s="111" t="str">
        <f>[40]Novembro!$K$16</f>
        <v>*</v>
      </c>
      <c r="N43" s="111" t="str">
        <f>[40]Novembro!$K$17</f>
        <v>*</v>
      </c>
      <c r="O43" s="111" t="str">
        <f>[40]Novembro!$K$18</f>
        <v>*</v>
      </c>
      <c r="P43" s="111" t="str">
        <f>[40]Novembro!$K$19</f>
        <v>*</v>
      </c>
      <c r="Q43" s="111" t="str">
        <f>[40]Novembro!$K$20</f>
        <v>*</v>
      </c>
      <c r="R43" s="111" t="str">
        <f>[40]Novembro!$K$21</f>
        <v>*</v>
      </c>
      <c r="S43" s="111" t="str">
        <f>[40]Novembro!$K$22</f>
        <v>*</v>
      </c>
      <c r="T43" s="111" t="str">
        <f>[40]Novembro!$K$23</f>
        <v>*</v>
      </c>
      <c r="U43" s="111" t="str">
        <f>[40]Novembro!$K$24</f>
        <v>*</v>
      </c>
      <c r="V43" s="111" t="str">
        <f>[40]Novembro!$K$25</f>
        <v>*</v>
      </c>
      <c r="W43" s="111" t="str">
        <f>[40]Novembro!$K$26</f>
        <v>*</v>
      </c>
      <c r="X43" s="111" t="str">
        <f>[40]Novembro!$K$27</f>
        <v>*</v>
      </c>
      <c r="Y43" s="111" t="str">
        <f>[40]Novembro!$K$28</f>
        <v>*</v>
      </c>
      <c r="Z43" s="111" t="str">
        <f>[40]Novembro!$K$29</f>
        <v>*</v>
      </c>
      <c r="AA43" s="111" t="str">
        <f>[40]Novembro!$K$30</f>
        <v>*</v>
      </c>
      <c r="AB43" s="111" t="str">
        <f>[40]Novembro!$K$31</f>
        <v>*</v>
      </c>
      <c r="AC43" s="111" t="str">
        <f>[40]Novembro!$K$32</f>
        <v>*</v>
      </c>
      <c r="AD43" s="111" t="str">
        <f>[40]Novembro!$K$33</f>
        <v>*</v>
      </c>
      <c r="AE43" s="111" t="str">
        <f>[40]Novembro!$K$34</f>
        <v>*</v>
      </c>
      <c r="AF43" s="116">
        <f t="shared" si="6"/>
        <v>0</v>
      </c>
      <c r="AG43" s="118">
        <f t="shared" si="7"/>
        <v>0</v>
      </c>
      <c r="AH43" s="56">
        <f t="shared" si="8"/>
        <v>0</v>
      </c>
    </row>
    <row r="44" spans="1:36" x14ac:dyDescent="0.2">
      <c r="A44" s="48" t="s">
        <v>19</v>
      </c>
      <c r="B44" s="111">
        <f>[41]Novembro!$K$5</f>
        <v>21.2</v>
      </c>
      <c r="C44" s="111">
        <f>[41]Novembro!$K$6</f>
        <v>2.4000000000000004</v>
      </c>
      <c r="D44" s="111">
        <f>[41]Novembro!$K$7</f>
        <v>4</v>
      </c>
      <c r="E44" s="111">
        <f>[41]Novembro!$K$8</f>
        <v>0</v>
      </c>
      <c r="F44" s="111">
        <f>[41]Novembro!$K$9</f>
        <v>0</v>
      </c>
      <c r="G44" s="111">
        <f>[41]Novembro!$K$10</f>
        <v>0</v>
      </c>
      <c r="H44" s="111">
        <f>[41]Novembro!$K$11</f>
        <v>0</v>
      </c>
      <c r="I44" s="111">
        <f>[41]Novembro!$K$12</f>
        <v>0</v>
      </c>
      <c r="J44" s="111">
        <f>[41]Novembro!$K$13</f>
        <v>27</v>
      </c>
      <c r="K44" s="111">
        <f>[41]Novembro!$K$14</f>
        <v>0</v>
      </c>
      <c r="L44" s="111">
        <f>[41]Novembro!$K$15</f>
        <v>0</v>
      </c>
      <c r="M44" s="111">
        <f>[41]Novembro!$K$16</f>
        <v>0</v>
      </c>
      <c r="N44" s="111">
        <f>[41]Novembro!$K$17</f>
        <v>0</v>
      </c>
      <c r="O44" s="111">
        <f>[41]Novembro!$K$18</f>
        <v>7</v>
      </c>
      <c r="P44" s="111">
        <f>[41]Novembro!$K$19</f>
        <v>0</v>
      </c>
      <c r="Q44" s="111">
        <f>[41]Novembro!$K$20</f>
        <v>0</v>
      </c>
      <c r="R44" s="111">
        <f>[41]Novembro!$K$21</f>
        <v>0</v>
      </c>
      <c r="S44" s="111">
        <f>[41]Novembro!$K$22</f>
        <v>0</v>
      </c>
      <c r="T44" s="111">
        <f>[41]Novembro!$K$23</f>
        <v>3.4</v>
      </c>
      <c r="U44" s="111">
        <f>[41]Novembro!$K$24</f>
        <v>0</v>
      </c>
      <c r="V44" s="111">
        <f>[41]Novembro!$K$25</f>
        <v>0</v>
      </c>
      <c r="W44" s="111">
        <f>[41]Novembro!$K$26</f>
        <v>0</v>
      </c>
      <c r="X44" s="111">
        <f>[41]Novembro!$K$27</f>
        <v>86.40000000000002</v>
      </c>
      <c r="Y44" s="111">
        <f>[41]Novembro!$K$28</f>
        <v>4</v>
      </c>
      <c r="Z44" s="111">
        <f>[41]Novembro!$K$29</f>
        <v>0.4</v>
      </c>
      <c r="AA44" s="111">
        <f>[41]Novembro!$K$30</f>
        <v>0.4</v>
      </c>
      <c r="AB44" s="111">
        <f>[41]Novembro!$K$31</f>
        <v>4.6000000000000005</v>
      </c>
      <c r="AC44" s="111">
        <f>[41]Novembro!$K$32</f>
        <v>63.6</v>
      </c>
      <c r="AD44" s="111">
        <f>[41]Novembro!$K$33</f>
        <v>0.2</v>
      </c>
      <c r="AE44" s="111">
        <f>[41]Novembro!$K$34</f>
        <v>2</v>
      </c>
      <c r="AF44" s="116">
        <f t="shared" si="6"/>
        <v>226.60000000000002</v>
      </c>
      <c r="AG44" s="118">
        <f t="shared" si="7"/>
        <v>86.40000000000002</v>
      </c>
      <c r="AH44" s="56">
        <f t="shared" si="8"/>
        <v>16</v>
      </c>
      <c r="AI44" s="12" t="s">
        <v>35</v>
      </c>
    </row>
    <row r="45" spans="1:36" x14ac:dyDescent="0.2">
      <c r="A45" s="48" t="s">
        <v>23</v>
      </c>
      <c r="B45" s="111">
        <f>[42]Novembro!$K$5</f>
        <v>19.2</v>
      </c>
      <c r="C45" s="111">
        <f>[42]Novembro!$K$6</f>
        <v>0.2</v>
      </c>
      <c r="D45" s="111">
        <f>[42]Novembro!$K$7</f>
        <v>0</v>
      </c>
      <c r="E45" s="111">
        <f>[42]Novembro!$K$8</f>
        <v>0</v>
      </c>
      <c r="F45" s="111">
        <f>[42]Novembro!$K$9</f>
        <v>0</v>
      </c>
      <c r="G45" s="111">
        <f>[42]Novembro!$K$10</f>
        <v>0</v>
      </c>
      <c r="H45" s="111">
        <f>[42]Novembro!$K$11</f>
        <v>0</v>
      </c>
      <c r="I45" s="111">
        <f>[42]Novembro!$K$12</f>
        <v>0</v>
      </c>
      <c r="J45" s="111">
        <f>[42]Novembro!$K$13</f>
        <v>0</v>
      </c>
      <c r="K45" s="111">
        <f>[42]Novembro!$K$14</f>
        <v>3.9999999999999996</v>
      </c>
      <c r="L45" s="111">
        <f>[42]Novembro!$K$15</f>
        <v>0</v>
      </c>
      <c r="M45" s="111">
        <f>[42]Novembro!$K$16</f>
        <v>0</v>
      </c>
      <c r="N45" s="111">
        <f>[42]Novembro!$K$17</f>
        <v>0</v>
      </c>
      <c r="O45" s="111">
        <f>[42]Novembro!$K$18</f>
        <v>0</v>
      </c>
      <c r="P45" s="111">
        <f>[42]Novembro!$K$19</f>
        <v>0</v>
      </c>
      <c r="Q45" s="111">
        <f>[42]Novembro!$K$20</f>
        <v>0</v>
      </c>
      <c r="R45" s="111">
        <f>[42]Novembro!$K$21</f>
        <v>0</v>
      </c>
      <c r="S45" s="111">
        <f>[42]Novembro!$K$22</f>
        <v>0</v>
      </c>
      <c r="T45" s="111">
        <f>[42]Novembro!$K$23</f>
        <v>0</v>
      </c>
      <c r="U45" s="111">
        <f>[42]Novembro!$K$24</f>
        <v>0</v>
      </c>
      <c r="V45" s="111">
        <f>[42]Novembro!$K$25</f>
        <v>0</v>
      </c>
      <c r="W45" s="111">
        <f>[42]Novembro!$K$26</f>
        <v>1.8</v>
      </c>
      <c r="X45" s="111">
        <f>[42]Novembro!$K$27</f>
        <v>73.199999999999989</v>
      </c>
      <c r="Y45" s="111">
        <f>[42]Novembro!$K$28</f>
        <v>1.4000000000000001</v>
      </c>
      <c r="Z45" s="111">
        <f>[42]Novembro!$K$29</f>
        <v>7.4</v>
      </c>
      <c r="AA45" s="111">
        <f>[42]Novembro!$K$30</f>
        <v>3.8000000000000003</v>
      </c>
      <c r="AB45" s="111">
        <f>[42]Novembro!$K$31</f>
        <v>0</v>
      </c>
      <c r="AC45" s="111">
        <f>[42]Novembro!$K$32</f>
        <v>0.60000000000000009</v>
      </c>
      <c r="AD45" s="111">
        <f>[42]Novembro!$K$33</f>
        <v>0</v>
      </c>
      <c r="AE45" s="111">
        <f>[42]Novembro!$K$34</f>
        <v>0</v>
      </c>
      <c r="AF45" s="116">
        <f t="shared" si="6"/>
        <v>111.6</v>
      </c>
      <c r="AG45" s="118">
        <f t="shared" si="7"/>
        <v>73.199999999999989</v>
      </c>
      <c r="AH45" s="56">
        <f t="shared" si="8"/>
        <v>21</v>
      </c>
    </row>
    <row r="46" spans="1:36" x14ac:dyDescent="0.2">
      <c r="A46" s="48" t="s">
        <v>34</v>
      </c>
      <c r="B46" s="111">
        <f>[43]Novembro!$K$5</f>
        <v>0</v>
      </c>
      <c r="C46" s="111">
        <f>[43]Novembro!$K$6</f>
        <v>0</v>
      </c>
      <c r="D46" s="111">
        <f>[43]Novembro!$K$7</f>
        <v>0.8</v>
      </c>
      <c r="E46" s="111">
        <f>[43]Novembro!$K$8</f>
        <v>0</v>
      </c>
      <c r="F46" s="111">
        <f>[43]Novembro!$K$9</f>
        <v>0</v>
      </c>
      <c r="G46" s="111">
        <f>[43]Novembro!$K$10</f>
        <v>0</v>
      </c>
      <c r="H46" s="111">
        <f>[43]Novembro!$K$11</f>
        <v>0</v>
      </c>
      <c r="I46" s="111">
        <f>[43]Novembro!$K$12</f>
        <v>0</v>
      </c>
      <c r="J46" s="111">
        <f>[43]Novembro!$K$13</f>
        <v>0</v>
      </c>
      <c r="K46" s="111">
        <f>[43]Novembro!$K$14</f>
        <v>0</v>
      </c>
      <c r="L46" s="111">
        <f>[43]Novembro!$K$15</f>
        <v>0</v>
      </c>
      <c r="M46" s="111">
        <f>[43]Novembro!$K$16</f>
        <v>0</v>
      </c>
      <c r="N46" s="111">
        <f>[43]Novembro!$K$17</f>
        <v>0</v>
      </c>
      <c r="O46" s="111">
        <f>[43]Novembro!$K$18</f>
        <v>0</v>
      </c>
      <c r="P46" s="111">
        <f>[43]Novembro!$K$19</f>
        <v>0</v>
      </c>
      <c r="Q46" s="111">
        <f>[43]Novembro!$K$20</f>
        <v>0</v>
      </c>
      <c r="R46" s="111">
        <f>[43]Novembro!$K$21</f>
        <v>0</v>
      </c>
      <c r="S46" s="111">
        <f>[43]Novembro!$K$22</f>
        <v>0</v>
      </c>
      <c r="T46" s="111">
        <f>[43]Novembro!$K$23</f>
        <v>0</v>
      </c>
      <c r="U46" s="111">
        <f>[43]Novembro!$K$24</f>
        <v>24.4</v>
      </c>
      <c r="V46" s="111">
        <f>[43]Novembro!$K$25</f>
        <v>0.2</v>
      </c>
      <c r="W46" s="111">
        <f>[43]Novembro!$K$26</f>
        <v>0.6</v>
      </c>
      <c r="X46" s="111">
        <f>[43]Novembro!$K$27</f>
        <v>0</v>
      </c>
      <c r="Y46" s="111">
        <f>[43]Novembro!$K$28</f>
        <v>69.8</v>
      </c>
      <c r="Z46" s="111">
        <f>[43]Novembro!$K$29</f>
        <v>19</v>
      </c>
      <c r="AA46" s="111">
        <f>[43]Novembro!$K$30</f>
        <v>22.2</v>
      </c>
      <c r="AB46" s="111">
        <f>[43]Novembro!$K$31</f>
        <v>0</v>
      </c>
      <c r="AC46" s="111">
        <f>[43]Novembro!$K$32</f>
        <v>0.2</v>
      </c>
      <c r="AD46" s="111">
        <f>[43]Novembro!$K$33</f>
        <v>6.4</v>
      </c>
      <c r="AE46" s="111">
        <f>[43]Novembro!$K$34</f>
        <v>0</v>
      </c>
      <c r="AF46" s="116">
        <f t="shared" si="6"/>
        <v>143.6</v>
      </c>
      <c r="AG46" s="118">
        <f t="shared" si="7"/>
        <v>69.8</v>
      </c>
      <c r="AH46" s="56">
        <f t="shared" si="8"/>
        <v>21</v>
      </c>
      <c r="AI46" s="12" t="s">
        <v>35</v>
      </c>
    </row>
    <row r="47" spans="1:36" x14ac:dyDescent="0.2">
      <c r="A47" s="123" t="s">
        <v>20</v>
      </c>
      <c r="B47" s="111">
        <f>[44]Novembro!$K$5</f>
        <v>0</v>
      </c>
      <c r="C47" s="111">
        <f>[44]Novembro!$K$6</f>
        <v>0</v>
      </c>
      <c r="D47" s="111">
        <f>[44]Novembro!$K$7</f>
        <v>2.6</v>
      </c>
      <c r="E47" s="111">
        <f>[44]Novembro!$K$8</f>
        <v>0</v>
      </c>
      <c r="F47" s="111">
        <f>[44]Novembro!$K$9</f>
        <v>0</v>
      </c>
      <c r="G47" s="111">
        <f>[44]Novembro!$K$10</f>
        <v>0</v>
      </c>
      <c r="H47" s="111">
        <f>[44]Novembro!$K$11</f>
        <v>0</v>
      </c>
      <c r="I47" s="111">
        <f>[44]Novembro!$K$12</f>
        <v>0.8</v>
      </c>
      <c r="J47" s="111">
        <f>[44]Novembro!$K$13</f>
        <v>0</v>
      </c>
      <c r="K47" s="111">
        <f>[44]Novembro!$K$14</f>
        <v>0</v>
      </c>
      <c r="L47" s="111">
        <f>[44]Novembro!$K$15</f>
        <v>0</v>
      </c>
      <c r="M47" s="111">
        <f>[44]Novembro!$K$16</f>
        <v>0.2</v>
      </c>
      <c r="N47" s="111">
        <f>[44]Novembro!$K$17</f>
        <v>0</v>
      </c>
      <c r="O47" s="111">
        <f>[44]Novembro!$K$18</f>
        <v>0</v>
      </c>
      <c r="P47" s="111">
        <f>[44]Novembro!$K$19</f>
        <v>1.4</v>
      </c>
      <c r="Q47" s="111">
        <f>[44]Novembro!$K$20</f>
        <v>0</v>
      </c>
      <c r="R47" s="111">
        <f>[44]Novembro!$K$21</f>
        <v>0</v>
      </c>
      <c r="S47" s="111">
        <f>[44]Novembro!$K$22</f>
        <v>0.6</v>
      </c>
      <c r="T47" s="111">
        <f>[44]Novembro!$K$23</f>
        <v>14.2</v>
      </c>
      <c r="U47" s="111">
        <f>[44]Novembro!$K$24</f>
        <v>1.4</v>
      </c>
      <c r="V47" s="111">
        <f>[44]Novembro!$K$25</f>
        <v>0</v>
      </c>
      <c r="W47" s="111">
        <f>[44]Novembro!$K$26</f>
        <v>0</v>
      </c>
      <c r="X47" s="111">
        <f>[44]Novembro!$K$27</f>
        <v>23.2</v>
      </c>
      <c r="Y47" s="111">
        <f>[44]Novembro!$K$28</f>
        <v>0.2</v>
      </c>
      <c r="Z47" s="111">
        <f>[44]Novembro!$K$29</f>
        <v>0</v>
      </c>
      <c r="AA47" s="111">
        <f>[44]Novembro!$K$30</f>
        <v>0</v>
      </c>
      <c r="AB47" s="111">
        <f>[44]Novembro!$K$31</f>
        <v>0</v>
      </c>
      <c r="AC47" s="111">
        <f>[44]Novembro!$K$32</f>
        <v>21.8</v>
      </c>
      <c r="AD47" s="111">
        <f>[44]Novembro!$K$33</f>
        <v>35.4</v>
      </c>
      <c r="AE47" s="111">
        <f>[44]Novembro!$K$34</f>
        <v>15.200000000000001</v>
      </c>
      <c r="AF47" s="116">
        <f t="shared" si="6"/>
        <v>116.99999999999999</v>
      </c>
      <c r="AG47" s="118">
        <f t="shared" si="7"/>
        <v>35.4</v>
      </c>
      <c r="AH47" s="56">
        <f t="shared" si="8"/>
        <v>18</v>
      </c>
    </row>
    <row r="48" spans="1:36" s="21" customFormat="1" x14ac:dyDescent="0.2">
      <c r="A48" s="124" t="s">
        <v>49</v>
      </c>
      <c r="B48" s="11">
        <v>8.9999999999999964</v>
      </c>
      <c r="C48" s="11">
        <v>0</v>
      </c>
      <c r="D48" s="11">
        <v>5.6000000000000005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12.399999999999999</v>
      </c>
      <c r="K48" s="11">
        <v>0</v>
      </c>
      <c r="L48" s="11">
        <v>0</v>
      </c>
      <c r="M48" s="11">
        <v>0</v>
      </c>
      <c r="N48" s="11">
        <v>2.2000000000000002</v>
      </c>
      <c r="O48" s="11">
        <v>5.6</v>
      </c>
      <c r="P48" s="11">
        <v>0</v>
      </c>
      <c r="Q48" s="11">
        <v>0</v>
      </c>
      <c r="R48" s="11">
        <v>0</v>
      </c>
      <c r="S48" s="11">
        <v>45.2</v>
      </c>
      <c r="T48" s="11">
        <v>0.4</v>
      </c>
      <c r="U48" s="11">
        <v>4.2</v>
      </c>
      <c r="V48" s="11">
        <v>25.8</v>
      </c>
      <c r="W48" s="11">
        <v>4</v>
      </c>
      <c r="X48" s="11">
        <v>100.4</v>
      </c>
      <c r="Y48" s="11">
        <v>15.8</v>
      </c>
      <c r="Z48" s="11">
        <v>20.399999999999999</v>
      </c>
      <c r="AA48" s="11">
        <v>0</v>
      </c>
      <c r="AB48" s="11">
        <v>0</v>
      </c>
      <c r="AC48" s="11">
        <v>39.799999999999997</v>
      </c>
      <c r="AD48" s="11">
        <v>13.6</v>
      </c>
      <c r="AE48" s="11">
        <v>11.2</v>
      </c>
      <c r="AF48" s="116">
        <f t="shared" ref="AF48:AF70" si="9">SUM(B48:AE48)</f>
        <v>315.60000000000002</v>
      </c>
      <c r="AG48" s="118">
        <f t="shared" ref="AG48:AG70" si="10">MAX(B48:AE48)</f>
        <v>100.4</v>
      </c>
      <c r="AH48" s="56">
        <f t="shared" ref="AH48:AH70" si="11">COUNTIF(B48:AE48,"=0,0")</f>
        <v>14</v>
      </c>
    </row>
    <row r="49" spans="1:37" s="21" customFormat="1" x14ac:dyDescent="0.2">
      <c r="A49" s="124" t="s">
        <v>31</v>
      </c>
      <c r="B49" s="11">
        <v>9.6</v>
      </c>
      <c r="C49" s="11">
        <v>0</v>
      </c>
      <c r="D49" s="11">
        <v>0.2</v>
      </c>
      <c r="E49" s="129">
        <v>0</v>
      </c>
      <c r="F49" s="129">
        <v>0</v>
      </c>
      <c r="G49" s="129">
        <v>0</v>
      </c>
      <c r="H49" s="129">
        <v>0</v>
      </c>
      <c r="I49" s="129">
        <v>0</v>
      </c>
      <c r="J49" s="129">
        <v>1</v>
      </c>
      <c r="K49" s="11">
        <v>0.2</v>
      </c>
      <c r="L49" s="11">
        <v>0</v>
      </c>
      <c r="M49" s="11">
        <v>0</v>
      </c>
      <c r="N49" s="11">
        <v>0</v>
      </c>
      <c r="O49" s="11">
        <v>2.8</v>
      </c>
      <c r="P49" s="11">
        <v>0</v>
      </c>
      <c r="Q49" s="11">
        <v>0</v>
      </c>
      <c r="R49" s="11">
        <v>0</v>
      </c>
      <c r="S49" s="11">
        <v>0</v>
      </c>
      <c r="T49" s="11">
        <v>0.2</v>
      </c>
      <c r="U49" s="11">
        <v>0.4</v>
      </c>
      <c r="V49" s="11">
        <v>0</v>
      </c>
      <c r="W49" s="11">
        <v>0</v>
      </c>
      <c r="X49" s="11">
        <v>1.8</v>
      </c>
      <c r="Y49" s="11">
        <v>13.4</v>
      </c>
      <c r="Z49" s="11">
        <v>0</v>
      </c>
      <c r="AA49" s="11">
        <v>9.4</v>
      </c>
      <c r="AB49" s="11">
        <v>1.6</v>
      </c>
      <c r="AC49" s="11">
        <v>8.4</v>
      </c>
      <c r="AD49" s="11">
        <v>0</v>
      </c>
      <c r="AE49" s="11">
        <v>1.4</v>
      </c>
      <c r="AF49" s="116">
        <f t="shared" si="9"/>
        <v>50.399999999999991</v>
      </c>
      <c r="AG49" s="118">
        <f t="shared" si="10"/>
        <v>13.4</v>
      </c>
      <c r="AH49" s="56">
        <f t="shared" si="11"/>
        <v>17</v>
      </c>
    </row>
    <row r="50" spans="1:37" s="21" customFormat="1" x14ac:dyDescent="0.2">
      <c r="A50" s="124" t="s">
        <v>231</v>
      </c>
      <c r="B50" s="11">
        <v>10.199999999999999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18.399999999999999</v>
      </c>
      <c r="J50" s="11">
        <v>9.8000000000000007</v>
      </c>
      <c r="K50" s="11">
        <v>2</v>
      </c>
      <c r="L50" s="11">
        <v>0</v>
      </c>
      <c r="M50" s="11">
        <v>0</v>
      </c>
      <c r="N50" s="11">
        <v>0</v>
      </c>
      <c r="O50" s="11">
        <v>1.6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0.8</v>
      </c>
      <c r="V50" s="11">
        <v>0</v>
      </c>
      <c r="W50" s="11">
        <v>2.6</v>
      </c>
      <c r="X50" s="11">
        <v>0</v>
      </c>
      <c r="Y50" s="11">
        <v>20.8</v>
      </c>
      <c r="Z50" s="11">
        <v>29.6</v>
      </c>
      <c r="AA50" s="11">
        <v>26.2</v>
      </c>
      <c r="AB50" s="11">
        <v>38.4</v>
      </c>
      <c r="AC50" s="11">
        <v>0.2</v>
      </c>
      <c r="AD50" s="11">
        <v>10.8</v>
      </c>
      <c r="AE50" s="11">
        <v>1.6</v>
      </c>
      <c r="AF50" s="116">
        <f t="shared" si="9"/>
        <v>173</v>
      </c>
      <c r="AG50" s="118">
        <f t="shared" si="10"/>
        <v>38.4</v>
      </c>
      <c r="AH50" s="56">
        <f t="shared" si="11"/>
        <v>16</v>
      </c>
    </row>
    <row r="51" spans="1:37" s="21" customFormat="1" x14ac:dyDescent="0.2">
      <c r="A51" s="124" t="s">
        <v>232</v>
      </c>
      <c r="B51" s="11">
        <v>10.8</v>
      </c>
      <c r="C51" s="11">
        <v>0.2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1</v>
      </c>
      <c r="J51" s="11">
        <v>3.4</v>
      </c>
      <c r="K51" s="11">
        <v>3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1</v>
      </c>
      <c r="V51" s="11">
        <v>0</v>
      </c>
      <c r="W51" s="11">
        <v>0</v>
      </c>
      <c r="X51" s="11">
        <v>0.2</v>
      </c>
      <c r="Y51" s="11">
        <v>39.200000000000003</v>
      </c>
      <c r="Z51" s="11">
        <v>25.4</v>
      </c>
      <c r="AA51" s="11">
        <v>43</v>
      </c>
      <c r="AB51" s="11">
        <v>14.2</v>
      </c>
      <c r="AC51" s="11">
        <v>2.2000000000000002</v>
      </c>
      <c r="AD51" s="11">
        <v>6.2</v>
      </c>
      <c r="AE51" s="11">
        <v>3</v>
      </c>
      <c r="AF51" s="116">
        <f t="shared" si="9"/>
        <v>152.79999999999995</v>
      </c>
      <c r="AG51" s="118">
        <f t="shared" si="10"/>
        <v>43</v>
      </c>
      <c r="AH51" s="56">
        <f t="shared" si="11"/>
        <v>16</v>
      </c>
      <c r="AJ51" s="121"/>
    </row>
    <row r="52" spans="1:37" s="21" customFormat="1" x14ac:dyDescent="0.2">
      <c r="A52" s="124" t="s">
        <v>233</v>
      </c>
      <c r="B52" s="11">
        <v>2.2000000000000002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1.6</v>
      </c>
      <c r="J52" s="11">
        <v>0</v>
      </c>
      <c r="K52" s="11">
        <v>0</v>
      </c>
      <c r="L52" s="11">
        <v>0</v>
      </c>
      <c r="M52" s="11">
        <v>13.2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1.6</v>
      </c>
      <c r="U52" s="11">
        <v>38</v>
      </c>
      <c r="V52" s="11">
        <v>0</v>
      </c>
      <c r="W52" s="11">
        <v>0</v>
      </c>
      <c r="X52" s="11">
        <v>6</v>
      </c>
      <c r="Y52" s="11">
        <v>0.4</v>
      </c>
      <c r="Z52" s="11">
        <v>0</v>
      </c>
      <c r="AA52" s="11">
        <v>0.4</v>
      </c>
      <c r="AB52" s="11">
        <v>0</v>
      </c>
      <c r="AC52" s="11">
        <v>4.5999999999999996</v>
      </c>
      <c r="AD52" s="11">
        <v>0</v>
      </c>
      <c r="AE52" s="11">
        <v>46</v>
      </c>
      <c r="AF52" s="116">
        <f t="shared" si="9"/>
        <v>114</v>
      </c>
      <c r="AG52" s="118">
        <f t="shared" si="10"/>
        <v>46</v>
      </c>
      <c r="AH52" s="56">
        <f t="shared" si="11"/>
        <v>20</v>
      </c>
      <c r="AI52" s="121"/>
      <c r="AJ52" s="121"/>
    </row>
    <row r="53" spans="1:37" s="21" customFormat="1" x14ac:dyDescent="0.2">
      <c r="A53" s="124" t="s">
        <v>234</v>
      </c>
      <c r="B53" s="11">
        <v>0.2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0.6</v>
      </c>
      <c r="V53" s="11">
        <v>0</v>
      </c>
      <c r="W53" s="11">
        <v>0</v>
      </c>
      <c r="X53" s="11">
        <v>5.6</v>
      </c>
      <c r="Y53" s="11">
        <v>115.8</v>
      </c>
      <c r="Z53" s="11">
        <v>0.8</v>
      </c>
      <c r="AA53" s="11">
        <v>8.4</v>
      </c>
      <c r="AB53" s="11">
        <v>0</v>
      </c>
      <c r="AC53" s="11">
        <v>0</v>
      </c>
      <c r="AD53" s="11">
        <v>0</v>
      </c>
      <c r="AE53" s="11">
        <v>0.2</v>
      </c>
      <c r="AF53" s="116">
        <f t="shared" si="9"/>
        <v>131.6</v>
      </c>
      <c r="AG53" s="118">
        <f t="shared" si="10"/>
        <v>115.8</v>
      </c>
      <c r="AH53" s="56">
        <f t="shared" si="11"/>
        <v>23</v>
      </c>
      <c r="AI53" s="121"/>
    </row>
    <row r="54" spans="1:37" s="21" customFormat="1" x14ac:dyDescent="0.2">
      <c r="A54" s="124" t="s">
        <v>235</v>
      </c>
      <c r="B54" s="11">
        <v>0.2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0.4</v>
      </c>
      <c r="U54" s="11">
        <v>0.4</v>
      </c>
      <c r="V54" s="11">
        <v>0</v>
      </c>
      <c r="W54" s="11">
        <v>0</v>
      </c>
      <c r="X54" s="11">
        <v>0</v>
      </c>
      <c r="Y54" s="11">
        <v>150.19999999999999</v>
      </c>
      <c r="Z54" s="11">
        <v>0.4</v>
      </c>
      <c r="AA54" s="11">
        <v>7.2</v>
      </c>
      <c r="AB54" s="11">
        <v>1</v>
      </c>
      <c r="AC54" s="11">
        <v>0.2</v>
      </c>
      <c r="AD54" s="11">
        <v>0</v>
      </c>
      <c r="AE54" s="11">
        <v>2.8</v>
      </c>
      <c r="AF54" s="116">
        <f t="shared" si="9"/>
        <v>162.79999999999998</v>
      </c>
      <c r="AG54" s="118">
        <f t="shared" si="10"/>
        <v>150.19999999999999</v>
      </c>
      <c r="AH54" s="56">
        <f t="shared" si="11"/>
        <v>21</v>
      </c>
    </row>
    <row r="55" spans="1:37" s="21" customFormat="1" x14ac:dyDescent="0.2">
      <c r="A55" s="124" t="s">
        <v>6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1.2</v>
      </c>
      <c r="J55" s="11">
        <v>3.2</v>
      </c>
      <c r="K55" s="11">
        <v>0</v>
      </c>
      <c r="L55" s="11">
        <v>0</v>
      </c>
      <c r="M55" s="11">
        <v>0</v>
      </c>
      <c r="N55" s="11">
        <v>0</v>
      </c>
      <c r="O55" s="11">
        <v>4</v>
      </c>
      <c r="P55" s="11">
        <v>0.4</v>
      </c>
      <c r="Q55" s="11">
        <v>0</v>
      </c>
      <c r="R55" s="11">
        <v>0</v>
      </c>
      <c r="S55" s="11">
        <v>0</v>
      </c>
      <c r="T55" s="11">
        <v>0</v>
      </c>
      <c r="U55" s="11">
        <v>38.4</v>
      </c>
      <c r="V55" s="11">
        <v>0</v>
      </c>
      <c r="W55" s="11">
        <v>0</v>
      </c>
      <c r="X55" s="11">
        <v>5.6</v>
      </c>
      <c r="Y55" s="11">
        <v>49.8</v>
      </c>
      <c r="Z55" s="11">
        <v>9.8000000000000007</v>
      </c>
      <c r="AA55" s="11">
        <v>15.2</v>
      </c>
      <c r="AB55" s="11">
        <v>0</v>
      </c>
      <c r="AC55" s="11">
        <v>7</v>
      </c>
      <c r="AD55" s="11">
        <v>8</v>
      </c>
      <c r="AE55" s="11">
        <v>5.8</v>
      </c>
      <c r="AF55" s="116">
        <f t="shared" si="9"/>
        <v>148.4</v>
      </c>
      <c r="AG55" s="118">
        <f t="shared" si="10"/>
        <v>49.8</v>
      </c>
      <c r="AH55" s="56">
        <f t="shared" si="11"/>
        <v>18</v>
      </c>
      <c r="AI55" s="121"/>
    </row>
    <row r="56" spans="1:37" s="21" customFormat="1" x14ac:dyDescent="0.2">
      <c r="A56" s="124" t="s">
        <v>236</v>
      </c>
      <c r="B56" s="11">
        <v>47.6</v>
      </c>
      <c r="C56" s="11">
        <v>0.2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34.200000000000003</v>
      </c>
      <c r="K56" s="11">
        <v>0</v>
      </c>
      <c r="L56" s="11">
        <v>0</v>
      </c>
      <c r="M56" s="11">
        <v>0</v>
      </c>
      <c r="N56" s="11">
        <v>5.4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0.2</v>
      </c>
      <c r="V56" s="11">
        <v>0</v>
      </c>
      <c r="W56" s="11">
        <v>0</v>
      </c>
      <c r="X56" s="11">
        <v>0.8</v>
      </c>
      <c r="Y56" s="11">
        <v>8.6</v>
      </c>
      <c r="Z56" s="11">
        <v>19.399999999999999</v>
      </c>
      <c r="AA56" s="11">
        <v>18.8</v>
      </c>
      <c r="AB56" s="11">
        <v>0</v>
      </c>
      <c r="AC56" s="11">
        <v>23.8</v>
      </c>
      <c r="AD56" s="11">
        <v>0</v>
      </c>
      <c r="AE56" s="11">
        <v>0</v>
      </c>
      <c r="AF56" s="116">
        <f t="shared" si="9"/>
        <v>159.00000000000003</v>
      </c>
      <c r="AG56" s="118">
        <f t="shared" si="10"/>
        <v>47.6</v>
      </c>
      <c r="AH56" s="56">
        <f t="shared" si="11"/>
        <v>20</v>
      </c>
      <c r="AI56" s="121"/>
    </row>
    <row r="57" spans="1:37" s="21" customFormat="1" x14ac:dyDescent="0.2">
      <c r="A57" s="124" t="s">
        <v>7</v>
      </c>
      <c r="B57" s="11">
        <v>22.6</v>
      </c>
      <c r="C57" s="11">
        <v>0.2</v>
      </c>
      <c r="D57" s="11">
        <v>1.4</v>
      </c>
      <c r="E57" s="11">
        <v>0.2</v>
      </c>
      <c r="F57" s="11">
        <v>0</v>
      </c>
      <c r="G57" s="11">
        <v>0</v>
      </c>
      <c r="H57" s="11">
        <v>0</v>
      </c>
      <c r="I57" s="11">
        <v>1</v>
      </c>
      <c r="J57" s="11">
        <v>16</v>
      </c>
      <c r="K57" s="11">
        <v>0.2</v>
      </c>
      <c r="L57" s="11">
        <v>0</v>
      </c>
      <c r="M57" s="11">
        <v>0</v>
      </c>
      <c r="N57" s="11">
        <v>1.8</v>
      </c>
      <c r="O57" s="11">
        <v>1</v>
      </c>
      <c r="P57" s="11">
        <v>0</v>
      </c>
      <c r="Q57" s="11">
        <v>0</v>
      </c>
      <c r="R57" s="11">
        <v>0</v>
      </c>
      <c r="S57" s="11">
        <v>0</v>
      </c>
      <c r="T57" s="11">
        <v>2.2000000000000002</v>
      </c>
      <c r="U57" s="11">
        <v>0</v>
      </c>
      <c r="V57" s="11">
        <v>0</v>
      </c>
      <c r="W57" s="11">
        <v>0</v>
      </c>
      <c r="X57" s="11">
        <v>0.8</v>
      </c>
      <c r="Y57" s="11">
        <v>2.8</v>
      </c>
      <c r="Z57" s="11">
        <v>13.4</v>
      </c>
      <c r="AA57" s="11">
        <v>14.2</v>
      </c>
      <c r="AB57" s="11">
        <v>12.4</v>
      </c>
      <c r="AC57" s="11">
        <v>13</v>
      </c>
      <c r="AD57" s="11">
        <v>0.2</v>
      </c>
      <c r="AE57" s="11">
        <v>9.8000000000000007</v>
      </c>
      <c r="AF57" s="116">
        <f t="shared" si="9"/>
        <v>113.2</v>
      </c>
      <c r="AG57" s="118">
        <f t="shared" si="10"/>
        <v>22.6</v>
      </c>
      <c r="AH57" s="56">
        <f t="shared" si="11"/>
        <v>12</v>
      </c>
    </row>
    <row r="58" spans="1:37" s="21" customFormat="1" x14ac:dyDescent="0.2">
      <c r="A58" s="124" t="s">
        <v>237</v>
      </c>
      <c r="B58" s="11">
        <v>0</v>
      </c>
      <c r="C58" s="11">
        <v>0</v>
      </c>
      <c r="D58" s="11">
        <v>0</v>
      </c>
      <c r="E58" s="11">
        <v>0.2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3.4</v>
      </c>
      <c r="L58" s="11">
        <v>0</v>
      </c>
      <c r="M58" s="11">
        <v>0</v>
      </c>
      <c r="N58" s="11">
        <v>0</v>
      </c>
      <c r="O58" s="11">
        <v>3</v>
      </c>
      <c r="P58" s="11">
        <v>0</v>
      </c>
      <c r="Q58" s="11">
        <v>0.2</v>
      </c>
      <c r="R58" s="11">
        <v>0.2</v>
      </c>
      <c r="S58" s="11">
        <v>0</v>
      </c>
      <c r="T58" s="11">
        <v>3.8</v>
      </c>
      <c r="U58" s="11">
        <v>0</v>
      </c>
      <c r="V58" s="11">
        <v>0</v>
      </c>
      <c r="W58" s="11">
        <v>0</v>
      </c>
      <c r="X58" s="11">
        <v>0.8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0.4</v>
      </c>
      <c r="AF58" s="116">
        <f t="shared" si="9"/>
        <v>12.000000000000002</v>
      </c>
      <c r="AG58" s="118">
        <f t="shared" si="10"/>
        <v>3.8</v>
      </c>
      <c r="AH58" s="56">
        <f t="shared" si="11"/>
        <v>22</v>
      </c>
    </row>
    <row r="59" spans="1:37" s="21" customFormat="1" x14ac:dyDescent="0.2">
      <c r="A59" s="124" t="s">
        <v>9</v>
      </c>
      <c r="B59" s="11">
        <v>1.2</v>
      </c>
      <c r="C59" s="11">
        <v>0.2</v>
      </c>
      <c r="D59" s="11">
        <v>0.60000000000000009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9.4</v>
      </c>
      <c r="K59" s="11">
        <v>0</v>
      </c>
      <c r="L59" s="11">
        <v>0</v>
      </c>
      <c r="M59" s="11">
        <v>0</v>
      </c>
      <c r="N59" s="11">
        <v>0</v>
      </c>
      <c r="O59" s="11">
        <v>6.6000000000000005</v>
      </c>
      <c r="P59" s="11">
        <v>0</v>
      </c>
      <c r="Q59" s="11">
        <v>0</v>
      </c>
      <c r="R59" s="11">
        <v>0</v>
      </c>
      <c r="S59" s="11">
        <v>0</v>
      </c>
      <c r="T59" s="11">
        <v>4.4000000000000004</v>
      </c>
      <c r="U59" s="11">
        <v>0.2</v>
      </c>
      <c r="V59" s="11">
        <v>0.60000000000000009</v>
      </c>
      <c r="W59" s="11">
        <v>1.9999999999999998</v>
      </c>
      <c r="X59" s="11">
        <v>35.200000000000003</v>
      </c>
      <c r="Y59" s="11">
        <v>15.399999999999999</v>
      </c>
      <c r="Z59" s="11">
        <v>8.0000000000000036</v>
      </c>
      <c r="AA59" s="11">
        <v>4.2</v>
      </c>
      <c r="AB59" s="11">
        <v>0</v>
      </c>
      <c r="AC59" s="11">
        <v>9.1999999999999975</v>
      </c>
      <c r="AD59" s="11">
        <v>0.4</v>
      </c>
      <c r="AE59" s="11">
        <v>9</v>
      </c>
      <c r="AF59" s="116">
        <f t="shared" si="9"/>
        <v>106.60000000000002</v>
      </c>
      <c r="AG59" s="118">
        <f t="shared" si="10"/>
        <v>35.200000000000003</v>
      </c>
      <c r="AH59" s="56">
        <f t="shared" si="11"/>
        <v>14</v>
      </c>
    </row>
    <row r="60" spans="1:37" s="21" customFormat="1" x14ac:dyDescent="0.2">
      <c r="A60" s="124" t="s">
        <v>11</v>
      </c>
      <c r="B60" s="11">
        <v>20.599999999999998</v>
      </c>
      <c r="C60" s="11">
        <v>0</v>
      </c>
      <c r="D60" s="11">
        <v>0.8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4.0000000000000009</v>
      </c>
      <c r="K60" s="11">
        <v>2.8000000000000003</v>
      </c>
      <c r="L60" s="11">
        <v>0.2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6.6000000000000014</v>
      </c>
      <c r="U60" s="11">
        <v>19.399999999999999</v>
      </c>
      <c r="V60" s="11">
        <v>0.2</v>
      </c>
      <c r="W60" s="11">
        <v>0</v>
      </c>
      <c r="X60" s="11">
        <v>2.2000000000000002</v>
      </c>
      <c r="Y60" s="11">
        <v>26.399999999999988</v>
      </c>
      <c r="Z60" s="11">
        <v>18.2</v>
      </c>
      <c r="AA60" s="11">
        <v>16.399999999999999</v>
      </c>
      <c r="AB60" s="11">
        <v>32.799999999999997</v>
      </c>
      <c r="AC60" s="11">
        <v>1.8</v>
      </c>
      <c r="AD60" s="11">
        <v>0</v>
      </c>
      <c r="AE60" s="11">
        <v>0</v>
      </c>
      <c r="AF60" s="116">
        <f t="shared" si="9"/>
        <v>152.39999999999998</v>
      </c>
      <c r="AG60" s="118">
        <f t="shared" si="10"/>
        <v>32.799999999999997</v>
      </c>
      <c r="AH60" s="56">
        <f t="shared" si="11"/>
        <v>16</v>
      </c>
    </row>
    <row r="61" spans="1:37" s="21" customFormat="1" x14ac:dyDescent="0.2">
      <c r="A61" s="124" t="s">
        <v>238</v>
      </c>
      <c r="B61" s="11">
        <v>1.4</v>
      </c>
      <c r="C61" s="11">
        <v>9.6</v>
      </c>
      <c r="D61" s="11">
        <v>3.8000000000000007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12.799999999999988</v>
      </c>
      <c r="K61" s="11">
        <v>0</v>
      </c>
      <c r="L61" s="11">
        <v>0</v>
      </c>
      <c r="M61" s="11">
        <v>0</v>
      </c>
      <c r="N61" s="11">
        <v>0</v>
      </c>
      <c r="O61" s="11">
        <v>2</v>
      </c>
      <c r="P61" s="11">
        <v>0.2</v>
      </c>
      <c r="Q61" s="11">
        <v>0</v>
      </c>
      <c r="R61" s="11">
        <v>0</v>
      </c>
      <c r="S61" s="11">
        <v>0.4</v>
      </c>
      <c r="T61" s="11">
        <v>5.3999999999999995</v>
      </c>
      <c r="U61" s="11">
        <v>0</v>
      </c>
      <c r="V61" s="11">
        <v>0</v>
      </c>
      <c r="W61" s="11">
        <v>0</v>
      </c>
      <c r="X61" s="11">
        <v>123.60000000000007</v>
      </c>
      <c r="Y61" s="11">
        <v>35</v>
      </c>
      <c r="Z61" s="11">
        <v>1.2</v>
      </c>
      <c r="AA61" s="11">
        <v>3.6</v>
      </c>
      <c r="AB61" s="11">
        <v>6.4000000000000012</v>
      </c>
      <c r="AC61" s="11">
        <v>26.399999999999995</v>
      </c>
      <c r="AD61" s="11">
        <v>5.0000000000000009</v>
      </c>
      <c r="AE61" s="11">
        <v>0</v>
      </c>
      <c r="AF61" s="116">
        <f t="shared" si="9"/>
        <v>236.80000000000004</v>
      </c>
      <c r="AG61" s="118">
        <f t="shared" si="10"/>
        <v>123.60000000000007</v>
      </c>
      <c r="AH61" s="56">
        <f t="shared" si="11"/>
        <v>15</v>
      </c>
      <c r="AI61" s="121"/>
    </row>
    <row r="62" spans="1:37" s="120" customFormat="1" x14ac:dyDescent="0.2">
      <c r="A62" s="124" t="s">
        <v>15</v>
      </c>
      <c r="B62" s="11">
        <v>0.2</v>
      </c>
      <c r="C62" s="11">
        <v>0</v>
      </c>
      <c r="D62" s="11">
        <v>3.8000000000000016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1</v>
      </c>
      <c r="K62" s="11">
        <v>0</v>
      </c>
      <c r="L62" s="11">
        <v>0</v>
      </c>
      <c r="M62" s="11">
        <v>0</v>
      </c>
      <c r="N62" s="11">
        <v>0</v>
      </c>
      <c r="O62" s="11">
        <v>4.8000000000000007</v>
      </c>
      <c r="P62" s="11">
        <v>0</v>
      </c>
      <c r="Q62" s="11">
        <v>0</v>
      </c>
      <c r="R62" s="11">
        <v>0</v>
      </c>
      <c r="S62" s="11">
        <v>1.6</v>
      </c>
      <c r="T62" s="11">
        <v>0</v>
      </c>
      <c r="U62" s="11">
        <v>0</v>
      </c>
      <c r="V62" s="11">
        <v>1</v>
      </c>
      <c r="W62" s="11">
        <v>1.4</v>
      </c>
      <c r="X62" s="11">
        <v>4</v>
      </c>
      <c r="Y62" s="11">
        <v>6.6000000000000014</v>
      </c>
      <c r="Z62" s="11">
        <v>6.2000000000000011</v>
      </c>
      <c r="AA62" s="11">
        <v>15.599999999999991</v>
      </c>
      <c r="AB62" s="11">
        <v>0.2</v>
      </c>
      <c r="AC62" s="11">
        <v>5.4</v>
      </c>
      <c r="AD62" s="11">
        <v>0</v>
      </c>
      <c r="AE62" s="11">
        <v>26.599999999999998</v>
      </c>
      <c r="AF62" s="116">
        <f t="shared" si="9"/>
        <v>78.400000000000006</v>
      </c>
      <c r="AG62" s="118">
        <f t="shared" si="10"/>
        <v>26.599999999999998</v>
      </c>
      <c r="AH62" s="56">
        <f t="shared" si="11"/>
        <v>16</v>
      </c>
      <c r="AK62" s="120" t="s">
        <v>35</v>
      </c>
    </row>
    <row r="63" spans="1:37" s="21" customFormat="1" x14ac:dyDescent="0.2">
      <c r="A63" s="124" t="s">
        <v>239</v>
      </c>
      <c r="B63" s="11">
        <v>5.0000000000000009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5.4</v>
      </c>
      <c r="J63" s="11">
        <v>0.2</v>
      </c>
      <c r="K63" s="11">
        <v>0.2</v>
      </c>
      <c r="L63" s="11">
        <v>0</v>
      </c>
      <c r="M63" s="11">
        <v>0</v>
      </c>
      <c r="N63" s="11">
        <v>0</v>
      </c>
      <c r="O63" s="11">
        <v>3.6000000000000005</v>
      </c>
      <c r="P63" s="11">
        <v>1.2000000000000002</v>
      </c>
      <c r="Q63" s="11">
        <v>0</v>
      </c>
      <c r="R63" s="11">
        <v>0</v>
      </c>
      <c r="S63" s="11">
        <v>0</v>
      </c>
      <c r="T63" s="11">
        <v>0</v>
      </c>
      <c r="U63" s="11">
        <v>45.600000000000023</v>
      </c>
      <c r="V63" s="11">
        <v>0</v>
      </c>
      <c r="W63" s="11">
        <v>0</v>
      </c>
      <c r="X63" s="11">
        <v>0</v>
      </c>
      <c r="Y63" s="11">
        <v>6.6000000000000014</v>
      </c>
      <c r="Z63" s="11">
        <v>0.2</v>
      </c>
      <c r="AA63" s="11">
        <v>5.0000000000000009</v>
      </c>
      <c r="AB63" s="11">
        <v>0</v>
      </c>
      <c r="AC63" s="11">
        <v>3.4</v>
      </c>
      <c r="AD63" s="11">
        <v>0.2</v>
      </c>
      <c r="AE63" s="11">
        <v>0.60000000000000009</v>
      </c>
      <c r="AF63" s="116">
        <f t="shared" si="9"/>
        <v>77.200000000000031</v>
      </c>
      <c r="AG63" s="118">
        <f t="shared" si="10"/>
        <v>45.600000000000023</v>
      </c>
      <c r="AH63" s="56">
        <f t="shared" si="11"/>
        <v>17</v>
      </c>
      <c r="AK63" s="121" t="s">
        <v>35</v>
      </c>
    </row>
    <row r="64" spans="1:37" s="21" customFormat="1" x14ac:dyDescent="0.2">
      <c r="A64" s="124" t="s">
        <v>240</v>
      </c>
      <c r="B64" s="11">
        <v>52.200000000000017</v>
      </c>
      <c r="C64" s="11">
        <v>0.2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37.600000000000009</v>
      </c>
      <c r="V64" s="11">
        <v>0</v>
      </c>
      <c r="W64" s="11">
        <v>0</v>
      </c>
      <c r="X64" s="11">
        <v>4.0000000000000009</v>
      </c>
      <c r="Y64" s="11">
        <v>1</v>
      </c>
      <c r="Z64" s="11">
        <v>0.2</v>
      </c>
      <c r="AA64" s="11">
        <v>0</v>
      </c>
      <c r="AB64" s="11">
        <v>0</v>
      </c>
      <c r="AC64" s="11">
        <v>0</v>
      </c>
      <c r="AD64" s="11">
        <v>0</v>
      </c>
      <c r="AE64" s="11">
        <v>14.399999999999999</v>
      </c>
      <c r="AF64" s="116">
        <f t="shared" si="9"/>
        <v>109.60000000000002</v>
      </c>
      <c r="AG64" s="118">
        <f t="shared" si="10"/>
        <v>52.200000000000017</v>
      </c>
      <c r="AH64" s="56">
        <f t="shared" si="11"/>
        <v>23</v>
      </c>
      <c r="AJ64" s="121" t="s">
        <v>35</v>
      </c>
    </row>
    <row r="65" spans="1:80" s="21" customFormat="1" x14ac:dyDescent="0.2">
      <c r="A65" s="124" t="s">
        <v>18</v>
      </c>
      <c r="B65" s="11">
        <v>27.799999999999997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13.999999999999998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44.000000000000007</v>
      </c>
      <c r="V65" s="11">
        <v>1.6</v>
      </c>
      <c r="W65" s="11">
        <v>0.2</v>
      </c>
      <c r="X65" s="11">
        <v>0.2</v>
      </c>
      <c r="Y65" s="11">
        <v>0.8</v>
      </c>
      <c r="Z65" s="11">
        <v>0</v>
      </c>
      <c r="AA65" s="11">
        <v>16</v>
      </c>
      <c r="AB65" s="11">
        <v>0.2</v>
      </c>
      <c r="AC65" s="11">
        <v>1</v>
      </c>
      <c r="AD65" s="11">
        <v>0</v>
      </c>
      <c r="AE65" s="11">
        <v>0.4</v>
      </c>
      <c r="AF65" s="116">
        <f t="shared" si="9"/>
        <v>106.20000000000002</v>
      </c>
      <c r="AG65" s="118">
        <f t="shared" si="10"/>
        <v>44.000000000000007</v>
      </c>
      <c r="AH65" s="56">
        <f t="shared" si="11"/>
        <v>19</v>
      </c>
      <c r="AJ65" s="121"/>
    </row>
    <row r="66" spans="1:80" s="21" customFormat="1" x14ac:dyDescent="0.2">
      <c r="A66" s="124" t="s">
        <v>241</v>
      </c>
      <c r="B66" s="11">
        <v>0</v>
      </c>
      <c r="C66" s="11">
        <v>0</v>
      </c>
      <c r="D66" s="11">
        <v>5.8</v>
      </c>
      <c r="E66" s="11">
        <v>0</v>
      </c>
      <c r="F66" s="11">
        <v>0</v>
      </c>
      <c r="G66" s="11">
        <v>0</v>
      </c>
      <c r="H66" s="11">
        <v>0</v>
      </c>
      <c r="I66" s="11">
        <v>1.8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2.5999999999999996</v>
      </c>
      <c r="P66" s="11">
        <v>0.2</v>
      </c>
      <c r="Q66" s="11">
        <v>0</v>
      </c>
      <c r="R66" s="11">
        <v>0</v>
      </c>
      <c r="S66" s="11">
        <v>0</v>
      </c>
      <c r="T66" s="11">
        <v>13.399999999999999</v>
      </c>
      <c r="U66" s="11">
        <v>0.60000000000000009</v>
      </c>
      <c r="V66" s="11">
        <v>0</v>
      </c>
      <c r="W66" s="11">
        <v>0</v>
      </c>
      <c r="X66" s="11">
        <v>35.000000000000021</v>
      </c>
      <c r="Y66" s="11">
        <v>0.2</v>
      </c>
      <c r="Z66" s="11">
        <v>0</v>
      </c>
      <c r="AA66" s="11">
        <v>0</v>
      </c>
      <c r="AB66" s="11">
        <v>0</v>
      </c>
      <c r="AC66" s="11">
        <v>14.199999999999996</v>
      </c>
      <c r="AD66" s="11">
        <v>34.200000000000003</v>
      </c>
      <c r="AE66" s="11">
        <v>6</v>
      </c>
      <c r="AF66" s="116">
        <f t="shared" si="9"/>
        <v>114.00000000000001</v>
      </c>
      <c r="AG66" s="118">
        <f t="shared" si="10"/>
        <v>35.000000000000021</v>
      </c>
      <c r="AH66" s="56">
        <f t="shared" si="11"/>
        <v>19</v>
      </c>
      <c r="AJ66" s="121"/>
    </row>
    <row r="67" spans="1:80" x14ac:dyDescent="0.2">
      <c r="A67" s="125" t="s">
        <v>242</v>
      </c>
      <c r="B67" s="11">
        <v>32.9</v>
      </c>
      <c r="C67" s="11">
        <v>0</v>
      </c>
      <c r="D67" s="11">
        <v>3.3</v>
      </c>
      <c r="E67" s="11">
        <v>0</v>
      </c>
      <c r="F67" s="11">
        <v>0</v>
      </c>
      <c r="G67" s="11">
        <v>0</v>
      </c>
      <c r="H67" s="11">
        <v>0</v>
      </c>
      <c r="I67" s="11">
        <v>1.1000000000000001</v>
      </c>
      <c r="J67" s="11">
        <v>12.6</v>
      </c>
      <c r="K67" s="11">
        <v>0</v>
      </c>
      <c r="L67" s="11">
        <v>0</v>
      </c>
      <c r="M67" s="11">
        <v>0</v>
      </c>
      <c r="N67" s="11">
        <v>6.2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3</v>
      </c>
      <c r="U67" s="11">
        <v>0</v>
      </c>
      <c r="V67" s="11">
        <v>0</v>
      </c>
      <c r="W67" s="11">
        <v>0</v>
      </c>
      <c r="X67" s="11">
        <v>25.2</v>
      </c>
      <c r="Y67" s="11">
        <v>13.3</v>
      </c>
      <c r="Z67" s="11">
        <v>3.8</v>
      </c>
      <c r="AA67" s="11">
        <v>13.1</v>
      </c>
      <c r="AB67" s="11">
        <v>0</v>
      </c>
      <c r="AC67" s="11">
        <v>0</v>
      </c>
      <c r="AD67" s="11">
        <v>0</v>
      </c>
      <c r="AE67" s="11">
        <v>0</v>
      </c>
      <c r="AF67" s="116">
        <f t="shared" si="9"/>
        <v>114.49999999999999</v>
      </c>
      <c r="AG67" s="118">
        <f t="shared" si="10"/>
        <v>32.9</v>
      </c>
      <c r="AH67" s="56">
        <f t="shared" si="11"/>
        <v>20</v>
      </c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</row>
    <row r="68" spans="1:80" x14ac:dyDescent="0.2">
      <c r="A68" s="125" t="s">
        <v>243</v>
      </c>
      <c r="B68" s="11">
        <v>7.5</v>
      </c>
      <c r="C68" s="11">
        <v>0</v>
      </c>
      <c r="D68" s="11">
        <v>4.5</v>
      </c>
      <c r="E68" s="11">
        <v>0</v>
      </c>
      <c r="F68" s="11">
        <v>0</v>
      </c>
      <c r="G68" s="11">
        <v>0</v>
      </c>
      <c r="H68" s="11">
        <v>0</v>
      </c>
      <c r="I68" s="11">
        <v>9.8000000000000007</v>
      </c>
      <c r="J68" s="11">
        <v>0.1</v>
      </c>
      <c r="K68" s="11">
        <v>0.1</v>
      </c>
      <c r="L68" s="11">
        <v>0</v>
      </c>
      <c r="M68" s="11">
        <v>0</v>
      </c>
      <c r="N68" s="11">
        <v>0.2</v>
      </c>
      <c r="O68" s="11">
        <v>4</v>
      </c>
      <c r="P68" s="11">
        <v>0</v>
      </c>
      <c r="Q68" s="11">
        <v>0</v>
      </c>
      <c r="R68" s="11">
        <v>0</v>
      </c>
      <c r="S68" s="11">
        <v>0</v>
      </c>
      <c r="T68" s="11">
        <v>1</v>
      </c>
      <c r="U68" s="11">
        <v>0</v>
      </c>
      <c r="V68" s="11">
        <v>0.1</v>
      </c>
      <c r="W68" s="11">
        <v>0</v>
      </c>
      <c r="X68" s="11">
        <v>28</v>
      </c>
      <c r="Y68" s="11">
        <v>13.2</v>
      </c>
      <c r="Z68" s="11">
        <v>1.9</v>
      </c>
      <c r="AA68" s="11">
        <v>18.100000000000001</v>
      </c>
      <c r="AB68" s="11">
        <v>0</v>
      </c>
      <c r="AC68" s="11">
        <v>0</v>
      </c>
      <c r="AD68" s="11">
        <v>0</v>
      </c>
      <c r="AE68" s="11">
        <v>0</v>
      </c>
      <c r="AF68" s="116">
        <f t="shared" si="9"/>
        <v>88.5</v>
      </c>
      <c r="AG68" s="118">
        <f t="shared" si="10"/>
        <v>28</v>
      </c>
      <c r="AH68" s="56">
        <f t="shared" si="11"/>
        <v>17</v>
      </c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</row>
    <row r="69" spans="1:80" x14ac:dyDescent="0.2">
      <c r="A69" s="125" t="s">
        <v>244</v>
      </c>
      <c r="B69" s="11">
        <v>3.5</v>
      </c>
      <c r="C69" s="11">
        <v>0</v>
      </c>
      <c r="D69" s="11">
        <v>1.2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0.7</v>
      </c>
      <c r="K69" s="11">
        <v>0</v>
      </c>
      <c r="L69" s="11">
        <v>0</v>
      </c>
      <c r="M69" s="11">
        <v>0</v>
      </c>
      <c r="N69" s="11">
        <v>0</v>
      </c>
      <c r="O69" s="11">
        <v>0.3</v>
      </c>
      <c r="P69" s="11">
        <v>0</v>
      </c>
      <c r="Q69" s="11">
        <v>0</v>
      </c>
      <c r="R69" s="11">
        <v>0</v>
      </c>
      <c r="S69" s="11">
        <v>0</v>
      </c>
      <c r="T69" s="11">
        <v>7</v>
      </c>
      <c r="U69" s="11">
        <v>0</v>
      </c>
      <c r="V69" s="11">
        <v>0</v>
      </c>
      <c r="W69" s="11">
        <v>0</v>
      </c>
      <c r="X69" s="11">
        <v>25</v>
      </c>
      <c r="Y69" s="11">
        <v>31.6</v>
      </c>
      <c r="Z69" s="11">
        <v>16.5</v>
      </c>
      <c r="AA69" s="11">
        <v>6.7</v>
      </c>
      <c r="AB69" s="11">
        <v>0</v>
      </c>
      <c r="AC69" s="11">
        <v>0</v>
      </c>
      <c r="AD69" s="11">
        <v>0</v>
      </c>
      <c r="AE69" s="11">
        <v>0</v>
      </c>
      <c r="AF69" s="116">
        <f t="shared" si="9"/>
        <v>92.500000000000014</v>
      </c>
      <c r="AG69" s="118">
        <f t="shared" si="10"/>
        <v>31.6</v>
      </c>
      <c r="AH69" s="56">
        <f t="shared" si="11"/>
        <v>21</v>
      </c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</row>
    <row r="70" spans="1:80" x14ac:dyDescent="0.2">
      <c r="A70" s="122" t="s">
        <v>245</v>
      </c>
      <c r="B70" s="11">
        <v>3.8</v>
      </c>
      <c r="C70" s="11">
        <v>0</v>
      </c>
      <c r="D70" s="11">
        <v>0.2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0.2</v>
      </c>
      <c r="K70" s="11">
        <v>0</v>
      </c>
      <c r="L70" s="11">
        <v>0</v>
      </c>
      <c r="M70" s="11">
        <v>0</v>
      </c>
      <c r="N70" s="11">
        <v>0</v>
      </c>
      <c r="O70" s="11">
        <v>20.9</v>
      </c>
      <c r="P70" s="11">
        <v>0.1</v>
      </c>
      <c r="Q70" s="11">
        <v>0</v>
      </c>
      <c r="R70" s="11">
        <v>0</v>
      </c>
      <c r="S70" s="11">
        <v>0</v>
      </c>
      <c r="T70" s="11">
        <v>1</v>
      </c>
      <c r="U70" s="11">
        <v>0</v>
      </c>
      <c r="V70" s="11">
        <v>0</v>
      </c>
      <c r="W70" s="11">
        <v>0</v>
      </c>
      <c r="X70" s="11">
        <v>14.6</v>
      </c>
      <c r="Y70" s="11">
        <v>38.1</v>
      </c>
      <c r="Z70" s="11">
        <v>5.3</v>
      </c>
      <c r="AA70" s="11">
        <v>9.1999999999999993</v>
      </c>
      <c r="AB70" s="11">
        <v>0</v>
      </c>
      <c r="AC70" s="11">
        <v>0</v>
      </c>
      <c r="AD70" s="11">
        <v>0</v>
      </c>
      <c r="AE70" s="11">
        <v>0</v>
      </c>
      <c r="AF70" s="116">
        <f t="shared" si="9"/>
        <v>93.4</v>
      </c>
      <c r="AG70" s="118">
        <f t="shared" si="10"/>
        <v>38.1</v>
      </c>
      <c r="AH70" s="56">
        <f t="shared" si="11"/>
        <v>20</v>
      </c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</row>
    <row r="71" spans="1:80" s="5" customFormat="1" ht="17.100000000000001" customHeight="1" x14ac:dyDescent="0.2">
      <c r="A71" s="49" t="s">
        <v>24</v>
      </c>
      <c r="B71" s="112">
        <f>MAX(B5:B70)</f>
        <v>52.200000000000017</v>
      </c>
      <c r="C71" s="112">
        <f t="shared" ref="C71:AE71" si="12">MAX(C5:C70)</f>
        <v>13</v>
      </c>
      <c r="D71" s="112">
        <f t="shared" si="12"/>
        <v>16.200000000000003</v>
      </c>
      <c r="E71" s="112">
        <f t="shared" si="12"/>
        <v>0.2</v>
      </c>
      <c r="F71" s="112">
        <f t="shared" si="12"/>
        <v>0</v>
      </c>
      <c r="G71" s="112">
        <f t="shared" si="12"/>
        <v>0.2</v>
      </c>
      <c r="H71" s="112">
        <f t="shared" si="12"/>
        <v>0</v>
      </c>
      <c r="I71" s="112">
        <f t="shared" si="12"/>
        <v>23.2</v>
      </c>
      <c r="J71" s="112">
        <f t="shared" si="12"/>
        <v>34.200000000000003</v>
      </c>
      <c r="K71" s="112">
        <f t="shared" si="12"/>
        <v>10.6</v>
      </c>
      <c r="L71" s="112">
        <f t="shared" si="12"/>
        <v>0.2</v>
      </c>
      <c r="M71" s="112">
        <f t="shared" si="12"/>
        <v>13.2</v>
      </c>
      <c r="N71" s="112">
        <f t="shared" si="12"/>
        <v>19</v>
      </c>
      <c r="O71" s="112">
        <f t="shared" si="12"/>
        <v>21.4</v>
      </c>
      <c r="P71" s="112">
        <f t="shared" si="12"/>
        <v>18</v>
      </c>
      <c r="Q71" s="112">
        <f t="shared" si="12"/>
        <v>0.2</v>
      </c>
      <c r="R71" s="112">
        <f t="shared" si="12"/>
        <v>3.6</v>
      </c>
      <c r="S71" s="112">
        <f t="shared" si="12"/>
        <v>45.2</v>
      </c>
      <c r="T71" s="112">
        <f t="shared" si="12"/>
        <v>79</v>
      </c>
      <c r="U71" s="112">
        <f t="shared" si="12"/>
        <v>54.199999999999989</v>
      </c>
      <c r="V71" s="112">
        <f t="shared" si="12"/>
        <v>66.400000000000006</v>
      </c>
      <c r="W71" s="112">
        <f t="shared" si="12"/>
        <v>42.4</v>
      </c>
      <c r="X71" s="112">
        <f t="shared" si="12"/>
        <v>123.60000000000007</v>
      </c>
      <c r="Y71" s="112">
        <f t="shared" si="12"/>
        <v>150.19999999999999</v>
      </c>
      <c r="Z71" s="112">
        <f t="shared" si="12"/>
        <v>54.4</v>
      </c>
      <c r="AA71" s="112">
        <f t="shared" si="12"/>
        <v>52.6</v>
      </c>
      <c r="AB71" s="112">
        <f t="shared" si="12"/>
        <v>38.4</v>
      </c>
      <c r="AC71" s="112">
        <f t="shared" si="12"/>
        <v>63.6</v>
      </c>
      <c r="AD71" s="112">
        <f t="shared" si="12"/>
        <v>35.4</v>
      </c>
      <c r="AE71" s="112">
        <f t="shared" si="12"/>
        <v>60.600000000000009</v>
      </c>
      <c r="AF71" s="119">
        <f>MAX(AF5:AF70)</f>
        <v>315.60000000000002</v>
      </c>
      <c r="AG71" s="115">
        <f>MAX(AG5:AG70)</f>
        <v>150.19999999999999</v>
      </c>
      <c r="AH71" s="108"/>
    </row>
    <row r="72" spans="1:80" x14ac:dyDescent="0.2">
      <c r="A72" s="106" t="s">
        <v>229</v>
      </c>
      <c r="B72" s="39"/>
      <c r="C72" s="39"/>
      <c r="D72" s="39"/>
      <c r="E72" s="39"/>
      <c r="F72" s="39"/>
      <c r="G72" s="39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45"/>
      <c r="AE72" s="50"/>
      <c r="AF72" s="43"/>
      <c r="AG72" s="46"/>
      <c r="AH72" s="44"/>
    </row>
    <row r="73" spans="1:80" x14ac:dyDescent="0.2">
      <c r="A73" s="107" t="s">
        <v>230</v>
      </c>
      <c r="B73" s="40"/>
      <c r="C73" s="40"/>
      <c r="D73" s="40"/>
      <c r="E73" s="40"/>
      <c r="F73" s="40"/>
      <c r="G73" s="40"/>
      <c r="H73" s="40"/>
      <c r="I73" s="40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8"/>
      <c r="U73" s="98"/>
      <c r="V73" s="98"/>
      <c r="W73" s="98"/>
      <c r="X73" s="98"/>
      <c r="Y73" s="96"/>
      <c r="Z73" s="96"/>
      <c r="AA73" s="96"/>
      <c r="AB73" s="96"/>
      <c r="AC73" s="96"/>
      <c r="AD73" s="96"/>
      <c r="AE73" s="96"/>
      <c r="AF73" s="43"/>
      <c r="AG73" s="96"/>
      <c r="AH73" s="44"/>
    </row>
    <row r="74" spans="1:80" x14ac:dyDescent="0.2">
      <c r="A74" s="105" t="s">
        <v>227</v>
      </c>
      <c r="B74" s="96"/>
      <c r="C74" s="96"/>
      <c r="D74" s="96"/>
      <c r="E74" s="96"/>
      <c r="F74" s="96"/>
      <c r="G74" s="96"/>
      <c r="H74" s="96"/>
      <c r="I74" s="96"/>
      <c r="J74" s="97"/>
      <c r="K74" s="97"/>
      <c r="L74" s="97"/>
      <c r="M74" s="97"/>
      <c r="N74" s="97"/>
      <c r="O74" s="97"/>
      <c r="P74" s="97"/>
      <c r="Q74" s="96"/>
      <c r="R74" s="96"/>
      <c r="S74" s="96"/>
      <c r="T74" s="99"/>
      <c r="U74" s="99"/>
      <c r="V74" s="99"/>
      <c r="W74" s="99"/>
      <c r="X74" s="99"/>
      <c r="Y74" s="96"/>
      <c r="Z74" s="96"/>
      <c r="AA74" s="96"/>
      <c r="AB74" s="96"/>
      <c r="AC74" s="96"/>
      <c r="AD74" s="45"/>
      <c r="AE74" s="45"/>
      <c r="AF74" s="43"/>
      <c r="AG74" s="96"/>
      <c r="AH74" s="42"/>
    </row>
    <row r="75" spans="1:80" x14ac:dyDescent="0.2">
      <c r="A75" s="105" t="s">
        <v>228</v>
      </c>
      <c r="B75" s="39"/>
      <c r="C75" s="39"/>
      <c r="D75" s="39"/>
      <c r="E75" s="39"/>
      <c r="F75" s="39"/>
      <c r="G75" s="39"/>
      <c r="H75" s="39"/>
      <c r="I75" s="39"/>
      <c r="J75" s="39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45"/>
      <c r="AE75" s="45"/>
      <c r="AF75" s="43"/>
      <c r="AG75" s="97"/>
      <c r="AH75" s="42"/>
    </row>
    <row r="76" spans="1:80" x14ac:dyDescent="0.2">
      <c r="A76" s="41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45"/>
      <c r="AF76" s="43"/>
      <c r="AG76" s="46"/>
      <c r="AH76" s="54"/>
    </row>
    <row r="77" spans="1:80" x14ac:dyDescent="0.2">
      <c r="A77" s="41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46"/>
      <c r="AF77" s="43"/>
      <c r="AG77" s="46"/>
      <c r="AH77" s="54"/>
      <c r="AJ77" t="s">
        <v>35</v>
      </c>
    </row>
    <row r="78" spans="1:80" ht="13.5" thickBot="1" x14ac:dyDescent="0.25">
      <c r="A78" s="51"/>
      <c r="B78" s="52"/>
      <c r="C78" s="52"/>
      <c r="D78" s="52"/>
      <c r="E78" s="52"/>
      <c r="F78" s="52"/>
      <c r="G78" s="52" t="s">
        <v>35</v>
      </c>
      <c r="H78" s="52"/>
      <c r="I78" s="52"/>
      <c r="J78" s="52"/>
      <c r="K78" s="52"/>
      <c r="L78" s="52" t="s">
        <v>35</v>
      </c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3"/>
      <c r="AG78" s="55"/>
      <c r="AH78" s="47" t="s">
        <v>35</v>
      </c>
    </row>
    <row r="81" spans="3:35" x14ac:dyDescent="0.2">
      <c r="G81" s="2" t="s">
        <v>35</v>
      </c>
    </row>
    <row r="82" spans="3:35" x14ac:dyDescent="0.2"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I82" t="s">
        <v>35</v>
      </c>
    </row>
    <row r="83" spans="3:35" x14ac:dyDescent="0.2">
      <c r="C83" s="128"/>
      <c r="J83" s="2" t="s">
        <v>35</v>
      </c>
      <c r="M83" s="2" t="s">
        <v>35</v>
      </c>
      <c r="P83" s="2" t="s">
        <v>35</v>
      </c>
      <c r="Q83" s="2" t="s">
        <v>35</v>
      </c>
      <c r="R83" s="2" t="s">
        <v>35</v>
      </c>
      <c r="S83" s="2" t="s">
        <v>35</v>
      </c>
      <c r="T83" s="2" t="s">
        <v>35</v>
      </c>
      <c r="W83" s="2" t="s">
        <v>35</v>
      </c>
      <c r="X83" s="2" t="s">
        <v>35</v>
      </c>
      <c r="Z83" s="2" t="s">
        <v>35</v>
      </c>
      <c r="AB83" s="2" t="s">
        <v>35</v>
      </c>
    </row>
    <row r="84" spans="3:35" x14ac:dyDescent="0.2">
      <c r="C84" s="128"/>
      <c r="Q84" s="2" t="s">
        <v>35</v>
      </c>
      <c r="S84" s="2" t="s">
        <v>35</v>
      </c>
      <c r="V84" s="2" t="s">
        <v>35</v>
      </c>
      <c r="W84" s="2" t="s">
        <v>35</v>
      </c>
      <c r="AB84" s="2" t="s">
        <v>35</v>
      </c>
      <c r="AC84" s="2" t="s">
        <v>35</v>
      </c>
      <c r="AF84" s="7" t="s">
        <v>35</v>
      </c>
      <c r="AG84" s="1" t="s">
        <v>35</v>
      </c>
    </row>
    <row r="85" spans="3:35" x14ac:dyDescent="0.2">
      <c r="C85" s="128"/>
      <c r="J85" s="2" t="s">
        <v>35</v>
      </c>
      <c r="O85" s="2" t="s">
        <v>200</v>
      </c>
      <c r="P85" s="2" t="s">
        <v>35</v>
      </c>
      <c r="S85" s="2" t="s">
        <v>35</v>
      </c>
      <c r="T85" s="2" t="s">
        <v>35</v>
      </c>
      <c r="U85" s="2" t="s">
        <v>35</v>
      </c>
      <c r="V85" s="2" t="s">
        <v>35</v>
      </c>
      <c r="Z85" s="2" t="s">
        <v>35</v>
      </c>
      <c r="AH85" s="10" t="s">
        <v>35</v>
      </c>
    </row>
    <row r="86" spans="3:35" x14ac:dyDescent="0.2">
      <c r="C86" s="128"/>
      <c r="K86" s="2" t="s">
        <v>35</v>
      </c>
      <c r="L86" s="2" t="s">
        <v>35</v>
      </c>
      <c r="M86" s="2" t="s">
        <v>35</v>
      </c>
      <c r="P86" s="2" t="s">
        <v>35</v>
      </c>
      <c r="Q86" s="2" t="s">
        <v>35</v>
      </c>
      <c r="S86" s="2" t="s">
        <v>35</v>
      </c>
      <c r="W86" s="2" t="s">
        <v>35</v>
      </c>
      <c r="Z86" s="2" t="s">
        <v>35</v>
      </c>
      <c r="AB86" s="2" t="s">
        <v>35</v>
      </c>
    </row>
    <row r="87" spans="3:35" x14ac:dyDescent="0.2">
      <c r="C87" s="128"/>
      <c r="H87" s="2" t="s">
        <v>35</v>
      </c>
      <c r="S87" s="2" t="s">
        <v>35</v>
      </c>
      <c r="W87" s="2" t="s">
        <v>35</v>
      </c>
    </row>
    <row r="88" spans="3:35" x14ac:dyDescent="0.2">
      <c r="C88" s="128"/>
      <c r="Q88" s="2" t="s">
        <v>35</v>
      </c>
      <c r="R88" s="2" t="s">
        <v>35</v>
      </c>
      <c r="AE88" s="2" t="s">
        <v>35</v>
      </c>
    </row>
    <row r="89" spans="3:35" x14ac:dyDescent="0.2">
      <c r="C89" s="128"/>
      <c r="S89" s="2" t="s">
        <v>35</v>
      </c>
      <c r="X89" s="2" t="s">
        <v>35</v>
      </c>
      <c r="AC89" s="2" t="s">
        <v>35</v>
      </c>
      <c r="AH89" s="10" t="s">
        <v>35</v>
      </c>
      <c r="AI89" s="12" t="s">
        <v>35</v>
      </c>
    </row>
    <row r="90" spans="3:35" x14ac:dyDescent="0.2">
      <c r="C90" s="128"/>
      <c r="Y90" s="2" t="s">
        <v>35</v>
      </c>
    </row>
    <row r="91" spans="3:35" x14ac:dyDescent="0.2">
      <c r="C91" s="128"/>
    </row>
    <row r="92" spans="3:35" x14ac:dyDescent="0.2">
      <c r="C92" s="128"/>
    </row>
    <row r="93" spans="3:35" x14ac:dyDescent="0.2">
      <c r="C93" s="128"/>
    </row>
    <row r="94" spans="3:35" x14ac:dyDescent="0.2">
      <c r="C94" s="128"/>
      <c r="S94" s="2" t="s">
        <v>35</v>
      </c>
    </row>
    <row r="95" spans="3:35" x14ac:dyDescent="0.2">
      <c r="C95" s="128"/>
    </row>
    <row r="96" spans="3:35" x14ac:dyDescent="0.2">
      <c r="C96" s="128"/>
    </row>
    <row r="97" spans="3:3" x14ac:dyDescent="0.2">
      <c r="C97" s="128"/>
    </row>
    <row r="98" spans="3:3" x14ac:dyDescent="0.2">
      <c r="C98" s="128"/>
    </row>
    <row r="99" spans="3:3" x14ac:dyDescent="0.2">
      <c r="C99" s="128"/>
    </row>
    <row r="100" spans="3:3" x14ac:dyDescent="0.2">
      <c r="C100" s="128"/>
    </row>
    <row r="101" spans="3:3" x14ac:dyDescent="0.2">
      <c r="C101" s="128"/>
    </row>
    <row r="102" spans="3:3" x14ac:dyDescent="0.2">
      <c r="C102" s="128"/>
    </row>
    <row r="103" spans="3:3" x14ac:dyDescent="0.2">
      <c r="C103" s="128"/>
    </row>
    <row r="104" spans="3:3" x14ac:dyDescent="0.2">
      <c r="C104" s="128"/>
    </row>
    <row r="105" spans="3:3" x14ac:dyDescent="0.2">
      <c r="C105" s="128"/>
    </row>
    <row r="106" spans="3:3" x14ac:dyDescent="0.2">
      <c r="C106" s="128"/>
    </row>
    <row r="107" spans="3:3" x14ac:dyDescent="0.2">
      <c r="C107" s="128"/>
    </row>
    <row r="108" spans="3:3" x14ac:dyDescent="0.2">
      <c r="C108" s="128"/>
    </row>
    <row r="109" spans="3:3" x14ac:dyDescent="0.2">
      <c r="C109" s="128"/>
    </row>
    <row r="110" spans="3:3" x14ac:dyDescent="0.2">
      <c r="C110" s="128"/>
    </row>
    <row r="111" spans="3:3" x14ac:dyDescent="0.2">
      <c r="C111" s="128"/>
    </row>
  </sheetData>
  <sortState ref="A5:AI49">
    <sortCondition ref="A5:A49"/>
  </sortState>
  <mergeCells count="34">
    <mergeCell ref="Q3:Q4"/>
    <mergeCell ref="I3:I4"/>
    <mergeCell ref="H3:H4"/>
    <mergeCell ref="P3:P4"/>
    <mergeCell ref="K3:K4"/>
    <mergeCell ref="L3:L4"/>
    <mergeCell ref="O3:O4"/>
    <mergeCell ref="S3:S4"/>
    <mergeCell ref="R3:R4"/>
    <mergeCell ref="V3:V4"/>
    <mergeCell ref="X3:X4"/>
    <mergeCell ref="AB3:AB4"/>
    <mergeCell ref="T3:T4"/>
    <mergeCell ref="AC3:AC4"/>
    <mergeCell ref="AD3:AD4"/>
    <mergeCell ref="Y3:Y4"/>
    <mergeCell ref="Z3:Z4"/>
    <mergeCell ref="U3:U4"/>
    <mergeCell ref="A1:AH1"/>
    <mergeCell ref="B2:AH2"/>
    <mergeCell ref="AH3:AH4"/>
    <mergeCell ref="A2:A4"/>
    <mergeCell ref="B3:B4"/>
    <mergeCell ref="C3:C4"/>
    <mergeCell ref="D3:D4"/>
    <mergeCell ref="W3:W4"/>
    <mergeCell ref="E3:E4"/>
    <mergeCell ref="F3:F4"/>
    <mergeCell ref="G3:G4"/>
    <mergeCell ref="J3:J4"/>
    <mergeCell ref="M3:M4"/>
    <mergeCell ref="N3:N4"/>
    <mergeCell ref="AA3:AA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view="pageLayout" zoomScaleNormal="100" workbookViewId="0">
      <selection activeCell="A44" sqref="A44:H44"/>
    </sheetView>
  </sheetViews>
  <sheetFormatPr defaultRowHeight="12.75" x14ac:dyDescent="0.2"/>
  <cols>
    <col min="1" max="1" width="30.28515625" customWidth="1"/>
    <col min="2" max="2" width="11.5703125" style="36" bestFit="1" customWidth="1"/>
    <col min="3" max="3" width="10.28515625" style="37" bestFit="1" customWidth="1"/>
    <col min="4" max="4" width="12.140625" style="36" bestFit="1" customWidth="1"/>
    <col min="5" max="5" width="13.85546875" style="36" bestFit="1" customWidth="1"/>
    <col min="6" max="6" width="8.140625" style="36" bestFit="1" customWidth="1"/>
    <col min="7" max="7" width="11.28515625" bestFit="1" customWidth="1"/>
    <col min="8" max="8" width="10.42578125" bestFit="1" customWidth="1"/>
    <col min="9" max="9" width="94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" customFormat="1" ht="42.75" customHeight="1" x14ac:dyDescent="0.2">
      <c r="A1" s="13" t="s">
        <v>192</v>
      </c>
      <c r="B1" s="13" t="s">
        <v>36</v>
      </c>
      <c r="C1" s="13" t="s">
        <v>37</v>
      </c>
      <c r="D1" s="13" t="s">
        <v>214</v>
      </c>
      <c r="E1" s="13" t="s">
        <v>215</v>
      </c>
      <c r="F1" s="13" t="s">
        <v>38</v>
      </c>
      <c r="G1" s="13" t="s">
        <v>39</v>
      </c>
      <c r="H1" s="13" t="s">
        <v>84</v>
      </c>
      <c r="I1" s="13" t="s">
        <v>40</v>
      </c>
      <c r="J1" s="103"/>
      <c r="K1" s="103"/>
      <c r="L1" s="103"/>
      <c r="M1" s="103"/>
    </row>
    <row r="2" spans="1:13" s="19" customFormat="1" x14ac:dyDescent="0.2">
      <c r="A2" s="15" t="s">
        <v>155</v>
      </c>
      <c r="B2" s="15" t="s">
        <v>41</v>
      </c>
      <c r="C2" s="16" t="s">
        <v>42</v>
      </c>
      <c r="D2" s="16">
        <v>-20.444199999999999</v>
      </c>
      <c r="E2" s="16">
        <v>-52.875599999999999</v>
      </c>
      <c r="F2" s="16">
        <v>388</v>
      </c>
      <c r="G2" s="17">
        <v>40405</v>
      </c>
      <c r="H2" s="18">
        <v>1</v>
      </c>
      <c r="I2" s="16" t="s">
        <v>43</v>
      </c>
      <c r="J2" s="14"/>
      <c r="K2" s="14"/>
      <c r="L2" s="14"/>
      <c r="M2" s="14"/>
    </row>
    <row r="3" spans="1:13" ht="12.75" customHeight="1" x14ac:dyDescent="0.2">
      <c r="A3" s="15" t="s">
        <v>156</v>
      </c>
      <c r="B3" s="15" t="s">
        <v>41</v>
      </c>
      <c r="C3" s="16" t="s">
        <v>44</v>
      </c>
      <c r="D3" s="18">
        <v>-23.002500000000001</v>
      </c>
      <c r="E3" s="18">
        <v>-55.3294</v>
      </c>
      <c r="F3" s="18">
        <v>431</v>
      </c>
      <c r="G3" s="20">
        <v>39611</v>
      </c>
      <c r="H3" s="18">
        <v>1</v>
      </c>
      <c r="I3" s="16" t="s">
        <v>45</v>
      </c>
      <c r="J3" s="21"/>
      <c r="K3" s="21"/>
      <c r="L3" s="21"/>
      <c r="M3" s="21"/>
    </row>
    <row r="4" spans="1:13" x14ac:dyDescent="0.2">
      <c r="A4" s="15" t="s">
        <v>211</v>
      </c>
      <c r="B4" s="15" t="s">
        <v>41</v>
      </c>
      <c r="C4" s="16" t="s">
        <v>218</v>
      </c>
      <c r="D4" s="22">
        <v>-20.4756</v>
      </c>
      <c r="E4" s="22">
        <v>-55.783900000000003</v>
      </c>
      <c r="F4" s="22">
        <v>155</v>
      </c>
      <c r="G4" s="20">
        <v>39022</v>
      </c>
      <c r="H4" s="18">
        <v>1</v>
      </c>
      <c r="I4" s="16" t="s">
        <v>46</v>
      </c>
      <c r="J4" s="21"/>
      <c r="K4" s="21"/>
      <c r="L4" s="21"/>
      <c r="M4" s="21"/>
    </row>
    <row r="5" spans="1:13" ht="14.25" customHeight="1" x14ac:dyDescent="0.2">
      <c r="A5" s="15" t="s">
        <v>212</v>
      </c>
      <c r="B5" s="15" t="s">
        <v>217</v>
      </c>
      <c r="C5" s="16" t="s">
        <v>86</v>
      </c>
      <c r="D5" s="57">
        <v>-11148083</v>
      </c>
      <c r="E5" s="58">
        <v>-53763736</v>
      </c>
      <c r="F5" s="22">
        <v>347</v>
      </c>
      <c r="G5" s="20">
        <v>43199</v>
      </c>
      <c r="H5" s="18">
        <v>1</v>
      </c>
      <c r="I5" s="16" t="s">
        <v>87</v>
      </c>
      <c r="J5" s="21"/>
      <c r="K5" s="21"/>
      <c r="L5" s="21"/>
      <c r="M5" s="21"/>
    </row>
    <row r="6" spans="1:13" ht="14.25" customHeight="1" x14ac:dyDescent="0.2">
      <c r="A6" s="15" t="s">
        <v>213</v>
      </c>
      <c r="B6" s="15" t="s">
        <v>217</v>
      </c>
      <c r="C6" s="16" t="s">
        <v>88</v>
      </c>
      <c r="D6" s="58">
        <v>-22955028</v>
      </c>
      <c r="E6" s="58">
        <v>-55626001</v>
      </c>
      <c r="F6" s="22">
        <v>605</v>
      </c>
      <c r="G6" s="20">
        <v>43203</v>
      </c>
      <c r="H6" s="18">
        <v>1</v>
      </c>
      <c r="I6" s="16" t="s">
        <v>89</v>
      </c>
      <c r="J6" s="21"/>
      <c r="K6" s="21"/>
      <c r="L6" s="21"/>
      <c r="M6" s="21"/>
    </row>
    <row r="7" spans="1:13" s="24" customFormat="1" x14ac:dyDescent="0.2">
      <c r="A7" s="15" t="s">
        <v>157</v>
      </c>
      <c r="B7" s="15" t="s">
        <v>41</v>
      </c>
      <c r="C7" s="16" t="s">
        <v>47</v>
      </c>
      <c r="D7" s="22">
        <v>-22.1008</v>
      </c>
      <c r="E7" s="22">
        <v>-56.54</v>
      </c>
      <c r="F7" s="22">
        <v>208</v>
      </c>
      <c r="G7" s="20">
        <v>40764</v>
      </c>
      <c r="H7" s="18">
        <v>0</v>
      </c>
      <c r="I7" s="23" t="s">
        <v>48</v>
      </c>
      <c r="J7" s="21"/>
      <c r="K7" s="21"/>
      <c r="L7" s="21"/>
      <c r="M7" s="21"/>
    </row>
    <row r="8" spans="1:13" s="24" customFormat="1" x14ac:dyDescent="0.2">
      <c r="A8" s="15" t="s">
        <v>158</v>
      </c>
      <c r="B8" s="15" t="s">
        <v>41</v>
      </c>
      <c r="C8" s="16" t="s">
        <v>50</v>
      </c>
      <c r="D8" s="22">
        <v>-21.7514</v>
      </c>
      <c r="E8" s="22">
        <v>-52.470599999999997</v>
      </c>
      <c r="F8" s="22">
        <v>387</v>
      </c>
      <c r="G8" s="20">
        <v>41354</v>
      </c>
      <c r="H8" s="18">
        <v>1</v>
      </c>
      <c r="I8" s="23" t="s">
        <v>90</v>
      </c>
      <c r="J8" s="21"/>
      <c r="K8" s="21"/>
      <c r="L8" s="21"/>
      <c r="M8" s="21"/>
    </row>
    <row r="9" spans="1:13" s="24" customFormat="1" x14ac:dyDescent="0.2">
      <c r="A9" s="15" t="s">
        <v>159</v>
      </c>
      <c r="B9" s="15" t="s">
        <v>217</v>
      </c>
      <c r="C9" s="16" t="s">
        <v>92</v>
      </c>
      <c r="D9" s="58">
        <v>-19945539</v>
      </c>
      <c r="E9" s="58">
        <v>-54368533</v>
      </c>
      <c r="F9" s="22">
        <v>624</v>
      </c>
      <c r="G9" s="20">
        <v>43129</v>
      </c>
      <c r="H9" s="18">
        <v>1</v>
      </c>
      <c r="I9" s="23" t="s">
        <v>93</v>
      </c>
      <c r="J9" s="21"/>
      <c r="K9" s="21"/>
      <c r="L9" s="21"/>
      <c r="M9" s="21"/>
    </row>
    <row r="10" spans="1:13" s="24" customFormat="1" x14ac:dyDescent="0.2">
      <c r="A10" s="15" t="s">
        <v>160</v>
      </c>
      <c r="B10" s="15" t="s">
        <v>217</v>
      </c>
      <c r="C10" s="16" t="s">
        <v>95</v>
      </c>
      <c r="D10" s="58">
        <v>-21246756</v>
      </c>
      <c r="E10" s="58">
        <v>-564560442</v>
      </c>
      <c r="F10" s="22">
        <v>329</v>
      </c>
      <c r="G10" s="20" t="s">
        <v>96</v>
      </c>
      <c r="H10" s="18">
        <v>1</v>
      </c>
      <c r="I10" s="23" t="s">
        <v>97</v>
      </c>
      <c r="J10" s="21"/>
      <c r="K10" s="21"/>
      <c r="L10" s="21"/>
      <c r="M10" s="21"/>
    </row>
    <row r="11" spans="1:13" s="24" customFormat="1" x14ac:dyDescent="0.2">
      <c r="A11" s="15" t="s">
        <v>161</v>
      </c>
      <c r="B11" s="15" t="s">
        <v>217</v>
      </c>
      <c r="C11" s="16" t="s">
        <v>99</v>
      </c>
      <c r="D11" s="58">
        <v>-21298278</v>
      </c>
      <c r="E11" s="58">
        <v>-52068917</v>
      </c>
      <c r="F11" s="22">
        <v>345</v>
      </c>
      <c r="G11" s="20">
        <v>43196</v>
      </c>
      <c r="H11" s="18">
        <v>0</v>
      </c>
      <c r="I11" s="23" t="s">
        <v>100</v>
      </c>
      <c r="J11" s="21"/>
      <c r="K11" s="21"/>
      <c r="L11" s="21"/>
      <c r="M11" s="21"/>
    </row>
    <row r="12" spans="1:13" s="24" customFormat="1" x14ac:dyDescent="0.2">
      <c r="A12" s="15" t="s">
        <v>162</v>
      </c>
      <c r="B12" s="15" t="s">
        <v>217</v>
      </c>
      <c r="C12" s="16" t="s">
        <v>102</v>
      </c>
      <c r="D12" s="58">
        <v>-22657056</v>
      </c>
      <c r="E12" s="58">
        <v>-54819306</v>
      </c>
      <c r="F12" s="22">
        <v>456</v>
      </c>
      <c r="G12" s="20">
        <v>43165</v>
      </c>
      <c r="H12" s="18">
        <v>1</v>
      </c>
      <c r="I12" s="23" t="s">
        <v>103</v>
      </c>
      <c r="J12" s="21"/>
      <c r="K12" s="21"/>
      <c r="L12" s="21"/>
      <c r="M12" s="21"/>
    </row>
    <row r="13" spans="1:13" s="67" customFormat="1" ht="15" x14ac:dyDescent="0.25">
      <c r="A13" s="59" t="s">
        <v>163</v>
      </c>
      <c r="B13" s="15" t="s">
        <v>217</v>
      </c>
      <c r="C13" s="60" t="s">
        <v>104</v>
      </c>
      <c r="D13" s="61">
        <v>-19587528</v>
      </c>
      <c r="E13" s="61">
        <v>-54030083</v>
      </c>
      <c r="F13" s="62">
        <v>540</v>
      </c>
      <c r="G13" s="63">
        <v>43206</v>
      </c>
      <c r="H13" s="64">
        <v>1</v>
      </c>
      <c r="I13" s="65" t="s">
        <v>105</v>
      </c>
      <c r="J13" s="66"/>
      <c r="K13" s="66"/>
      <c r="L13" s="66"/>
      <c r="M13" s="66"/>
    </row>
    <row r="14" spans="1:13" x14ac:dyDescent="0.2">
      <c r="A14" s="15" t="s">
        <v>164</v>
      </c>
      <c r="B14" s="15" t="s">
        <v>41</v>
      </c>
      <c r="C14" s="16" t="s">
        <v>106</v>
      </c>
      <c r="D14" s="22">
        <v>-20.45</v>
      </c>
      <c r="E14" s="22">
        <v>-54.616599999999998</v>
      </c>
      <c r="F14" s="22">
        <v>530</v>
      </c>
      <c r="G14" s="20">
        <v>37145</v>
      </c>
      <c r="H14" s="18">
        <v>1</v>
      </c>
      <c r="I14" s="16" t="s">
        <v>51</v>
      </c>
      <c r="J14" s="21"/>
      <c r="K14" s="21"/>
      <c r="L14" s="21"/>
      <c r="M14" s="21"/>
    </row>
    <row r="15" spans="1:13" x14ac:dyDescent="0.2">
      <c r="A15" s="15" t="s">
        <v>165</v>
      </c>
      <c r="B15" s="15" t="s">
        <v>41</v>
      </c>
      <c r="C15" s="16" t="s">
        <v>107</v>
      </c>
      <c r="D15" s="18">
        <v>-19.122499999999999</v>
      </c>
      <c r="E15" s="18">
        <v>-51.720799999999997</v>
      </c>
      <c r="F15" s="22">
        <v>516</v>
      </c>
      <c r="G15" s="20">
        <v>39515</v>
      </c>
      <c r="H15" s="18">
        <v>1</v>
      </c>
      <c r="I15" s="16" t="s">
        <v>52</v>
      </c>
      <c r="J15" s="21"/>
      <c r="K15" s="21"/>
      <c r="L15" s="21" t="s">
        <v>35</v>
      </c>
      <c r="M15" s="21"/>
    </row>
    <row r="16" spans="1:13" x14ac:dyDescent="0.2">
      <c r="A16" s="15" t="s">
        <v>166</v>
      </c>
      <c r="B16" s="15" t="s">
        <v>41</v>
      </c>
      <c r="C16" s="16" t="s">
        <v>219</v>
      </c>
      <c r="D16" s="22">
        <v>-18.802199999999999</v>
      </c>
      <c r="E16" s="22">
        <v>-52.602800000000002</v>
      </c>
      <c r="F16" s="22">
        <v>818</v>
      </c>
      <c r="G16" s="20">
        <v>39070</v>
      </c>
      <c r="H16" s="18">
        <v>1</v>
      </c>
      <c r="I16" s="16" t="s">
        <v>82</v>
      </c>
      <c r="J16" s="21"/>
      <c r="K16" s="21"/>
      <c r="L16" s="21"/>
      <c r="M16" s="21"/>
    </row>
    <row r="17" spans="1:13" ht="13.5" customHeight="1" x14ac:dyDescent="0.2">
      <c r="A17" s="15" t="s">
        <v>167</v>
      </c>
      <c r="B17" s="15" t="s">
        <v>41</v>
      </c>
      <c r="C17" s="16" t="s">
        <v>108</v>
      </c>
      <c r="D17" s="22">
        <v>-18.996700000000001</v>
      </c>
      <c r="E17" s="22">
        <v>-57.637500000000003</v>
      </c>
      <c r="F17" s="22">
        <v>126</v>
      </c>
      <c r="G17" s="20">
        <v>39017</v>
      </c>
      <c r="H17" s="18">
        <v>1</v>
      </c>
      <c r="I17" s="16" t="s">
        <v>53</v>
      </c>
      <c r="J17" s="21"/>
      <c r="K17" s="21"/>
      <c r="L17" s="21"/>
      <c r="M17" s="21"/>
    </row>
    <row r="18" spans="1:13" ht="13.5" customHeight="1" x14ac:dyDescent="0.2">
      <c r="A18" s="15" t="s">
        <v>168</v>
      </c>
      <c r="B18" s="15" t="s">
        <v>41</v>
      </c>
      <c r="C18" s="16" t="s">
        <v>109</v>
      </c>
      <c r="D18" s="22">
        <v>-18.4922</v>
      </c>
      <c r="E18" s="22">
        <v>-53.167200000000001</v>
      </c>
      <c r="F18" s="22">
        <v>730</v>
      </c>
      <c r="G18" s="20">
        <v>41247</v>
      </c>
      <c r="H18" s="18">
        <v>1</v>
      </c>
      <c r="I18" s="23" t="s">
        <v>54</v>
      </c>
      <c r="J18" s="21"/>
      <c r="K18" s="21"/>
      <c r="L18" s="21" t="s">
        <v>35</v>
      </c>
      <c r="M18" s="21"/>
    </row>
    <row r="19" spans="1:13" x14ac:dyDescent="0.2">
      <c r="A19" s="15" t="s">
        <v>169</v>
      </c>
      <c r="B19" s="15" t="s">
        <v>41</v>
      </c>
      <c r="C19" s="16" t="s">
        <v>110</v>
      </c>
      <c r="D19" s="22">
        <v>-18.304400000000001</v>
      </c>
      <c r="E19" s="22">
        <v>-54.440899999999999</v>
      </c>
      <c r="F19" s="22">
        <v>252</v>
      </c>
      <c r="G19" s="20">
        <v>39028</v>
      </c>
      <c r="H19" s="18">
        <v>1</v>
      </c>
      <c r="I19" s="16" t="s">
        <v>55</v>
      </c>
      <c r="J19" s="21"/>
      <c r="K19" s="21"/>
      <c r="L19" s="21" t="s">
        <v>35</v>
      </c>
      <c r="M19" s="21"/>
    </row>
    <row r="20" spans="1:13" x14ac:dyDescent="0.2">
      <c r="A20" s="15" t="s">
        <v>170</v>
      </c>
      <c r="B20" s="15" t="s">
        <v>41</v>
      </c>
      <c r="C20" s="16" t="s">
        <v>111</v>
      </c>
      <c r="D20" s="22">
        <v>-22.193899999999999</v>
      </c>
      <c r="E20" s="25">
        <v>-54.9114</v>
      </c>
      <c r="F20" s="22">
        <v>469</v>
      </c>
      <c r="G20" s="20">
        <v>39011</v>
      </c>
      <c r="H20" s="18">
        <v>1</v>
      </c>
      <c r="I20" s="16" t="s">
        <v>56</v>
      </c>
      <c r="J20" s="21"/>
      <c r="K20" s="21"/>
      <c r="L20" s="21"/>
      <c r="M20" s="21"/>
    </row>
    <row r="21" spans="1:13" x14ac:dyDescent="0.2">
      <c r="A21" s="15" t="s">
        <v>171</v>
      </c>
      <c r="B21" s="15" t="s">
        <v>217</v>
      </c>
      <c r="C21" s="16" t="s">
        <v>112</v>
      </c>
      <c r="D21" s="58">
        <v>-22308694</v>
      </c>
      <c r="E21" s="68">
        <v>-54325833</v>
      </c>
      <c r="F21" s="22">
        <v>340</v>
      </c>
      <c r="G21" s="20">
        <v>43159</v>
      </c>
      <c r="H21" s="18">
        <v>1</v>
      </c>
      <c r="I21" s="16" t="s">
        <v>113</v>
      </c>
      <c r="J21" s="21"/>
      <c r="K21" s="21"/>
      <c r="L21" s="21"/>
      <c r="M21" s="21" t="s">
        <v>35</v>
      </c>
    </row>
    <row r="22" spans="1:13" x14ac:dyDescent="0.2">
      <c r="A22" s="15" t="s">
        <v>172</v>
      </c>
      <c r="B22" s="15" t="s">
        <v>217</v>
      </c>
      <c r="C22" s="16" t="s">
        <v>114</v>
      </c>
      <c r="D22" s="58">
        <v>-23644881</v>
      </c>
      <c r="E22" s="68">
        <v>-54570289</v>
      </c>
      <c r="F22" s="22">
        <v>319</v>
      </c>
      <c r="G22" s="20">
        <v>43204</v>
      </c>
      <c r="H22" s="18">
        <v>1</v>
      </c>
      <c r="I22" s="16" t="s">
        <v>115</v>
      </c>
      <c r="J22" s="21"/>
      <c r="K22" s="21"/>
      <c r="L22" s="21"/>
      <c r="M22" s="21"/>
    </row>
    <row r="23" spans="1:13" x14ac:dyDescent="0.2">
      <c r="A23" s="15" t="s">
        <v>173</v>
      </c>
      <c r="B23" s="15" t="s">
        <v>217</v>
      </c>
      <c r="C23" s="16" t="s">
        <v>116</v>
      </c>
      <c r="D23" s="58">
        <v>-22092833</v>
      </c>
      <c r="E23" s="68">
        <v>-54798833</v>
      </c>
      <c r="F23" s="22">
        <v>360</v>
      </c>
      <c r="G23" s="20">
        <v>43157</v>
      </c>
      <c r="H23" s="18">
        <v>1</v>
      </c>
      <c r="I23" s="16" t="s">
        <v>117</v>
      </c>
      <c r="J23" s="21"/>
      <c r="K23" s="21"/>
      <c r="L23" s="21"/>
      <c r="M23" s="21"/>
    </row>
    <row r="24" spans="1:13" x14ac:dyDescent="0.2">
      <c r="A24" s="15" t="s">
        <v>174</v>
      </c>
      <c r="B24" s="15" t="s">
        <v>41</v>
      </c>
      <c r="C24" s="16" t="s">
        <v>57</v>
      </c>
      <c r="D24" s="18">
        <v>-23.449400000000001</v>
      </c>
      <c r="E24" s="18">
        <v>-54.181699999999999</v>
      </c>
      <c r="F24" s="18">
        <v>336</v>
      </c>
      <c r="G24" s="20">
        <v>39598</v>
      </c>
      <c r="H24" s="18">
        <v>1</v>
      </c>
      <c r="I24" s="16" t="s">
        <v>58</v>
      </c>
      <c r="J24" s="21"/>
      <c r="K24" s="21"/>
      <c r="L24" s="21" t="s">
        <v>35</v>
      </c>
      <c r="M24" s="21" t="s">
        <v>35</v>
      </c>
    </row>
    <row r="25" spans="1:13" x14ac:dyDescent="0.2">
      <c r="A25" s="15" t="s">
        <v>175</v>
      </c>
      <c r="B25" s="15" t="s">
        <v>41</v>
      </c>
      <c r="C25" s="16" t="s">
        <v>59</v>
      </c>
      <c r="D25" s="22">
        <v>-22.3</v>
      </c>
      <c r="E25" s="22">
        <v>-53.816600000000001</v>
      </c>
      <c r="F25" s="22">
        <v>373</v>
      </c>
      <c r="G25" s="20">
        <v>37662</v>
      </c>
      <c r="H25" s="18">
        <v>1</v>
      </c>
      <c r="I25" s="16" t="s">
        <v>60</v>
      </c>
      <c r="J25" s="21"/>
      <c r="K25" s="21"/>
      <c r="L25" s="21" t="s">
        <v>35</v>
      </c>
      <c r="M25" s="21"/>
    </row>
    <row r="26" spans="1:13" s="24" customFormat="1" x14ac:dyDescent="0.2">
      <c r="A26" s="15" t="s">
        <v>176</v>
      </c>
      <c r="B26" s="15" t="s">
        <v>41</v>
      </c>
      <c r="C26" s="16" t="s">
        <v>61</v>
      </c>
      <c r="D26" s="22">
        <v>-21.478200000000001</v>
      </c>
      <c r="E26" s="22">
        <v>-56.136899999999997</v>
      </c>
      <c r="F26" s="22">
        <v>249</v>
      </c>
      <c r="G26" s="20">
        <v>40759</v>
      </c>
      <c r="H26" s="18">
        <v>1</v>
      </c>
      <c r="I26" s="23" t="s">
        <v>62</v>
      </c>
      <c r="J26" s="21"/>
      <c r="K26" s="21"/>
      <c r="L26" s="21"/>
      <c r="M26" s="21"/>
    </row>
    <row r="27" spans="1:13" x14ac:dyDescent="0.2">
      <c r="A27" s="15" t="s">
        <v>177</v>
      </c>
      <c r="B27" s="15" t="s">
        <v>41</v>
      </c>
      <c r="C27" s="16" t="s">
        <v>63</v>
      </c>
      <c r="D27" s="18">
        <v>-22.857199999999999</v>
      </c>
      <c r="E27" s="18">
        <v>-54.605600000000003</v>
      </c>
      <c r="F27" s="18">
        <v>379</v>
      </c>
      <c r="G27" s="20">
        <v>39617</v>
      </c>
      <c r="H27" s="18">
        <v>1</v>
      </c>
      <c r="I27" s="16" t="s">
        <v>64</v>
      </c>
      <c r="J27" s="21"/>
      <c r="K27" s="21"/>
      <c r="L27" s="21"/>
      <c r="M27" s="21"/>
    </row>
    <row r="28" spans="1:13" x14ac:dyDescent="0.2">
      <c r="A28" s="15" t="s">
        <v>178</v>
      </c>
      <c r="B28" s="15" t="s">
        <v>217</v>
      </c>
      <c r="C28" s="16" t="s">
        <v>118</v>
      </c>
      <c r="D28" s="58">
        <v>-22575389</v>
      </c>
      <c r="E28" s="58">
        <v>-55160833</v>
      </c>
      <c r="F28" s="18">
        <v>499</v>
      </c>
      <c r="G28" s="20">
        <v>43166</v>
      </c>
      <c r="H28" s="18">
        <v>1</v>
      </c>
      <c r="I28" s="16" t="s">
        <v>119</v>
      </c>
      <c r="J28" s="21"/>
      <c r="K28" s="21"/>
      <c r="L28" s="21"/>
      <c r="M28" s="21"/>
    </row>
    <row r="29" spans="1:13" ht="12.75" customHeight="1" x14ac:dyDescent="0.2">
      <c r="A29" s="15" t="s">
        <v>179</v>
      </c>
      <c r="B29" s="15" t="s">
        <v>41</v>
      </c>
      <c r="C29" s="16" t="s">
        <v>120</v>
      </c>
      <c r="D29" s="22">
        <v>-21.609200000000001</v>
      </c>
      <c r="E29" s="22">
        <v>-55.177799999999998</v>
      </c>
      <c r="F29" s="22">
        <v>401</v>
      </c>
      <c r="G29" s="20">
        <v>39065</v>
      </c>
      <c r="H29" s="18">
        <v>1</v>
      </c>
      <c r="I29" s="16" t="s">
        <v>65</v>
      </c>
      <c r="J29" s="21"/>
      <c r="K29" s="21"/>
      <c r="L29" s="21"/>
      <c r="M29" s="21"/>
    </row>
    <row r="30" spans="1:13" ht="12.75" customHeight="1" x14ac:dyDescent="0.2">
      <c r="A30" s="15" t="s">
        <v>180</v>
      </c>
      <c r="B30" s="15" t="s">
        <v>217</v>
      </c>
      <c r="C30" s="16" t="s">
        <v>121</v>
      </c>
      <c r="D30" s="58">
        <v>-21450972</v>
      </c>
      <c r="E30" s="58">
        <v>-54341972</v>
      </c>
      <c r="F30" s="22">
        <v>500</v>
      </c>
      <c r="G30" s="20">
        <v>43153</v>
      </c>
      <c r="H30" s="18">
        <v>1</v>
      </c>
      <c r="I30" s="16" t="s">
        <v>122</v>
      </c>
      <c r="J30" s="21"/>
      <c r="K30" s="21"/>
      <c r="L30" s="21"/>
      <c r="M30" s="21"/>
    </row>
    <row r="31" spans="1:13" ht="12.75" customHeight="1" x14ac:dyDescent="0.2">
      <c r="A31" s="15" t="s">
        <v>181</v>
      </c>
      <c r="B31" s="15" t="s">
        <v>217</v>
      </c>
      <c r="C31" s="16" t="s">
        <v>124</v>
      </c>
      <c r="D31" s="58">
        <v>-22078528</v>
      </c>
      <c r="E31" s="58">
        <v>-53465889</v>
      </c>
      <c r="F31" s="22">
        <v>372</v>
      </c>
      <c r="G31" s="20">
        <v>43199</v>
      </c>
      <c r="H31" s="18">
        <v>1</v>
      </c>
      <c r="I31" s="16" t="s">
        <v>125</v>
      </c>
      <c r="J31" s="21"/>
      <c r="K31" s="21"/>
      <c r="L31" s="21"/>
      <c r="M31" s="21"/>
    </row>
    <row r="32" spans="1:13" s="24" customFormat="1" x14ac:dyDescent="0.2">
      <c r="A32" s="15" t="s">
        <v>182</v>
      </c>
      <c r="B32" s="15" t="s">
        <v>41</v>
      </c>
      <c r="C32" s="16" t="s">
        <v>126</v>
      </c>
      <c r="D32" s="22">
        <v>-20.395600000000002</v>
      </c>
      <c r="E32" s="22">
        <v>-56.431699999999999</v>
      </c>
      <c r="F32" s="22">
        <v>140</v>
      </c>
      <c r="G32" s="20">
        <v>39023</v>
      </c>
      <c r="H32" s="18">
        <v>1</v>
      </c>
      <c r="I32" s="16" t="s">
        <v>66</v>
      </c>
      <c r="J32" s="21"/>
      <c r="K32" s="21"/>
      <c r="L32" s="21"/>
      <c r="M32" s="21" t="s">
        <v>35</v>
      </c>
    </row>
    <row r="33" spans="1:13" x14ac:dyDescent="0.2">
      <c r="A33" s="15" t="s">
        <v>183</v>
      </c>
      <c r="B33" s="15" t="s">
        <v>41</v>
      </c>
      <c r="C33" s="16" t="s">
        <v>127</v>
      </c>
      <c r="D33" s="22">
        <v>-18.988900000000001</v>
      </c>
      <c r="E33" s="22">
        <v>-56.623100000000001</v>
      </c>
      <c r="F33" s="22">
        <v>104</v>
      </c>
      <c r="G33" s="20">
        <v>38932</v>
      </c>
      <c r="H33" s="18">
        <v>1</v>
      </c>
      <c r="I33" s="16" t="s">
        <v>67</v>
      </c>
      <c r="J33" s="21"/>
      <c r="K33" s="21"/>
      <c r="L33" s="21"/>
      <c r="M33" s="21"/>
    </row>
    <row r="34" spans="1:13" s="24" customFormat="1" x14ac:dyDescent="0.2">
      <c r="A34" s="15" t="s">
        <v>222</v>
      </c>
      <c r="B34" s="15" t="s">
        <v>41</v>
      </c>
      <c r="C34" s="16" t="s">
        <v>128</v>
      </c>
      <c r="D34" s="22">
        <v>-19.414300000000001</v>
      </c>
      <c r="E34" s="22">
        <v>-51.1053</v>
      </c>
      <c r="F34" s="22">
        <v>424</v>
      </c>
      <c r="G34" s="20" t="s">
        <v>68</v>
      </c>
      <c r="H34" s="18">
        <v>1</v>
      </c>
      <c r="I34" s="16" t="s">
        <v>69</v>
      </c>
      <c r="J34" s="21"/>
      <c r="K34" s="21"/>
      <c r="L34" s="21"/>
      <c r="M34" s="21"/>
    </row>
    <row r="35" spans="1:13" s="24" customFormat="1" x14ac:dyDescent="0.2">
      <c r="A35" s="15" t="s">
        <v>223</v>
      </c>
      <c r="B35" s="15" t="s">
        <v>217</v>
      </c>
      <c r="C35" s="16" t="s">
        <v>129</v>
      </c>
      <c r="D35" s="58">
        <v>-18072711</v>
      </c>
      <c r="E35" s="58">
        <v>-54548811</v>
      </c>
      <c r="F35" s="22">
        <v>251</v>
      </c>
      <c r="G35" s="20">
        <v>43133</v>
      </c>
      <c r="H35" s="18">
        <v>1</v>
      </c>
      <c r="I35" s="16" t="s">
        <v>130</v>
      </c>
      <c r="J35" s="21"/>
      <c r="K35" s="21"/>
      <c r="L35" s="21"/>
      <c r="M35" s="21" t="s">
        <v>35</v>
      </c>
    </row>
    <row r="36" spans="1:13" x14ac:dyDescent="0.2">
      <c r="A36" s="15" t="s">
        <v>224</v>
      </c>
      <c r="B36" s="15" t="s">
        <v>41</v>
      </c>
      <c r="C36" s="16" t="s">
        <v>131</v>
      </c>
      <c r="D36" s="22">
        <v>-22.533300000000001</v>
      </c>
      <c r="E36" s="22">
        <v>-55.533299999999997</v>
      </c>
      <c r="F36" s="22">
        <v>650</v>
      </c>
      <c r="G36" s="20">
        <v>37140</v>
      </c>
      <c r="H36" s="18">
        <v>1</v>
      </c>
      <c r="I36" s="16" t="s">
        <v>70</v>
      </c>
      <c r="J36" s="21"/>
      <c r="K36" s="21"/>
      <c r="L36" s="21"/>
      <c r="M36" s="21"/>
    </row>
    <row r="37" spans="1:13" x14ac:dyDescent="0.2">
      <c r="A37" s="15" t="s">
        <v>225</v>
      </c>
      <c r="B37" s="15" t="s">
        <v>41</v>
      </c>
      <c r="C37" s="16" t="s">
        <v>132</v>
      </c>
      <c r="D37" s="22">
        <v>-21.7058</v>
      </c>
      <c r="E37" s="22">
        <v>-57.5533</v>
      </c>
      <c r="F37" s="22">
        <v>85</v>
      </c>
      <c r="G37" s="20">
        <v>39014</v>
      </c>
      <c r="H37" s="18">
        <v>1</v>
      </c>
      <c r="I37" s="16" t="s">
        <v>71</v>
      </c>
      <c r="J37" s="21"/>
      <c r="K37" s="21"/>
      <c r="L37" s="21"/>
      <c r="M37" s="21"/>
    </row>
    <row r="38" spans="1:13" s="24" customFormat="1" x14ac:dyDescent="0.2">
      <c r="A38" s="15" t="s">
        <v>226</v>
      </c>
      <c r="B38" s="15" t="s">
        <v>41</v>
      </c>
      <c r="C38" s="16" t="s">
        <v>133</v>
      </c>
      <c r="D38" s="22">
        <v>-19.420100000000001</v>
      </c>
      <c r="E38" s="22">
        <v>-54.553100000000001</v>
      </c>
      <c r="F38" s="22">
        <v>647</v>
      </c>
      <c r="G38" s="20">
        <v>39067</v>
      </c>
      <c r="H38" s="18">
        <v>1</v>
      </c>
      <c r="I38" s="16" t="s">
        <v>83</v>
      </c>
      <c r="J38" s="21"/>
      <c r="K38" s="21"/>
      <c r="L38" s="21"/>
      <c r="M38" s="21"/>
    </row>
    <row r="39" spans="1:13" s="24" customFormat="1" x14ac:dyDescent="0.2">
      <c r="A39" s="15" t="s">
        <v>184</v>
      </c>
      <c r="B39" s="15" t="s">
        <v>217</v>
      </c>
      <c r="C39" s="16" t="s">
        <v>134</v>
      </c>
      <c r="D39" s="58">
        <v>-20466094</v>
      </c>
      <c r="E39" s="58">
        <v>-53763028</v>
      </c>
      <c r="F39" s="22">
        <v>442</v>
      </c>
      <c r="G39" s="20">
        <v>43118</v>
      </c>
      <c r="H39" s="18">
        <v>1</v>
      </c>
      <c r="I39" s="16"/>
      <c r="J39" s="21"/>
      <c r="K39" s="21"/>
      <c r="L39" s="21"/>
      <c r="M39" s="21"/>
    </row>
    <row r="40" spans="1:13" x14ac:dyDescent="0.2">
      <c r="A40" s="15" t="s">
        <v>185</v>
      </c>
      <c r="B40" s="15" t="s">
        <v>41</v>
      </c>
      <c r="C40" s="16" t="s">
        <v>135</v>
      </c>
      <c r="D40" s="18">
        <v>-21.774999999999999</v>
      </c>
      <c r="E40" s="18">
        <v>-54.528100000000002</v>
      </c>
      <c r="F40" s="18">
        <v>329</v>
      </c>
      <c r="G40" s="20">
        <v>39625</v>
      </c>
      <c r="H40" s="18">
        <v>1</v>
      </c>
      <c r="I40" s="16" t="s">
        <v>72</v>
      </c>
      <c r="J40" s="21"/>
      <c r="K40" s="21"/>
      <c r="L40" s="21"/>
      <c r="M40" s="21" t="s">
        <v>35</v>
      </c>
    </row>
    <row r="41" spans="1:13" s="29" customFormat="1" ht="15" customHeight="1" x14ac:dyDescent="0.2">
      <c r="A41" s="26" t="s">
        <v>186</v>
      </c>
      <c r="B41" s="15" t="s">
        <v>217</v>
      </c>
      <c r="C41" s="16" t="s">
        <v>137</v>
      </c>
      <c r="D41" s="69">
        <v>-21305889</v>
      </c>
      <c r="E41" s="69">
        <v>-52820375</v>
      </c>
      <c r="F41" s="27">
        <v>383</v>
      </c>
      <c r="G41" s="17">
        <v>43209</v>
      </c>
      <c r="H41" s="16">
        <v>1</v>
      </c>
      <c r="I41" s="26" t="s">
        <v>138</v>
      </c>
      <c r="J41" s="28"/>
      <c r="K41" s="28"/>
      <c r="L41" s="28"/>
      <c r="M41" s="28"/>
    </row>
    <row r="42" spans="1:13" s="29" customFormat="1" ht="15" customHeight="1" x14ac:dyDescent="0.2">
      <c r="A42" s="26" t="s">
        <v>187</v>
      </c>
      <c r="B42" s="26" t="s">
        <v>41</v>
      </c>
      <c r="C42" s="16" t="s">
        <v>139</v>
      </c>
      <c r="D42" s="69">
        <v>-20981633</v>
      </c>
      <c r="E42" s="27">
        <v>-54.971899999999998</v>
      </c>
      <c r="F42" s="27">
        <v>464</v>
      </c>
      <c r="G42" s="17" t="s">
        <v>73</v>
      </c>
      <c r="H42" s="16">
        <v>1</v>
      </c>
      <c r="I42" s="26" t="s">
        <v>74</v>
      </c>
      <c r="J42" s="28"/>
      <c r="K42" s="28"/>
      <c r="L42" s="28"/>
      <c r="M42" s="28"/>
    </row>
    <row r="43" spans="1:13" s="24" customFormat="1" x14ac:dyDescent="0.2">
      <c r="A43" s="15" t="s">
        <v>188</v>
      </c>
      <c r="B43" s="15" t="s">
        <v>41</v>
      </c>
      <c r="C43" s="16" t="s">
        <v>140</v>
      </c>
      <c r="D43" s="18">
        <v>-23.966899999999999</v>
      </c>
      <c r="E43" s="18">
        <v>-55.0242</v>
      </c>
      <c r="F43" s="18">
        <v>402</v>
      </c>
      <c r="G43" s="20">
        <v>39605</v>
      </c>
      <c r="H43" s="18">
        <v>1</v>
      </c>
      <c r="I43" s="16" t="s">
        <v>75</v>
      </c>
      <c r="J43" s="21"/>
      <c r="K43" s="21"/>
      <c r="L43" s="21"/>
      <c r="M43" s="21"/>
    </row>
    <row r="44" spans="1:13" s="24" customFormat="1" x14ac:dyDescent="0.2">
      <c r="A44" s="15" t="s">
        <v>189</v>
      </c>
      <c r="B44" s="15" t="s">
        <v>217</v>
      </c>
      <c r="C44" s="16" t="s">
        <v>142</v>
      </c>
      <c r="D44" s="58">
        <v>-20351444</v>
      </c>
      <c r="E44" s="58">
        <v>-51430222</v>
      </c>
      <c r="F44" s="18">
        <v>374</v>
      </c>
      <c r="G44" s="20">
        <v>43196</v>
      </c>
      <c r="H44" s="18">
        <v>0</v>
      </c>
      <c r="I44" s="16" t="s">
        <v>143</v>
      </c>
      <c r="J44" s="21"/>
      <c r="K44" s="21"/>
      <c r="L44" s="21"/>
      <c r="M44" s="21"/>
    </row>
    <row r="45" spans="1:13" s="31" customFormat="1" x14ac:dyDescent="0.2">
      <c r="A45" s="26" t="s">
        <v>190</v>
      </c>
      <c r="B45" s="26" t="s">
        <v>41</v>
      </c>
      <c r="C45" s="16" t="s">
        <v>144</v>
      </c>
      <c r="D45" s="16">
        <v>-17.634699999999999</v>
      </c>
      <c r="E45" s="16">
        <v>-54.760100000000001</v>
      </c>
      <c r="F45" s="16">
        <v>486</v>
      </c>
      <c r="G45" s="17" t="s">
        <v>76</v>
      </c>
      <c r="H45" s="16">
        <v>1</v>
      </c>
      <c r="I45" s="18" t="s">
        <v>77</v>
      </c>
      <c r="J45" s="30"/>
      <c r="K45" s="30"/>
      <c r="L45" s="30"/>
      <c r="M45" s="30"/>
    </row>
    <row r="46" spans="1:13" x14ac:dyDescent="0.2">
      <c r="A46" s="15" t="s">
        <v>191</v>
      </c>
      <c r="B46" s="15" t="s">
        <v>41</v>
      </c>
      <c r="C46" s="16" t="s">
        <v>145</v>
      </c>
      <c r="D46" s="18">
        <v>-20.783300000000001</v>
      </c>
      <c r="E46" s="18">
        <v>-51.7</v>
      </c>
      <c r="F46" s="18">
        <v>313</v>
      </c>
      <c r="G46" s="20">
        <v>37137</v>
      </c>
      <c r="H46" s="18">
        <v>1</v>
      </c>
      <c r="I46" s="16" t="s">
        <v>78</v>
      </c>
      <c r="J46" s="21"/>
      <c r="K46" s="21"/>
      <c r="L46" s="21"/>
      <c r="M46" s="21"/>
    </row>
    <row r="47" spans="1:13" ht="18" customHeight="1" x14ac:dyDescent="0.2">
      <c r="A47" s="170" t="s">
        <v>79</v>
      </c>
      <c r="B47" s="170"/>
      <c r="C47" s="170"/>
      <c r="D47" s="170"/>
      <c r="E47" s="170"/>
      <c r="F47" s="170"/>
      <c r="G47" s="171"/>
      <c r="H47" s="104">
        <f>SUM(H2:H46)</f>
        <v>42</v>
      </c>
      <c r="I47" s="21"/>
      <c r="J47" s="21"/>
      <c r="K47" s="21"/>
      <c r="L47" s="21"/>
      <c r="M47" s="21"/>
    </row>
    <row r="48" spans="1:13" x14ac:dyDescent="0.2">
      <c r="A48" s="21" t="s">
        <v>80</v>
      </c>
      <c r="B48" s="32"/>
      <c r="C48" s="32"/>
      <c r="D48" s="32"/>
      <c r="E48" s="32"/>
      <c r="F48" s="32"/>
      <c r="G48" s="21"/>
      <c r="H48" s="33"/>
      <c r="I48" s="21"/>
      <c r="J48" s="21"/>
      <c r="K48" s="21"/>
      <c r="L48" s="21"/>
      <c r="M48" s="21"/>
    </row>
    <row r="49" spans="1:15" x14ac:dyDescent="0.2">
      <c r="A49" s="34" t="s">
        <v>81</v>
      </c>
      <c r="B49" s="35"/>
      <c r="C49" s="35"/>
      <c r="D49" s="35"/>
      <c r="E49" s="35"/>
      <c r="F49" s="35"/>
      <c r="G49" s="21"/>
      <c r="H49" s="21"/>
      <c r="I49" s="21"/>
      <c r="J49" s="21"/>
      <c r="K49" s="21"/>
      <c r="L49" s="21"/>
      <c r="M49" s="21"/>
    </row>
    <row r="50" spans="1:15" x14ac:dyDescent="0.2">
      <c r="A50" s="21" t="s">
        <v>216</v>
      </c>
      <c r="B50" s="35"/>
      <c r="C50" s="35"/>
      <c r="D50" s="35"/>
      <c r="E50" s="35"/>
      <c r="F50" s="35"/>
      <c r="G50" s="21"/>
      <c r="H50" s="21"/>
      <c r="I50" s="21"/>
      <c r="J50" s="21"/>
      <c r="K50" s="21"/>
      <c r="L50" s="21"/>
      <c r="M50" s="21"/>
    </row>
    <row r="51" spans="1:15" x14ac:dyDescent="0.2">
      <c r="A51" s="21" t="s">
        <v>220</v>
      </c>
      <c r="B51" s="35"/>
      <c r="C51" s="35"/>
      <c r="D51" s="35"/>
      <c r="E51" s="35"/>
      <c r="F51" s="35"/>
      <c r="G51" s="21"/>
      <c r="H51" s="21"/>
      <c r="I51" s="21"/>
      <c r="J51" s="21"/>
      <c r="K51" s="21"/>
      <c r="L51" s="21"/>
      <c r="M51" s="21"/>
    </row>
    <row r="52" spans="1:15" x14ac:dyDescent="0.2">
      <c r="A52" s="21" t="s">
        <v>221</v>
      </c>
      <c r="B52" s="35"/>
      <c r="C52" s="35"/>
      <c r="D52" s="35"/>
      <c r="E52" s="35"/>
      <c r="F52" s="35"/>
      <c r="G52" s="21"/>
      <c r="H52" s="21"/>
      <c r="I52" s="21"/>
      <c r="J52" s="21"/>
      <c r="K52" s="21"/>
      <c r="L52" s="21"/>
      <c r="M52" s="21"/>
    </row>
    <row r="53" spans="1:15" x14ac:dyDescent="0.2">
      <c r="A53" s="21"/>
      <c r="B53" s="35"/>
      <c r="C53" s="35"/>
      <c r="D53" s="35"/>
      <c r="E53" s="35"/>
      <c r="F53" s="35"/>
      <c r="G53" s="21"/>
      <c r="H53" s="21"/>
      <c r="I53" s="21"/>
      <c r="J53" s="21"/>
      <c r="K53" s="21"/>
      <c r="L53" s="21"/>
      <c r="M53" s="21"/>
    </row>
    <row r="54" spans="1:15" x14ac:dyDescent="0.2">
      <c r="A54" s="21"/>
      <c r="B54" s="35"/>
      <c r="C54" s="35"/>
      <c r="D54" s="35"/>
      <c r="E54" s="35"/>
      <c r="F54" s="35"/>
      <c r="G54" s="21"/>
      <c r="H54" s="21"/>
      <c r="I54" s="21"/>
      <c r="J54" s="21"/>
      <c r="K54" s="21"/>
      <c r="L54" s="21"/>
      <c r="M54" s="21"/>
    </row>
    <row r="55" spans="1:15" x14ac:dyDescent="0.2">
      <c r="A55" s="21"/>
      <c r="B55" s="35"/>
      <c r="C55" s="35"/>
      <c r="D55" s="35"/>
      <c r="E55" s="35"/>
      <c r="F55" s="35"/>
      <c r="G55" s="21"/>
      <c r="H55" s="21"/>
      <c r="I55" s="21"/>
      <c r="J55" s="21"/>
      <c r="K55" s="21"/>
      <c r="L55" s="21"/>
      <c r="M55" s="21"/>
    </row>
    <row r="56" spans="1:15" x14ac:dyDescent="0.2">
      <c r="A56" s="21"/>
      <c r="B56" s="35"/>
      <c r="C56" s="35"/>
      <c r="D56" s="35"/>
      <c r="E56" s="35"/>
      <c r="F56" s="35"/>
      <c r="G56" s="21"/>
      <c r="H56" s="21"/>
      <c r="I56" s="21"/>
      <c r="J56" s="21"/>
      <c r="K56" s="21"/>
      <c r="L56" s="21"/>
      <c r="M56" s="21"/>
    </row>
    <row r="57" spans="1:15" x14ac:dyDescent="0.2">
      <c r="A57" s="21"/>
      <c r="B57" s="35"/>
      <c r="C57" s="35"/>
      <c r="D57" s="35"/>
      <c r="E57" s="35"/>
      <c r="F57" s="35"/>
      <c r="G57" s="21"/>
      <c r="H57" s="21"/>
      <c r="I57" s="21"/>
      <c r="J57" s="21"/>
      <c r="K57" s="21"/>
      <c r="L57" s="21"/>
      <c r="M57" s="21"/>
    </row>
    <row r="58" spans="1:15" x14ac:dyDescent="0.2">
      <c r="A58" s="21"/>
      <c r="B58" s="35"/>
      <c r="C58" s="35"/>
      <c r="D58" s="35"/>
      <c r="E58" s="35"/>
      <c r="F58" s="35"/>
      <c r="G58" s="21"/>
      <c r="H58" s="21"/>
      <c r="I58" s="21"/>
      <c r="J58" s="21"/>
      <c r="K58" s="21"/>
      <c r="L58" s="21"/>
      <c r="M58" s="21"/>
    </row>
    <row r="59" spans="1:15" x14ac:dyDescent="0.2">
      <c r="A59" s="21"/>
      <c r="B59" s="35"/>
      <c r="C59" s="35"/>
      <c r="D59" s="35"/>
      <c r="E59" s="35"/>
      <c r="F59" s="35" t="s">
        <v>35</v>
      </c>
      <c r="G59" s="21"/>
      <c r="H59" s="21"/>
      <c r="I59" s="21"/>
      <c r="J59" s="21"/>
      <c r="K59" s="21"/>
      <c r="L59" s="21"/>
      <c r="M59" s="21"/>
    </row>
    <row r="60" spans="1:15" x14ac:dyDescent="0.2">
      <c r="A60" s="21"/>
      <c r="B60" s="35"/>
      <c r="C60" s="35"/>
      <c r="D60" s="35"/>
      <c r="E60" s="35"/>
      <c r="F60" s="35"/>
      <c r="G60" s="21"/>
      <c r="H60" s="21"/>
      <c r="I60" s="21"/>
      <c r="J60" s="21"/>
      <c r="K60" s="21"/>
      <c r="L60" s="21"/>
      <c r="M60" s="21"/>
    </row>
    <row r="61" spans="1:15" x14ac:dyDescent="0.2">
      <c r="A61" s="21"/>
      <c r="B61" s="35"/>
      <c r="C61" s="35"/>
      <c r="D61" s="35"/>
      <c r="E61" s="35"/>
      <c r="F61" s="35"/>
      <c r="G61" s="21"/>
      <c r="H61" s="21"/>
      <c r="I61" s="21"/>
      <c r="J61" s="21"/>
      <c r="K61" s="21"/>
      <c r="L61" s="21"/>
      <c r="M61" s="21"/>
    </row>
    <row r="62" spans="1:15" x14ac:dyDescent="0.2">
      <c r="A62" s="21"/>
      <c r="B62" s="35"/>
      <c r="C62" s="35"/>
      <c r="D62" s="35"/>
      <c r="E62" s="35"/>
      <c r="F62" s="35"/>
      <c r="G62" s="21"/>
      <c r="H62" s="21"/>
      <c r="I62" s="21"/>
      <c r="J62" s="21"/>
      <c r="K62" s="21"/>
      <c r="L62" s="21"/>
      <c r="M62" s="21"/>
    </row>
    <row r="63" spans="1:15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1:15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1:15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5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pans="1:15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</row>
    <row r="72" spans="1:15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1:15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1:15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  <row r="77" spans="1:15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5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1:15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15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1:15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1:15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1:15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</row>
    <row r="84" spans="1:15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1:15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1:15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1:15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1:15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1:15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1:15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1:15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1:15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1:15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15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1:15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1:15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1:15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1:15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5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1:15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5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1:15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5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1:15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</row>
    <row r="110" spans="1:15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</row>
    <row r="114" spans="1:15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x14ac:dyDescent="0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x14ac:dyDescent="0.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x14ac:dyDescent="0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x14ac:dyDescent="0.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x14ac:dyDescent="0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x14ac:dyDescent="0.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x14ac:dyDescent="0.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x14ac:dyDescent="0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</row>
    <row r="131" spans="1:15" x14ac:dyDescent="0.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x14ac:dyDescent="0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x14ac:dyDescent="0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x14ac:dyDescent="0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x14ac:dyDescent="0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x14ac:dyDescent="0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x14ac:dyDescent="0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x14ac:dyDescent="0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x14ac:dyDescent="0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x14ac:dyDescent="0.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</row>
    <row r="155" spans="1:15" x14ac:dyDescent="0.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x14ac:dyDescent="0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</row>
    <row r="157" spans="1:15" x14ac:dyDescent="0.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</row>
    <row r="158" spans="1:15" x14ac:dyDescent="0.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</row>
    <row r="159" spans="1:15" x14ac:dyDescent="0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1:15" x14ac:dyDescent="0.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1:15" x14ac:dyDescent="0.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1:15" x14ac:dyDescent="0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</row>
    <row r="163" spans="1:15" x14ac:dyDescent="0.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</row>
    <row r="164" spans="1:15" x14ac:dyDescent="0.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  <row r="165" spans="1:15" x14ac:dyDescent="0.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x14ac:dyDescent="0.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x14ac:dyDescent="0.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x14ac:dyDescent="0.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x14ac:dyDescent="0.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x14ac:dyDescent="0.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x14ac:dyDescent="0.2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x14ac:dyDescent="0.2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x14ac:dyDescent="0.2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x14ac:dyDescent="0.2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x14ac:dyDescent="0.2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x14ac:dyDescent="0.2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x14ac:dyDescent="0.2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x14ac:dyDescent="0.2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x14ac:dyDescent="0.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x14ac:dyDescent="0.2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x14ac:dyDescent="0.2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x14ac:dyDescent="0.2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x14ac:dyDescent="0.2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x14ac:dyDescent="0.2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x14ac:dyDescent="0.2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x14ac:dyDescent="0.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x14ac:dyDescent="0.2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x14ac:dyDescent="0.2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x14ac:dyDescent="0.2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x14ac:dyDescent="0.2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x14ac:dyDescent="0.2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x14ac:dyDescent="0.2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</row>
    <row r="222" spans="1:15" x14ac:dyDescent="0.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x14ac:dyDescent="0.2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x14ac:dyDescent="0.2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x14ac:dyDescent="0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x14ac:dyDescent="0.2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x14ac:dyDescent="0.2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x14ac:dyDescent="0.2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x14ac:dyDescent="0.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x14ac:dyDescent="0.2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x14ac:dyDescent="0.2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x14ac:dyDescent="0.2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x14ac:dyDescent="0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x14ac:dyDescent="0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x14ac:dyDescent="0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</row>
  </sheetData>
  <mergeCells count="1">
    <mergeCell ref="A47:G47"/>
  </mergeCells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7"/>
  <sheetViews>
    <sheetView topLeftCell="A4" zoomScale="90" zoomScaleNormal="90" workbookViewId="0">
      <selection activeCell="A13" sqref="A13:XFD13"/>
    </sheetView>
  </sheetViews>
  <sheetFormatPr defaultRowHeight="12.75" x14ac:dyDescent="0.2"/>
  <cols>
    <col min="1" max="1" width="19.7109375" style="2" bestFit="1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9" bestFit="1" customWidth="1"/>
  </cols>
  <sheetData>
    <row r="1" spans="1:35" ht="20.100000000000001" customHeight="1" x14ac:dyDescent="0.2">
      <c r="A1" s="139" t="s">
        <v>209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1"/>
    </row>
    <row r="2" spans="1:35" ht="20.100000000000001" customHeight="1" x14ac:dyDescent="0.2">
      <c r="A2" s="136" t="s">
        <v>21</v>
      </c>
      <c r="B2" s="131" t="s">
        <v>246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2"/>
    </row>
    <row r="3" spans="1:35" s="4" customFormat="1" ht="20.100000000000001" customHeight="1" x14ac:dyDescent="0.2">
      <c r="A3" s="136"/>
      <c r="B3" s="137">
        <v>1</v>
      </c>
      <c r="C3" s="137">
        <f>SUM(B3+1)</f>
        <v>2</v>
      </c>
      <c r="D3" s="137">
        <f t="shared" ref="D3:AD3" si="0">SUM(C3+1)</f>
        <v>3</v>
      </c>
      <c r="E3" s="137">
        <f t="shared" si="0"/>
        <v>4</v>
      </c>
      <c r="F3" s="137">
        <f t="shared" si="0"/>
        <v>5</v>
      </c>
      <c r="G3" s="137">
        <f t="shared" si="0"/>
        <v>6</v>
      </c>
      <c r="H3" s="137">
        <f t="shared" si="0"/>
        <v>7</v>
      </c>
      <c r="I3" s="137">
        <f t="shared" si="0"/>
        <v>8</v>
      </c>
      <c r="J3" s="137">
        <f t="shared" si="0"/>
        <v>9</v>
      </c>
      <c r="K3" s="137">
        <f t="shared" si="0"/>
        <v>10</v>
      </c>
      <c r="L3" s="137">
        <f t="shared" si="0"/>
        <v>11</v>
      </c>
      <c r="M3" s="137">
        <f t="shared" si="0"/>
        <v>12</v>
      </c>
      <c r="N3" s="137">
        <f t="shared" si="0"/>
        <v>13</v>
      </c>
      <c r="O3" s="137">
        <f t="shared" si="0"/>
        <v>14</v>
      </c>
      <c r="P3" s="137">
        <f t="shared" si="0"/>
        <v>15</v>
      </c>
      <c r="Q3" s="137">
        <f t="shared" si="0"/>
        <v>16</v>
      </c>
      <c r="R3" s="137">
        <f t="shared" si="0"/>
        <v>17</v>
      </c>
      <c r="S3" s="137">
        <f t="shared" si="0"/>
        <v>18</v>
      </c>
      <c r="T3" s="137">
        <f t="shared" si="0"/>
        <v>19</v>
      </c>
      <c r="U3" s="137">
        <f t="shared" si="0"/>
        <v>20</v>
      </c>
      <c r="V3" s="137">
        <f t="shared" si="0"/>
        <v>21</v>
      </c>
      <c r="W3" s="137">
        <f t="shared" si="0"/>
        <v>22</v>
      </c>
      <c r="X3" s="137">
        <f t="shared" si="0"/>
        <v>23</v>
      </c>
      <c r="Y3" s="137">
        <f t="shared" si="0"/>
        <v>24</v>
      </c>
      <c r="Z3" s="137">
        <f t="shared" si="0"/>
        <v>25</v>
      </c>
      <c r="AA3" s="137">
        <f t="shared" si="0"/>
        <v>26</v>
      </c>
      <c r="AB3" s="137">
        <f t="shared" si="0"/>
        <v>27</v>
      </c>
      <c r="AC3" s="137">
        <f t="shared" si="0"/>
        <v>28</v>
      </c>
      <c r="AD3" s="137">
        <f t="shared" si="0"/>
        <v>29</v>
      </c>
      <c r="AE3" s="137">
        <v>30</v>
      </c>
      <c r="AF3" s="100" t="s">
        <v>27</v>
      </c>
      <c r="AG3" s="101" t="s">
        <v>26</v>
      </c>
    </row>
    <row r="4" spans="1:35" s="5" customFormat="1" ht="20.100000000000001" customHeight="1" x14ac:dyDescent="0.2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00" t="s">
        <v>25</v>
      </c>
      <c r="AG4" s="101" t="s">
        <v>25</v>
      </c>
    </row>
    <row r="5" spans="1:35" s="5" customFormat="1" x14ac:dyDescent="0.2">
      <c r="A5" s="48" t="s">
        <v>30</v>
      </c>
      <c r="B5" s="109">
        <f>[1]Novembro!$C$5</f>
        <v>25.8</v>
      </c>
      <c r="C5" s="109">
        <f>[1]Novembro!$C$6</f>
        <v>36.299999999999997</v>
      </c>
      <c r="D5" s="109">
        <f>[1]Novembro!$C$7</f>
        <v>37.1</v>
      </c>
      <c r="E5" s="109">
        <f>[1]Novembro!$C$8</f>
        <v>29.6</v>
      </c>
      <c r="F5" s="109">
        <f>[1]Novembro!$C$9</f>
        <v>33.799999999999997</v>
      </c>
      <c r="G5" s="109">
        <f>[1]Novembro!$C$10</f>
        <v>36.700000000000003</v>
      </c>
      <c r="H5" s="109">
        <f>[1]Novembro!$C$11</f>
        <v>38.799999999999997</v>
      </c>
      <c r="I5" s="109">
        <f>[1]Novembro!$C$12</f>
        <v>40.5</v>
      </c>
      <c r="J5" s="109">
        <f>[1]Novembro!$C$13</f>
        <v>39.6</v>
      </c>
      <c r="K5" s="109">
        <f>[1]Novembro!$C$14</f>
        <v>41.2</v>
      </c>
      <c r="L5" s="109">
        <f>[1]Novembro!$C$15</f>
        <v>40.700000000000003</v>
      </c>
      <c r="M5" s="109">
        <f>[1]Novembro!$C$16</f>
        <v>41.6</v>
      </c>
      <c r="N5" s="109">
        <f>[1]Novembro!$C$17</f>
        <v>41.9</v>
      </c>
      <c r="O5" s="109">
        <f>[1]Novembro!$C$18</f>
        <v>41.3</v>
      </c>
      <c r="P5" s="109">
        <f>[1]Novembro!$C$19</f>
        <v>41.2</v>
      </c>
      <c r="Q5" s="109">
        <f>[1]Novembro!$C$20</f>
        <v>40.4</v>
      </c>
      <c r="R5" s="109">
        <f>[1]Novembro!$C$21</f>
        <v>41.9</v>
      </c>
      <c r="S5" s="109">
        <f>[1]Novembro!$C$22</f>
        <v>40.9</v>
      </c>
      <c r="T5" s="109">
        <f>[1]Novembro!$C$23</f>
        <v>39.6</v>
      </c>
      <c r="U5" s="109">
        <f>[1]Novembro!$C$24</f>
        <v>33.799999999999997</v>
      </c>
      <c r="V5" s="109">
        <f>[1]Novembro!$C$25</f>
        <v>35.9</v>
      </c>
      <c r="W5" s="109">
        <f>[1]Novembro!$C$26</f>
        <v>36.6</v>
      </c>
      <c r="X5" s="109">
        <f>[1]Novembro!$C$27</f>
        <v>35.200000000000003</v>
      </c>
      <c r="Y5" s="109">
        <f>[1]Novembro!$C$28</f>
        <v>31.8</v>
      </c>
      <c r="Z5" s="109">
        <f>[1]Novembro!$C$29</f>
        <v>30.8</v>
      </c>
      <c r="AA5" s="109">
        <f>[1]Novembro!$C$30</f>
        <v>33.9</v>
      </c>
      <c r="AB5" s="109">
        <f>[1]Novembro!$C$31</f>
        <v>35.200000000000003</v>
      </c>
      <c r="AC5" s="109">
        <f>[1]Novembro!$C$32</f>
        <v>36.9</v>
      </c>
      <c r="AD5" s="109">
        <f>[1]Novembro!$C$33</f>
        <v>37.799999999999997</v>
      </c>
      <c r="AE5" s="109">
        <f>[1]Novembro!$C$34</f>
        <v>35.9</v>
      </c>
      <c r="AF5" s="114">
        <f t="shared" ref="AF5:AF11" si="1">MAX(B5:AE5)</f>
        <v>41.9</v>
      </c>
      <c r="AG5" s="115">
        <f t="shared" ref="AG5:AG11" si="2">AVERAGE(B5:AE5)</f>
        <v>37.090000000000003</v>
      </c>
    </row>
    <row r="6" spans="1:35" x14ac:dyDescent="0.2">
      <c r="A6" s="48" t="s">
        <v>0</v>
      </c>
      <c r="B6" s="111">
        <f>[2]Novembro!$C$5</f>
        <v>28.8</v>
      </c>
      <c r="C6" s="111">
        <f>[2]Novembro!$C$6</f>
        <v>34.799999999999997</v>
      </c>
      <c r="D6" s="111">
        <f>[2]Novembro!$C$7</f>
        <v>28.3</v>
      </c>
      <c r="E6" s="111">
        <f>[2]Novembro!$C$8</f>
        <v>25.6</v>
      </c>
      <c r="F6" s="111">
        <f>[2]Novembro!$C$9</f>
        <v>30</v>
      </c>
      <c r="G6" s="111">
        <f>[2]Novembro!$C$10</f>
        <v>34.299999999999997</v>
      </c>
      <c r="H6" s="111">
        <f>[2]Novembro!$C$11</f>
        <v>35.6</v>
      </c>
      <c r="I6" s="111">
        <f>[2]Novembro!$C$12</f>
        <v>39</v>
      </c>
      <c r="J6" s="111">
        <f>[2]Novembro!$C$13</f>
        <v>33.5</v>
      </c>
      <c r="K6" s="111">
        <f>[2]Novembro!$C$14</f>
        <v>36.5</v>
      </c>
      <c r="L6" s="111">
        <f>[2]Novembro!$C$15</f>
        <v>38.5</v>
      </c>
      <c r="M6" s="111">
        <f>[2]Novembro!$C$16</f>
        <v>39.4</v>
      </c>
      <c r="N6" s="111">
        <f>[2]Novembro!$C$17</f>
        <v>36.1</v>
      </c>
      <c r="O6" s="111">
        <f>[2]Novembro!$C$18</f>
        <v>30.2</v>
      </c>
      <c r="P6" s="111">
        <f>[2]Novembro!$C$19</f>
        <v>37.6</v>
      </c>
      <c r="Q6" s="111">
        <f>[2]Novembro!$C$20</f>
        <v>37.9</v>
      </c>
      <c r="R6" s="111">
        <f>[2]Novembro!$C$21</f>
        <v>38</v>
      </c>
      <c r="S6" s="111">
        <f>[2]Novembro!$C$22</f>
        <v>39</v>
      </c>
      <c r="T6" s="111">
        <f>[2]Novembro!$C$23</f>
        <v>31.4</v>
      </c>
      <c r="U6" s="111">
        <f>[2]Novembro!$C$24</f>
        <v>29.4</v>
      </c>
      <c r="V6" s="111">
        <f>[2]Novembro!$C$25</f>
        <v>35.799999999999997</v>
      </c>
      <c r="W6" s="111">
        <f>[2]Novembro!$C$26</f>
        <v>37.5</v>
      </c>
      <c r="X6" s="111">
        <f>[2]Novembro!$C$27</f>
        <v>29.2</v>
      </c>
      <c r="Y6" s="111">
        <f>[2]Novembro!$C$28</f>
        <v>25.4</v>
      </c>
      <c r="Z6" s="111">
        <f>[2]Novembro!$C$29</f>
        <v>22.2</v>
      </c>
      <c r="AA6" s="111">
        <f>[2]Novembro!$C$30</f>
        <v>24.6</v>
      </c>
      <c r="AB6" s="111">
        <f>[2]Novembro!$C$31</f>
        <v>29.1</v>
      </c>
      <c r="AC6" s="111">
        <f>[2]Novembro!$C$32</f>
        <v>28</v>
      </c>
      <c r="AD6" s="111">
        <f>[2]Novembro!$C$33</f>
        <v>36.299999999999997</v>
      </c>
      <c r="AE6" s="111">
        <f>[2]Novembro!$C$34</f>
        <v>33</v>
      </c>
      <c r="AF6" s="114">
        <f t="shared" si="1"/>
        <v>39.4</v>
      </c>
      <c r="AG6" s="115">
        <f t="shared" si="2"/>
        <v>32.833333333333336</v>
      </c>
    </row>
    <row r="7" spans="1:35" x14ac:dyDescent="0.2">
      <c r="A7" s="48" t="s">
        <v>85</v>
      </c>
      <c r="B7" s="111">
        <f>[3]Novembro!$C$5</f>
        <v>30</v>
      </c>
      <c r="C7" s="111">
        <f>[3]Novembro!$C$6</f>
        <v>34.799999999999997</v>
      </c>
      <c r="D7" s="111">
        <f>[3]Novembro!$C$7</f>
        <v>29.3</v>
      </c>
      <c r="E7" s="111">
        <f>[3]Novembro!$C$8</f>
        <v>26.1</v>
      </c>
      <c r="F7" s="111">
        <f>[3]Novembro!$C$9</f>
        <v>30.7</v>
      </c>
      <c r="G7" s="111">
        <f>[3]Novembro!$C$10</f>
        <v>34.4</v>
      </c>
      <c r="H7" s="111">
        <f>[3]Novembro!$C$11</f>
        <v>36</v>
      </c>
      <c r="I7" s="111">
        <f>[3]Novembro!$C$12</f>
        <v>38.9</v>
      </c>
      <c r="J7" s="111">
        <f>[3]Novembro!$C$13</f>
        <v>36.700000000000003</v>
      </c>
      <c r="K7" s="111">
        <f>[3]Novembro!$C$14</f>
        <v>36.9</v>
      </c>
      <c r="L7" s="111">
        <f>[3]Novembro!$C$15</f>
        <v>38.1</v>
      </c>
      <c r="M7" s="111">
        <f>[3]Novembro!$C$16</f>
        <v>39.299999999999997</v>
      </c>
      <c r="N7" s="111">
        <f>[3]Novembro!$C$17</f>
        <v>38.6</v>
      </c>
      <c r="O7" s="111">
        <f>[3]Novembro!$C$18</f>
        <v>37.6</v>
      </c>
      <c r="P7" s="111">
        <f>[3]Novembro!$C$19</f>
        <v>36.799999999999997</v>
      </c>
      <c r="Q7" s="111">
        <f>[3]Novembro!$C$20</f>
        <v>38.5</v>
      </c>
      <c r="R7" s="111">
        <f>[3]Novembro!$C$21</f>
        <v>38.6</v>
      </c>
      <c r="S7" s="111">
        <f>[3]Novembro!$C$22</f>
        <v>37.700000000000003</v>
      </c>
      <c r="T7" s="111">
        <f>[3]Novembro!$C$23</f>
        <v>32.1</v>
      </c>
      <c r="U7" s="111">
        <f>[3]Novembro!$C$24</f>
        <v>33</v>
      </c>
      <c r="V7" s="111">
        <f>[3]Novembro!$C$25</f>
        <v>36.1</v>
      </c>
      <c r="W7" s="111">
        <f>[3]Novembro!$C$26</f>
        <v>35.200000000000003</v>
      </c>
      <c r="X7" s="111">
        <f>[3]Novembro!$C$27</f>
        <v>28.8</v>
      </c>
      <c r="Y7" s="111">
        <f>[3]Novembro!$C$28</f>
        <v>26.6</v>
      </c>
      <c r="Z7" s="111">
        <f>[3]Novembro!$C$29</f>
        <v>25.8</v>
      </c>
      <c r="AA7" s="111">
        <f>[3]Novembro!$C$30</f>
        <v>27.2</v>
      </c>
      <c r="AB7" s="111">
        <f>[3]Novembro!$C$31</f>
        <v>31.9</v>
      </c>
      <c r="AC7" s="111">
        <f>[3]Novembro!$C$32</f>
        <v>33</v>
      </c>
      <c r="AD7" s="111">
        <f>[3]Novembro!$C$33</f>
        <v>35.1</v>
      </c>
      <c r="AE7" s="111">
        <f>[3]Novembro!$C$34</f>
        <v>34.5</v>
      </c>
      <c r="AF7" s="114">
        <f t="shared" si="1"/>
        <v>39.299999999999997</v>
      </c>
      <c r="AG7" s="115">
        <f t="shared" si="2"/>
        <v>33.943333333333342</v>
      </c>
    </row>
    <row r="8" spans="1:35" x14ac:dyDescent="0.2">
      <c r="A8" s="48" t="s">
        <v>1</v>
      </c>
      <c r="B8" s="111">
        <f>[4]Novembro!$C$5</f>
        <v>29.2</v>
      </c>
      <c r="C8" s="111">
        <f>[4]Novembro!$C$6</f>
        <v>36.9</v>
      </c>
      <c r="D8" s="111">
        <f>[4]Novembro!$C$7</f>
        <v>32.6</v>
      </c>
      <c r="E8" s="111">
        <f>[4]Novembro!$C$8</f>
        <v>29.1</v>
      </c>
      <c r="F8" s="111">
        <f>[4]Novembro!$C$9</f>
        <v>34.1</v>
      </c>
      <c r="G8" s="111">
        <f>[4]Novembro!$C$10</f>
        <v>37.9</v>
      </c>
      <c r="H8" s="111">
        <f>[4]Novembro!$C$11</f>
        <v>40</v>
      </c>
      <c r="I8" s="111">
        <f>[4]Novembro!$C$12</f>
        <v>40.299999999999997</v>
      </c>
      <c r="J8" s="111">
        <f>[4]Novembro!$C$13</f>
        <v>38.799999999999997</v>
      </c>
      <c r="K8" s="111">
        <f>[4]Novembro!$C$14</f>
        <v>40.200000000000003</v>
      </c>
      <c r="L8" s="111">
        <f>[4]Novembro!$C$15</f>
        <v>40.799999999999997</v>
      </c>
      <c r="M8" s="111">
        <f>[4]Novembro!$C$16</f>
        <v>41.5</v>
      </c>
      <c r="N8" s="111">
        <f>[4]Novembro!$C$17</f>
        <v>40.9</v>
      </c>
      <c r="O8" s="111">
        <f>[4]Novembro!$C$18</f>
        <v>41.2</v>
      </c>
      <c r="P8" s="111">
        <f>[4]Novembro!$C$19</f>
        <v>41</v>
      </c>
      <c r="Q8" s="111">
        <f>[4]Novembro!$C$20</f>
        <v>41.3</v>
      </c>
      <c r="R8" s="111">
        <f>[4]Novembro!$C$21</f>
        <v>40.1</v>
      </c>
      <c r="S8" s="111">
        <f>[4]Novembro!$C$22</f>
        <v>40.799999999999997</v>
      </c>
      <c r="T8" s="111">
        <f>[4]Novembro!$C$23</f>
        <v>38.799999999999997</v>
      </c>
      <c r="U8" s="111">
        <f>[4]Novembro!$C$24</f>
        <v>31.6</v>
      </c>
      <c r="V8" s="111">
        <f>[4]Novembro!$C$25</f>
        <v>36.299999999999997</v>
      </c>
      <c r="W8" s="111">
        <f>[4]Novembro!$C$26</f>
        <v>38.200000000000003</v>
      </c>
      <c r="X8" s="111">
        <f>[4]Novembro!$C$27</f>
        <v>34.5</v>
      </c>
      <c r="Y8" s="111">
        <f>[4]Novembro!$C$28</f>
        <v>30.6</v>
      </c>
      <c r="Z8" s="111">
        <f>[4]Novembro!$C$29</f>
        <v>34.1</v>
      </c>
      <c r="AA8" s="111">
        <f>[4]Novembro!$C$30</f>
        <v>30.6</v>
      </c>
      <c r="AB8" s="111">
        <f>[4]Novembro!$C$31</f>
        <v>35.799999999999997</v>
      </c>
      <c r="AC8" s="111">
        <f>[4]Novembro!$C$32</f>
        <v>34.799999999999997</v>
      </c>
      <c r="AD8" s="111">
        <f>[4]Novembro!$C$33</f>
        <v>37.5</v>
      </c>
      <c r="AE8" s="111">
        <f>[4]Novembro!$C$34</f>
        <v>34</v>
      </c>
      <c r="AF8" s="114">
        <f t="shared" si="1"/>
        <v>41.5</v>
      </c>
      <c r="AG8" s="115">
        <f t="shared" si="2"/>
        <v>36.783333333333331</v>
      </c>
    </row>
    <row r="9" spans="1:35" x14ac:dyDescent="0.2">
      <c r="A9" s="48" t="s">
        <v>146</v>
      </c>
      <c r="B9" s="111">
        <f>[5]Novembro!$C$5</f>
        <v>28.9</v>
      </c>
      <c r="C9" s="111">
        <f>[5]Novembro!$C$6</f>
        <v>32.9</v>
      </c>
      <c r="D9" s="111">
        <f>[5]Novembro!$C$7</f>
        <v>28.6</v>
      </c>
      <c r="E9" s="111">
        <f>[5]Novembro!$C$8</f>
        <v>23</v>
      </c>
      <c r="F9" s="111">
        <f>[5]Novembro!$C$9</f>
        <v>29.8</v>
      </c>
      <c r="G9" s="111">
        <f>[5]Novembro!$C$10</f>
        <v>34.5</v>
      </c>
      <c r="H9" s="111">
        <f>[5]Novembro!$C$11</f>
        <v>35.5</v>
      </c>
      <c r="I9" s="111">
        <f>[5]Novembro!$C$12</f>
        <v>37.1</v>
      </c>
      <c r="J9" s="111">
        <f>[5]Novembro!$C$13</f>
        <v>31.5</v>
      </c>
      <c r="K9" s="111">
        <f>[5]Novembro!$C$14</f>
        <v>35.1</v>
      </c>
      <c r="L9" s="111">
        <f>[5]Novembro!$C$15</f>
        <v>37.200000000000003</v>
      </c>
      <c r="M9" s="111">
        <f>[5]Novembro!$C$16</f>
        <v>38.1</v>
      </c>
      <c r="N9" s="111">
        <f>[5]Novembro!$C$17</f>
        <v>34.1</v>
      </c>
      <c r="O9" s="111">
        <f>[5]Novembro!$C$18</f>
        <v>29.5</v>
      </c>
      <c r="P9" s="111">
        <f>[5]Novembro!$C$19</f>
        <v>35.4</v>
      </c>
      <c r="Q9" s="111">
        <f>[5]Novembro!$C$20</f>
        <v>36.5</v>
      </c>
      <c r="R9" s="111">
        <f>[5]Novembro!$C$21</f>
        <v>37</v>
      </c>
      <c r="S9" s="111">
        <f>[5]Novembro!$C$22</f>
        <v>37.1</v>
      </c>
      <c r="T9" s="111">
        <f>[5]Novembro!$C$23</f>
        <v>33.299999999999997</v>
      </c>
      <c r="U9" s="111">
        <f>[5]Novembro!$C$24</f>
        <v>29.6</v>
      </c>
      <c r="V9" s="111">
        <f>[5]Novembro!$C$25</f>
        <v>34</v>
      </c>
      <c r="W9" s="111">
        <f>[5]Novembro!$C$26</f>
        <v>35.200000000000003</v>
      </c>
      <c r="X9" s="111">
        <f>[5]Novembro!$C$27</f>
        <v>30.2</v>
      </c>
      <c r="Y9" s="111">
        <f>[5]Novembro!$C$28</f>
        <v>24.7</v>
      </c>
      <c r="Z9" s="111">
        <f>[5]Novembro!$C$29</f>
        <v>21.9</v>
      </c>
      <c r="AA9" s="111">
        <f>[5]Novembro!$C$30</f>
        <v>23.5</v>
      </c>
      <c r="AB9" s="111">
        <f>[5]Novembro!$C$31</f>
        <v>29</v>
      </c>
      <c r="AC9" s="111">
        <f>[5]Novembro!$C$32</f>
        <v>30</v>
      </c>
      <c r="AD9" s="111">
        <f>[5]Novembro!$C$33</f>
        <v>33.700000000000003</v>
      </c>
      <c r="AE9" s="111">
        <f>[5]Novembro!$C$34</f>
        <v>34.1</v>
      </c>
      <c r="AF9" s="114">
        <f t="shared" si="1"/>
        <v>38.1</v>
      </c>
      <c r="AG9" s="115">
        <f t="shared" si="2"/>
        <v>32.033333333333339</v>
      </c>
    </row>
    <row r="10" spans="1:35" x14ac:dyDescent="0.2">
      <c r="A10" s="48" t="s">
        <v>91</v>
      </c>
      <c r="B10" s="111">
        <f>[6]Novembro!$C$5</f>
        <v>27.5</v>
      </c>
      <c r="C10" s="111">
        <f>[6]Novembro!$C$6</f>
        <v>35.1</v>
      </c>
      <c r="D10" s="111">
        <f>[6]Novembro!$C$7</f>
        <v>33.200000000000003</v>
      </c>
      <c r="E10" s="111">
        <f>[6]Novembro!$C$8</f>
        <v>28.8</v>
      </c>
      <c r="F10" s="111">
        <f>[6]Novembro!$C$9</f>
        <v>32.299999999999997</v>
      </c>
      <c r="G10" s="111">
        <f>[6]Novembro!$C$10</f>
        <v>36.4</v>
      </c>
      <c r="H10" s="111">
        <f>[6]Novembro!$C$11</f>
        <v>37.799999999999997</v>
      </c>
      <c r="I10" s="111">
        <f>[6]Novembro!$C$12</f>
        <v>37.6</v>
      </c>
      <c r="J10" s="111">
        <f>[6]Novembro!$C$13</f>
        <v>36</v>
      </c>
      <c r="K10" s="111">
        <f>[6]Novembro!$C$14</f>
        <v>36.5</v>
      </c>
      <c r="L10" s="111">
        <f>[6]Novembro!$C$15</f>
        <v>37</v>
      </c>
      <c r="M10" s="111">
        <f>[6]Novembro!$C$16</f>
        <v>37.700000000000003</v>
      </c>
      <c r="N10" s="111">
        <f>[6]Novembro!$C$17</f>
        <v>36.299999999999997</v>
      </c>
      <c r="O10" s="111">
        <f>[6]Novembro!$C$18</f>
        <v>36.9</v>
      </c>
      <c r="P10" s="111">
        <f>[6]Novembro!$C$19</f>
        <v>36.6</v>
      </c>
      <c r="Q10" s="111">
        <f>[6]Novembro!$C$20</f>
        <v>36.6</v>
      </c>
      <c r="R10" s="111">
        <f>[6]Novembro!$C$21</f>
        <v>36.799999999999997</v>
      </c>
      <c r="S10" s="111">
        <f>[6]Novembro!$C$22</f>
        <v>36</v>
      </c>
      <c r="T10" s="111">
        <f>[6]Novembro!$C$23</f>
        <v>35.799999999999997</v>
      </c>
      <c r="U10" s="111">
        <f>[6]Novembro!$C$24</f>
        <v>29.4</v>
      </c>
      <c r="V10" s="111">
        <f>[6]Novembro!$C$25</f>
        <v>32.700000000000003</v>
      </c>
      <c r="W10" s="111">
        <f>[6]Novembro!$C$26</f>
        <v>33.299999999999997</v>
      </c>
      <c r="X10" s="111">
        <f>[6]Novembro!$C$27</f>
        <v>30.3</v>
      </c>
      <c r="Y10" s="111">
        <f>[6]Novembro!$C$28</f>
        <v>29.4</v>
      </c>
      <c r="Z10" s="111">
        <f>[6]Novembro!$C$29</f>
        <v>33.4</v>
      </c>
      <c r="AA10" s="111">
        <f>[6]Novembro!$C$30</f>
        <v>27.9</v>
      </c>
      <c r="AB10" s="111">
        <f>[6]Novembro!$C$31</f>
        <v>32</v>
      </c>
      <c r="AC10" s="111">
        <f>[6]Novembro!$C$32</f>
        <v>31.5</v>
      </c>
      <c r="AD10" s="111">
        <f>[6]Novembro!$C$33</f>
        <v>35.4</v>
      </c>
      <c r="AE10" s="111">
        <f>[6]Novembro!$C$34</f>
        <v>30.3</v>
      </c>
      <c r="AF10" s="114">
        <f t="shared" si="1"/>
        <v>37.799999999999997</v>
      </c>
      <c r="AG10" s="115">
        <f t="shared" si="2"/>
        <v>33.883333333333326</v>
      </c>
    </row>
    <row r="11" spans="1:35" x14ac:dyDescent="0.2">
      <c r="A11" s="48" t="s">
        <v>49</v>
      </c>
      <c r="B11" s="111">
        <f>[7]Novembro!$C$5</f>
        <v>30</v>
      </c>
      <c r="C11" s="111">
        <f>[7]Novembro!$C$6</f>
        <v>32.5</v>
      </c>
      <c r="D11" s="111">
        <f>[7]Novembro!$C$7</f>
        <v>34</v>
      </c>
      <c r="E11" s="111">
        <f>[7]Novembro!$C$8</f>
        <v>26.5</v>
      </c>
      <c r="F11" s="111">
        <f>[7]Novembro!$C$9</f>
        <v>30</v>
      </c>
      <c r="G11" s="111">
        <f>[7]Novembro!$C$10</f>
        <v>32.4</v>
      </c>
      <c r="H11" s="111">
        <f>[7]Novembro!$C$11</f>
        <v>34.4</v>
      </c>
      <c r="I11" s="111">
        <f>[7]Novembro!$C$12</f>
        <v>39.700000000000003</v>
      </c>
      <c r="J11" s="111">
        <f>[7]Novembro!$C$13</f>
        <v>37.6</v>
      </c>
      <c r="K11" s="111">
        <f>[7]Novembro!$C$14</f>
        <v>39.299999999999997</v>
      </c>
      <c r="L11" s="111">
        <f>[7]Novembro!$C$15</f>
        <v>41.1</v>
      </c>
      <c r="M11" s="111">
        <f>[7]Novembro!$C$16</f>
        <v>41.8</v>
      </c>
      <c r="N11" s="111">
        <f>[7]Novembro!$C$17</f>
        <v>40.799999999999997</v>
      </c>
      <c r="O11" s="111">
        <f>[7]Novembro!$C$18</f>
        <v>38.4</v>
      </c>
      <c r="P11" s="111">
        <f>[7]Novembro!$C$19</f>
        <v>35.700000000000003</v>
      </c>
      <c r="Q11" s="111">
        <f>[7]Novembro!$C$20</f>
        <v>38.700000000000003</v>
      </c>
      <c r="R11" s="111">
        <f>[7]Novembro!$C$21</f>
        <v>40.799999999999997</v>
      </c>
      <c r="S11" s="111">
        <f>[7]Novembro!$C$22</f>
        <v>39.5</v>
      </c>
      <c r="T11" s="111">
        <f>[7]Novembro!$C$23</f>
        <v>31.8</v>
      </c>
      <c r="U11" s="111">
        <f>[7]Novembro!$C$24</f>
        <v>30.6</v>
      </c>
      <c r="V11" s="111">
        <f>[7]Novembro!$C$25</f>
        <v>35</v>
      </c>
      <c r="W11" s="111">
        <f>[7]Novembro!$C$26</f>
        <v>35.299999999999997</v>
      </c>
      <c r="X11" s="111">
        <f>[7]Novembro!$C$27</f>
        <v>31.5</v>
      </c>
      <c r="Y11" s="111">
        <f>[7]Novembro!$C$28</f>
        <v>27.7</v>
      </c>
      <c r="Z11" s="111">
        <f>[7]Novembro!$C$29</f>
        <v>25.6</v>
      </c>
      <c r="AA11" s="111">
        <f>[7]Novembro!$C$30</f>
        <v>29.2</v>
      </c>
      <c r="AB11" s="111">
        <f>[7]Novembro!$C$31</f>
        <v>32.799999999999997</v>
      </c>
      <c r="AC11" s="111">
        <f>[7]Novembro!$C$32</f>
        <v>34.299999999999997</v>
      </c>
      <c r="AD11" s="111">
        <f>[7]Novembro!$C$33</f>
        <v>33.1</v>
      </c>
      <c r="AE11" s="111">
        <f>[7]Novembro!$C$34</f>
        <v>34.5</v>
      </c>
      <c r="AF11" s="114">
        <f t="shared" si="1"/>
        <v>41.8</v>
      </c>
      <c r="AG11" s="115">
        <f t="shared" si="2"/>
        <v>34.486666666666665</v>
      </c>
    </row>
    <row r="12" spans="1:35" x14ac:dyDescent="0.2">
      <c r="A12" s="48" t="s">
        <v>94</v>
      </c>
      <c r="B12" s="111">
        <f>[8]Novembro!$C$5</f>
        <v>29.9</v>
      </c>
      <c r="C12" s="111">
        <f>[8]Novembro!$C$6</f>
        <v>35.4</v>
      </c>
      <c r="D12" s="111">
        <f>[8]Novembro!$C$7</f>
        <v>30.4</v>
      </c>
      <c r="E12" s="111">
        <f>[8]Novembro!$C$8</f>
        <v>27.8</v>
      </c>
      <c r="F12" s="111">
        <f>[8]Novembro!$C$9</f>
        <v>32.1</v>
      </c>
      <c r="G12" s="111">
        <f>[8]Novembro!$C$10</f>
        <v>37</v>
      </c>
      <c r="H12" s="111">
        <f>[8]Novembro!$C$11</f>
        <v>38.5</v>
      </c>
      <c r="I12" s="111">
        <f>[8]Novembro!$C$12</f>
        <v>39.1</v>
      </c>
      <c r="J12" s="111">
        <f>[8]Novembro!$C$13</f>
        <v>38.200000000000003</v>
      </c>
      <c r="K12" s="111">
        <f>[8]Novembro!$C$14</f>
        <v>39</v>
      </c>
      <c r="L12" s="111">
        <f>[8]Novembro!$C$15</f>
        <v>39.6</v>
      </c>
      <c r="M12" s="111">
        <f>[8]Novembro!$C$16</f>
        <v>40.299999999999997</v>
      </c>
      <c r="N12" s="111">
        <f>[8]Novembro!$C$17</f>
        <v>40.5</v>
      </c>
      <c r="O12" s="111">
        <f>[8]Novembro!$C$18</f>
        <v>40.4</v>
      </c>
      <c r="P12" s="111">
        <f>[8]Novembro!$C$19</f>
        <v>40.700000000000003</v>
      </c>
      <c r="Q12" s="111">
        <f>[8]Novembro!$C$20</f>
        <v>40.9</v>
      </c>
      <c r="R12" s="111">
        <f>[8]Novembro!$C$21</f>
        <v>40</v>
      </c>
      <c r="S12" s="111">
        <f>[8]Novembro!$C$22</f>
        <v>41</v>
      </c>
      <c r="T12" s="111">
        <f>[8]Novembro!$C$23</f>
        <v>36.9</v>
      </c>
      <c r="U12" s="111">
        <f>[8]Novembro!$C$24</f>
        <v>32.799999999999997</v>
      </c>
      <c r="V12" s="111">
        <f>[8]Novembro!$C$25</f>
        <v>35.700000000000003</v>
      </c>
      <c r="W12" s="111">
        <f>[8]Novembro!$C$26</f>
        <v>38.299999999999997</v>
      </c>
      <c r="X12" s="111">
        <f>[8]Novembro!$C$27</f>
        <v>33.1</v>
      </c>
      <c r="Y12" s="111">
        <f>[8]Novembro!$C$28</f>
        <v>28.6</v>
      </c>
      <c r="Z12" s="111">
        <f>[8]Novembro!$C$29</f>
        <v>30.1</v>
      </c>
      <c r="AA12" s="111">
        <f>[8]Novembro!$C$30</f>
        <v>28.9</v>
      </c>
      <c r="AB12" s="111">
        <f>[8]Novembro!$C$31</f>
        <v>34.1</v>
      </c>
      <c r="AC12" s="111">
        <f>[8]Novembro!$C$32</f>
        <v>35</v>
      </c>
      <c r="AD12" s="111">
        <f>[8]Novembro!$C$33</f>
        <v>38.1</v>
      </c>
      <c r="AE12" s="111">
        <f>[8]Novembro!$C$34</f>
        <v>35</v>
      </c>
      <c r="AF12" s="114">
        <f>MAX(B12:AE12)</f>
        <v>41</v>
      </c>
      <c r="AG12" s="115">
        <f>AVERAGE(B12:AE12)</f>
        <v>35.913333333333327</v>
      </c>
    </row>
    <row r="13" spans="1:35" x14ac:dyDescent="0.2">
      <c r="A13" s="48" t="s">
        <v>101</v>
      </c>
      <c r="B13" s="111">
        <f>[9]Novembro!$C$5</f>
        <v>27.4</v>
      </c>
      <c r="C13" s="111">
        <f>[9]Novembro!$C$6</f>
        <v>33.9</v>
      </c>
      <c r="D13" s="111">
        <f>[9]Novembro!$C$7</f>
        <v>29.8</v>
      </c>
      <c r="E13" s="111">
        <f>[9]Novembro!$C$8</f>
        <v>24.4</v>
      </c>
      <c r="F13" s="111">
        <f>[9]Novembro!$C$9</f>
        <v>30.4</v>
      </c>
      <c r="G13" s="111">
        <f>[9]Novembro!$C$10</f>
        <v>34.4</v>
      </c>
      <c r="H13" s="111">
        <f>[9]Novembro!$C$11</f>
        <v>35.4</v>
      </c>
      <c r="I13" s="111">
        <f>[9]Novembro!$C$12</f>
        <v>38.200000000000003</v>
      </c>
      <c r="J13" s="111">
        <f>[9]Novembro!$C$13</f>
        <v>34.6</v>
      </c>
      <c r="K13" s="111">
        <f>[9]Novembro!$C$14</f>
        <v>36.5</v>
      </c>
      <c r="L13" s="111">
        <f>[9]Novembro!$C$15</f>
        <v>38.4</v>
      </c>
      <c r="M13" s="111">
        <f>[9]Novembro!$C$16</f>
        <v>39.1</v>
      </c>
      <c r="N13" s="111">
        <f>[9]Novembro!$C$17</f>
        <v>35.700000000000003</v>
      </c>
      <c r="O13" s="111">
        <f>[9]Novembro!$C$18</f>
        <v>31.3</v>
      </c>
      <c r="P13" s="111">
        <f>[9]Novembro!$C$19</f>
        <v>36.9</v>
      </c>
      <c r="Q13" s="111">
        <f>[9]Novembro!$C$20</f>
        <v>37.1</v>
      </c>
      <c r="R13" s="111">
        <f>[9]Novembro!$C$21</f>
        <v>37.299999999999997</v>
      </c>
      <c r="S13" s="111">
        <f>[9]Novembro!$C$22</f>
        <v>37.9</v>
      </c>
      <c r="T13" s="111">
        <f>[9]Novembro!$C$23</f>
        <v>27.2</v>
      </c>
      <c r="U13" s="111">
        <f>[9]Novembro!$C$24</f>
        <v>30.4</v>
      </c>
      <c r="V13" s="111">
        <f>[9]Novembro!$C$25</f>
        <v>34.200000000000003</v>
      </c>
      <c r="W13" s="111">
        <f>[9]Novembro!$C$26</f>
        <v>36.4</v>
      </c>
      <c r="X13" s="111">
        <f>[9]Novembro!$C$27</f>
        <v>30.6</v>
      </c>
      <c r="Y13" s="111">
        <f>[9]Novembro!$C$28</f>
        <v>24.2</v>
      </c>
      <c r="Z13" s="111">
        <f>[9]Novembro!$C$29</f>
        <v>22.6</v>
      </c>
      <c r="AA13" s="111">
        <f>[9]Novembro!$C$30</f>
        <v>23.7</v>
      </c>
      <c r="AB13" s="111">
        <f>[9]Novembro!$C$31</f>
        <v>28.1</v>
      </c>
      <c r="AC13" s="111">
        <f>[9]Novembro!$C$32</f>
        <v>27.7</v>
      </c>
      <c r="AD13" s="111">
        <f>[9]Novembro!$C$33</f>
        <v>35.1</v>
      </c>
      <c r="AE13" s="111">
        <f>[9]Novembro!$C$34</f>
        <v>34</v>
      </c>
      <c r="AF13" s="114">
        <f>MAX(B13:AE13)</f>
        <v>39.1</v>
      </c>
      <c r="AG13" s="115">
        <f>AVERAGE(B13:AE13)</f>
        <v>32.430000000000007</v>
      </c>
    </row>
    <row r="14" spans="1:35" x14ac:dyDescent="0.2">
      <c r="A14" s="48" t="s">
        <v>147</v>
      </c>
      <c r="B14" s="111">
        <f>[10]Novembro!$C$5</f>
        <v>28.8</v>
      </c>
      <c r="C14" s="111">
        <f>[10]Novembro!$C$6</f>
        <v>34.9</v>
      </c>
      <c r="D14" s="111">
        <f>[10]Novembro!$C$7</f>
        <v>34.799999999999997</v>
      </c>
      <c r="E14" s="111">
        <f>[10]Novembro!$C$8</f>
        <v>29.8</v>
      </c>
      <c r="F14" s="111">
        <f>[10]Novembro!$C$9</f>
        <v>33</v>
      </c>
      <c r="G14" s="111">
        <f>[10]Novembro!$C$10</f>
        <v>36.299999999999997</v>
      </c>
      <c r="H14" s="111">
        <f>[10]Novembro!$C$11</f>
        <v>37.299999999999997</v>
      </c>
      <c r="I14" s="111">
        <f>[10]Novembro!$C$12</f>
        <v>38.299999999999997</v>
      </c>
      <c r="J14" s="111">
        <f>[10]Novembro!$C$13</f>
        <v>35.700000000000003</v>
      </c>
      <c r="K14" s="111">
        <f>[10]Novembro!$C$14</f>
        <v>38.5</v>
      </c>
      <c r="L14" s="111">
        <f>[10]Novembro!$C$15</f>
        <v>39.200000000000003</v>
      </c>
      <c r="M14" s="111">
        <f>[10]Novembro!$C$16</f>
        <v>38.5</v>
      </c>
      <c r="N14" s="111">
        <f>[10]Novembro!$C$17</f>
        <v>39.299999999999997</v>
      </c>
      <c r="O14" s="111">
        <f>[10]Novembro!$C$18</f>
        <v>38.1</v>
      </c>
      <c r="P14" s="111">
        <f>[10]Novembro!$C$19</f>
        <v>38</v>
      </c>
      <c r="Q14" s="111">
        <f>[10]Novembro!$C$20</f>
        <v>38.1</v>
      </c>
      <c r="R14" s="111">
        <f>[10]Novembro!$C$21</f>
        <v>39.700000000000003</v>
      </c>
      <c r="S14" s="111">
        <f>[10]Novembro!$C$22</f>
        <v>37.4</v>
      </c>
      <c r="T14" s="111">
        <f>[10]Novembro!$C$23</f>
        <v>36.9</v>
      </c>
      <c r="U14" s="111">
        <f>[10]Novembro!$C$24</f>
        <v>31.5</v>
      </c>
      <c r="V14" s="111">
        <f>[10]Novembro!$C$25</f>
        <v>34.299999999999997</v>
      </c>
      <c r="W14" s="111">
        <f>[10]Novembro!$C$26</f>
        <v>34</v>
      </c>
      <c r="X14" s="111">
        <f>[10]Novembro!$C$27</f>
        <v>32.6</v>
      </c>
      <c r="Y14" s="111">
        <f>[10]Novembro!$C$28</f>
        <v>32.200000000000003</v>
      </c>
      <c r="Z14" s="111">
        <f>[10]Novembro!$C$29</f>
        <v>34</v>
      </c>
      <c r="AA14" s="111">
        <f>[10]Novembro!$C$30</f>
        <v>29.9</v>
      </c>
      <c r="AB14" s="111">
        <f>[10]Novembro!$C$31</f>
        <v>33.6</v>
      </c>
      <c r="AC14" s="111">
        <f>[10]Novembro!$C$32</f>
        <v>33.6</v>
      </c>
      <c r="AD14" s="111">
        <f>[10]Novembro!$C$33</f>
        <v>34.700000000000003</v>
      </c>
      <c r="AE14" s="111">
        <f>[10]Novembro!$C$34</f>
        <v>31.1</v>
      </c>
      <c r="AF14" s="114">
        <f>MAX(B14:AE14)</f>
        <v>39.700000000000003</v>
      </c>
      <c r="AG14" s="115">
        <f>AVERAGE(B14:AE14)</f>
        <v>35.13666666666667</v>
      </c>
      <c r="AI14" s="12" t="s">
        <v>35</v>
      </c>
    </row>
    <row r="15" spans="1:35" x14ac:dyDescent="0.2">
      <c r="A15" s="48" t="s">
        <v>2</v>
      </c>
      <c r="B15" s="111">
        <f>[11]Novembro!$C$5</f>
        <v>27.7</v>
      </c>
      <c r="C15" s="111">
        <f>[11]Novembro!$C$6</f>
        <v>34.700000000000003</v>
      </c>
      <c r="D15" s="111">
        <f>[11]Novembro!$C$7</f>
        <v>32.799999999999997</v>
      </c>
      <c r="E15" s="111">
        <f>[11]Novembro!$C$8</f>
        <v>27.7</v>
      </c>
      <c r="F15" s="111">
        <f>[11]Novembro!$C$9</f>
        <v>34</v>
      </c>
      <c r="G15" s="111">
        <f>[11]Novembro!$C$10</f>
        <v>37.700000000000003</v>
      </c>
      <c r="H15" s="111">
        <f>[11]Novembro!$C$11</f>
        <v>38.5</v>
      </c>
      <c r="I15" s="111">
        <f>[11]Novembro!$C$12</f>
        <v>38.4</v>
      </c>
      <c r="J15" s="111">
        <f>[11]Novembro!$C$13</f>
        <v>37.1</v>
      </c>
      <c r="K15" s="111">
        <f>[11]Novembro!$C$14</f>
        <v>36.4</v>
      </c>
      <c r="L15" s="111">
        <f>[11]Novembro!$C$15</f>
        <v>37.5</v>
      </c>
      <c r="M15" s="111">
        <f>[11]Novembro!$C$16</f>
        <v>37.700000000000003</v>
      </c>
      <c r="N15" s="111">
        <f>[11]Novembro!$C$17</f>
        <v>37.6</v>
      </c>
      <c r="O15" s="111">
        <f>[11]Novembro!$C$18</f>
        <v>37.4</v>
      </c>
      <c r="P15" s="111">
        <f>[11]Novembro!$C$19</f>
        <v>37.6</v>
      </c>
      <c r="Q15" s="111">
        <f>[11]Novembro!$C$20</f>
        <v>37.700000000000003</v>
      </c>
      <c r="R15" s="111">
        <f>[11]Novembro!$C$21</f>
        <v>37.5</v>
      </c>
      <c r="S15" s="111">
        <f>[11]Novembro!$C$22</f>
        <v>36.5</v>
      </c>
      <c r="T15" s="111">
        <f>[11]Novembro!$C$23</f>
        <v>34.9</v>
      </c>
      <c r="U15" s="111">
        <f>[11]Novembro!$C$24</f>
        <v>28.4</v>
      </c>
      <c r="V15" s="111">
        <f>[11]Novembro!$C$25</f>
        <v>34.700000000000003</v>
      </c>
      <c r="W15" s="111">
        <f>[11]Novembro!$C$26</f>
        <v>34.6</v>
      </c>
      <c r="X15" s="111">
        <f>[11]Novembro!$C$27</f>
        <v>31.4</v>
      </c>
      <c r="Y15" s="111">
        <f>[11]Novembro!$C$28</f>
        <v>29.7</v>
      </c>
      <c r="Z15" s="111">
        <f>[11]Novembro!$C$29</f>
        <v>32.9</v>
      </c>
      <c r="AA15" s="111">
        <f>[11]Novembro!$C$30</f>
        <v>31.6</v>
      </c>
      <c r="AB15" s="111">
        <f>[11]Novembro!$C$31</f>
        <v>34.4</v>
      </c>
      <c r="AC15" s="111">
        <f>[11]Novembro!$C$32</f>
        <v>33.4</v>
      </c>
      <c r="AD15" s="111">
        <f>[11]Novembro!$C$33</f>
        <v>35.5</v>
      </c>
      <c r="AE15" s="111">
        <f>[11]Novembro!$C$34</f>
        <v>31.3</v>
      </c>
      <c r="AF15" s="114">
        <f>MAX(B15:AE15)</f>
        <v>38.5</v>
      </c>
      <c r="AG15" s="115">
        <f>AVERAGE(B15:AE15)</f>
        <v>34.576666666666668</v>
      </c>
      <c r="AI15" s="12" t="s">
        <v>35</v>
      </c>
    </row>
    <row r="16" spans="1:35" ht="12.75" customHeight="1" x14ac:dyDescent="0.2">
      <c r="A16" s="48" t="s">
        <v>3</v>
      </c>
      <c r="B16" s="111" t="str">
        <f>[12]Novembro!$C$5</f>
        <v>*</v>
      </c>
      <c r="C16" s="111" t="str">
        <f>[12]Novembro!$C$6</f>
        <v>*</v>
      </c>
      <c r="D16" s="111">
        <f>[12]Novembro!$C$7</f>
        <v>34.6</v>
      </c>
      <c r="E16" s="111">
        <f>[12]Novembro!$C$8</f>
        <v>27.3</v>
      </c>
      <c r="F16" s="111">
        <f>[12]Novembro!$C$9</f>
        <v>30.2</v>
      </c>
      <c r="G16" s="111">
        <f>[12]Novembro!$C$10</f>
        <v>33.6</v>
      </c>
      <c r="H16" s="111">
        <f>[12]Novembro!$C$11</f>
        <v>35.700000000000003</v>
      </c>
      <c r="I16" s="111">
        <f>[12]Novembro!$C$12</f>
        <v>36.200000000000003</v>
      </c>
      <c r="J16" s="111">
        <f>[12]Novembro!$C$13</f>
        <v>35.200000000000003</v>
      </c>
      <c r="K16" s="111">
        <f>[12]Novembro!$C$14</f>
        <v>37.6</v>
      </c>
      <c r="L16" s="111">
        <f>[12]Novembro!$C$15</f>
        <v>38.4</v>
      </c>
      <c r="M16" s="111">
        <f>[12]Novembro!$C$16</f>
        <v>39.299999999999997</v>
      </c>
      <c r="N16" s="111">
        <f>[12]Novembro!$C$17</f>
        <v>39.200000000000003</v>
      </c>
      <c r="O16" s="111">
        <f>[12]Novembro!$C$18</f>
        <v>37.4</v>
      </c>
      <c r="P16" s="111">
        <f>[12]Novembro!$C$19</f>
        <v>30.7</v>
      </c>
      <c r="Q16" s="111">
        <f>[12]Novembro!$C$20</f>
        <v>37.799999999999997</v>
      </c>
      <c r="R16" s="111">
        <f>[12]Novembro!$C$21</f>
        <v>38.5</v>
      </c>
      <c r="S16" s="111">
        <f>[12]Novembro!$C$22</f>
        <v>38</v>
      </c>
      <c r="T16" s="111">
        <f>[12]Novembro!$C$23</f>
        <v>37</v>
      </c>
      <c r="U16" s="111">
        <f>[12]Novembro!$C$24</f>
        <v>31.1</v>
      </c>
      <c r="V16" s="111">
        <f>[12]Novembro!$C$25</f>
        <v>31</v>
      </c>
      <c r="W16" s="111">
        <f>[12]Novembro!$C$26</f>
        <v>34.799999999999997</v>
      </c>
      <c r="X16" s="111">
        <f>[12]Novembro!$C$27</f>
        <v>33.1</v>
      </c>
      <c r="Y16" s="111">
        <f>[12]Novembro!$C$28</f>
        <v>33.6</v>
      </c>
      <c r="Z16" s="111" t="str">
        <f>[12]Novembro!$C$29</f>
        <v>*</v>
      </c>
      <c r="AA16" s="111" t="str">
        <f>[12]Novembro!$C$30</f>
        <v>*</v>
      </c>
      <c r="AB16" s="111" t="str">
        <f>[13]Novembro!$C$31</f>
        <v>*</v>
      </c>
      <c r="AC16" s="111" t="str">
        <f>[13]Novembro!$C$32</f>
        <v>*</v>
      </c>
      <c r="AD16" s="111" t="str">
        <f>[13]Novembro!$C$33</f>
        <v>*</v>
      </c>
      <c r="AE16" s="111" t="str">
        <f>[13]Novembro!$C$34</f>
        <v>*</v>
      </c>
      <c r="AF16" s="114">
        <f t="shared" ref="AF16" si="3">MAX(B16:AE16)</f>
        <v>39.299999999999997</v>
      </c>
      <c r="AG16" s="115">
        <f>AVERAGE(B16:AE16)</f>
        <v>35.013636363636365</v>
      </c>
      <c r="AH16" s="12" t="s">
        <v>35</v>
      </c>
      <c r="AI16" s="12" t="s">
        <v>35</v>
      </c>
    </row>
    <row r="17" spans="1:38" x14ac:dyDescent="0.2">
      <c r="A17" s="48" t="s">
        <v>4</v>
      </c>
      <c r="B17" s="111">
        <f>[14]Novembro!$C$5</f>
        <v>31.2</v>
      </c>
      <c r="C17" s="111">
        <f>[14]Novembro!$C$6</f>
        <v>33.799999999999997</v>
      </c>
      <c r="D17" s="111">
        <f>[14]Novembro!$C$7</f>
        <v>33.200000000000003</v>
      </c>
      <c r="E17" s="111">
        <f>[14]Novembro!$C$8</f>
        <v>27.3</v>
      </c>
      <c r="F17" s="111">
        <f>[14]Novembro!$C$9</f>
        <v>30.6</v>
      </c>
      <c r="G17" s="111">
        <f>[14]Novembro!$C$10</f>
        <v>33.9</v>
      </c>
      <c r="H17" s="111">
        <f>[14]Novembro!$C$11</f>
        <v>35.4</v>
      </c>
      <c r="I17" s="111">
        <f>[14]Novembro!$C$12</f>
        <v>33.700000000000003</v>
      </c>
      <c r="J17" s="111">
        <f>[14]Novembro!$C$13</f>
        <v>35</v>
      </c>
      <c r="K17" s="111">
        <f>[14]Novembro!$C$14</f>
        <v>35.200000000000003</v>
      </c>
      <c r="L17" s="111">
        <f>[14]Novembro!$C$15</f>
        <v>36.1</v>
      </c>
      <c r="M17" s="111">
        <f>[14]Novembro!$C$16</f>
        <v>35.5</v>
      </c>
      <c r="N17" s="111">
        <f>[14]Novembro!$C$17</f>
        <v>36.4</v>
      </c>
      <c r="O17" s="111">
        <f>[14]Novembro!$C$18</f>
        <v>33.6</v>
      </c>
      <c r="P17" s="111">
        <f>[14]Novembro!$C$19</f>
        <v>35.5</v>
      </c>
      <c r="Q17" s="111">
        <f>[14]Novembro!$C$20</f>
        <v>35.4</v>
      </c>
      <c r="R17" s="111">
        <f>[14]Novembro!$C$21</f>
        <v>36.200000000000003</v>
      </c>
      <c r="S17" s="111">
        <f>[14]Novembro!$C$22</f>
        <v>35.299999999999997</v>
      </c>
      <c r="T17" s="111">
        <f>[14]Novembro!$C$23</f>
        <v>35</v>
      </c>
      <c r="U17" s="111">
        <f>[14]Novembro!$C$24</f>
        <v>30.2</v>
      </c>
      <c r="V17" s="111">
        <f>[14]Novembro!$C$25</f>
        <v>29.1</v>
      </c>
      <c r="W17" s="111">
        <f>[14]Novembro!$C$26</f>
        <v>31</v>
      </c>
      <c r="X17" s="111">
        <f>[14]Novembro!$C$27</f>
        <v>29.4</v>
      </c>
      <c r="Y17" s="111">
        <f>[14]Novembro!$C$28</f>
        <v>30.7</v>
      </c>
      <c r="Z17" s="111">
        <f>[14]Novembro!$C$29</f>
        <v>30.7</v>
      </c>
      <c r="AA17" s="111">
        <f>[14]Novembro!$C$30</f>
        <v>31.5</v>
      </c>
      <c r="AB17" s="111">
        <f>[14]Novembro!$C$31</f>
        <v>30.1</v>
      </c>
      <c r="AC17" s="111">
        <f>[14]Novembro!$C$32</f>
        <v>31.9</v>
      </c>
      <c r="AD17" s="111">
        <f>[14]Novembro!$C$33</f>
        <v>30</v>
      </c>
      <c r="AE17" s="111">
        <f>[14]Novembro!$C$34</f>
        <v>30.8</v>
      </c>
      <c r="AF17" s="114">
        <f t="shared" ref="AF17:AF42" si="4">MAX(B17:AE17)</f>
        <v>36.4</v>
      </c>
      <c r="AG17" s="115">
        <f t="shared" ref="AG17:AG42" si="5">AVERAGE(B17:AE17)</f>
        <v>32.790000000000006</v>
      </c>
    </row>
    <row r="18" spans="1:38" x14ac:dyDescent="0.2">
      <c r="A18" s="48" t="s">
        <v>5</v>
      </c>
      <c r="B18" s="111">
        <f>[15]Novembro!$C$5</f>
        <v>35.1</v>
      </c>
      <c r="C18" s="111">
        <f>[15]Novembro!$C$6</f>
        <v>39.6</v>
      </c>
      <c r="D18" s="111">
        <f>[15]Novembro!$C$7</f>
        <v>31.7</v>
      </c>
      <c r="E18" s="111">
        <f>[15]Novembro!$C$8</f>
        <v>30.9</v>
      </c>
      <c r="F18" s="111">
        <f>[15]Novembro!$C$9</f>
        <v>35.4</v>
      </c>
      <c r="G18" s="111">
        <f>[15]Novembro!$C$10</f>
        <v>39.1</v>
      </c>
      <c r="H18" s="111">
        <f>[15]Novembro!$C$11</f>
        <v>41.1</v>
      </c>
      <c r="I18" s="111">
        <f>[15]Novembro!$C$12</f>
        <v>41.2</v>
      </c>
      <c r="J18" s="111">
        <f>[15]Novembro!$C$13</f>
        <v>39.799999999999997</v>
      </c>
      <c r="K18" s="111">
        <f>[15]Novembro!$C$14</f>
        <v>40.299999999999997</v>
      </c>
      <c r="L18" s="111">
        <f>[15]Novembro!$C$15</f>
        <v>41.1</v>
      </c>
      <c r="M18" s="111">
        <f>[15]Novembro!$C$16</f>
        <v>42</v>
      </c>
      <c r="N18" s="111">
        <f>[15]Novembro!$C$17</f>
        <v>41.6</v>
      </c>
      <c r="O18" s="111">
        <f>[15]Novembro!$C$18</f>
        <v>43.3</v>
      </c>
      <c r="P18" s="111">
        <f>[15]Novembro!$C$19</f>
        <v>42.1</v>
      </c>
      <c r="Q18" s="111">
        <f>[15]Novembro!$C$20</f>
        <v>42.3</v>
      </c>
      <c r="R18" s="111">
        <f>[15]Novembro!$C$21</f>
        <v>41</v>
      </c>
      <c r="S18" s="111">
        <f>[15]Novembro!$C$22</f>
        <v>42.2</v>
      </c>
      <c r="T18" s="111">
        <f>[15]Novembro!$C$23</f>
        <v>39.299999999999997</v>
      </c>
      <c r="U18" s="111">
        <f>[15]Novembro!$C$24</f>
        <v>31</v>
      </c>
      <c r="V18" s="111">
        <f>[15]Novembro!$C$25</f>
        <v>37.1</v>
      </c>
      <c r="W18" s="111">
        <f>[15]Novembro!$C$26</f>
        <v>39.5</v>
      </c>
      <c r="X18" s="111">
        <f>[15]Novembro!$C$27</f>
        <v>37.200000000000003</v>
      </c>
      <c r="Y18" s="111">
        <f>[15]Novembro!$C$28</f>
        <v>29.2</v>
      </c>
      <c r="Z18" s="111">
        <f>[15]Novembro!$C$29</f>
        <v>33.4</v>
      </c>
      <c r="AA18" s="111">
        <f>[15]Novembro!$C$30</f>
        <v>30.2</v>
      </c>
      <c r="AB18" s="111">
        <f>[15]Novembro!$C$31</f>
        <v>33.5</v>
      </c>
      <c r="AC18" s="111">
        <f>[15]Novembro!$C$32</f>
        <v>37.1</v>
      </c>
      <c r="AD18" s="111">
        <f>[15]Novembro!$C$33</f>
        <v>38.1</v>
      </c>
      <c r="AE18" s="111">
        <f>[15]Novembro!$C$34</f>
        <v>35.6</v>
      </c>
      <c r="AF18" s="114">
        <f t="shared" si="4"/>
        <v>43.3</v>
      </c>
      <c r="AG18" s="115">
        <f t="shared" si="5"/>
        <v>37.700000000000003</v>
      </c>
      <c r="AH18" s="12" t="s">
        <v>35</v>
      </c>
      <c r="AI18" t="s">
        <v>35</v>
      </c>
      <c r="AK18" t="s">
        <v>35</v>
      </c>
    </row>
    <row r="19" spans="1:38" x14ac:dyDescent="0.2">
      <c r="A19" s="48" t="s">
        <v>33</v>
      </c>
      <c r="B19" s="111">
        <f>[16]Novembro!$C$5</f>
        <v>33.6</v>
      </c>
      <c r="C19" s="111">
        <f>[16]Novembro!$C$6</f>
        <v>34.5</v>
      </c>
      <c r="D19" s="111">
        <f>[16]Novembro!$C$7</f>
        <v>33.299999999999997</v>
      </c>
      <c r="E19" s="111">
        <f>[16]Novembro!$C$8</f>
        <v>27.9</v>
      </c>
      <c r="F19" s="111">
        <f>[16]Novembro!$C$9</f>
        <v>32.6</v>
      </c>
      <c r="G19" s="111">
        <f>[16]Novembro!$C$10</f>
        <v>35.200000000000003</v>
      </c>
      <c r="H19" s="111">
        <f>[16]Novembro!$C$11</f>
        <v>36.799999999999997</v>
      </c>
      <c r="I19" s="111">
        <f>[16]Novembro!$C$12</f>
        <v>33.6</v>
      </c>
      <c r="J19" s="111">
        <f>[16]Novembro!$C$13</f>
        <v>34.700000000000003</v>
      </c>
      <c r="K19" s="111">
        <f>[16]Novembro!$C$14</f>
        <v>36.5</v>
      </c>
      <c r="L19" s="111">
        <f>[16]Novembro!$C$15</f>
        <v>37.299999999999997</v>
      </c>
      <c r="M19" s="111">
        <f>[16]Novembro!$C$16</f>
        <v>35.9</v>
      </c>
      <c r="N19" s="111">
        <f>[16]Novembro!$C$17</f>
        <v>36.799999999999997</v>
      </c>
      <c r="O19" s="111">
        <f>[16]Novembro!$C$18</f>
        <v>36.1</v>
      </c>
      <c r="P19" s="111">
        <f>[16]Novembro!$C$19</f>
        <v>35.4</v>
      </c>
      <c r="Q19" s="111">
        <f>[16]Novembro!$C$20</f>
        <v>35.5</v>
      </c>
      <c r="R19" s="111">
        <f>[16]Novembro!$C$21</f>
        <v>36.299999999999997</v>
      </c>
      <c r="S19" s="111">
        <f>[16]Novembro!$C$22</f>
        <v>35.6</v>
      </c>
      <c r="T19" s="111">
        <f>[16]Novembro!$C$23</f>
        <v>34.6</v>
      </c>
      <c r="U19" s="111">
        <f>[16]Novembro!$C$24</f>
        <v>31.6</v>
      </c>
      <c r="V19" s="111">
        <f>[16]Novembro!$C$25</f>
        <v>34.200000000000003</v>
      </c>
      <c r="W19" s="111">
        <f>[16]Novembro!$C$26</f>
        <v>33</v>
      </c>
      <c r="X19" s="111">
        <f>[16]Novembro!$C$27</f>
        <v>30.9</v>
      </c>
      <c r="Y19" s="111">
        <f>[16]Novembro!$C$28</f>
        <v>30.7</v>
      </c>
      <c r="Z19" s="111">
        <f>[16]Novembro!$C$29</f>
        <v>31.5</v>
      </c>
      <c r="AA19" s="111">
        <f>[16]Novembro!$C$30</f>
        <v>30.9</v>
      </c>
      <c r="AB19" s="111">
        <f>[16]Novembro!$C$31</f>
        <v>32.299999999999997</v>
      </c>
      <c r="AC19" s="111">
        <f>[16]Novembro!$C$32</f>
        <v>32.6</v>
      </c>
      <c r="AD19" s="111">
        <f>[16]Novembro!$C$33</f>
        <v>30.5</v>
      </c>
      <c r="AE19" s="111">
        <f>[16]Novembro!$C$34</f>
        <v>31.1</v>
      </c>
      <c r="AF19" s="114">
        <f t="shared" si="4"/>
        <v>37.299999999999997</v>
      </c>
      <c r="AG19" s="115">
        <f t="shared" si="5"/>
        <v>33.716666666666669</v>
      </c>
      <c r="AI19" t="s">
        <v>200</v>
      </c>
      <c r="AK19" t="s">
        <v>35</v>
      </c>
    </row>
    <row r="20" spans="1:38" x14ac:dyDescent="0.2">
      <c r="A20" s="48" t="s">
        <v>6</v>
      </c>
      <c r="B20" s="111">
        <f>[17]Novembro!$C$5</f>
        <v>35.799999999999997</v>
      </c>
      <c r="C20" s="111">
        <f>[17]Novembro!$C$6</f>
        <v>37.799999999999997</v>
      </c>
      <c r="D20" s="111">
        <f>[17]Novembro!$C$7</f>
        <v>37.5</v>
      </c>
      <c r="E20" s="111">
        <f>[17]Novembro!$C$8</f>
        <v>32.799999999999997</v>
      </c>
      <c r="F20" s="111">
        <f>[17]Novembro!$C$9</f>
        <v>36.1</v>
      </c>
      <c r="G20" s="111">
        <f>[17]Novembro!$C$10</f>
        <v>40.700000000000003</v>
      </c>
      <c r="H20" s="111">
        <f>[17]Novembro!$C$11</f>
        <v>41.6</v>
      </c>
      <c r="I20" s="111">
        <f>[17]Novembro!$C$12</f>
        <v>40.200000000000003</v>
      </c>
      <c r="J20" s="111">
        <f>[17]Novembro!$C$13</f>
        <v>40.299999999999997</v>
      </c>
      <c r="K20" s="111">
        <f>[17]Novembro!$C$14</f>
        <v>41</v>
      </c>
      <c r="L20" s="111">
        <f>[17]Novembro!$C$15</f>
        <v>41.9</v>
      </c>
      <c r="M20" s="111">
        <f>[17]Novembro!$C$16</f>
        <v>41.8</v>
      </c>
      <c r="N20" s="111">
        <f>[17]Novembro!$C$17</f>
        <v>42.6</v>
      </c>
      <c r="O20" s="111">
        <f>[17]Novembro!$C$18</f>
        <v>39.799999999999997</v>
      </c>
      <c r="P20" s="111">
        <f>[17]Novembro!$C$19</f>
        <v>41.1</v>
      </c>
      <c r="Q20" s="111">
        <f>[17]Novembro!$C$20</f>
        <v>40.9</v>
      </c>
      <c r="R20" s="111">
        <f>[17]Novembro!$C$21</f>
        <v>41.5</v>
      </c>
      <c r="S20" s="111">
        <f>[17]Novembro!$C$22</f>
        <v>39</v>
      </c>
      <c r="T20" s="111">
        <f>[17]Novembro!$C$23</f>
        <v>34.299999999999997</v>
      </c>
      <c r="U20" s="111">
        <f>[17]Novembro!$C$24</f>
        <v>33.799999999999997</v>
      </c>
      <c r="V20" s="111">
        <f>[17]Novembro!$C$25</f>
        <v>35.799999999999997</v>
      </c>
      <c r="W20" s="111">
        <f>[17]Novembro!$C$26</f>
        <v>37.1</v>
      </c>
      <c r="X20" s="111">
        <f>[17]Novembro!$C$27</f>
        <v>34.6</v>
      </c>
      <c r="Y20" s="111">
        <f>[17]Novembro!$C$28</f>
        <v>33.299999999999997</v>
      </c>
      <c r="Z20" s="111">
        <f>[17]Novembro!$C$29</f>
        <v>35.5</v>
      </c>
      <c r="AA20" s="111">
        <f>[17]Novembro!$C$30</f>
        <v>34.5</v>
      </c>
      <c r="AB20" s="111">
        <f>[17]Novembro!$C$31</f>
        <v>34.799999999999997</v>
      </c>
      <c r="AC20" s="111">
        <f>[17]Novembro!$C$32</f>
        <v>35.9</v>
      </c>
      <c r="AD20" s="111">
        <f>[17]Novembro!$C$33</f>
        <v>34.9</v>
      </c>
      <c r="AE20" s="111">
        <f>[17]Novembro!$C$34</f>
        <v>31.1</v>
      </c>
      <c r="AF20" s="114">
        <f t="shared" si="4"/>
        <v>42.6</v>
      </c>
      <c r="AG20" s="115">
        <f t="shared" si="5"/>
        <v>37.6</v>
      </c>
      <c r="AI20" t="s">
        <v>35</v>
      </c>
    </row>
    <row r="21" spans="1:38" x14ac:dyDescent="0.2">
      <c r="A21" s="48" t="s">
        <v>7</v>
      </c>
      <c r="B21" s="111">
        <f>[18]Novembro!$C$5</f>
        <v>28.3</v>
      </c>
      <c r="C21" s="111">
        <f>[18]Novembro!$C$6</f>
        <v>34.799999999999997</v>
      </c>
      <c r="D21" s="111">
        <f>[18]Novembro!$C$7</f>
        <v>28.2</v>
      </c>
      <c r="E21" s="111">
        <f>[18]Novembro!$C$8</f>
        <v>24.7</v>
      </c>
      <c r="F21" s="111">
        <f>[18]Novembro!$C$9</f>
        <v>29.8</v>
      </c>
      <c r="G21" s="111">
        <f>[18]Novembro!$C$10</f>
        <v>33.799999999999997</v>
      </c>
      <c r="H21" s="111">
        <f>[18]Novembro!$C$11</f>
        <v>35.299999999999997</v>
      </c>
      <c r="I21" s="111">
        <f>[18]Novembro!$C$12</f>
        <v>39.200000000000003</v>
      </c>
      <c r="J21" s="111">
        <f>[18]Novembro!$C$13</f>
        <v>35.200000000000003</v>
      </c>
      <c r="K21" s="111">
        <f>[18]Novembro!$C$14</f>
        <v>36.6</v>
      </c>
      <c r="L21" s="111">
        <f>[18]Novembro!$C$15</f>
        <v>38.4</v>
      </c>
      <c r="M21" s="111">
        <f>[18]Novembro!$C$16</f>
        <v>39.299999999999997</v>
      </c>
      <c r="N21" s="111">
        <f>[18]Novembro!$C$17</f>
        <v>38.5</v>
      </c>
      <c r="O21" s="111">
        <f>[18]Novembro!$C$18</f>
        <v>36.5</v>
      </c>
      <c r="P21" s="111">
        <f>[18]Novembro!$C$19</f>
        <v>37.1</v>
      </c>
      <c r="Q21" s="111">
        <f>[18]Novembro!$C$20</f>
        <v>37.4</v>
      </c>
      <c r="R21" s="111">
        <f>[18]Novembro!$C$21</f>
        <v>37.299999999999997</v>
      </c>
      <c r="S21" s="111">
        <f>[18]Novembro!$C$22</f>
        <v>38</v>
      </c>
      <c r="T21" s="111">
        <f>[18]Novembro!$C$23</f>
        <v>29.2</v>
      </c>
      <c r="U21" s="111">
        <f>[18]Novembro!$C$24</f>
        <v>30</v>
      </c>
      <c r="V21" s="111">
        <f>[18]Novembro!$C$25</f>
        <v>34.4</v>
      </c>
      <c r="W21" s="111">
        <f>[18]Novembro!$C$26</f>
        <v>35.4</v>
      </c>
      <c r="X21" s="111">
        <f>[18]Novembro!$C$27</f>
        <v>29</v>
      </c>
      <c r="Y21" s="111">
        <f>[18]Novembro!$C$28</f>
        <v>26.4</v>
      </c>
      <c r="Z21" s="111">
        <f>[18]Novembro!$C$29</f>
        <v>23</v>
      </c>
      <c r="AA21" s="111">
        <f>[18]Novembro!$C$30</f>
        <v>22.2</v>
      </c>
      <c r="AB21" s="111">
        <f>[18]Novembro!$C$31</f>
        <v>29.4</v>
      </c>
      <c r="AC21" s="111">
        <f>[18]Novembro!$C$32</f>
        <v>30.5</v>
      </c>
      <c r="AD21" s="111">
        <f>[18]Novembro!$C$33</f>
        <v>34.700000000000003</v>
      </c>
      <c r="AE21" s="111">
        <f>[18]Novembro!$C$34</f>
        <v>33.700000000000003</v>
      </c>
      <c r="AF21" s="114">
        <f t="shared" si="4"/>
        <v>39.299999999999997</v>
      </c>
      <c r="AG21" s="115">
        <f t="shared" si="5"/>
        <v>32.876666666666672</v>
      </c>
      <c r="AI21" t="s">
        <v>35</v>
      </c>
      <c r="AK21" t="s">
        <v>35</v>
      </c>
    </row>
    <row r="22" spans="1:38" x14ac:dyDescent="0.2">
      <c r="A22" s="48" t="s">
        <v>148</v>
      </c>
      <c r="B22" s="111">
        <f>[19]Novembro!$C$5</f>
        <v>29.9</v>
      </c>
      <c r="C22" s="111">
        <f>[19]Novembro!$C$6</f>
        <v>33.4</v>
      </c>
      <c r="D22" s="111">
        <f>[19]Novembro!$C$7</f>
        <v>28.3</v>
      </c>
      <c r="E22" s="111">
        <f>[19]Novembro!$C$8</f>
        <v>25.8</v>
      </c>
      <c r="F22" s="111">
        <f>[19]Novembro!$C$9</f>
        <v>30.8</v>
      </c>
      <c r="G22" s="111">
        <f>[19]Novembro!$C$10</f>
        <v>34.4</v>
      </c>
      <c r="H22" s="111">
        <f>[19]Novembro!$C$11</f>
        <v>36.5</v>
      </c>
      <c r="I22" s="111">
        <f>[19]Novembro!$C$12</f>
        <v>39.700000000000003</v>
      </c>
      <c r="J22" s="111">
        <f>[19]Novembro!$C$13</f>
        <v>35.5</v>
      </c>
      <c r="K22" s="111">
        <f>[19]Novembro!$C$14</f>
        <v>36.700000000000003</v>
      </c>
      <c r="L22" s="111">
        <f>[19]Novembro!$C$15</f>
        <v>38.700000000000003</v>
      </c>
      <c r="M22" s="111">
        <f>[19]Novembro!$C$16</f>
        <v>39.799999999999997</v>
      </c>
      <c r="N22" s="111">
        <f>[19]Novembro!$C$17</f>
        <v>38.6</v>
      </c>
      <c r="O22" s="111">
        <f>[19]Novembro!$C$18</f>
        <v>37.9</v>
      </c>
      <c r="P22" s="111">
        <f>[19]Novembro!$C$19</f>
        <v>38.4</v>
      </c>
      <c r="Q22" s="111">
        <f>[19]Novembro!$C$20</f>
        <v>39.1</v>
      </c>
      <c r="R22" s="111">
        <f>[19]Novembro!$C$21</f>
        <v>38.700000000000003</v>
      </c>
      <c r="S22" s="111">
        <f>[19]Novembro!$C$22</f>
        <v>38.200000000000003</v>
      </c>
      <c r="T22" s="111">
        <f>[19]Novembro!$C$23</f>
        <v>32.200000000000003</v>
      </c>
      <c r="U22" s="111">
        <f>[19]Novembro!$C$24</f>
        <v>32.6</v>
      </c>
      <c r="V22" s="111">
        <f>[19]Novembro!$C$25</f>
        <v>36.4</v>
      </c>
      <c r="W22" s="111">
        <f>[19]Novembro!$C$26</f>
        <v>36.9</v>
      </c>
      <c r="X22" s="111">
        <f>[19]Novembro!$C$27</f>
        <v>29</v>
      </c>
      <c r="Y22" s="111">
        <f>[19]Novembro!$C$28</f>
        <v>26.1</v>
      </c>
      <c r="Z22" s="111">
        <f>[19]Novembro!$C$29</f>
        <v>25.1</v>
      </c>
      <c r="AA22" s="111">
        <f>[19]Novembro!$C$30</f>
        <v>25</v>
      </c>
      <c r="AB22" s="111">
        <f>[19]Novembro!$C$31</f>
        <v>31.9</v>
      </c>
      <c r="AC22" s="111">
        <f>[19]Novembro!$C$32</f>
        <v>31.5</v>
      </c>
      <c r="AD22" s="111">
        <f>[19]Novembro!$C$33</f>
        <v>35.299999999999997</v>
      </c>
      <c r="AE22" s="111">
        <f>[19]Novembro!$C$34</f>
        <v>33.9</v>
      </c>
      <c r="AF22" s="114">
        <f t="shared" si="4"/>
        <v>39.799999999999997</v>
      </c>
      <c r="AG22" s="115">
        <f t="shared" si="5"/>
        <v>33.876666666666672</v>
      </c>
      <c r="AI22" t="s">
        <v>35</v>
      </c>
      <c r="AJ22" t="s">
        <v>35</v>
      </c>
      <c r="AK22" t="s">
        <v>35</v>
      </c>
      <c r="AL22" t="s">
        <v>35</v>
      </c>
    </row>
    <row r="23" spans="1:38" x14ac:dyDescent="0.2">
      <c r="A23" s="48" t="s">
        <v>149</v>
      </c>
      <c r="B23" s="111">
        <f>[20]Novembro!$C$5</f>
        <v>27.7</v>
      </c>
      <c r="C23" s="111">
        <f>[20]Novembro!$C$6</f>
        <v>33.200000000000003</v>
      </c>
      <c r="D23" s="111">
        <f>[20]Novembro!$C$7</f>
        <v>26.6</v>
      </c>
      <c r="E23" s="111">
        <f>[20]Novembro!$C$8</f>
        <v>23.7</v>
      </c>
      <c r="F23" s="111">
        <f>[20]Novembro!$C$9</f>
        <v>29.8</v>
      </c>
      <c r="G23" s="111">
        <f>[20]Novembro!$C$10</f>
        <v>33.700000000000003</v>
      </c>
      <c r="H23" s="111">
        <f>[20]Novembro!$C$11</f>
        <v>35.700000000000003</v>
      </c>
      <c r="I23" s="111">
        <f>[20]Novembro!$C$12</f>
        <v>38.200000000000003</v>
      </c>
      <c r="J23" s="111">
        <f>[20]Novembro!$C$13</f>
        <v>28.4</v>
      </c>
      <c r="K23" s="111">
        <f>[20]Novembro!$C$14</f>
        <v>37.299999999999997</v>
      </c>
      <c r="L23" s="111">
        <f>[20]Novembro!$C$15</f>
        <v>39.299999999999997</v>
      </c>
      <c r="M23" s="111">
        <f>[20]Novembro!$C$16</f>
        <v>40.799999999999997</v>
      </c>
      <c r="N23" s="111">
        <f>[20]Novembro!$C$17</f>
        <v>32.5</v>
      </c>
      <c r="O23" s="111">
        <f>[20]Novembro!$C$18</f>
        <v>27.9</v>
      </c>
      <c r="P23" s="111">
        <f>[20]Novembro!$C$19</f>
        <v>37.700000000000003</v>
      </c>
      <c r="Q23" s="111">
        <f>[20]Novembro!$C$20</f>
        <v>37.299999999999997</v>
      </c>
      <c r="R23" s="111">
        <f>[20]Novembro!$C$21</f>
        <v>38.799999999999997</v>
      </c>
      <c r="S23" s="111">
        <f>[20]Novembro!$C$22</f>
        <v>39.299999999999997</v>
      </c>
      <c r="T23" s="111">
        <f>[20]Novembro!$C$23</f>
        <v>30.1</v>
      </c>
      <c r="U23" s="111">
        <f>[20]Novembro!$C$24</f>
        <v>27.2</v>
      </c>
      <c r="V23" s="111">
        <f>[20]Novembro!$C$25</f>
        <v>35</v>
      </c>
      <c r="W23" s="111">
        <f>[20]Novembro!$C$26</f>
        <v>37</v>
      </c>
      <c r="X23" s="111">
        <f>[20]Novembro!$C$27</f>
        <v>27.6</v>
      </c>
      <c r="Y23" s="111">
        <f>[20]Novembro!$C$28</f>
        <v>27.9</v>
      </c>
      <c r="Z23" s="111">
        <f>[20]Novembro!$C$29</f>
        <v>22.4</v>
      </c>
      <c r="AA23" s="111">
        <f>[20]Novembro!$C$30</f>
        <v>23.6</v>
      </c>
      <c r="AB23" s="111">
        <f>[20]Novembro!$C$31</f>
        <v>26.7</v>
      </c>
      <c r="AC23" s="111">
        <f>[20]Novembro!$C$32</f>
        <v>27.9</v>
      </c>
      <c r="AD23" s="111">
        <f>[20]Novembro!$C$33</f>
        <v>35.6</v>
      </c>
      <c r="AE23" s="111">
        <f>[20]Novembro!$C$34</f>
        <v>36</v>
      </c>
      <c r="AF23" s="114">
        <f t="shared" si="4"/>
        <v>40.799999999999997</v>
      </c>
      <c r="AG23" s="115">
        <f t="shared" si="5"/>
        <v>32.163333333333334</v>
      </c>
      <c r="AH23" s="12" t="s">
        <v>35</v>
      </c>
      <c r="AI23" t="s">
        <v>35</v>
      </c>
      <c r="AJ23" t="s">
        <v>35</v>
      </c>
      <c r="AL23" t="s">
        <v>35</v>
      </c>
    </row>
    <row r="24" spans="1:38" x14ac:dyDescent="0.2">
      <c r="A24" s="48" t="s">
        <v>150</v>
      </c>
      <c r="B24" s="111">
        <f>[21]Novembro!$C$5</f>
        <v>29.3</v>
      </c>
      <c r="C24" s="111">
        <f>[21]Novembro!$C$6</f>
        <v>34.799999999999997</v>
      </c>
      <c r="D24" s="111">
        <f>[21]Novembro!$C$7</f>
        <v>29.5</v>
      </c>
      <c r="E24" s="111">
        <f>[21]Novembro!$C$8</f>
        <v>26.3</v>
      </c>
      <c r="F24" s="111">
        <f>[21]Novembro!$C$9</f>
        <v>30.6</v>
      </c>
      <c r="G24" s="111">
        <f>[21]Novembro!$C$10</f>
        <v>34.700000000000003</v>
      </c>
      <c r="H24" s="111">
        <f>[21]Novembro!$C$11</f>
        <v>35.799999999999997</v>
      </c>
      <c r="I24" s="111">
        <f>[21]Novembro!$C$12</f>
        <v>38.5</v>
      </c>
      <c r="J24" s="111">
        <f>[21]Novembro!$C$13</f>
        <v>35.299999999999997</v>
      </c>
      <c r="K24" s="111">
        <f>[21]Novembro!$C$14</f>
        <v>36.6</v>
      </c>
      <c r="L24" s="111">
        <f>[21]Novembro!$C$15</f>
        <v>37.6</v>
      </c>
      <c r="M24" s="111">
        <f>[21]Novembro!$C$16</f>
        <v>38.799999999999997</v>
      </c>
      <c r="N24" s="111">
        <f>[21]Novembro!$C$17</f>
        <v>38.1</v>
      </c>
      <c r="O24" s="111">
        <f>[21]Novembro!$C$18</f>
        <v>37.200000000000003</v>
      </c>
      <c r="P24" s="111">
        <f>[21]Novembro!$C$19</f>
        <v>37.5</v>
      </c>
      <c r="Q24" s="111">
        <f>[21]Novembro!$C$20</f>
        <v>37.4</v>
      </c>
      <c r="R24" s="111">
        <f>[21]Novembro!$C$21</f>
        <v>37.6</v>
      </c>
      <c r="S24" s="111">
        <f>[21]Novembro!$C$22</f>
        <v>37.799999999999997</v>
      </c>
      <c r="T24" s="111">
        <f>[21]Novembro!$C$23</f>
        <v>33.700000000000003</v>
      </c>
      <c r="U24" s="111">
        <f>[21]Novembro!$C$24</f>
        <v>31.4</v>
      </c>
      <c r="V24" s="111">
        <f>[21]Novembro!$C$25</f>
        <v>34.200000000000003</v>
      </c>
      <c r="W24" s="111">
        <f>[21]Novembro!$C$26</f>
        <v>35.799999999999997</v>
      </c>
      <c r="X24" s="111">
        <f>[21]Novembro!$C$27</f>
        <v>29.4</v>
      </c>
      <c r="Y24" s="111">
        <f>[21]Novembro!$C$28</f>
        <v>28.4</v>
      </c>
      <c r="Z24" s="111">
        <f>[21]Novembro!$C$29</f>
        <v>25.5</v>
      </c>
      <c r="AA24" s="111">
        <f>[21]Novembro!$C$30</f>
        <v>23.7</v>
      </c>
      <c r="AB24" s="111">
        <f>[21]Novembro!$C$31</f>
        <v>31.9</v>
      </c>
      <c r="AC24" s="111">
        <f>[21]Novembro!$C$32</f>
        <v>32.700000000000003</v>
      </c>
      <c r="AD24" s="111">
        <f>[21]Novembro!$C$33</f>
        <v>35.9</v>
      </c>
      <c r="AE24" s="111">
        <f>[21]Novembro!$C$34</f>
        <v>35.1</v>
      </c>
      <c r="AF24" s="114">
        <f t="shared" si="4"/>
        <v>38.799999999999997</v>
      </c>
      <c r="AG24" s="115">
        <f t="shared" si="5"/>
        <v>33.70333333333334</v>
      </c>
      <c r="AI24" t="s">
        <v>35</v>
      </c>
      <c r="AK24" t="s">
        <v>35</v>
      </c>
    </row>
    <row r="25" spans="1:38" x14ac:dyDescent="0.2">
      <c r="A25" s="48" t="s">
        <v>8</v>
      </c>
      <c r="B25" s="111">
        <f>[22]Novembro!$C$5</f>
        <v>28</v>
      </c>
      <c r="C25" s="111">
        <f>[22]Novembro!$C$6</f>
        <v>29.9</v>
      </c>
      <c r="D25" s="111">
        <f>[22]Novembro!$C$7</f>
        <v>26.8</v>
      </c>
      <c r="E25" s="111">
        <f>[22]Novembro!$C$8</f>
        <v>23</v>
      </c>
      <c r="F25" s="111">
        <f>[22]Novembro!$C$9</f>
        <v>28.5</v>
      </c>
      <c r="G25" s="111">
        <f>[22]Novembro!$C$10</f>
        <v>31.6</v>
      </c>
      <c r="H25" s="111">
        <f>[22]Novembro!$C$11</f>
        <v>33.200000000000003</v>
      </c>
      <c r="I25" s="111">
        <f>[22]Novembro!$C$12</f>
        <v>37.1</v>
      </c>
      <c r="J25" s="111">
        <f>[22]Novembro!$C$13</f>
        <v>29.5</v>
      </c>
      <c r="K25" s="111">
        <f>[22]Novembro!$C$14</f>
        <v>35.299999999999997</v>
      </c>
      <c r="L25" s="111">
        <f>[22]Novembro!$C$15</f>
        <v>37.6</v>
      </c>
      <c r="M25" s="111">
        <f>[22]Novembro!$C$16</f>
        <v>38.6</v>
      </c>
      <c r="N25" s="111">
        <f>[22]Novembro!$C$17</f>
        <v>32.799999999999997</v>
      </c>
      <c r="O25" s="111">
        <f>[22]Novembro!$C$18</f>
        <v>27.5</v>
      </c>
      <c r="P25" s="111">
        <f>[22]Novembro!$C$19</f>
        <v>36.9</v>
      </c>
      <c r="Q25" s="111">
        <f>[22]Novembro!$C$20</f>
        <v>36.799999999999997</v>
      </c>
      <c r="R25" s="111">
        <f>[22]Novembro!$C$21</f>
        <v>38.200000000000003</v>
      </c>
      <c r="S25" s="111">
        <f>[22]Novembro!$C$22</f>
        <v>37.9</v>
      </c>
      <c r="T25" s="111">
        <f>[22]Novembro!$C$23</f>
        <v>29.3</v>
      </c>
      <c r="U25" s="111">
        <f>[22]Novembro!$C$24</f>
        <v>27.3</v>
      </c>
      <c r="V25" s="111">
        <f>[22]Novembro!$C$25</f>
        <v>34.1</v>
      </c>
      <c r="W25" s="111">
        <f>[22]Novembro!$C$26</f>
        <v>36.9</v>
      </c>
      <c r="X25" s="111">
        <f>[22]Novembro!$C$27</f>
        <v>28.2</v>
      </c>
      <c r="Y25" s="111">
        <f>[22]Novembro!$C$28</f>
        <v>26.7</v>
      </c>
      <c r="Z25" s="111">
        <f>[22]Novembro!$C$29</f>
        <v>21.8</v>
      </c>
      <c r="AA25" s="111">
        <f>[22]Novembro!$C$30</f>
        <v>24</v>
      </c>
      <c r="AB25" s="111">
        <f>[22]Novembro!$C$31</f>
        <v>31.9</v>
      </c>
      <c r="AC25" s="111">
        <f>[22]Novembro!$C$32</f>
        <v>32.700000000000003</v>
      </c>
      <c r="AD25" s="111">
        <f>[22]Novembro!$C$33</f>
        <v>35.9</v>
      </c>
      <c r="AE25" s="111">
        <f>[22]Novembro!$C$34</f>
        <v>35.700000000000003</v>
      </c>
      <c r="AF25" s="114">
        <f t="shared" si="4"/>
        <v>38.6</v>
      </c>
      <c r="AG25" s="115">
        <f t="shared" si="5"/>
        <v>31.790000000000003</v>
      </c>
      <c r="AI25" t="s">
        <v>35</v>
      </c>
    </row>
    <row r="26" spans="1:38" x14ac:dyDescent="0.2">
      <c r="A26" s="48" t="s">
        <v>9</v>
      </c>
      <c r="B26" s="111">
        <f>[23]Novembro!$C$5</f>
        <v>29.1</v>
      </c>
      <c r="C26" s="111">
        <f>[23]Novembro!$C$6</f>
        <v>33.6</v>
      </c>
      <c r="D26" s="111">
        <f>[23]Novembro!$C$7</f>
        <v>29</v>
      </c>
      <c r="E26" s="111">
        <f>[23]Novembro!$C$8</f>
        <v>25.4</v>
      </c>
      <c r="F26" s="111">
        <f>[23]Novembro!$C$9</f>
        <v>30</v>
      </c>
      <c r="G26" s="111">
        <f>[23]Novembro!$C$10</f>
        <v>33.200000000000003</v>
      </c>
      <c r="H26" s="111">
        <f>[23]Novembro!$C$11</f>
        <v>35.1</v>
      </c>
      <c r="I26" s="111">
        <f>[23]Novembro!$C$12</f>
        <v>38.700000000000003</v>
      </c>
      <c r="J26" s="111">
        <f>[23]Novembro!$C$13</f>
        <v>35.200000000000003</v>
      </c>
      <c r="K26" s="111">
        <f>[23]Novembro!$C$14</f>
        <v>36.4</v>
      </c>
      <c r="L26" s="111">
        <f>[23]Novembro!$C$15</f>
        <v>38.1</v>
      </c>
      <c r="M26" s="111">
        <f>[23]Novembro!$C$16</f>
        <v>39.1</v>
      </c>
      <c r="N26" s="111">
        <f>[23]Novembro!$C$17</f>
        <v>38.4</v>
      </c>
      <c r="O26" s="111">
        <f>[23]Novembro!$C$18</f>
        <v>37.200000000000003</v>
      </c>
      <c r="P26" s="111">
        <f>[23]Novembro!$C$19</f>
        <v>36.700000000000003</v>
      </c>
      <c r="Q26" s="111">
        <f>[23]Novembro!$C$20</f>
        <v>37.799999999999997</v>
      </c>
      <c r="R26" s="111">
        <f>[23]Novembro!$C$21</f>
        <v>38.200000000000003</v>
      </c>
      <c r="S26" s="111">
        <f>[23]Novembro!$C$22</f>
        <v>37.299999999999997</v>
      </c>
      <c r="T26" s="111">
        <f>[23]Novembro!$C$23</f>
        <v>32.200000000000003</v>
      </c>
      <c r="U26" s="111">
        <f>[23]Novembro!$C$24</f>
        <v>31.5</v>
      </c>
      <c r="V26" s="111">
        <f>[23]Novembro!$C$25</f>
        <v>35.5</v>
      </c>
      <c r="W26" s="111">
        <f>[23]Novembro!$C$26</f>
        <v>36.1</v>
      </c>
      <c r="X26" s="111">
        <f>[23]Novembro!$C$27</f>
        <v>27.6</v>
      </c>
      <c r="Y26" s="111">
        <f>[23]Novembro!$C$28</f>
        <v>26.4</v>
      </c>
      <c r="Z26" s="111">
        <f>[23]Novembro!$C$29</f>
        <v>24.1</v>
      </c>
      <c r="AA26" s="111">
        <f>[23]Novembro!$C$30</f>
        <v>25.8</v>
      </c>
      <c r="AB26" s="111">
        <f>[23]Novembro!$C$31</f>
        <v>31.7</v>
      </c>
      <c r="AC26" s="111">
        <f>[23]Novembro!$C$32</f>
        <v>32.799999999999997</v>
      </c>
      <c r="AD26" s="111">
        <f>[23]Novembro!$C$33</f>
        <v>35.200000000000003</v>
      </c>
      <c r="AE26" s="111">
        <f>[23]Novembro!$C$34</f>
        <v>34.200000000000003</v>
      </c>
      <c r="AF26" s="114">
        <f t="shared" si="4"/>
        <v>39.1</v>
      </c>
      <c r="AG26" s="115">
        <f t="shared" si="5"/>
        <v>33.38666666666667</v>
      </c>
      <c r="AK26" t="s">
        <v>35</v>
      </c>
    </row>
    <row r="27" spans="1:38" x14ac:dyDescent="0.2">
      <c r="A27" s="48" t="s">
        <v>32</v>
      </c>
      <c r="B27" s="111">
        <f>[24]Novembro!$C$5</f>
        <v>29.3</v>
      </c>
      <c r="C27" s="111">
        <f>[24]Novembro!$C$6</f>
        <v>35</v>
      </c>
      <c r="D27" s="111">
        <f>[24]Novembro!$C$7</f>
        <v>30.4</v>
      </c>
      <c r="E27" s="111">
        <f>[24]Novembro!$C$8</f>
        <v>28.6</v>
      </c>
      <c r="F27" s="111">
        <f>[24]Novembro!$C$9</f>
        <v>33.1</v>
      </c>
      <c r="G27" s="111">
        <f>[24]Novembro!$C$10</f>
        <v>37.4</v>
      </c>
      <c r="H27" s="111">
        <f>[24]Novembro!$C$11</f>
        <v>38.4</v>
      </c>
      <c r="I27" s="111">
        <f>[24]Novembro!$C$12</f>
        <v>38.799999999999997</v>
      </c>
      <c r="J27" s="111">
        <f>[24]Novembro!$C$13</f>
        <v>36.5</v>
      </c>
      <c r="K27" s="111">
        <f>[24]Novembro!$C$14</f>
        <v>38.299999999999997</v>
      </c>
      <c r="L27" s="111">
        <f>[24]Novembro!$C$15</f>
        <v>39.700000000000003</v>
      </c>
      <c r="M27" s="111">
        <f>[24]Novembro!$C$16</f>
        <v>40</v>
      </c>
      <c r="N27" s="111">
        <f>[24]Novembro!$C$17</f>
        <v>38.9</v>
      </c>
      <c r="O27" s="111">
        <f>[24]Novembro!$C$18</f>
        <v>38.6</v>
      </c>
      <c r="P27" s="111">
        <f>[24]Novembro!$C$19</f>
        <v>39.200000000000003</v>
      </c>
      <c r="Q27" s="111">
        <f>[24]Novembro!$C$20</f>
        <v>40</v>
      </c>
      <c r="R27" s="111">
        <f>[24]Novembro!$C$21</f>
        <v>39.6</v>
      </c>
      <c r="S27" s="111">
        <f>[24]Novembro!$C$22</f>
        <v>39.9</v>
      </c>
      <c r="T27" s="111">
        <f>[24]Novembro!$C$23</f>
        <v>35.4</v>
      </c>
      <c r="U27" s="111">
        <f>[24]Novembro!$C$24</f>
        <v>33.200000000000003</v>
      </c>
      <c r="V27" s="111">
        <f>[24]Novembro!$C$25</f>
        <v>35.700000000000003</v>
      </c>
      <c r="W27" s="111">
        <f>[24]Novembro!$C$26</f>
        <v>38.4</v>
      </c>
      <c r="X27" s="111">
        <f>[24]Novembro!$C$27</f>
        <v>32.9</v>
      </c>
      <c r="Y27" s="111">
        <f>[24]Novembro!$C$28</f>
        <v>29.2</v>
      </c>
      <c r="Z27" s="111">
        <f>[24]Novembro!$C$29</f>
        <v>30.2</v>
      </c>
      <c r="AA27" s="111">
        <f>[24]Novembro!$C$30</f>
        <v>26.1</v>
      </c>
      <c r="AB27" s="111">
        <f>[24]Novembro!$C$31</f>
        <v>33.700000000000003</v>
      </c>
      <c r="AC27" s="111">
        <f>[24]Novembro!$C$32</f>
        <v>34.9</v>
      </c>
      <c r="AD27" s="111">
        <f>[24]Novembro!$C$33</f>
        <v>37.200000000000003</v>
      </c>
      <c r="AE27" s="111">
        <f>[24]Novembro!$C$34</f>
        <v>33.799999999999997</v>
      </c>
      <c r="AF27" s="114">
        <f t="shared" si="4"/>
        <v>40</v>
      </c>
      <c r="AG27" s="115">
        <f t="shared" si="5"/>
        <v>35.413333333333334</v>
      </c>
      <c r="AK27" t="s">
        <v>35</v>
      </c>
      <c r="AL27" t="s">
        <v>35</v>
      </c>
    </row>
    <row r="28" spans="1:38" x14ac:dyDescent="0.2">
      <c r="A28" s="48" t="s">
        <v>10</v>
      </c>
      <c r="B28" s="111">
        <f>[25]Novembro!$C$5</f>
        <v>29.1</v>
      </c>
      <c r="C28" s="111">
        <f>[25]Novembro!$C$6</f>
        <v>33.1</v>
      </c>
      <c r="D28" s="111">
        <f>[25]Novembro!$C$7</f>
        <v>28.9</v>
      </c>
      <c r="E28" s="111">
        <f>[25]Novembro!$C$8</f>
        <v>24.8</v>
      </c>
      <c r="F28" s="111">
        <f>[25]Novembro!$C$9</f>
        <v>30.8</v>
      </c>
      <c r="G28" s="111">
        <f>[25]Novembro!$C$10</f>
        <v>34.1</v>
      </c>
      <c r="H28" s="111">
        <f>[25]Novembro!$C$11</f>
        <v>35.700000000000003</v>
      </c>
      <c r="I28" s="111">
        <f>[25]Novembro!$C$12</f>
        <v>39.299999999999997</v>
      </c>
      <c r="J28" s="111">
        <f>[25]Novembro!$C$13</f>
        <v>31.9</v>
      </c>
      <c r="K28" s="111">
        <f>[25]Novembro!$C$14</f>
        <v>36.6</v>
      </c>
      <c r="L28" s="111">
        <f>[25]Novembro!$C$15</f>
        <v>38.9</v>
      </c>
      <c r="M28" s="111">
        <f>[25]Novembro!$C$16</f>
        <v>39.5</v>
      </c>
      <c r="N28" s="111">
        <f>[25]Novembro!$C$17</f>
        <v>34.700000000000003</v>
      </c>
      <c r="O28" s="111">
        <f>[25]Novembro!$C$18</f>
        <v>29.7</v>
      </c>
      <c r="P28" s="111">
        <f>[25]Novembro!$C$19</f>
        <v>38</v>
      </c>
      <c r="Q28" s="111">
        <f>[25]Novembro!$C$20</f>
        <v>38</v>
      </c>
      <c r="R28" s="111">
        <f>[25]Novembro!$C$21</f>
        <v>38.200000000000003</v>
      </c>
      <c r="S28" s="111">
        <f>[25]Novembro!$C$22</f>
        <v>38.799999999999997</v>
      </c>
      <c r="T28" s="111">
        <f>[25]Novembro!$C$23</f>
        <v>28.4</v>
      </c>
      <c r="U28" s="111">
        <f>[25]Novembro!$C$24</f>
        <v>31.8</v>
      </c>
      <c r="V28" s="111">
        <f>[25]Novembro!$C$25</f>
        <v>35.799999999999997</v>
      </c>
      <c r="W28" s="111">
        <f>[25]Novembro!$C$26</f>
        <v>36.799999999999997</v>
      </c>
      <c r="X28" s="111">
        <f>[25]Novembro!$C$27</f>
        <v>31.1</v>
      </c>
      <c r="Y28" s="111">
        <f>[25]Novembro!$C$28</f>
        <v>24.7</v>
      </c>
      <c r="Z28" s="111">
        <f>[25]Novembro!$C$29</f>
        <v>22.7</v>
      </c>
      <c r="AA28" s="111">
        <f>[25]Novembro!$C$30</f>
        <v>23.5</v>
      </c>
      <c r="AB28" s="111">
        <f>[25]Novembro!$C$31</f>
        <v>28.1</v>
      </c>
      <c r="AC28" s="111">
        <f>[25]Novembro!$C$32</f>
        <v>27.3</v>
      </c>
      <c r="AD28" s="111">
        <f>[25]Novembro!$C$33</f>
        <v>35.799999999999997</v>
      </c>
      <c r="AE28" s="111">
        <f>[25]Novembro!$C$34</f>
        <v>34.700000000000003</v>
      </c>
      <c r="AF28" s="114">
        <f t="shared" si="4"/>
        <v>39.5</v>
      </c>
      <c r="AG28" s="115">
        <f t="shared" si="5"/>
        <v>32.693333333333328</v>
      </c>
      <c r="AK28" t="s">
        <v>35</v>
      </c>
      <c r="AL28" t="s">
        <v>35</v>
      </c>
    </row>
    <row r="29" spans="1:38" x14ac:dyDescent="0.2">
      <c r="A29" s="48" t="s">
        <v>151</v>
      </c>
      <c r="B29" s="111">
        <f>[26]Novembro!$C$5</f>
        <v>29.4</v>
      </c>
      <c r="C29" s="111">
        <f>[26]Novembro!$C$6</f>
        <v>34.9</v>
      </c>
      <c r="D29" s="111">
        <f>[26]Novembro!$C$7</f>
        <v>28.4</v>
      </c>
      <c r="E29" s="111">
        <f>[26]Novembro!$C$8</f>
        <v>24.6</v>
      </c>
      <c r="F29" s="111">
        <f>[26]Novembro!$C$9</f>
        <v>30.6</v>
      </c>
      <c r="G29" s="111">
        <f>[26]Novembro!$C$10</f>
        <v>34.5</v>
      </c>
      <c r="H29" s="111">
        <f>[26]Novembro!$C$11</f>
        <v>36.299999999999997</v>
      </c>
      <c r="I29" s="111">
        <f>[26]Novembro!$C$12</f>
        <v>38.9</v>
      </c>
      <c r="J29" s="111">
        <f>[26]Novembro!$C$13</f>
        <v>35</v>
      </c>
      <c r="K29" s="111">
        <f>[26]Novembro!$C$14</f>
        <v>37.9</v>
      </c>
      <c r="L29" s="111">
        <f>[26]Novembro!$C$15</f>
        <v>39</v>
      </c>
      <c r="M29" s="111">
        <f>[26]Novembro!$C$16</f>
        <v>39.4</v>
      </c>
      <c r="N29" s="111">
        <f>[26]Novembro!$C$17</f>
        <v>36.700000000000003</v>
      </c>
      <c r="O29" s="111">
        <f>[26]Novembro!$C$18</f>
        <v>34.700000000000003</v>
      </c>
      <c r="P29" s="111">
        <f>[26]Novembro!$C$19</f>
        <v>36.5</v>
      </c>
      <c r="Q29" s="111">
        <f>[26]Novembro!$C$20</f>
        <v>36.799999999999997</v>
      </c>
      <c r="R29" s="111">
        <f>[26]Novembro!$C$21</f>
        <v>37.200000000000003</v>
      </c>
      <c r="S29" s="111">
        <f>[26]Novembro!$C$22</f>
        <v>38</v>
      </c>
      <c r="T29" s="111">
        <f>[26]Novembro!$C$23</f>
        <v>26.7</v>
      </c>
      <c r="U29" s="111">
        <f>[26]Novembro!$C$24</f>
        <v>28.9</v>
      </c>
      <c r="V29" s="111">
        <f>[26]Novembro!$C$25</f>
        <v>33.4</v>
      </c>
      <c r="W29" s="111">
        <f>[26]Novembro!$C$26</f>
        <v>35.4</v>
      </c>
      <c r="X29" s="111">
        <f>[26]Novembro!$C$27</f>
        <v>29</v>
      </c>
      <c r="Y29" s="111">
        <f>[26]Novembro!$C$28</f>
        <v>23.9</v>
      </c>
      <c r="Z29" s="111">
        <f>[26]Novembro!$C$29</f>
        <v>22.3</v>
      </c>
      <c r="AA29" s="111">
        <f>[26]Novembro!$C$30</f>
        <v>22.7</v>
      </c>
      <c r="AB29" s="111">
        <f>[26]Novembro!$C$31</f>
        <v>28.7</v>
      </c>
      <c r="AC29" s="111">
        <f>[26]Novembro!$C$32</f>
        <v>30</v>
      </c>
      <c r="AD29" s="111">
        <f>[26]Novembro!$C$33</f>
        <v>33.9</v>
      </c>
      <c r="AE29" s="111">
        <f>[26]Novembro!$C$34</f>
        <v>32.6</v>
      </c>
      <c r="AF29" s="114">
        <f t="shared" si="4"/>
        <v>39.4</v>
      </c>
      <c r="AG29" s="115">
        <f t="shared" si="5"/>
        <v>32.543333333333329</v>
      </c>
      <c r="AH29" s="12" t="s">
        <v>35</v>
      </c>
      <c r="AK29" t="s">
        <v>35</v>
      </c>
    </row>
    <row r="30" spans="1:38" x14ac:dyDescent="0.2">
      <c r="A30" s="48" t="s">
        <v>11</v>
      </c>
      <c r="B30" s="111">
        <f>[27]Novembro!$C$5</f>
        <v>29.9</v>
      </c>
      <c r="C30" s="111">
        <f>[27]Novembro!$C$6</f>
        <v>34.700000000000003</v>
      </c>
      <c r="D30" s="111">
        <f>[27]Novembro!$C$7</f>
        <v>27.5</v>
      </c>
      <c r="E30" s="111">
        <f>[27]Novembro!$C$8</f>
        <v>27.4</v>
      </c>
      <c r="F30" s="111">
        <f>[27]Novembro!$C$9</f>
        <v>31.5</v>
      </c>
      <c r="G30" s="111">
        <f>[27]Novembro!$C$10</f>
        <v>35.4</v>
      </c>
      <c r="H30" s="111">
        <f>[27]Novembro!$C$11</f>
        <v>36.799999999999997</v>
      </c>
      <c r="I30" s="111">
        <f>[27]Novembro!$C$12</f>
        <v>38.799999999999997</v>
      </c>
      <c r="J30" s="111">
        <f>[27]Novembro!$C$13</f>
        <v>37</v>
      </c>
      <c r="K30" s="111">
        <f>[27]Novembro!$C$14</f>
        <v>36.799999999999997</v>
      </c>
      <c r="L30" s="111">
        <f>[27]Novembro!$C$15</f>
        <v>37.6</v>
      </c>
      <c r="M30" s="111">
        <f>[27]Novembro!$C$16</f>
        <v>38.6</v>
      </c>
      <c r="N30" s="111">
        <f>[27]Novembro!$C$17</f>
        <v>37.700000000000003</v>
      </c>
      <c r="O30" s="111">
        <f>[27]Novembro!$C$18</f>
        <v>38.5</v>
      </c>
      <c r="P30" s="111">
        <f>[27]Novembro!$C$19</f>
        <v>38.299999999999997</v>
      </c>
      <c r="Q30" s="111">
        <f>[27]Novembro!$C$20</f>
        <v>38.799999999999997</v>
      </c>
      <c r="R30" s="111">
        <f>[27]Novembro!$C$21</f>
        <v>38.6</v>
      </c>
      <c r="S30" s="111">
        <f>[27]Novembro!$C$22</f>
        <v>38.6</v>
      </c>
      <c r="T30" s="111">
        <f>[27]Novembro!$C$23</f>
        <v>30.6</v>
      </c>
      <c r="U30" s="111">
        <f>[27]Novembro!$C$24</f>
        <v>31.6</v>
      </c>
      <c r="V30" s="111">
        <f>[27]Novembro!$C$25</f>
        <v>36.200000000000003</v>
      </c>
      <c r="W30" s="111">
        <f>[27]Novembro!$C$26</f>
        <v>36.9</v>
      </c>
      <c r="X30" s="111">
        <f>[27]Novembro!$C$27</f>
        <v>33.6</v>
      </c>
      <c r="Y30" s="111">
        <f>[27]Novembro!$C$28</f>
        <v>29.1</v>
      </c>
      <c r="Z30" s="111">
        <f>[27]Novembro!$C$29</f>
        <v>26.9</v>
      </c>
      <c r="AA30" s="111">
        <f>[27]Novembro!$C$30</f>
        <v>25.3</v>
      </c>
      <c r="AB30" s="111">
        <f>[27]Novembro!$C$31</f>
        <v>35.1</v>
      </c>
      <c r="AC30" s="111">
        <f>[27]Novembro!$C$32</f>
        <v>35.1</v>
      </c>
      <c r="AD30" s="111">
        <f>[27]Novembro!$C$33</f>
        <v>37.299999999999997</v>
      </c>
      <c r="AE30" s="111">
        <f>[27]Novembro!$C$34</f>
        <v>34.799999999999997</v>
      </c>
      <c r="AF30" s="114">
        <f t="shared" si="4"/>
        <v>38.799999999999997</v>
      </c>
      <c r="AG30" s="115">
        <f t="shared" si="5"/>
        <v>34.5</v>
      </c>
      <c r="AL30" t="s">
        <v>35</v>
      </c>
    </row>
    <row r="31" spans="1:38" s="5" customFormat="1" x14ac:dyDescent="0.2">
      <c r="A31" s="48" t="s">
        <v>12</v>
      </c>
      <c r="B31" s="111">
        <f>[28]Novembro!$C$5</f>
        <v>31.8</v>
      </c>
      <c r="C31" s="111">
        <f>[28]Novembro!$C$6</f>
        <v>37.299999999999997</v>
      </c>
      <c r="D31" s="111">
        <f>[28]Novembro!$C$7</f>
        <v>31.7</v>
      </c>
      <c r="E31" s="111">
        <f>[28]Novembro!$C$8</f>
        <v>29.1</v>
      </c>
      <c r="F31" s="111">
        <f>[28]Novembro!$C$9</f>
        <v>34.9</v>
      </c>
      <c r="G31" s="111">
        <f>[28]Novembro!$C$10</f>
        <v>38.799999999999997</v>
      </c>
      <c r="H31" s="111">
        <f>[28]Novembro!$C$11</f>
        <v>40.6</v>
      </c>
      <c r="I31" s="111">
        <f>[28]Novembro!$C$12</f>
        <v>40.4</v>
      </c>
      <c r="J31" s="111">
        <f>[28]Novembro!$C$13</f>
        <v>38.799999999999997</v>
      </c>
      <c r="K31" s="111">
        <f>[28]Novembro!$C$14</f>
        <v>40.200000000000003</v>
      </c>
      <c r="L31" s="111">
        <f>[28]Novembro!$C$15</f>
        <v>41</v>
      </c>
      <c r="M31" s="111">
        <f>[28]Novembro!$C$16</f>
        <v>41.3</v>
      </c>
      <c r="N31" s="111">
        <f>[28]Novembro!$C$17</f>
        <v>38.1</v>
      </c>
      <c r="O31" s="111">
        <f>[28]Novembro!$C$18</f>
        <v>38.299999999999997</v>
      </c>
      <c r="P31" s="111">
        <f>[28]Novembro!$C$19</f>
        <v>38.9</v>
      </c>
      <c r="Q31" s="111">
        <f>[28]Novembro!$C$20</f>
        <v>40.200000000000003</v>
      </c>
      <c r="R31" s="111">
        <f>[28]Novembro!$C$21</f>
        <v>40</v>
      </c>
      <c r="S31" s="111">
        <f>[28]Novembro!$C$22</f>
        <v>39.6</v>
      </c>
      <c r="T31" s="111">
        <f>[28]Novembro!$C$23</f>
        <v>38.299999999999997</v>
      </c>
      <c r="U31" s="111">
        <f>[28]Novembro!$C$24</f>
        <v>30.9</v>
      </c>
      <c r="V31" s="111">
        <f>[28]Novembro!$C$25</f>
        <v>35.6</v>
      </c>
      <c r="W31" s="111">
        <f>[28]Novembro!$C$26</f>
        <v>37.799999999999997</v>
      </c>
      <c r="X31" s="111">
        <f>[28]Novembro!$C$27</f>
        <v>32.6</v>
      </c>
      <c r="Y31" s="111">
        <f>[28]Novembro!$C$28</f>
        <v>28.5</v>
      </c>
      <c r="Z31" s="111">
        <f>[28]Novembro!$C$29</f>
        <v>32.700000000000003</v>
      </c>
      <c r="AA31" s="111">
        <f>[28]Novembro!$C$30</f>
        <v>28.7</v>
      </c>
      <c r="AB31" s="111">
        <f>[28]Novembro!$C$31</f>
        <v>35.1</v>
      </c>
      <c r="AC31" s="111">
        <f>[28]Novembro!$C$32</f>
        <v>34.299999999999997</v>
      </c>
      <c r="AD31" s="111">
        <f>[28]Novembro!$C$33</f>
        <v>37.299999999999997</v>
      </c>
      <c r="AE31" s="111">
        <f>[28]Novembro!$C$34</f>
        <v>32.799999999999997</v>
      </c>
      <c r="AF31" s="114">
        <f t="shared" si="4"/>
        <v>41.3</v>
      </c>
      <c r="AG31" s="115">
        <f t="shared" si="5"/>
        <v>36.186666666666675</v>
      </c>
      <c r="AK31" s="5" t="s">
        <v>35</v>
      </c>
      <c r="AL31" s="5" t="s">
        <v>35</v>
      </c>
    </row>
    <row r="32" spans="1:38" x14ac:dyDescent="0.2">
      <c r="A32" s="48" t="s">
        <v>13</v>
      </c>
      <c r="B32" s="111">
        <f>[29]Novembro!$C$5</f>
        <v>34.700000000000003</v>
      </c>
      <c r="C32" s="111">
        <f>[29]Novembro!$C$6</f>
        <v>37.6</v>
      </c>
      <c r="D32" s="111">
        <f>[29]Novembro!$C$7</f>
        <v>31.2</v>
      </c>
      <c r="E32" s="111">
        <f>[29]Novembro!$C$8</f>
        <v>30.8</v>
      </c>
      <c r="F32" s="111">
        <f>[29]Novembro!$C$9</f>
        <v>35.299999999999997</v>
      </c>
      <c r="G32" s="111">
        <f>[29]Novembro!$C$10</f>
        <v>39.5</v>
      </c>
      <c r="H32" s="111">
        <f>[29]Novembro!$C$11</f>
        <v>41.1</v>
      </c>
      <c r="I32" s="111">
        <f>[29]Novembro!$C$12</f>
        <v>39.6</v>
      </c>
      <c r="J32" s="111">
        <f>[29]Novembro!$C$13</f>
        <v>38.6</v>
      </c>
      <c r="K32" s="111">
        <f>[29]Novembro!$C$14</f>
        <v>40.1</v>
      </c>
      <c r="L32" s="111">
        <f>[29]Novembro!$C$15</f>
        <v>40.299999999999997</v>
      </c>
      <c r="M32" s="111">
        <f>[29]Novembro!$C$16</f>
        <v>40.5</v>
      </c>
      <c r="N32" s="111">
        <f>[29]Novembro!$C$17</f>
        <v>41</v>
      </c>
      <c r="O32" s="111">
        <f>[29]Novembro!$C$18</f>
        <v>40.700000000000003</v>
      </c>
      <c r="P32" s="111">
        <f>[29]Novembro!$C$19</f>
        <v>40.799999999999997</v>
      </c>
      <c r="Q32" s="111">
        <f>[29]Novembro!$C$20</f>
        <v>41.2</v>
      </c>
      <c r="R32" s="111">
        <f>[29]Novembro!$C$21</f>
        <v>40.6</v>
      </c>
      <c r="S32" s="111">
        <f>[29]Novembro!$C$22</f>
        <v>38.9</v>
      </c>
      <c r="T32" s="111">
        <f>[29]Novembro!$C$23</f>
        <v>38.799999999999997</v>
      </c>
      <c r="U32" s="111">
        <f>[29]Novembro!$C$24</f>
        <v>31.5</v>
      </c>
      <c r="V32" s="111">
        <f>[29]Novembro!$C$25</f>
        <v>35.299999999999997</v>
      </c>
      <c r="W32" s="111">
        <f>[29]Novembro!$C$26</f>
        <v>38</v>
      </c>
      <c r="X32" s="111">
        <f>[29]Novembro!$C$27</f>
        <v>35.200000000000003</v>
      </c>
      <c r="Y32" s="111">
        <f>[29]Novembro!$C$28</f>
        <v>30.8</v>
      </c>
      <c r="Z32" s="111">
        <f>[29]Novembro!$C$29</f>
        <v>35</v>
      </c>
      <c r="AA32" s="111">
        <f>[29]Novembro!$C$30</f>
        <v>30.7</v>
      </c>
      <c r="AB32" s="111">
        <f>[29]Novembro!$C$31</f>
        <v>34.6</v>
      </c>
      <c r="AC32" s="111">
        <f>[29]Novembro!$C$32</f>
        <v>36.9</v>
      </c>
      <c r="AD32" s="111">
        <f>[29]Novembro!$C$33</f>
        <v>38.1</v>
      </c>
      <c r="AE32" s="111">
        <f>[29]Novembro!$C$34</f>
        <v>36.1</v>
      </c>
      <c r="AF32" s="114">
        <f t="shared" si="4"/>
        <v>41.2</v>
      </c>
      <c r="AG32" s="115">
        <f t="shared" si="5"/>
        <v>37.116666666666667</v>
      </c>
    </row>
    <row r="33" spans="1:38" x14ac:dyDescent="0.2">
      <c r="A33" s="48" t="s">
        <v>152</v>
      </c>
      <c r="B33" s="111">
        <f>[30]Novembro!$C$5</f>
        <v>28.6</v>
      </c>
      <c r="C33" s="111">
        <f>[30]Novembro!$C$6</f>
        <v>35.799999999999997</v>
      </c>
      <c r="D33" s="111">
        <f>[30]Novembro!$C$7</f>
        <v>31.7</v>
      </c>
      <c r="E33" s="111">
        <f>[30]Novembro!$C$8</f>
        <v>26.3</v>
      </c>
      <c r="F33" s="111">
        <f>[30]Novembro!$C$9</f>
        <v>31.4</v>
      </c>
      <c r="G33" s="111">
        <f>[30]Novembro!$C$10</f>
        <v>35.200000000000003</v>
      </c>
      <c r="H33" s="111">
        <f>[30]Novembro!$C$11</f>
        <v>36.799999999999997</v>
      </c>
      <c r="I33" s="111">
        <f>[30]Novembro!$C$12</f>
        <v>39.4</v>
      </c>
      <c r="J33" s="111">
        <f>[30]Novembro!$C$13</f>
        <v>37.9</v>
      </c>
      <c r="K33" s="111">
        <f>[30]Novembro!$C$14</f>
        <v>36.6</v>
      </c>
      <c r="L33" s="111">
        <f>[30]Novembro!$C$15</f>
        <v>37.9</v>
      </c>
      <c r="M33" s="111">
        <f>[30]Novembro!$C$16</f>
        <v>39</v>
      </c>
      <c r="N33" s="111">
        <f>[30]Novembro!$C$17</f>
        <v>38.9</v>
      </c>
      <c r="O33" s="111">
        <f>[30]Novembro!$C$18</f>
        <v>38.799999999999997</v>
      </c>
      <c r="P33" s="111">
        <f>[30]Novembro!$C$19</f>
        <v>37.200000000000003</v>
      </c>
      <c r="Q33" s="111">
        <f>[30]Novembro!$C$20</f>
        <v>38.200000000000003</v>
      </c>
      <c r="R33" s="111">
        <f>[30]Novembro!$C$21</f>
        <v>37.700000000000003</v>
      </c>
      <c r="S33" s="111">
        <f>[30]Novembro!$C$22</f>
        <v>37.700000000000003</v>
      </c>
      <c r="T33" s="111">
        <f>[30]Novembro!$C$23</f>
        <v>32.4</v>
      </c>
      <c r="U33" s="111">
        <f>[30]Novembro!$C$24</f>
        <v>32.5</v>
      </c>
      <c r="V33" s="111">
        <f>[30]Novembro!$C$25</f>
        <v>36.6</v>
      </c>
      <c r="W33" s="111">
        <f>[30]Novembro!$C$26</f>
        <v>37.200000000000003</v>
      </c>
      <c r="X33" s="111">
        <f>[30]Novembro!$C$27</f>
        <v>34.4</v>
      </c>
      <c r="Y33" s="111">
        <f>[30]Novembro!$C$28</f>
        <v>29.5</v>
      </c>
      <c r="Z33" s="111">
        <f>[30]Novembro!$C$29</f>
        <v>30.8</v>
      </c>
      <c r="AA33" s="111">
        <f>[30]Novembro!$C$30</f>
        <v>30.2</v>
      </c>
      <c r="AB33" s="111">
        <f>[30]Novembro!$C$31</f>
        <v>33.5</v>
      </c>
      <c r="AC33" s="111">
        <f>[30]Novembro!$C$32</f>
        <v>33.4</v>
      </c>
      <c r="AD33" s="111">
        <f>[30]Novembro!$C$33</f>
        <v>36.1</v>
      </c>
      <c r="AE33" s="111">
        <f>[30]Novembro!$C$34</f>
        <v>34.9</v>
      </c>
      <c r="AF33" s="114">
        <f t="shared" si="4"/>
        <v>39.4</v>
      </c>
      <c r="AG33" s="115">
        <f t="shared" si="5"/>
        <v>34.88666666666667</v>
      </c>
    </row>
    <row r="34" spans="1:38" x14ac:dyDescent="0.2">
      <c r="A34" s="48" t="s">
        <v>123</v>
      </c>
      <c r="B34" s="111">
        <f>[31]Novembro!$C$5</f>
        <v>30.3</v>
      </c>
      <c r="C34" s="111">
        <f>[31]Novembro!$C$6</f>
        <v>35.299999999999997</v>
      </c>
      <c r="D34" s="111">
        <f>[31]Novembro!$C$7</f>
        <v>30.7</v>
      </c>
      <c r="E34" s="111">
        <f>[31]Novembro!$C$8</f>
        <v>26.2</v>
      </c>
      <c r="F34" s="111">
        <f>[31]Novembro!$C$9</f>
        <v>31.2</v>
      </c>
      <c r="G34" s="111">
        <f>[31]Novembro!$C$10</f>
        <v>33.799999999999997</v>
      </c>
      <c r="H34" s="111">
        <f>[31]Novembro!$C$11</f>
        <v>36.1</v>
      </c>
      <c r="I34" s="111">
        <f>[31]Novembro!$C$12</f>
        <v>38.5</v>
      </c>
      <c r="J34" s="111">
        <f>[31]Novembro!$C$13</f>
        <v>34.6</v>
      </c>
      <c r="K34" s="111">
        <f>[31]Novembro!$C$14</f>
        <v>37.700000000000003</v>
      </c>
      <c r="L34" s="111">
        <f>[31]Novembro!$C$15</f>
        <v>26.7</v>
      </c>
      <c r="M34" s="111" t="str">
        <f>[31]Novembro!$C$16</f>
        <v>*</v>
      </c>
      <c r="N34" s="111" t="str">
        <f>[31]Novembro!$C$17</f>
        <v>*</v>
      </c>
      <c r="O34" s="111" t="str">
        <f>[31]Novembro!$C$18</f>
        <v>*</v>
      </c>
      <c r="P34" s="111" t="str">
        <f>[31]Novembro!$C$19</f>
        <v>*</v>
      </c>
      <c r="Q34" s="111" t="str">
        <f>[31]Novembro!$C$20</f>
        <v>*</v>
      </c>
      <c r="R34" s="111" t="str">
        <f>[31]Novembro!$C$21</f>
        <v>*</v>
      </c>
      <c r="S34" s="111" t="str">
        <f>[31]Novembro!$C$22</f>
        <v>*</v>
      </c>
      <c r="T34" s="111" t="str">
        <f>[31]Novembro!$C$23</f>
        <v>*</v>
      </c>
      <c r="U34" s="111" t="str">
        <f>[31]Novembro!$C$24</f>
        <v>*</v>
      </c>
      <c r="V34" s="111" t="str">
        <f>[31]Novembro!$C$25</f>
        <v>*</v>
      </c>
      <c r="W34" s="111" t="str">
        <f>[31]Novembro!$C$26</f>
        <v>*</v>
      </c>
      <c r="X34" s="111" t="str">
        <f>[31]Novembro!$C$27</f>
        <v>*</v>
      </c>
      <c r="Y34" s="111" t="str">
        <f>[31]Novembro!$C$28</f>
        <v>*</v>
      </c>
      <c r="Z34" s="111" t="str">
        <f>[31]Novembro!$C$29</f>
        <v>*</v>
      </c>
      <c r="AA34" s="111" t="str">
        <f>[31]Novembro!$C$30</f>
        <v>*</v>
      </c>
      <c r="AB34" s="111" t="str">
        <f>[31]Novembro!$C$31</f>
        <v>*</v>
      </c>
      <c r="AC34" s="111" t="str">
        <f>[31]Novembro!$C$32</f>
        <v>*</v>
      </c>
      <c r="AD34" s="111">
        <f>[31]Novembro!$C$33</f>
        <v>36.1</v>
      </c>
      <c r="AE34" s="111">
        <f>[31]Novembro!$C$34</f>
        <v>34</v>
      </c>
      <c r="AF34" s="114">
        <f t="shared" si="4"/>
        <v>38.5</v>
      </c>
      <c r="AG34" s="115">
        <f t="shared" si="5"/>
        <v>33.169230769230772</v>
      </c>
      <c r="AK34" t="s">
        <v>35</v>
      </c>
    </row>
    <row r="35" spans="1:38" x14ac:dyDescent="0.2">
      <c r="A35" s="48" t="s">
        <v>14</v>
      </c>
      <c r="B35" s="111">
        <f>[32]Novembro!$C$5</f>
        <v>32.6</v>
      </c>
      <c r="C35" s="111">
        <f>[32]Novembro!$C$6</f>
        <v>35</v>
      </c>
      <c r="D35" s="111">
        <f>[32]Novembro!$C$7</f>
        <v>36.200000000000003</v>
      </c>
      <c r="E35" s="111">
        <f>[32]Novembro!$C$8</f>
        <v>27.9</v>
      </c>
      <c r="F35" s="111">
        <f>[32]Novembro!$C$9</f>
        <v>31.8</v>
      </c>
      <c r="G35" s="111">
        <f>[32]Novembro!$C$10</f>
        <v>33.4</v>
      </c>
      <c r="H35" s="111">
        <f>[32]Novembro!$C$11</f>
        <v>36.4</v>
      </c>
      <c r="I35" s="111">
        <f>[32]Novembro!$C$12</f>
        <v>36</v>
      </c>
      <c r="J35" s="111">
        <f>[32]Novembro!$C$13</f>
        <v>36.1</v>
      </c>
      <c r="K35" s="111">
        <f>[32]Novembro!$C$14</f>
        <v>38</v>
      </c>
      <c r="L35" s="111">
        <f>[32]Novembro!$C$15</f>
        <v>39.4</v>
      </c>
      <c r="M35" s="111">
        <f>[32]Novembro!$C$16</f>
        <v>40.200000000000003</v>
      </c>
      <c r="N35" s="111">
        <f>[32]Novembro!$C$17</f>
        <v>40.5</v>
      </c>
      <c r="O35" s="111">
        <f>[32]Novembro!$C$18</f>
        <v>40</v>
      </c>
      <c r="P35" s="111">
        <f>[32]Novembro!$C$19</f>
        <v>33.799999999999997</v>
      </c>
      <c r="Q35" s="111">
        <f>[32]Novembro!$C$20</f>
        <v>39.299999999999997</v>
      </c>
      <c r="R35" s="111">
        <f>[32]Novembro!$C$21</f>
        <v>39.9</v>
      </c>
      <c r="S35" s="111">
        <f>[32]Novembro!$C$22</f>
        <v>39.200000000000003</v>
      </c>
      <c r="T35" s="111">
        <f>[32]Novembro!$C$23</f>
        <v>39.4</v>
      </c>
      <c r="U35" s="111">
        <f>[32]Novembro!$C$24</f>
        <v>31.8</v>
      </c>
      <c r="V35" s="111">
        <f>[32]Novembro!$C$25</f>
        <v>35.700000000000003</v>
      </c>
      <c r="W35" s="111">
        <f>[32]Novembro!$C$26</f>
        <v>36.9</v>
      </c>
      <c r="X35" s="111">
        <f>[32]Novembro!$C$27</f>
        <v>34.299999999999997</v>
      </c>
      <c r="Y35" s="111">
        <f>[32]Novembro!$C$28</f>
        <v>32.200000000000003</v>
      </c>
      <c r="Z35" s="111">
        <f>[32]Novembro!$C$29</f>
        <v>32.9</v>
      </c>
      <c r="AA35" s="111">
        <f>[32]Novembro!$C$30</f>
        <v>34.299999999999997</v>
      </c>
      <c r="AB35" s="111">
        <f>[32]Novembro!$C$31</f>
        <v>31.5</v>
      </c>
      <c r="AC35" s="111">
        <f>[32]Novembro!$C$32</f>
        <v>36.1</v>
      </c>
      <c r="AD35" s="111">
        <f>[32]Novembro!$C$33</f>
        <v>34</v>
      </c>
      <c r="AE35" s="111">
        <f>[32]Novembro!$C$34</f>
        <v>35.299999999999997</v>
      </c>
      <c r="AF35" s="114">
        <f t="shared" si="4"/>
        <v>40.5</v>
      </c>
      <c r="AG35" s="115">
        <f t="shared" si="5"/>
        <v>35.669999999999987</v>
      </c>
      <c r="AI35" t="s">
        <v>35</v>
      </c>
      <c r="AK35" t="s">
        <v>35</v>
      </c>
    </row>
    <row r="36" spans="1:38" x14ac:dyDescent="0.2">
      <c r="A36" s="48" t="s">
        <v>153</v>
      </c>
      <c r="B36" s="111">
        <f>[33]Novembro!$C$5</f>
        <v>36.200000000000003</v>
      </c>
      <c r="C36" s="111">
        <f>[33]Novembro!$C$6</f>
        <v>36.200000000000003</v>
      </c>
      <c r="D36" s="111">
        <f>[33]Novembro!$C$7</f>
        <v>36.4</v>
      </c>
      <c r="E36" s="111">
        <f>[33]Novembro!$C$8</f>
        <v>32.4</v>
      </c>
      <c r="F36" s="111">
        <f>[33]Novembro!$C$9</f>
        <v>34.200000000000003</v>
      </c>
      <c r="G36" s="111">
        <f>[33]Novembro!$C$10</f>
        <v>37.6</v>
      </c>
      <c r="H36" s="111">
        <f>[33]Novembro!$C$11</f>
        <v>40.4</v>
      </c>
      <c r="I36" s="111">
        <f>[33]Novembro!$C$12</f>
        <v>40.299999999999997</v>
      </c>
      <c r="J36" s="111">
        <f>[33]Novembro!$C$13</f>
        <v>39.299999999999997</v>
      </c>
      <c r="K36" s="111">
        <f>[33]Novembro!$C$14</f>
        <v>41.2</v>
      </c>
      <c r="L36" s="111">
        <f>[33]Novembro!$C$15</f>
        <v>41.1</v>
      </c>
      <c r="M36" s="111">
        <f>[33]Novembro!$C$16</f>
        <v>40.6</v>
      </c>
      <c r="N36" s="111">
        <f>[33]Novembro!$C$17</f>
        <v>40.700000000000003</v>
      </c>
      <c r="O36" s="111">
        <f>[33]Novembro!$C$18</f>
        <v>38.6</v>
      </c>
      <c r="P36" s="111">
        <f>[33]Novembro!$C$19</f>
        <v>41.1</v>
      </c>
      <c r="Q36" s="111">
        <f>[33]Novembro!$C$20</f>
        <v>40</v>
      </c>
      <c r="R36" s="111">
        <f>[33]Novembro!$C$21</f>
        <v>41.1</v>
      </c>
      <c r="S36" s="111">
        <f>[33]Novembro!$C$22</f>
        <v>38.5</v>
      </c>
      <c r="T36" s="111">
        <f>[33]Novembro!$C$23</f>
        <v>37.299999999999997</v>
      </c>
      <c r="U36" s="111">
        <f>[33]Novembro!$C$24</f>
        <v>33.4</v>
      </c>
      <c r="V36" s="111">
        <f>[33]Novembro!$C$25</f>
        <v>35.9</v>
      </c>
      <c r="W36" s="111">
        <f>[33]Novembro!$C$26</f>
        <v>35.200000000000003</v>
      </c>
      <c r="X36" s="111">
        <f>[33]Novembro!$C$27</f>
        <v>34.6</v>
      </c>
      <c r="Y36" s="111">
        <f>[33]Novembro!$C$28</f>
        <v>33.700000000000003</v>
      </c>
      <c r="Z36" s="111">
        <f>[33]Novembro!$C$29</f>
        <v>35</v>
      </c>
      <c r="AA36" s="111">
        <f>[33]Novembro!$C$30</f>
        <v>34.299999999999997</v>
      </c>
      <c r="AB36" s="111">
        <f>[33]Novembro!$C$31</f>
        <v>35.5</v>
      </c>
      <c r="AC36" s="111">
        <f>[33]Novembro!$C$32</f>
        <v>36.299999999999997</v>
      </c>
      <c r="AD36" s="111">
        <f>[33]Novembro!$C$33</f>
        <v>35.9</v>
      </c>
      <c r="AE36" s="111">
        <f>[33]Novembro!$C$34</f>
        <v>31.1</v>
      </c>
      <c r="AF36" s="114">
        <f t="shared" si="4"/>
        <v>41.2</v>
      </c>
      <c r="AG36" s="115">
        <f t="shared" si="5"/>
        <v>37.13666666666667</v>
      </c>
    </row>
    <row r="37" spans="1:38" x14ac:dyDescent="0.2">
      <c r="A37" s="48" t="s">
        <v>15</v>
      </c>
      <c r="B37" s="111">
        <f>[34]Novembro!$C$5</f>
        <v>29.1</v>
      </c>
      <c r="C37" s="111">
        <f>[34]Novembro!$C$6</f>
        <v>33.6</v>
      </c>
      <c r="D37" s="111">
        <f>[34]Novembro!$C$7</f>
        <v>28.4</v>
      </c>
      <c r="E37" s="111">
        <f>[34]Novembro!$C$8</f>
        <v>23.1</v>
      </c>
      <c r="F37" s="111">
        <f>[34]Novembro!$C$9</f>
        <v>30.9</v>
      </c>
      <c r="G37" s="111">
        <f>[34]Novembro!$C$10</f>
        <v>34.5</v>
      </c>
      <c r="H37" s="111">
        <f>[34]Novembro!$C$11</f>
        <v>35.1</v>
      </c>
      <c r="I37" s="111">
        <f>[34]Novembro!$C$12</f>
        <v>37.1</v>
      </c>
      <c r="J37" s="111">
        <f>[34]Novembro!$C$13</f>
        <v>33.1</v>
      </c>
      <c r="K37" s="111">
        <f>[34]Novembro!$C$14</f>
        <v>35.6</v>
      </c>
      <c r="L37" s="111">
        <f>[34]Novembro!$C$15</f>
        <v>36.799999999999997</v>
      </c>
      <c r="M37" s="111">
        <f>[34]Novembro!$C$16</f>
        <v>37.200000000000003</v>
      </c>
      <c r="N37" s="111">
        <f>[34]Novembro!$C$17</f>
        <v>36.1</v>
      </c>
      <c r="O37" s="111">
        <f>[34]Novembro!$C$18</f>
        <v>33.4</v>
      </c>
      <c r="P37" s="111">
        <f>[34]Novembro!$C$19</f>
        <v>35.1</v>
      </c>
      <c r="Q37" s="111">
        <f>[34]Novembro!$C$20</f>
        <v>36.799999999999997</v>
      </c>
      <c r="R37" s="111">
        <f>[34]Novembro!$C$21</f>
        <v>35.9</v>
      </c>
      <c r="S37" s="111">
        <f>[34]Novembro!$C$22</f>
        <v>36.6</v>
      </c>
      <c r="T37" s="111">
        <f>[34]Novembro!$C$23</f>
        <v>31.1</v>
      </c>
      <c r="U37" s="111">
        <f>[34]Novembro!$C$24</f>
        <v>27.7</v>
      </c>
      <c r="V37" s="111">
        <f>[34]Novembro!$C$25</f>
        <v>34.200000000000003</v>
      </c>
      <c r="W37" s="111">
        <f>[34]Novembro!$C$26</f>
        <v>34.4</v>
      </c>
      <c r="X37" s="111">
        <f>[34]Novembro!$C$27</f>
        <v>28.8</v>
      </c>
      <c r="Y37" s="111">
        <f>[34]Novembro!$C$28</f>
        <v>25</v>
      </c>
      <c r="Z37" s="111">
        <f>[34]Novembro!$C$29</f>
        <v>21.7</v>
      </c>
      <c r="AA37" s="111">
        <f>[34]Novembro!$C$30</f>
        <v>24.1</v>
      </c>
      <c r="AB37" s="111">
        <f>[34]Novembro!$C$31</f>
        <v>30.1</v>
      </c>
      <c r="AC37" s="111">
        <f>[34]Novembro!$C$32</f>
        <v>30.2</v>
      </c>
      <c r="AD37" s="111">
        <f>[34]Novembro!$C$33</f>
        <v>34.200000000000003</v>
      </c>
      <c r="AE37" s="111">
        <f>[34]Novembro!$C$34</f>
        <v>33.9</v>
      </c>
      <c r="AF37" s="114">
        <f t="shared" si="4"/>
        <v>37.200000000000003</v>
      </c>
      <c r="AG37" s="115">
        <f t="shared" si="5"/>
        <v>32.126666666666672</v>
      </c>
      <c r="AH37" s="12" t="s">
        <v>35</v>
      </c>
      <c r="AK37" t="s">
        <v>35</v>
      </c>
    </row>
    <row r="38" spans="1:38" x14ac:dyDescent="0.2">
      <c r="A38" s="48" t="s">
        <v>16</v>
      </c>
      <c r="B38" s="111">
        <f>[35]Novembro!$C$5</f>
        <v>33.200000000000003</v>
      </c>
      <c r="C38" s="111">
        <f>[35]Novembro!$C$6</f>
        <v>38.1</v>
      </c>
      <c r="D38" s="111">
        <f>[35]Novembro!$C$7</f>
        <v>34.1</v>
      </c>
      <c r="E38" s="111">
        <f>[35]Novembro!$C$8</f>
        <v>29.2</v>
      </c>
      <c r="F38" s="111">
        <f>[35]Novembro!$C$9</f>
        <v>35.700000000000003</v>
      </c>
      <c r="G38" s="111">
        <f>[35]Novembro!$C$10</f>
        <v>40.799999999999997</v>
      </c>
      <c r="H38" s="111">
        <f>[35]Novembro!$C$11</f>
        <v>42.3</v>
      </c>
      <c r="I38" s="111">
        <f>[35]Novembro!$C$12</f>
        <v>43</v>
      </c>
      <c r="J38" s="111">
        <f>[35]Novembro!$C$13</f>
        <v>39.700000000000003</v>
      </c>
      <c r="K38" s="111">
        <f>[35]Novembro!$C$14</f>
        <v>40.5</v>
      </c>
      <c r="L38" s="111">
        <f>[35]Novembro!$C$15</f>
        <v>42.3</v>
      </c>
      <c r="M38" s="111">
        <f>[35]Novembro!$C$16</f>
        <v>42.7</v>
      </c>
      <c r="N38" s="111">
        <f>[35]Novembro!$C$17</f>
        <v>42.2</v>
      </c>
      <c r="O38" s="111">
        <f>[35]Novembro!$C$18</f>
        <v>40.299999999999997</v>
      </c>
      <c r="P38" s="111">
        <f>[35]Novembro!$C$19</f>
        <v>41.4</v>
      </c>
      <c r="Q38" s="111">
        <f>[35]Novembro!$C$20</f>
        <v>43.4</v>
      </c>
      <c r="R38" s="111">
        <f>[35]Novembro!$C$21</f>
        <v>43.1</v>
      </c>
      <c r="S38" s="111">
        <f>[35]Novembro!$C$22</f>
        <v>40.4</v>
      </c>
      <c r="T38" s="111">
        <f>[35]Novembro!$C$23</f>
        <v>35.299999999999997</v>
      </c>
      <c r="U38" s="111">
        <f>[35]Novembro!$C$24</f>
        <v>34.799999999999997</v>
      </c>
      <c r="V38" s="111">
        <f>[35]Novembro!$C$25</f>
        <v>38.1</v>
      </c>
      <c r="W38" s="111">
        <f>[35]Novembro!$C$26</f>
        <v>40.200000000000003</v>
      </c>
      <c r="X38" s="111">
        <f>[35]Novembro!$C$27</f>
        <v>39.299999999999997</v>
      </c>
      <c r="Y38" s="111">
        <f>[35]Novembro!$C$28</f>
        <v>31.5</v>
      </c>
      <c r="Z38" s="111">
        <f>[35]Novembro!$C$29</f>
        <v>31.4</v>
      </c>
      <c r="AA38" s="111">
        <f>[35]Novembro!$C$30</f>
        <v>27.1</v>
      </c>
      <c r="AB38" s="111">
        <f>[35]Novembro!$C$31</f>
        <v>34.799999999999997</v>
      </c>
      <c r="AC38" s="111">
        <f>[35]Novembro!$C$32</f>
        <v>36.799999999999997</v>
      </c>
      <c r="AD38" s="111">
        <f>[35]Novembro!$C$33</f>
        <v>38.1</v>
      </c>
      <c r="AE38" s="111">
        <f>[35]Novembro!$C$34</f>
        <v>39.200000000000003</v>
      </c>
      <c r="AF38" s="114">
        <f t="shared" si="4"/>
        <v>43.4</v>
      </c>
      <c r="AG38" s="115">
        <f t="shared" si="5"/>
        <v>37.966666666666661</v>
      </c>
      <c r="AJ38" t="s">
        <v>35</v>
      </c>
      <c r="AK38" t="s">
        <v>35</v>
      </c>
      <c r="AL38" t="s">
        <v>35</v>
      </c>
    </row>
    <row r="39" spans="1:38" x14ac:dyDescent="0.2">
      <c r="A39" s="48" t="s">
        <v>154</v>
      </c>
      <c r="B39" s="111">
        <f>[36]Novembro!$C$5</f>
        <v>27.5</v>
      </c>
      <c r="C39" s="111">
        <f>[36]Novembro!$C$6</f>
        <v>34</v>
      </c>
      <c r="D39" s="111">
        <f>[36]Novembro!$C$7</f>
        <v>34.9</v>
      </c>
      <c r="E39" s="111">
        <f>[36]Novembro!$C$8</f>
        <v>27.8</v>
      </c>
      <c r="F39" s="111">
        <f>[36]Novembro!$C$9</f>
        <v>32.299999999999997</v>
      </c>
      <c r="G39" s="111">
        <f>[36]Novembro!$C$10</f>
        <v>35.200000000000003</v>
      </c>
      <c r="H39" s="111">
        <f>[36]Novembro!$C$11</f>
        <v>36.799999999999997</v>
      </c>
      <c r="I39" s="111">
        <f>[36]Novembro!$C$12</f>
        <v>38.1</v>
      </c>
      <c r="J39" s="111">
        <f>[36]Novembro!$C$13</f>
        <v>37</v>
      </c>
      <c r="K39" s="111">
        <f>[36]Novembro!$C$14</f>
        <v>37.799999999999997</v>
      </c>
      <c r="L39" s="111">
        <f>[36]Novembro!$C$15</f>
        <v>38.4</v>
      </c>
      <c r="M39" s="111">
        <f>[36]Novembro!$C$16</f>
        <v>39.5</v>
      </c>
      <c r="N39" s="111">
        <f>[36]Novembro!$C$17</f>
        <v>38.9</v>
      </c>
      <c r="O39" s="111">
        <f>[36]Novembro!$C$18</f>
        <v>38.9</v>
      </c>
      <c r="P39" s="111">
        <f>[36]Novembro!$C$19</f>
        <v>37.700000000000003</v>
      </c>
      <c r="Q39" s="111">
        <f>[36]Novembro!$C$20</f>
        <v>38.299999999999997</v>
      </c>
      <c r="R39" s="111">
        <f>[36]Novembro!$C$21</f>
        <v>39.200000000000003</v>
      </c>
      <c r="S39" s="111">
        <f>[36]Novembro!$C$22</f>
        <v>38</v>
      </c>
      <c r="T39" s="111">
        <f>[36]Novembro!$C$23</f>
        <v>37.299999999999997</v>
      </c>
      <c r="U39" s="111">
        <f>[36]Novembro!$C$24</f>
        <v>30.6</v>
      </c>
      <c r="V39" s="111">
        <f>[36]Novembro!$C$25</f>
        <v>35.4</v>
      </c>
      <c r="W39" s="111">
        <f>[36]Novembro!$C$26</f>
        <v>35.200000000000003</v>
      </c>
      <c r="X39" s="111">
        <f>[36]Novembro!$C$27</f>
        <v>34.4</v>
      </c>
      <c r="Y39" s="111">
        <f>[36]Novembro!$C$28</f>
        <v>30</v>
      </c>
      <c r="Z39" s="111">
        <f>[36]Novembro!$C$29</f>
        <v>30.7</v>
      </c>
      <c r="AA39" s="111">
        <f>[36]Novembro!$C$30</f>
        <v>27.5</v>
      </c>
      <c r="AB39" s="111">
        <f>[36]Novembro!$C$31</f>
        <v>33.1</v>
      </c>
      <c r="AC39" s="111">
        <f>[36]Novembro!$C$32</f>
        <v>34.700000000000003</v>
      </c>
      <c r="AD39" s="111">
        <f>[36]Novembro!$C$33</f>
        <v>36.1</v>
      </c>
      <c r="AE39" s="111">
        <f>[36]Novembro!$C$34</f>
        <v>33.799999999999997</v>
      </c>
      <c r="AF39" s="114">
        <f t="shared" si="4"/>
        <v>39.5</v>
      </c>
      <c r="AG39" s="115">
        <f t="shared" si="5"/>
        <v>34.970000000000006</v>
      </c>
      <c r="AI39" t="s">
        <v>35</v>
      </c>
      <c r="AK39" t="s">
        <v>35</v>
      </c>
    </row>
    <row r="40" spans="1:38" x14ac:dyDescent="0.2">
      <c r="A40" s="48" t="s">
        <v>17</v>
      </c>
      <c r="B40" s="111">
        <f>[37]Novembro!$C$5</f>
        <v>30.2</v>
      </c>
      <c r="C40" s="111">
        <f>[37]Novembro!$C$6</f>
        <v>35.5</v>
      </c>
      <c r="D40" s="111">
        <f>[37]Novembro!$C$7</f>
        <v>29.5</v>
      </c>
      <c r="E40" s="111">
        <f>[37]Novembro!$C$8</f>
        <v>26.1</v>
      </c>
      <c r="F40" s="111">
        <f>[37]Novembro!$C$9</f>
        <v>30.8</v>
      </c>
      <c r="G40" s="111">
        <f>[37]Novembro!$C$10</f>
        <v>34.6</v>
      </c>
      <c r="H40" s="111">
        <f>[37]Novembro!$C$11</f>
        <v>36</v>
      </c>
      <c r="I40" s="111">
        <f>[37]Novembro!$C$12</f>
        <v>38.9</v>
      </c>
      <c r="J40" s="111">
        <f>[37]Novembro!$C$13</f>
        <v>37.1</v>
      </c>
      <c r="K40" s="111">
        <f>[37]Novembro!$C$14</f>
        <v>37.200000000000003</v>
      </c>
      <c r="L40" s="111">
        <f>[37]Novembro!$C$15</f>
        <v>39.1</v>
      </c>
      <c r="M40" s="111">
        <f>[37]Novembro!$C$16</f>
        <v>39.799999999999997</v>
      </c>
      <c r="N40" s="111">
        <f>[37]Novembro!$C$17</f>
        <v>38.799999999999997</v>
      </c>
      <c r="O40" s="111">
        <f>[37]Novembro!$C$18</f>
        <v>38.5</v>
      </c>
      <c r="P40" s="111">
        <f>[37]Novembro!$C$19</f>
        <v>36.9</v>
      </c>
      <c r="Q40" s="111">
        <f>[37]Novembro!$C$20</f>
        <v>38.1</v>
      </c>
      <c r="R40" s="111">
        <f>[37]Novembro!$C$21</f>
        <v>37.9</v>
      </c>
      <c r="S40" s="111">
        <f>[37]Novembro!$C$22</f>
        <v>37.700000000000003</v>
      </c>
      <c r="T40" s="111">
        <f>[37]Novembro!$C$23</f>
        <v>32.5</v>
      </c>
      <c r="U40" s="111">
        <f>[37]Novembro!$C$24</f>
        <v>32</v>
      </c>
      <c r="V40" s="111">
        <f>[37]Novembro!$C$25</f>
        <v>35.5</v>
      </c>
      <c r="W40" s="111">
        <f>[37]Novembro!$C$26</f>
        <v>36.799999999999997</v>
      </c>
      <c r="X40" s="111">
        <f>[37]Novembro!$C$27</f>
        <v>31.5</v>
      </c>
      <c r="Y40" s="111">
        <f>[37]Novembro!$C$28</f>
        <v>29</v>
      </c>
      <c r="Z40" s="111">
        <f>[37]Novembro!$C$29</f>
        <v>28.6</v>
      </c>
      <c r="AA40" s="111">
        <f>[37]Novembro!$C$30</f>
        <v>24.5</v>
      </c>
      <c r="AB40" s="111">
        <f>[37]Novembro!$C$31</f>
        <v>33</v>
      </c>
      <c r="AC40" s="111">
        <f>[37]Novembro!$C$32</f>
        <v>33</v>
      </c>
      <c r="AD40" s="111">
        <f>[37]Novembro!$C$33</f>
        <v>35.4</v>
      </c>
      <c r="AE40" s="111">
        <f>[37]Novembro!$C$34</f>
        <v>34.6</v>
      </c>
      <c r="AF40" s="114">
        <f t="shared" si="4"/>
        <v>39.799999999999997</v>
      </c>
      <c r="AG40" s="115">
        <f t="shared" si="5"/>
        <v>34.303333333333335</v>
      </c>
      <c r="AL40" t="s">
        <v>35</v>
      </c>
    </row>
    <row r="41" spans="1:38" x14ac:dyDescent="0.2">
      <c r="A41" s="48" t="s">
        <v>136</v>
      </c>
      <c r="B41" s="111">
        <f>[38]Novembro!$C$5</f>
        <v>29.7</v>
      </c>
      <c r="C41" s="111">
        <f>[38]Novembro!$C$6</f>
        <v>34.299999999999997</v>
      </c>
      <c r="D41" s="111">
        <f>[38]Novembro!$C$7</f>
        <v>34.200000000000003</v>
      </c>
      <c r="E41" s="111">
        <f>[38]Novembro!$C$8</f>
        <v>26</v>
      </c>
      <c r="F41" s="111">
        <f>[38]Novembro!$C$9</f>
        <v>30.5</v>
      </c>
      <c r="G41" s="111">
        <f>[38]Novembro!$C$10</f>
        <v>32.9</v>
      </c>
      <c r="H41" s="111">
        <f>[38]Novembro!$C$11</f>
        <v>36.1</v>
      </c>
      <c r="I41" s="111">
        <f>[38]Novembro!$C$12</f>
        <v>38.700000000000003</v>
      </c>
      <c r="J41" s="111">
        <f>[38]Novembro!$C$13</f>
        <v>35.5</v>
      </c>
      <c r="K41" s="111">
        <f>[38]Novembro!$C$14</f>
        <v>38</v>
      </c>
      <c r="L41" s="111">
        <f>[38]Novembro!$C$15</f>
        <v>39.5</v>
      </c>
      <c r="M41" s="111">
        <f>[38]Novembro!$C$16</f>
        <v>40.9</v>
      </c>
      <c r="N41" s="111">
        <f>[38]Novembro!$C$17</f>
        <v>39.5</v>
      </c>
      <c r="O41" s="111">
        <f>[38]Novembro!$C$18</f>
        <v>38.4</v>
      </c>
      <c r="P41" s="111">
        <f>[38]Novembro!$C$19</f>
        <v>36.4</v>
      </c>
      <c r="Q41" s="111">
        <f>[38]Novembro!$C$20</f>
        <v>37.700000000000003</v>
      </c>
      <c r="R41" s="111">
        <f>[38]Novembro!$C$21</f>
        <v>39.200000000000003</v>
      </c>
      <c r="S41" s="111">
        <f>[38]Novembro!$C$22</f>
        <v>38.4</v>
      </c>
      <c r="T41" s="111">
        <f>[38]Novembro!$C$23</f>
        <v>35.1</v>
      </c>
      <c r="U41" s="111">
        <f>[38]Novembro!$C$24</f>
        <v>31.7</v>
      </c>
      <c r="V41" s="111">
        <f>[38]Novembro!$C$25</f>
        <v>35.299999999999997</v>
      </c>
      <c r="W41" s="111">
        <f>[38]Novembro!$C$26</f>
        <v>36</v>
      </c>
      <c r="X41" s="111">
        <f>[38]Novembro!$C$27</f>
        <v>33.5</v>
      </c>
      <c r="Y41" s="111">
        <f>[38]Novembro!$C$28</f>
        <v>29.8</v>
      </c>
      <c r="Z41" s="111">
        <f>[38]Novembro!$C$29</f>
        <v>28.5</v>
      </c>
      <c r="AA41" s="111">
        <f>[38]Novembro!$C$30</f>
        <v>30.2</v>
      </c>
      <c r="AB41" s="111">
        <f>[38]Novembro!$C$31</f>
        <v>32.799999999999997</v>
      </c>
      <c r="AC41" s="111">
        <f>[38]Novembro!$C$32</f>
        <v>35.5</v>
      </c>
      <c r="AD41" s="111">
        <f>[38]Novembro!$C$33</f>
        <v>35.5</v>
      </c>
      <c r="AE41" s="111">
        <f>[38]Novembro!$C$34</f>
        <v>34.9</v>
      </c>
      <c r="AF41" s="114">
        <f t="shared" si="4"/>
        <v>40.9</v>
      </c>
      <c r="AG41" s="115">
        <f t="shared" si="5"/>
        <v>34.823333333333338</v>
      </c>
      <c r="AI41" s="12" t="s">
        <v>35</v>
      </c>
      <c r="AK41" t="s">
        <v>35</v>
      </c>
    </row>
    <row r="42" spans="1:38" x14ac:dyDescent="0.2">
      <c r="A42" s="48" t="s">
        <v>18</v>
      </c>
      <c r="B42" s="111">
        <f>[39]Novembro!$C$5</f>
        <v>30.6</v>
      </c>
      <c r="C42" s="111">
        <f>[39]Novembro!$C$6</f>
        <v>35</v>
      </c>
      <c r="D42" s="111">
        <f>[39]Novembro!$C$7</f>
        <v>33.799999999999997</v>
      </c>
      <c r="E42" s="111">
        <f>[39]Novembro!$C$8</f>
        <v>28.4</v>
      </c>
      <c r="F42" s="111">
        <f>[39]Novembro!$C$9</f>
        <v>33.6</v>
      </c>
      <c r="G42" s="111">
        <f>[39]Novembro!$C$10</f>
        <v>37.299999999999997</v>
      </c>
      <c r="H42" s="111">
        <f>[39]Novembro!$C$11</f>
        <v>37.200000000000003</v>
      </c>
      <c r="I42" s="111">
        <f>[39]Novembro!$C$12</f>
        <v>36.299999999999997</v>
      </c>
      <c r="J42" s="111">
        <f>[39]Novembro!$C$13</f>
        <v>34.9</v>
      </c>
      <c r="K42" s="111">
        <f>[39]Novembro!$C$14</f>
        <v>37.1</v>
      </c>
      <c r="L42" s="111">
        <f>[39]Novembro!$C$15</f>
        <v>38</v>
      </c>
      <c r="M42" s="111">
        <f>[39]Novembro!$C$16</f>
        <v>37</v>
      </c>
      <c r="N42" s="111">
        <f>[39]Novembro!$C$17</f>
        <v>37.1</v>
      </c>
      <c r="O42" s="111">
        <f>[39]Novembro!$C$18</f>
        <v>36.9</v>
      </c>
      <c r="P42" s="111">
        <f>[39]Novembro!$C$19</f>
        <v>37.1</v>
      </c>
      <c r="Q42" s="111">
        <f>[39]Novembro!$C$20</f>
        <v>36.700000000000003</v>
      </c>
      <c r="R42" s="111">
        <f>[39]Novembro!$C$21</f>
        <v>37.200000000000003</v>
      </c>
      <c r="S42" s="111">
        <f>[39]Novembro!$C$22</f>
        <v>35.6</v>
      </c>
      <c r="T42" s="111">
        <f>[39]Novembro!$C$23</f>
        <v>35.1</v>
      </c>
      <c r="U42" s="111">
        <f>[39]Novembro!$C$24</f>
        <v>29.9</v>
      </c>
      <c r="V42" s="111">
        <f>[39]Novembro!$C$25</f>
        <v>32.200000000000003</v>
      </c>
      <c r="W42" s="111">
        <f>[39]Novembro!$C$26</f>
        <v>33.200000000000003</v>
      </c>
      <c r="X42" s="111">
        <f>[39]Novembro!$C$27</f>
        <v>30</v>
      </c>
      <c r="Y42" s="111">
        <f>[39]Novembro!$C$28</f>
        <v>29</v>
      </c>
      <c r="Z42" s="111">
        <f>[39]Novembro!$C$29</f>
        <v>32.9</v>
      </c>
      <c r="AA42" s="111">
        <f>[39]Novembro!$C$30</f>
        <v>30</v>
      </c>
      <c r="AB42" s="111">
        <f>[39]Novembro!$C$31</f>
        <v>31.6</v>
      </c>
      <c r="AC42" s="111">
        <f>[39]Novembro!$C$32</f>
        <v>31.4</v>
      </c>
      <c r="AD42" s="111">
        <f>[39]Novembro!$C$33</f>
        <v>33.700000000000003</v>
      </c>
      <c r="AE42" s="111">
        <f>[39]Novembro!$C$34</f>
        <v>27.8</v>
      </c>
      <c r="AF42" s="114">
        <f t="shared" si="4"/>
        <v>38</v>
      </c>
      <c r="AG42" s="115">
        <f t="shared" si="5"/>
        <v>33.88666666666667</v>
      </c>
      <c r="AI42" s="12" t="s">
        <v>35</v>
      </c>
      <c r="AK42" t="s">
        <v>35</v>
      </c>
    </row>
    <row r="43" spans="1:38" hidden="1" x14ac:dyDescent="0.2">
      <c r="A43" s="48" t="s">
        <v>141</v>
      </c>
      <c r="B43" s="111" t="str">
        <f>[40]Novembro!$C$5</f>
        <v>*</v>
      </c>
      <c r="C43" s="111" t="str">
        <f>[40]Novembro!$C$6</f>
        <v>*</v>
      </c>
      <c r="D43" s="111" t="str">
        <f>[40]Novembro!$C$7</f>
        <v>*</v>
      </c>
      <c r="E43" s="111" t="str">
        <f>[40]Novembro!$C$8</f>
        <v>*</v>
      </c>
      <c r="F43" s="111" t="str">
        <f>[40]Novembro!$C$9</f>
        <v>*</v>
      </c>
      <c r="G43" s="111" t="str">
        <f>[40]Novembro!$C$10</f>
        <v>*</v>
      </c>
      <c r="H43" s="111" t="str">
        <f>[40]Novembro!$C$11</f>
        <v>*</v>
      </c>
      <c r="I43" s="111" t="str">
        <f>[40]Novembro!$C$12</f>
        <v>*</v>
      </c>
      <c r="J43" s="111" t="str">
        <f>[40]Novembro!$C$13</f>
        <v>*</v>
      </c>
      <c r="K43" s="111" t="str">
        <f>[40]Novembro!$C$14</f>
        <v>*</v>
      </c>
      <c r="L43" s="111" t="str">
        <f>[40]Novembro!$C$15</f>
        <v>*</v>
      </c>
      <c r="M43" s="111" t="str">
        <f>[40]Novembro!$C$16</f>
        <v>*</v>
      </c>
      <c r="N43" s="111" t="str">
        <f>[40]Novembro!$C$17</f>
        <v>*</v>
      </c>
      <c r="O43" s="111" t="str">
        <f>[40]Novembro!$C$18</f>
        <v>*</v>
      </c>
      <c r="P43" s="111" t="str">
        <f>[40]Novembro!$C$19</f>
        <v>*</v>
      </c>
      <c r="Q43" s="111" t="str">
        <f>[40]Novembro!$C$20</f>
        <v>*</v>
      </c>
      <c r="R43" s="111" t="str">
        <f>[40]Novembro!$C$21</f>
        <v>*</v>
      </c>
      <c r="S43" s="111" t="str">
        <f>[40]Novembro!$C$22</f>
        <v>*</v>
      </c>
      <c r="T43" s="111" t="str">
        <f>[40]Novembro!$C$23</f>
        <v>*</v>
      </c>
      <c r="U43" s="111" t="str">
        <f>[40]Novembro!$C$24</f>
        <v>*</v>
      </c>
      <c r="V43" s="111" t="str">
        <f>[40]Novembro!$C$25</f>
        <v>*</v>
      </c>
      <c r="W43" s="111" t="str">
        <f>[40]Novembro!$C$26</f>
        <v>*</v>
      </c>
      <c r="X43" s="111" t="str">
        <f>[40]Novembro!$C$27</f>
        <v>*</v>
      </c>
      <c r="Y43" s="111" t="str">
        <f>[40]Novembro!$C$28</f>
        <v>*</v>
      </c>
      <c r="Z43" s="111" t="str">
        <f>[40]Novembro!$C$29</f>
        <v>*</v>
      </c>
      <c r="AA43" s="111" t="str">
        <f>[40]Novembro!$C$30</f>
        <v>*</v>
      </c>
      <c r="AB43" s="111" t="str">
        <f>[40]Novembro!$C$31</f>
        <v>*</v>
      </c>
      <c r="AC43" s="111" t="str">
        <f>[40]Novembro!$C$32</f>
        <v>*</v>
      </c>
      <c r="AD43" s="111" t="str">
        <f>[40]Novembro!$C$33</f>
        <v>*</v>
      </c>
      <c r="AE43" s="111" t="str">
        <f>[40]Novembro!$C$34</f>
        <v>*</v>
      </c>
      <c r="AF43" s="114" t="s">
        <v>197</v>
      </c>
      <c r="AG43" s="115" t="s">
        <v>197</v>
      </c>
      <c r="AK43" t="s">
        <v>35</v>
      </c>
    </row>
    <row r="44" spans="1:38" x14ac:dyDescent="0.2">
      <c r="A44" s="48" t="s">
        <v>19</v>
      </c>
      <c r="B44" s="111">
        <f>[41]Novembro!$C$5</f>
        <v>26.9</v>
      </c>
      <c r="C44" s="111">
        <f>[41]Novembro!$C$6</f>
        <v>31.7</v>
      </c>
      <c r="D44" s="111">
        <f>[41]Novembro!$C$7</f>
        <v>25.2</v>
      </c>
      <c r="E44" s="111">
        <f>[41]Novembro!$C$8</f>
        <v>24.3</v>
      </c>
      <c r="F44" s="111">
        <f>[41]Novembro!$C$9</f>
        <v>29.6</v>
      </c>
      <c r="G44" s="111">
        <f>[41]Novembro!$C$10</f>
        <v>33.5</v>
      </c>
      <c r="H44" s="111">
        <f>[41]Novembro!$C$11</f>
        <v>34.9</v>
      </c>
      <c r="I44" s="111">
        <f>[41]Novembro!$C$12</f>
        <v>36.6</v>
      </c>
      <c r="J44" s="111">
        <f>[41]Novembro!$C$13</f>
        <v>28.1</v>
      </c>
      <c r="K44" s="111">
        <f>[41]Novembro!$C$14</f>
        <v>34.9</v>
      </c>
      <c r="L44" s="111">
        <f>[41]Novembro!$C$15</f>
        <v>37.200000000000003</v>
      </c>
      <c r="M44" s="111">
        <f>[41]Novembro!$C$16</f>
        <v>38.200000000000003</v>
      </c>
      <c r="N44" s="111">
        <f>[41]Novembro!$C$17</f>
        <v>31.4</v>
      </c>
      <c r="O44" s="111">
        <f>[41]Novembro!$C$18</f>
        <v>26.7</v>
      </c>
      <c r="P44" s="111">
        <f>[41]Novembro!$C$19</f>
        <v>36</v>
      </c>
      <c r="Q44" s="111">
        <f>[41]Novembro!$C$20</f>
        <v>36.5</v>
      </c>
      <c r="R44" s="111">
        <f>[41]Novembro!$C$21</f>
        <v>36.5</v>
      </c>
      <c r="S44" s="111">
        <f>[41]Novembro!$C$22</f>
        <v>36</v>
      </c>
      <c r="T44" s="111">
        <f>[41]Novembro!$C$23</f>
        <v>31.4</v>
      </c>
      <c r="U44" s="111">
        <f>[41]Novembro!$C$24</f>
        <v>27.6</v>
      </c>
      <c r="V44" s="111">
        <f>[41]Novembro!$C$25</f>
        <v>34.200000000000003</v>
      </c>
      <c r="W44" s="111">
        <f>[41]Novembro!$C$26</f>
        <v>35.5</v>
      </c>
      <c r="X44" s="111">
        <f>[41]Novembro!$C$27</f>
        <v>27.8</v>
      </c>
      <c r="Y44" s="111">
        <f>[41]Novembro!$C$28</f>
        <v>28.1</v>
      </c>
      <c r="Z44" s="111">
        <f>[41]Novembro!$C$29</f>
        <v>21.5</v>
      </c>
      <c r="AA44" s="111">
        <f>[41]Novembro!$C$30</f>
        <v>24</v>
      </c>
      <c r="AB44" s="111">
        <f>[41]Novembro!$C$31</f>
        <v>27</v>
      </c>
      <c r="AC44" s="111">
        <f>[41]Novembro!$C$32</f>
        <v>25.1</v>
      </c>
      <c r="AD44" s="111">
        <f>[41]Novembro!$C$33</f>
        <v>35</v>
      </c>
      <c r="AE44" s="111">
        <f>[41]Novembro!$C$34</f>
        <v>36</v>
      </c>
      <c r="AF44" s="114">
        <f>MAX(B44:AE44)</f>
        <v>38.200000000000003</v>
      </c>
      <c r="AG44" s="115">
        <f>AVERAGE(B44:AE44)</f>
        <v>31.246666666666666</v>
      </c>
      <c r="AH44" s="12" t="s">
        <v>35</v>
      </c>
      <c r="AI44" s="12" t="s">
        <v>35</v>
      </c>
      <c r="AK44" t="s">
        <v>35</v>
      </c>
      <c r="AL44" t="s">
        <v>35</v>
      </c>
    </row>
    <row r="45" spans="1:38" x14ac:dyDescent="0.2">
      <c r="A45" s="48" t="s">
        <v>23</v>
      </c>
      <c r="B45" s="111">
        <f>[42]Novembro!$C$5</f>
        <v>27.2</v>
      </c>
      <c r="C45" s="111">
        <f>[42]Novembro!$C$6</f>
        <v>34.6</v>
      </c>
      <c r="D45" s="111">
        <f>[42]Novembro!$C$7</f>
        <v>31.4</v>
      </c>
      <c r="E45" s="111">
        <f>[42]Novembro!$C$8</f>
        <v>27.2</v>
      </c>
      <c r="F45" s="111">
        <f>[42]Novembro!$C$9</f>
        <v>32.799999999999997</v>
      </c>
      <c r="G45" s="111">
        <f>[42]Novembro!$C$10</f>
        <v>37.799999999999997</v>
      </c>
      <c r="H45" s="111">
        <f>[42]Novembro!$C$11</f>
        <v>38.6</v>
      </c>
      <c r="I45" s="111">
        <f>[42]Novembro!$C$12</f>
        <v>39.200000000000003</v>
      </c>
      <c r="J45" s="111">
        <f>[42]Novembro!$C$13</f>
        <v>36.799999999999997</v>
      </c>
      <c r="K45" s="111">
        <f>[42]Novembro!$C$14</f>
        <v>38.200000000000003</v>
      </c>
      <c r="L45" s="111">
        <f>[42]Novembro!$C$15</f>
        <v>38.9</v>
      </c>
      <c r="M45" s="111">
        <f>[42]Novembro!$C$16</f>
        <v>39.6</v>
      </c>
      <c r="N45" s="111">
        <f>[42]Novembro!$C$17</f>
        <v>39.1</v>
      </c>
      <c r="O45" s="111">
        <f>[42]Novembro!$C$18</f>
        <v>39.1</v>
      </c>
      <c r="P45" s="111">
        <f>[42]Novembro!$C$19</f>
        <v>38.9</v>
      </c>
      <c r="Q45" s="111">
        <f>[42]Novembro!$C$20</f>
        <v>39.700000000000003</v>
      </c>
      <c r="R45" s="111">
        <f>[42]Novembro!$C$21</f>
        <v>38.4</v>
      </c>
      <c r="S45" s="111">
        <f>[42]Novembro!$C$22</f>
        <v>39.1</v>
      </c>
      <c r="T45" s="111">
        <f>[42]Novembro!$C$23</f>
        <v>35.4</v>
      </c>
      <c r="U45" s="111">
        <f>[42]Novembro!$C$24</f>
        <v>30.2</v>
      </c>
      <c r="V45" s="111">
        <f>[42]Novembro!$C$25</f>
        <v>36.4</v>
      </c>
      <c r="W45" s="111">
        <f>[42]Novembro!$C$26</f>
        <v>36.700000000000003</v>
      </c>
      <c r="X45" s="111">
        <f>[42]Novembro!$C$27</f>
        <v>35.200000000000003</v>
      </c>
      <c r="Y45" s="111">
        <f>[42]Novembro!$C$28</f>
        <v>29.1</v>
      </c>
      <c r="Z45" s="111">
        <f>[42]Novembro!$C$29</f>
        <v>33.1</v>
      </c>
      <c r="AA45" s="111">
        <f>[42]Novembro!$C$30</f>
        <v>29.9</v>
      </c>
      <c r="AB45" s="111">
        <f>[42]Novembro!$C$31</f>
        <v>34.1</v>
      </c>
      <c r="AC45" s="111">
        <f>[42]Novembro!$C$32</f>
        <v>34.299999999999997</v>
      </c>
      <c r="AD45" s="111">
        <f>[42]Novembro!$C$33</f>
        <v>36.1</v>
      </c>
      <c r="AE45" s="111">
        <f>[42]Novembro!$C$34</f>
        <v>33.6</v>
      </c>
      <c r="AF45" s="114">
        <f>MAX(B45:AE45)</f>
        <v>39.700000000000003</v>
      </c>
      <c r="AG45" s="115">
        <f>AVERAGE(B45:AE45)</f>
        <v>35.356666666666669</v>
      </c>
      <c r="AI45" s="12" t="s">
        <v>35</v>
      </c>
      <c r="AJ45" t="s">
        <v>35</v>
      </c>
      <c r="AK45" t="s">
        <v>35</v>
      </c>
    </row>
    <row r="46" spans="1:38" x14ac:dyDescent="0.2">
      <c r="A46" s="48" t="s">
        <v>34</v>
      </c>
      <c r="B46" s="111">
        <f>[43]Novembro!$C$5</f>
        <v>35.799999999999997</v>
      </c>
      <c r="C46" s="111">
        <f>[43]Novembro!$C$6</f>
        <v>36.5</v>
      </c>
      <c r="D46" s="111">
        <f>[43]Novembro!$C$7</f>
        <v>35.299999999999997</v>
      </c>
      <c r="E46" s="111">
        <f>[43]Novembro!$C$8</f>
        <v>29.5</v>
      </c>
      <c r="F46" s="111">
        <f>[43]Novembro!$C$9</f>
        <v>33.799999999999997</v>
      </c>
      <c r="G46" s="111">
        <f>[43]Novembro!$C$10</f>
        <v>35.9</v>
      </c>
      <c r="H46" s="111">
        <f>[43]Novembro!$C$11</f>
        <v>37.6</v>
      </c>
      <c r="I46" s="111">
        <f>[43]Novembro!$C$12</f>
        <v>38.5</v>
      </c>
      <c r="J46" s="111">
        <f>[43]Novembro!$C$13</f>
        <v>36.700000000000003</v>
      </c>
      <c r="K46" s="111">
        <f>[43]Novembro!$C$14</f>
        <v>38.6</v>
      </c>
      <c r="L46" s="111">
        <f>[43]Novembro!$C$15</f>
        <v>39</v>
      </c>
      <c r="M46" s="111">
        <f>[43]Novembro!$C$16</f>
        <v>38.1</v>
      </c>
      <c r="N46" s="111">
        <f>[43]Novembro!$C$17</f>
        <v>38.799999999999997</v>
      </c>
      <c r="O46" s="111">
        <f>[43]Novembro!$C$18</f>
        <v>37.1</v>
      </c>
      <c r="P46" s="111">
        <f>[43]Novembro!$C$19</f>
        <v>39</v>
      </c>
      <c r="Q46" s="111">
        <f>[43]Novembro!$C$20</f>
        <v>37.799999999999997</v>
      </c>
      <c r="R46" s="111">
        <f>[43]Novembro!$C$21</f>
        <v>37.9</v>
      </c>
      <c r="S46" s="111">
        <f>[43]Novembro!$C$22</f>
        <v>37.4</v>
      </c>
      <c r="T46" s="111">
        <f>[43]Novembro!$C$23</f>
        <v>34.299999999999997</v>
      </c>
      <c r="U46" s="111">
        <f>[43]Novembro!$C$24</f>
        <v>29.8</v>
      </c>
      <c r="V46" s="111">
        <f>[43]Novembro!$C$25</f>
        <v>34</v>
      </c>
      <c r="W46" s="111">
        <f>[43]Novembro!$C$26</f>
        <v>33.200000000000003</v>
      </c>
      <c r="X46" s="111">
        <f>[43]Novembro!$C$27</f>
        <v>33</v>
      </c>
      <c r="Y46" s="111">
        <f>[43]Novembro!$C$28</f>
        <v>32</v>
      </c>
      <c r="Z46" s="111">
        <f>[43]Novembro!$C$29</f>
        <v>33.1</v>
      </c>
      <c r="AA46" s="111">
        <f>[43]Novembro!$C$30</f>
        <v>31.8</v>
      </c>
      <c r="AB46" s="111">
        <f>[43]Novembro!$C$31</f>
        <v>32.9</v>
      </c>
      <c r="AC46" s="111">
        <f>[43]Novembro!$C$32</f>
        <v>33.5</v>
      </c>
      <c r="AD46" s="111">
        <f>[43]Novembro!$C$33</f>
        <v>35</v>
      </c>
      <c r="AE46" s="111">
        <f>[43]Novembro!$C$34</f>
        <v>31.5</v>
      </c>
      <c r="AF46" s="114">
        <f>MAX(B46:AE46)</f>
        <v>39</v>
      </c>
      <c r="AG46" s="115">
        <f>AVERAGE(B46:AE46)</f>
        <v>35.246666666666663</v>
      </c>
      <c r="AH46" s="12" t="s">
        <v>35</v>
      </c>
      <c r="AI46" s="12" t="s">
        <v>35</v>
      </c>
      <c r="AJ46" t="s">
        <v>35</v>
      </c>
      <c r="AL46" t="s">
        <v>35</v>
      </c>
    </row>
    <row r="47" spans="1:38" x14ac:dyDescent="0.2">
      <c r="A47" s="48" t="s">
        <v>20</v>
      </c>
      <c r="B47" s="111">
        <f>[44]Novembro!$C$5</f>
        <v>30.6</v>
      </c>
      <c r="C47" s="111">
        <f>[44]Novembro!$C$6</f>
        <v>34.4</v>
      </c>
      <c r="D47" s="111">
        <f>[44]Novembro!$C$7</f>
        <v>37.5</v>
      </c>
      <c r="E47" s="111">
        <f>[44]Novembro!$C$8</f>
        <v>29.4</v>
      </c>
      <c r="F47" s="111">
        <f>[44]Novembro!$C$9</f>
        <v>33.299999999999997</v>
      </c>
      <c r="G47" s="111">
        <f>[44]Novembro!$C$10</f>
        <v>34.9</v>
      </c>
      <c r="H47" s="111">
        <f>[44]Novembro!$C$11</f>
        <v>37.4</v>
      </c>
      <c r="I47" s="111">
        <f>[44]Novembro!$C$12</f>
        <v>38.5</v>
      </c>
      <c r="J47" s="111">
        <f>[44]Novembro!$C$13</f>
        <v>36.200000000000003</v>
      </c>
      <c r="K47" s="111">
        <f>[44]Novembro!$C$14</f>
        <v>39.5</v>
      </c>
      <c r="L47" s="111">
        <f>[44]Novembro!$C$15</f>
        <v>41.6</v>
      </c>
      <c r="M47" s="111">
        <f>[44]Novembro!$C$16</f>
        <v>41.8</v>
      </c>
      <c r="N47" s="111">
        <f>[44]Novembro!$C$17</f>
        <v>40.5</v>
      </c>
      <c r="O47" s="111">
        <f>[44]Novembro!$C$18</f>
        <v>40.700000000000003</v>
      </c>
      <c r="P47" s="111">
        <f>[44]Novembro!$C$19</f>
        <v>36.299999999999997</v>
      </c>
      <c r="Q47" s="111">
        <f>[44]Novembro!$C$20</f>
        <v>40.200000000000003</v>
      </c>
      <c r="R47" s="111">
        <f>[44]Novembro!$C$21</f>
        <v>42.5</v>
      </c>
      <c r="S47" s="111">
        <f>[44]Novembro!$C$22</f>
        <v>40</v>
      </c>
      <c r="T47" s="111">
        <f>[44]Novembro!$C$23</f>
        <v>39.299999999999997</v>
      </c>
      <c r="U47" s="111">
        <f>[44]Novembro!$C$24</f>
        <v>33.4</v>
      </c>
      <c r="V47" s="111">
        <f>[44]Novembro!$C$25</f>
        <v>36.9</v>
      </c>
      <c r="W47" s="111">
        <f>[44]Novembro!$C$26</f>
        <v>36.799999999999997</v>
      </c>
      <c r="X47" s="111">
        <f>[44]Novembro!$C$27</f>
        <v>35.5</v>
      </c>
      <c r="Y47" s="111">
        <f>[44]Novembro!$C$28</f>
        <v>29.8</v>
      </c>
      <c r="Z47" s="111">
        <f>[44]Novembro!$C$29</f>
        <v>32.9</v>
      </c>
      <c r="AA47" s="111">
        <f>[44]Novembro!$C$30</f>
        <v>33.9</v>
      </c>
      <c r="AB47" s="111">
        <f>[44]Novembro!$C$31</f>
        <v>34.799999999999997</v>
      </c>
      <c r="AC47" s="111">
        <f>[44]Novembro!$C$32</f>
        <v>35.799999999999997</v>
      </c>
      <c r="AD47" s="111">
        <f>[44]Novembro!$C$33</f>
        <v>34.4</v>
      </c>
      <c r="AE47" s="111">
        <f>[44]Novembro!$C$34</f>
        <v>36.5</v>
      </c>
      <c r="AF47" s="114">
        <f>MAX(B47:AE47)</f>
        <v>42.5</v>
      </c>
      <c r="AG47" s="115">
        <f>AVERAGE(B47:AE47)</f>
        <v>36.51</v>
      </c>
      <c r="AK47" t="s">
        <v>35</v>
      </c>
      <c r="AL47" t="s">
        <v>35</v>
      </c>
    </row>
    <row r="48" spans="1:38" s="5" customFormat="1" ht="17.100000000000001" customHeight="1" x14ac:dyDescent="0.2">
      <c r="A48" s="49" t="s">
        <v>24</v>
      </c>
      <c r="B48" s="112">
        <f t="shared" ref="B48:AF48" si="6">MAX(B5:B47)</f>
        <v>36.200000000000003</v>
      </c>
      <c r="C48" s="112">
        <f t="shared" si="6"/>
        <v>39.6</v>
      </c>
      <c r="D48" s="112">
        <f t="shared" si="6"/>
        <v>37.5</v>
      </c>
      <c r="E48" s="112">
        <f t="shared" si="6"/>
        <v>32.799999999999997</v>
      </c>
      <c r="F48" s="112">
        <f t="shared" si="6"/>
        <v>36.1</v>
      </c>
      <c r="G48" s="112">
        <f t="shared" si="6"/>
        <v>40.799999999999997</v>
      </c>
      <c r="H48" s="112">
        <f t="shared" si="6"/>
        <v>42.3</v>
      </c>
      <c r="I48" s="112">
        <f t="shared" si="6"/>
        <v>43</v>
      </c>
      <c r="J48" s="112">
        <f t="shared" si="6"/>
        <v>40.299999999999997</v>
      </c>
      <c r="K48" s="112">
        <f t="shared" si="6"/>
        <v>41.2</v>
      </c>
      <c r="L48" s="112">
        <f t="shared" si="6"/>
        <v>42.3</v>
      </c>
      <c r="M48" s="112">
        <f t="shared" si="6"/>
        <v>42.7</v>
      </c>
      <c r="N48" s="112">
        <f t="shared" si="6"/>
        <v>42.6</v>
      </c>
      <c r="O48" s="112">
        <f t="shared" si="6"/>
        <v>43.3</v>
      </c>
      <c r="P48" s="112">
        <f t="shared" si="6"/>
        <v>42.1</v>
      </c>
      <c r="Q48" s="112">
        <f t="shared" si="6"/>
        <v>43.4</v>
      </c>
      <c r="R48" s="112">
        <f t="shared" si="6"/>
        <v>43.1</v>
      </c>
      <c r="S48" s="112">
        <f t="shared" si="6"/>
        <v>42.2</v>
      </c>
      <c r="T48" s="112">
        <f t="shared" si="6"/>
        <v>39.6</v>
      </c>
      <c r="U48" s="112">
        <f t="shared" si="6"/>
        <v>34.799999999999997</v>
      </c>
      <c r="V48" s="112">
        <f t="shared" si="6"/>
        <v>38.1</v>
      </c>
      <c r="W48" s="112">
        <f t="shared" si="6"/>
        <v>40.200000000000003</v>
      </c>
      <c r="X48" s="112">
        <f t="shared" si="6"/>
        <v>39.299999999999997</v>
      </c>
      <c r="Y48" s="112">
        <f t="shared" si="6"/>
        <v>33.700000000000003</v>
      </c>
      <c r="Z48" s="112">
        <f t="shared" si="6"/>
        <v>35.5</v>
      </c>
      <c r="AA48" s="112">
        <f t="shared" si="6"/>
        <v>34.5</v>
      </c>
      <c r="AB48" s="112">
        <f t="shared" si="6"/>
        <v>35.799999999999997</v>
      </c>
      <c r="AC48" s="112">
        <f t="shared" si="6"/>
        <v>37.1</v>
      </c>
      <c r="AD48" s="112">
        <f t="shared" si="6"/>
        <v>38.1</v>
      </c>
      <c r="AE48" s="112">
        <f t="shared" si="6"/>
        <v>39.200000000000003</v>
      </c>
      <c r="AF48" s="116">
        <f t="shared" si="6"/>
        <v>43.4</v>
      </c>
      <c r="AG48" s="115">
        <f>AVERAGE(AG5:AG47)</f>
        <v>34.511417471417474</v>
      </c>
      <c r="AK48" s="5" t="s">
        <v>35</v>
      </c>
    </row>
    <row r="49" spans="1:38" x14ac:dyDescent="0.2">
      <c r="A49" s="105" t="s">
        <v>227</v>
      </c>
      <c r="B49" s="39"/>
      <c r="C49" s="39"/>
      <c r="D49" s="39"/>
      <c r="E49" s="39"/>
      <c r="F49" s="39"/>
      <c r="G49" s="39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45"/>
      <c r="AE49" s="45"/>
      <c r="AF49" s="43"/>
      <c r="AG49" s="44"/>
      <c r="AJ49" t="s">
        <v>35</v>
      </c>
      <c r="AK49" t="s">
        <v>35</v>
      </c>
    </row>
    <row r="50" spans="1:38" x14ac:dyDescent="0.2">
      <c r="A50" s="105" t="s">
        <v>228</v>
      </c>
      <c r="B50" s="40"/>
      <c r="C50" s="40"/>
      <c r="D50" s="40"/>
      <c r="E50" s="40"/>
      <c r="F50" s="40"/>
      <c r="G50" s="40"/>
      <c r="H50" s="40"/>
      <c r="I50" s="40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8"/>
      <c r="U50" s="98"/>
      <c r="V50" s="98"/>
      <c r="W50" s="98"/>
      <c r="X50" s="98"/>
      <c r="Y50" s="96"/>
      <c r="Z50" s="96"/>
      <c r="AA50" s="96"/>
      <c r="AB50" s="96"/>
      <c r="AC50" s="96"/>
      <c r="AD50" s="96"/>
      <c r="AE50" s="96"/>
      <c r="AF50" s="43"/>
      <c r="AG50" s="42"/>
      <c r="AL50" t="s">
        <v>35</v>
      </c>
    </row>
    <row r="51" spans="1:38" x14ac:dyDescent="0.2">
      <c r="A51" s="41"/>
      <c r="B51" s="96"/>
      <c r="C51" s="96"/>
      <c r="D51" s="96"/>
      <c r="E51" s="96"/>
      <c r="F51" s="96"/>
      <c r="G51" s="96"/>
      <c r="H51" s="96"/>
      <c r="I51" s="96"/>
      <c r="J51" s="97"/>
      <c r="K51" s="97"/>
      <c r="L51" s="97"/>
      <c r="M51" s="97"/>
      <c r="N51" s="97"/>
      <c r="O51" s="97"/>
      <c r="P51" s="97"/>
      <c r="Q51" s="96"/>
      <c r="R51" s="96"/>
      <c r="S51" s="96"/>
      <c r="T51" s="99"/>
      <c r="U51" s="99"/>
      <c r="V51" s="99"/>
      <c r="W51" s="99"/>
      <c r="X51" s="99"/>
      <c r="Y51" s="96"/>
      <c r="Z51" s="96"/>
      <c r="AA51" s="96"/>
      <c r="AB51" s="96"/>
      <c r="AC51" s="96"/>
      <c r="AD51" s="45"/>
      <c r="AE51" s="45"/>
      <c r="AF51" s="43"/>
      <c r="AG51" s="42"/>
    </row>
    <row r="52" spans="1:38" x14ac:dyDescent="0.2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45"/>
      <c r="AE52" s="45"/>
      <c r="AF52" s="43"/>
      <c r="AG52" s="75"/>
    </row>
    <row r="53" spans="1:38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43"/>
      <c r="AG53" s="44"/>
      <c r="AI53" s="12" t="s">
        <v>35</v>
      </c>
    </row>
    <row r="54" spans="1:38" x14ac:dyDescent="0.2">
      <c r="A54" s="41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43"/>
      <c r="AG54" s="44"/>
    </row>
    <row r="55" spans="1:38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3"/>
      <c r="AG55" s="76"/>
    </row>
    <row r="56" spans="1:38" x14ac:dyDescent="0.2">
      <c r="AG56" s="1"/>
    </row>
    <row r="57" spans="1:38" x14ac:dyDescent="0.2">
      <c r="Z57" s="2" t="s">
        <v>35</v>
      </c>
      <c r="AG57" s="1"/>
      <c r="AI57" t="s">
        <v>35</v>
      </c>
    </row>
    <row r="59" spans="1:38" x14ac:dyDescent="0.2">
      <c r="AL59" s="12" t="s">
        <v>35</v>
      </c>
    </row>
    <row r="60" spans="1:38" x14ac:dyDescent="0.2">
      <c r="X60" s="2" t="s">
        <v>35</v>
      </c>
      <c r="Z60" s="2" t="s">
        <v>35</v>
      </c>
    </row>
    <row r="61" spans="1:38" x14ac:dyDescent="0.2">
      <c r="L61" s="2" t="s">
        <v>35</v>
      </c>
      <c r="S61" s="2" t="s">
        <v>35</v>
      </c>
    </row>
    <row r="62" spans="1:38" x14ac:dyDescent="0.2">
      <c r="V62" s="2" t="s">
        <v>35</v>
      </c>
      <c r="AH62" t="s">
        <v>35</v>
      </c>
    </row>
    <row r="64" spans="1:38" x14ac:dyDescent="0.2">
      <c r="S64" s="2" t="s">
        <v>35</v>
      </c>
    </row>
    <row r="65" spans="21:36" x14ac:dyDescent="0.2">
      <c r="U65" s="2" t="s">
        <v>35</v>
      </c>
      <c r="AF65" s="7" t="s">
        <v>35</v>
      </c>
    </row>
    <row r="67" spans="21:36" x14ac:dyDescent="0.2">
      <c r="AJ67" s="12" t="s">
        <v>35</v>
      </c>
    </row>
  </sheetData>
  <mergeCells count="33">
    <mergeCell ref="C3:C4"/>
    <mergeCell ref="K3:K4"/>
    <mergeCell ref="E3:E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M3:M4"/>
    <mergeCell ref="J3:J4"/>
    <mergeCell ref="T3:T4"/>
    <mergeCell ref="A2:A4"/>
    <mergeCell ref="B2:AG2"/>
    <mergeCell ref="D3:D4"/>
    <mergeCell ref="F3:F4"/>
    <mergeCell ref="S3:S4"/>
    <mergeCell ref="L3:L4"/>
    <mergeCell ref="I3:I4"/>
    <mergeCell ref="O3:O4"/>
    <mergeCell ref="V3:V4"/>
    <mergeCell ref="AE3:AE4"/>
    <mergeCell ref="G3:G4"/>
    <mergeCell ref="U3:U4"/>
    <mergeCell ref="H3:H4"/>
    <mergeCell ref="B3:B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1"/>
  <sheetViews>
    <sheetView zoomScale="90" zoomScaleNormal="90" workbookViewId="0">
      <selection activeCell="AG13" sqref="AG13"/>
    </sheetView>
  </sheetViews>
  <sheetFormatPr defaultRowHeight="12.75" x14ac:dyDescent="0.2"/>
  <cols>
    <col min="1" max="1" width="19.7109375" style="2" bestFit="1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8.140625" style="7" bestFit="1" customWidth="1"/>
    <col min="33" max="33" width="7.28515625" style="1" bestFit="1" customWidth="1"/>
  </cols>
  <sheetData>
    <row r="1" spans="1:35" ht="20.100000000000001" customHeight="1" x14ac:dyDescent="0.2">
      <c r="A1" s="133" t="s">
        <v>208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5"/>
    </row>
    <row r="2" spans="1:35" s="4" customFormat="1" ht="20.100000000000001" customHeight="1" x14ac:dyDescent="0.2">
      <c r="A2" s="136" t="s">
        <v>21</v>
      </c>
      <c r="B2" s="131" t="s">
        <v>246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2"/>
    </row>
    <row r="3" spans="1:35" s="5" customFormat="1" ht="20.100000000000001" customHeight="1" x14ac:dyDescent="0.2">
      <c r="A3" s="136"/>
      <c r="B3" s="137">
        <v>1</v>
      </c>
      <c r="C3" s="137">
        <f>SUM(B3+1)</f>
        <v>2</v>
      </c>
      <c r="D3" s="137">
        <f t="shared" ref="D3:AD3" si="0">SUM(C3+1)</f>
        <v>3</v>
      </c>
      <c r="E3" s="137">
        <f t="shared" si="0"/>
        <v>4</v>
      </c>
      <c r="F3" s="137">
        <f t="shared" si="0"/>
        <v>5</v>
      </c>
      <c r="G3" s="137">
        <f t="shared" si="0"/>
        <v>6</v>
      </c>
      <c r="H3" s="137">
        <f t="shared" si="0"/>
        <v>7</v>
      </c>
      <c r="I3" s="137">
        <f t="shared" si="0"/>
        <v>8</v>
      </c>
      <c r="J3" s="137">
        <f t="shared" si="0"/>
        <v>9</v>
      </c>
      <c r="K3" s="137">
        <f t="shared" si="0"/>
        <v>10</v>
      </c>
      <c r="L3" s="137">
        <f t="shared" si="0"/>
        <v>11</v>
      </c>
      <c r="M3" s="137">
        <f t="shared" si="0"/>
        <v>12</v>
      </c>
      <c r="N3" s="137">
        <f t="shared" si="0"/>
        <v>13</v>
      </c>
      <c r="O3" s="137">
        <f t="shared" si="0"/>
        <v>14</v>
      </c>
      <c r="P3" s="137">
        <f t="shared" si="0"/>
        <v>15</v>
      </c>
      <c r="Q3" s="137">
        <f t="shared" si="0"/>
        <v>16</v>
      </c>
      <c r="R3" s="137">
        <f t="shared" si="0"/>
        <v>17</v>
      </c>
      <c r="S3" s="137">
        <f t="shared" si="0"/>
        <v>18</v>
      </c>
      <c r="T3" s="137">
        <f t="shared" si="0"/>
        <v>19</v>
      </c>
      <c r="U3" s="137">
        <f t="shared" si="0"/>
        <v>20</v>
      </c>
      <c r="V3" s="137">
        <f t="shared" si="0"/>
        <v>21</v>
      </c>
      <c r="W3" s="137">
        <f t="shared" si="0"/>
        <v>22</v>
      </c>
      <c r="X3" s="137">
        <f t="shared" si="0"/>
        <v>23</v>
      </c>
      <c r="Y3" s="137">
        <f t="shared" si="0"/>
        <v>24</v>
      </c>
      <c r="Z3" s="137">
        <f t="shared" si="0"/>
        <v>25</v>
      </c>
      <c r="AA3" s="137">
        <f t="shared" si="0"/>
        <v>26</v>
      </c>
      <c r="AB3" s="137">
        <f t="shared" si="0"/>
        <v>27</v>
      </c>
      <c r="AC3" s="137">
        <f t="shared" si="0"/>
        <v>28</v>
      </c>
      <c r="AD3" s="137">
        <f t="shared" si="0"/>
        <v>29</v>
      </c>
      <c r="AE3" s="137">
        <v>30</v>
      </c>
      <c r="AF3" s="100" t="s">
        <v>28</v>
      </c>
      <c r="AG3" s="101" t="s">
        <v>26</v>
      </c>
    </row>
    <row r="4" spans="1:35" s="5" customFormat="1" ht="20.100000000000001" customHeight="1" x14ac:dyDescent="0.2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00" t="s">
        <v>25</v>
      </c>
      <c r="AG4" s="101" t="s">
        <v>25</v>
      </c>
    </row>
    <row r="5" spans="1:35" s="5" customFormat="1" x14ac:dyDescent="0.2">
      <c r="A5" s="48" t="s">
        <v>30</v>
      </c>
      <c r="B5" s="109">
        <f>[1]Novembro!$D$5</f>
        <v>23.3</v>
      </c>
      <c r="C5" s="109">
        <f>[1]Novembro!$D$6</f>
        <v>21.4</v>
      </c>
      <c r="D5" s="109">
        <f>[1]Novembro!$D$7</f>
        <v>25.2</v>
      </c>
      <c r="E5" s="109">
        <f>[1]Novembro!$D$8</f>
        <v>16.5</v>
      </c>
      <c r="F5" s="109">
        <f>[1]Novembro!$D$9</f>
        <v>11.1</v>
      </c>
      <c r="G5" s="109">
        <f>[1]Novembro!$D$10</f>
        <v>13.1</v>
      </c>
      <c r="H5" s="109">
        <f>[1]Novembro!$D$11</f>
        <v>15.5</v>
      </c>
      <c r="I5" s="109">
        <f>[1]Novembro!$D$12</f>
        <v>21.2</v>
      </c>
      <c r="J5" s="109">
        <f>[1]Novembro!$D$13</f>
        <v>22</v>
      </c>
      <c r="K5" s="109">
        <f>[1]Novembro!$D$14</f>
        <v>23.6</v>
      </c>
      <c r="L5" s="109">
        <f>[1]Novembro!$D$15</f>
        <v>20.5</v>
      </c>
      <c r="M5" s="109">
        <f>[1]Novembro!$D$16</f>
        <v>22.1</v>
      </c>
      <c r="N5" s="109">
        <f>[1]Novembro!$D$17</f>
        <v>25.4</v>
      </c>
      <c r="O5" s="109">
        <f>[1]Novembro!$D$18</f>
        <v>25</v>
      </c>
      <c r="P5" s="109">
        <f>[1]Novembro!$D$19</f>
        <v>24.5</v>
      </c>
      <c r="Q5" s="109">
        <f>[1]Novembro!$D$20</f>
        <v>23.1</v>
      </c>
      <c r="R5" s="109">
        <f>[1]Novembro!$D$21</f>
        <v>25.3</v>
      </c>
      <c r="S5" s="109">
        <f>[1]Novembro!$D$22</f>
        <v>28.6</v>
      </c>
      <c r="T5" s="109">
        <f>[1]Novembro!$D$23</f>
        <v>22.6</v>
      </c>
      <c r="U5" s="109">
        <f>[1]Novembro!$D$24</f>
        <v>22.3</v>
      </c>
      <c r="V5" s="109">
        <f>[1]Novembro!$D$25</f>
        <v>23.4</v>
      </c>
      <c r="W5" s="109">
        <f>[1]Novembro!$D$26</f>
        <v>22.4</v>
      </c>
      <c r="X5" s="109">
        <f>[1]Novembro!$D$27</f>
        <v>22.5</v>
      </c>
      <c r="Y5" s="109">
        <f>[1]Novembro!$D$28</f>
        <v>22.6</v>
      </c>
      <c r="Z5" s="109">
        <f>[1]Novembro!$D$29</f>
        <v>22</v>
      </c>
      <c r="AA5" s="109">
        <f>[1]Novembro!$D$30</f>
        <v>20.9</v>
      </c>
      <c r="AB5" s="109">
        <f>[1]Novembro!$D$31</f>
        <v>21.2</v>
      </c>
      <c r="AC5" s="109">
        <f>[1]Novembro!$D$32</f>
        <v>23.5</v>
      </c>
      <c r="AD5" s="109">
        <f>[1]Novembro!$D$33</f>
        <v>24</v>
      </c>
      <c r="AE5" s="109">
        <f>[1]Novembro!$D$34</f>
        <v>22.9</v>
      </c>
      <c r="AF5" s="116">
        <f t="shared" ref="AF5:AF11" si="1">MIN(B5:AE5)</f>
        <v>11.1</v>
      </c>
      <c r="AG5" s="115">
        <f t="shared" ref="AG5:AG11" si="2">AVERAGE(B5:AE5)</f>
        <v>21.923333333333336</v>
      </c>
    </row>
    <row r="6" spans="1:35" x14ac:dyDescent="0.2">
      <c r="A6" s="48" t="s">
        <v>0</v>
      </c>
      <c r="B6" s="111">
        <f>[2]Novembro!$D$5</f>
        <v>21.7</v>
      </c>
      <c r="C6" s="111">
        <f>[2]Novembro!$D$6</f>
        <v>21.5</v>
      </c>
      <c r="D6" s="111">
        <f>[2]Novembro!$D$7</f>
        <v>16.600000000000001</v>
      </c>
      <c r="E6" s="111">
        <f>[2]Novembro!$D$8</f>
        <v>11.1</v>
      </c>
      <c r="F6" s="111">
        <f>[2]Novembro!$D$9</f>
        <v>9.1999999999999993</v>
      </c>
      <c r="G6" s="111">
        <f>[2]Novembro!$D$10</f>
        <v>12.2</v>
      </c>
      <c r="H6" s="111">
        <f>[2]Novembro!$D$11</f>
        <v>16.399999999999999</v>
      </c>
      <c r="I6" s="111">
        <f>[2]Novembro!$D$12</f>
        <v>17.399999999999999</v>
      </c>
      <c r="J6" s="111">
        <f>[2]Novembro!$D$13</f>
        <v>21.1</v>
      </c>
      <c r="K6" s="111">
        <f>[2]Novembro!$D$14</f>
        <v>19.399999999999999</v>
      </c>
      <c r="L6" s="111">
        <f>[2]Novembro!$D$15</f>
        <v>22.2</v>
      </c>
      <c r="M6" s="111">
        <f>[2]Novembro!$D$16</f>
        <v>21.8</v>
      </c>
      <c r="N6" s="111">
        <f>[2]Novembro!$D$17</f>
        <v>24.4</v>
      </c>
      <c r="O6" s="111">
        <f>[2]Novembro!$D$18</f>
        <v>21.9</v>
      </c>
      <c r="P6" s="111">
        <f>[2]Novembro!$D$19</f>
        <v>20.2</v>
      </c>
      <c r="Q6" s="111">
        <f>[2]Novembro!$D$20</f>
        <v>23</v>
      </c>
      <c r="R6" s="111">
        <f>[2]Novembro!$D$21</f>
        <v>27.9</v>
      </c>
      <c r="S6" s="111">
        <f>[2]Novembro!$D$22</f>
        <v>25.8</v>
      </c>
      <c r="T6" s="111">
        <f>[2]Novembro!$D$23</f>
        <v>22.1</v>
      </c>
      <c r="U6" s="111">
        <f>[2]Novembro!$D$24</f>
        <v>22.4</v>
      </c>
      <c r="V6" s="111">
        <f>[2]Novembro!$D$25</f>
        <v>20.9</v>
      </c>
      <c r="W6" s="111">
        <f>[2]Novembro!$D$26</f>
        <v>21.5</v>
      </c>
      <c r="X6" s="111">
        <f>[2]Novembro!$D$27</f>
        <v>21.9</v>
      </c>
      <c r="Y6" s="111">
        <f>[2]Novembro!$D$28</f>
        <v>21.2</v>
      </c>
      <c r="Z6" s="111">
        <f>[2]Novembro!$D$29</f>
        <v>19.8</v>
      </c>
      <c r="AA6" s="111">
        <f>[2]Novembro!$D$30</f>
        <v>18.8</v>
      </c>
      <c r="AB6" s="111">
        <f>[2]Novembro!$D$31</f>
        <v>20.5</v>
      </c>
      <c r="AC6" s="111">
        <f>[2]Novembro!$D$32</f>
        <v>20.8</v>
      </c>
      <c r="AD6" s="111">
        <f>[2]Novembro!$D$33</f>
        <v>20.3</v>
      </c>
      <c r="AE6" s="111">
        <f>[2]Novembro!$D$34</f>
        <v>20.7</v>
      </c>
      <c r="AF6" s="116">
        <f t="shared" si="1"/>
        <v>9.1999999999999993</v>
      </c>
      <c r="AG6" s="115">
        <f t="shared" si="2"/>
        <v>20.156666666666663</v>
      </c>
    </row>
    <row r="7" spans="1:35" x14ac:dyDescent="0.2">
      <c r="A7" s="48" t="s">
        <v>85</v>
      </c>
      <c r="B7" s="111">
        <f>[3]Novembro!$D$5</f>
        <v>21.8</v>
      </c>
      <c r="C7" s="111">
        <f>[3]Novembro!$D$6</f>
        <v>22.1</v>
      </c>
      <c r="D7" s="111">
        <f>[3]Novembro!$D$7</f>
        <v>21.1</v>
      </c>
      <c r="E7" s="111">
        <f>[3]Novembro!$D$8</f>
        <v>12.8</v>
      </c>
      <c r="F7" s="111">
        <f>[3]Novembro!$D$9</f>
        <v>13.3</v>
      </c>
      <c r="G7" s="111">
        <f>[3]Novembro!$D$10</f>
        <v>17</v>
      </c>
      <c r="H7" s="111">
        <f>[3]Novembro!$D$11</f>
        <v>18.5</v>
      </c>
      <c r="I7" s="111">
        <f>[3]Novembro!$D$12</f>
        <v>22.8</v>
      </c>
      <c r="J7" s="111">
        <f>[3]Novembro!$D$13</f>
        <v>22.6</v>
      </c>
      <c r="K7" s="111">
        <f>[3]Novembro!$D$14</f>
        <v>22.1</v>
      </c>
      <c r="L7" s="111">
        <f>[3]Novembro!$D$15</f>
        <v>23.8</v>
      </c>
      <c r="M7" s="111">
        <f>[3]Novembro!$D$16</f>
        <v>24.5</v>
      </c>
      <c r="N7" s="111">
        <f>[3]Novembro!$D$17</f>
        <v>22</v>
      </c>
      <c r="O7" s="111">
        <f>[3]Novembro!$D$18</f>
        <v>23.6</v>
      </c>
      <c r="P7" s="111">
        <f>[3]Novembro!$D$19</f>
        <v>22.6</v>
      </c>
      <c r="Q7" s="111">
        <f>[3]Novembro!$D$20</f>
        <v>24.5</v>
      </c>
      <c r="R7" s="111">
        <f>[3]Novembro!$D$21</f>
        <v>27</v>
      </c>
      <c r="S7" s="111">
        <f>[3]Novembro!$D$22</f>
        <v>27.2</v>
      </c>
      <c r="T7" s="111">
        <f>[3]Novembro!$D$23</f>
        <v>24.2</v>
      </c>
      <c r="U7" s="111">
        <f>[3]Novembro!$D$24</f>
        <v>23</v>
      </c>
      <c r="V7" s="111">
        <f>[3]Novembro!$D$25</f>
        <v>23.2</v>
      </c>
      <c r="W7" s="111">
        <f>[3]Novembro!$D$26</f>
        <v>23.4</v>
      </c>
      <c r="X7" s="111">
        <f>[3]Novembro!$D$27</f>
        <v>21.4</v>
      </c>
      <c r="Y7" s="111">
        <f>[3]Novembro!$D$28</f>
        <v>22.1</v>
      </c>
      <c r="Z7" s="111">
        <f>[3]Novembro!$D$29</f>
        <v>19</v>
      </c>
      <c r="AA7" s="111">
        <f>[3]Novembro!$D$30</f>
        <v>19.600000000000001</v>
      </c>
      <c r="AB7" s="111">
        <f>[3]Novembro!$D$31</f>
        <v>20.100000000000001</v>
      </c>
      <c r="AC7" s="111">
        <f>[3]Novembro!$D$32</f>
        <v>21.8</v>
      </c>
      <c r="AD7" s="111">
        <f>[3]Novembro!$D$33</f>
        <v>21.9</v>
      </c>
      <c r="AE7" s="111">
        <f>[3]Novembro!$D$34</f>
        <v>22.6</v>
      </c>
      <c r="AF7" s="116">
        <f t="shared" si="1"/>
        <v>12.8</v>
      </c>
      <c r="AG7" s="115">
        <f t="shared" si="2"/>
        <v>21.719999999999995</v>
      </c>
    </row>
    <row r="8" spans="1:35" x14ac:dyDescent="0.2">
      <c r="A8" s="48" t="s">
        <v>1</v>
      </c>
      <c r="B8" s="111">
        <f>[4]Novembro!$D$5</f>
        <v>22.7</v>
      </c>
      <c r="C8" s="111">
        <f>[4]Novembro!$D$6</f>
        <v>24</v>
      </c>
      <c r="D8" s="111">
        <f>[4]Novembro!$D$7</f>
        <v>22.9</v>
      </c>
      <c r="E8" s="111">
        <f>[4]Novembro!$D$8</f>
        <v>15</v>
      </c>
      <c r="F8" s="111">
        <f>[4]Novembro!$D$9</f>
        <v>15.5</v>
      </c>
      <c r="G8" s="111">
        <f>[4]Novembro!$D$10</f>
        <v>17.7</v>
      </c>
      <c r="H8" s="111">
        <f>[4]Novembro!$D$11</f>
        <v>24.4</v>
      </c>
      <c r="I8" s="111">
        <f>[4]Novembro!$D$12</f>
        <v>24.6</v>
      </c>
      <c r="J8" s="111">
        <f>[4]Novembro!$D$13</f>
        <v>26.1</v>
      </c>
      <c r="K8" s="111">
        <f>[4]Novembro!$D$14</f>
        <v>24.4</v>
      </c>
      <c r="L8" s="111">
        <f>[4]Novembro!$D$15</f>
        <v>25.7</v>
      </c>
      <c r="M8" s="111">
        <f>[4]Novembro!$D$16</f>
        <v>26.8</v>
      </c>
      <c r="N8" s="111">
        <f>[4]Novembro!$D$17</f>
        <v>30.7</v>
      </c>
      <c r="O8" s="111">
        <f>[4]Novembro!$D$18</f>
        <v>28.3</v>
      </c>
      <c r="P8" s="111">
        <f>[4]Novembro!$D$19</f>
        <v>26</v>
      </c>
      <c r="Q8" s="111">
        <f>[4]Novembro!$D$20</f>
        <v>31.1</v>
      </c>
      <c r="R8" s="111">
        <f>[4]Novembro!$D$21</f>
        <v>30.5</v>
      </c>
      <c r="S8" s="111">
        <f>[4]Novembro!$D$22</f>
        <v>29.8</v>
      </c>
      <c r="T8" s="111">
        <f>[4]Novembro!$D$23</f>
        <v>30.1</v>
      </c>
      <c r="U8" s="111">
        <f>[4]Novembro!$D$24</f>
        <v>23.6</v>
      </c>
      <c r="V8" s="111">
        <f>[4]Novembro!$D$25</f>
        <v>23.4</v>
      </c>
      <c r="W8" s="111">
        <f>[4]Novembro!$D$26</f>
        <v>26.2</v>
      </c>
      <c r="X8" s="111">
        <f>[4]Novembro!$D$27</f>
        <v>25.3</v>
      </c>
      <c r="Y8" s="111">
        <f>[4]Novembro!$D$28</f>
        <v>23.7</v>
      </c>
      <c r="Z8" s="111">
        <f>[4]Novembro!$D$29</f>
        <v>23.5</v>
      </c>
      <c r="AA8" s="111">
        <f>[4]Novembro!$D$30</f>
        <v>20</v>
      </c>
      <c r="AB8" s="111">
        <f>[4]Novembro!$D$31</f>
        <v>22.3</v>
      </c>
      <c r="AC8" s="111">
        <f>[4]Novembro!$D$32</f>
        <v>23.8</v>
      </c>
      <c r="AD8" s="111">
        <f>[4]Novembro!$D$33</f>
        <v>25.1</v>
      </c>
      <c r="AE8" s="111">
        <f>[4]Novembro!$D$34</f>
        <v>24.9</v>
      </c>
      <c r="AF8" s="116">
        <f t="shared" si="1"/>
        <v>15</v>
      </c>
      <c r="AG8" s="115">
        <f t="shared" si="2"/>
        <v>24.603333333333335</v>
      </c>
    </row>
    <row r="9" spans="1:35" x14ac:dyDescent="0.2">
      <c r="A9" s="48" t="s">
        <v>146</v>
      </c>
      <c r="B9" s="111">
        <f>[5]Novembro!$D$5</f>
        <v>21.6</v>
      </c>
      <c r="C9" s="111">
        <f>[5]Novembro!$D$6</f>
        <v>20.8</v>
      </c>
      <c r="D9" s="111">
        <f>[5]Novembro!$D$7</f>
        <v>16.3</v>
      </c>
      <c r="E9" s="111">
        <f>[5]Novembro!$D$8</f>
        <v>11</v>
      </c>
      <c r="F9" s="111">
        <f>[5]Novembro!$D$9</f>
        <v>11.6</v>
      </c>
      <c r="G9" s="111">
        <f>[5]Novembro!$D$10</f>
        <v>19.2</v>
      </c>
      <c r="H9" s="111">
        <f>[5]Novembro!$D$11</f>
        <v>20.100000000000001</v>
      </c>
      <c r="I9" s="111">
        <f>[5]Novembro!$D$12</f>
        <v>21.5</v>
      </c>
      <c r="J9" s="111">
        <f>[5]Novembro!$D$13</f>
        <v>21.4</v>
      </c>
      <c r="K9" s="111">
        <f>[5]Novembro!$D$14</f>
        <v>21</v>
      </c>
      <c r="L9" s="111">
        <f>[5]Novembro!$D$15</f>
        <v>23</v>
      </c>
      <c r="M9" s="111">
        <f>[5]Novembro!$D$16</f>
        <v>28</v>
      </c>
      <c r="N9" s="111">
        <f>[5]Novembro!$D$17</f>
        <v>23.6</v>
      </c>
      <c r="O9" s="111">
        <f>[5]Novembro!$D$18</f>
        <v>20.9</v>
      </c>
      <c r="P9" s="111">
        <f>[5]Novembro!$D$19</f>
        <v>20.3</v>
      </c>
      <c r="Q9" s="111">
        <f>[5]Novembro!$D$20</f>
        <v>28.8</v>
      </c>
      <c r="R9" s="111">
        <f>[5]Novembro!$D$21</f>
        <v>29.5</v>
      </c>
      <c r="S9" s="111">
        <f>[5]Novembro!$D$22</f>
        <v>25.5</v>
      </c>
      <c r="T9" s="111">
        <f>[5]Novembro!$D$23</f>
        <v>22.3</v>
      </c>
      <c r="U9" s="111">
        <f>[5]Novembro!$D$24</f>
        <v>21.9</v>
      </c>
      <c r="V9" s="111">
        <f>[5]Novembro!$D$25</f>
        <v>20.6</v>
      </c>
      <c r="W9" s="111">
        <f>[5]Novembro!$D$26</f>
        <v>23.3</v>
      </c>
      <c r="X9" s="111">
        <f>[5]Novembro!$D$27</f>
        <v>20.399999999999999</v>
      </c>
      <c r="Y9" s="111">
        <f>[5]Novembro!$D$28</f>
        <v>20.6</v>
      </c>
      <c r="Z9" s="111">
        <f>[5]Novembro!$D$29</f>
        <v>19.399999999999999</v>
      </c>
      <c r="AA9" s="111">
        <f>[5]Novembro!$D$30</f>
        <v>18.7</v>
      </c>
      <c r="AB9" s="111">
        <f>[5]Novembro!$D$31</f>
        <v>20.100000000000001</v>
      </c>
      <c r="AC9" s="111">
        <f>[5]Novembro!$D$32</f>
        <v>20.399999999999999</v>
      </c>
      <c r="AD9" s="111">
        <f>[5]Novembro!$D$33</f>
        <v>20.9</v>
      </c>
      <c r="AE9" s="111">
        <f>[5]Novembro!$D$34</f>
        <v>20.8</v>
      </c>
      <c r="AF9" s="116">
        <f t="shared" si="1"/>
        <v>11</v>
      </c>
      <c r="AG9" s="115">
        <f t="shared" si="2"/>
        <v>21.116666666666667</v>
      </c>
    </row>
    <row r="10" spans="1:35" x14ac:dyDescent="0.2">
      <c r="A10" s="48" t="s">
        <v>91</v>
      </c>
      <c r="B10" s="111">
        <f>[6]Novembro!$D$5</f>
        <v>19.399999999999999</v>
      </c>
      <c r="C10" s="111">
        <f>[6]Novembro!$D$6</f>
        <v>20.5</v>
      </c>
      <c r="D10" s="111">
        <f>[6]Novembro!$D$7</f>
        <v>23.1</v>
      </c>
      <c r="E10" s="111">
        <f>[6]Novembro!$D$8</f>
        <v>13.9</v>
      </c>
      <c r="F10" s="111">
        <f>[6]Novembro!$D$9</f>
        <v>10.199999999999999</v>
      </c>
      <c r="G10" s="111">
        <f>[6]Novembro!$D$10</f>
        <v>13.8</v>
      </c>
      <c r="H10" s="111">
        <f>[6]Novembro!$D$11</f>
        <v>14.5</v>
      </c>
      <c r="I10" s="111">
        <f>[6]Novembro!$D$12</f>
        <v>21.8</v>
      </c>
      <c r="J10" s="111">
        <f>[6]Novembro!$D$13</f>
        <v>21.6</v>
      </c>
      <c r="K10" s="111">
        <f>[6]Novembro!$D$14</f>
        <v>21.3</v>
      </c>
      <c r="L10" s="111">
        <f>[6]Novembro!$D$15</f>
        <v>23.3</v>
      </c>
      <c r="M10" s="111">
        <f>[6]Novembro!$D$16</f>
        <v>25.3</v>
      </c>
      <c r="N10" s="111">
        <f>[6]Novembro!$D$17</f>
        <v>23.5</v>
      </c>
      <c r="O10" s="111">
        <f>[6]Novembro!$D$18</f>
        <v>23.8</v>
      </c>
      <c r="P10" s="111">
        <f>[6]Novembro!$D$19</f>
        <v>22.6</v>
      </c>
      <c r="Q10" s="111">
        <f>[6]Novembro!$D$20</f>
        <v>25.7</v>
      </c>
      <c r="R10" s="111">
        <f>[6]Novembro!$D$21</f>
        <v>25.8</v>
      </c>
      <c r="S10" s="111">
        <f>[6]Novembro!$D$22</f>
        <v>25.2</v>
      </c>
      <c r="T10" s="111">
        <f>[6]Novembro!$D$23</f>
        <v>20.5</v>
      </c>
      <c r="U10" s="111">
        <f>[6]Novembro!$D$24</f>
        <v>20.9</v>
      </c>
      <c r="V10" s="111">
        <f>[6]Novembro!$D$25</f>
        <v>21.9</v>
      </c>
      <c r="W10" s="111">
        <f>[6]Novembro!$D$26</f>
        <v>22.7</v>
      </c>
      <c r="X10" s="111">
        <f>[6]Novembro!$D$27</f>
        <v>22</v>
      </c>
      <c r="Y10" s="111">
        <f>[6]Novembro!$D$28</f>
        <v>21.3</v>
      </c>
      <c r="Z10" s="111">
        <f>[6]Novembro!$D$29</f>
        <v>21.7</v>
      </c>
      <c r="AA10" s="111">
        <f>[6]Novembro!$D$30</f>
        <v>19.7</v>
      </c>
      <c r="AB10" s="111">
        <f>[6]Novembro!$D$31</f>
        <v>20</v>
      </c>
      <c r="AC10" s="111">
        <f>[6]Novembro!$D$32</f>
        <v>21.6</v>
      </c>
      <c r="AD10" s="111">
        <f>[6]Novembro!$D$33</f>
        <v>22.7</v>
      </c>
      <c r="AE10" s="111">
        <f>[6]Novembro!$D$34</f>
        <v>22.1</v>
      </c>
      <c r="AF10" s="116">
        <f t="shared" si="1"/>
        <v>10.199999999999999</v>
      </c>
      <c r="AG10" s="115">
        <f t="shared" si="2"/>
        <v>21.080000000000005</v>
      </c>
    </row>
    <row r="11" spans="1:35" x14ac:dyDescent="0.2">
      <c r="A11" s="48" t="s">
        <v>49</v>
      </c>
      <c r="B11" s="111">
        <f>[7]Novembro!$D$5</f>
        <v>21</v>
      </c>
      <c r="C11" s="111">
        <f>[7]Novembro!$D$6</f>
        <v>22.1</v>
      </c>
      <c r="D11" s="111">
        <f>[7]Novembro!$D$7</f>
        <v>21.8</v>
      </c>
      <c r="E11" s="111">
        <f>[7]Novembro!$D$8</f>
        <v>13.5</v>
      </c>
      <c r="F11" s="111">
        <f>[7]Novembro!$D$9</f>
        <v>13.3</v>
      </c>
      <c r="G11" s="111">
        <f>[7]Novembro!$D$10</f>
        <v>19</v>
      </c>
      <c r="H11" s="111">
        <f>[7]Novembro!$D$11</f>
        <v>18.8</v>
      </c>
      <c r="I11" s="111">
        <f>[7]Novembro!$D$12</f>
        <v>23.7</v>
      </c>
      <c r="J11" s="111">
        <f>[7]Novembro!$D$13</f>
        <v>23.3</v>
      </c>
      <c r="K11" s="111">
        <f>[7]Novembro!$D$14</f>
        <v>24.3</v>
      </c>
      <c r="L11" s="111">
        <f>[7]Novembro!$D$15</f>
        <v>24.3</v>
      </c>
      <c r="M11" s="111">
        <f>[7]Novembro!$D$16</f>
        <v>26.5</v>
      </c>
      <c r="N11" s="111">
        <f>[7]Novembro!$D$17</f>
        <v>23.4</v>
      </c>
      <c r="O11" s="111">
        <f>[7]Novembro!$D$18</f>
        <v>23</v>
      </c>
      <c r="P11" s="111">
        <f>[7]Novembro!$D$19</f>
        <v>22.8</v>
      </c>
      <c r="Q11" s="111">
        <f>[7]Novembro!$D$20</f>
        <v>25.9</v>
      </c>
      <c r="R11" s="111">
        <f>[7]Novembro!$D$21</f>
        <v>26.9</v>
      </c>
      <c r="S11" s="111">
        <f>[7]Novembro!$D$22</f>
        <v>23.6</v>
      </c>
      <c r="T11" s="111">
        <f>[7]Novembro!$D$23</f>
        <v>23.8</v>
      </c>
      <c r="U11" s="111">
        <f>[7]Novembro!$D$24</f>
        <v>22.6</v>
      </c>
      <c r="V11" s="111">
        <f>[7]Novembro!$D$25</f>
        <v>22.2</v>
      </c>
      <c r="W11" s="111">
        <f>[7]Novembro!$D$26</f>
        <v>23.3</v>
      </c>
      <c r="X11" s="111">
        <f>[7]Novembro!$D$27</f>
        <v>21.8</v>
      </c>
      <c r="Y11" s="111">
        <f>[7]Novembro!$D$28</f>
        <v>22.4</v>
      </c>
      <c r="Z11" s="111">
        <f>[7]Novembro!$D$29</f>
        <v>17.399999999999999</v>
      </c>
      <c r="AA11" s="111">
        <f>[7]Novembro!$D$30</f>
        <v>19.399999999999999</v>
      </c>
      <c r="AB11" s="111">
        <f>[7]Novembro!$D$31</f>
        <v>20.9</v>
      </c>
      <c r="AC11" s="111">
        <f>[7]Novembro!$D$32</f>
        <v>20.5</v>
      </c>
      <c r="AD11" s="111">
        <f>[7]Novembro!$D$33</f>
        <v>22.1</v>
      </c>
      <c r="AE11" s="111">
        <f>[7]Novembro!$D$34</f>
        <v>22.1</v>
      </c>
      <c r="AF11" s="116">
        <f t="shared" si="1"/>
        <v>13.3</v>
      </c>
      <c r="AG11" s="115">
        <f t="shared" si="2"/>
        <v>21.856666666666669</v>
      </c>
    </row>
    <row r="12" spans="1:35" x14ac:dyDescent="0.2">
      <c r="A12" s="48" t="s">
        <v>94</v>
      </c>
      <c r="B12" s="111">
        <f>[8]Novembro!$D$5</f>
        <v>22.3</v>
      </c>
      <c r="C12" s="111">
        <f>[8]Novembro!$D$6</f>
        <v>23.2</v>
      </c>
      <c r="D12" s="111">
        <f>[8]Novembro!$D$7</f>
        <v>19.2</v>
      </c>
      <c r="E12" s="111">
        <f>[8]Novembro!$D$8</f>
        <v>12.3</v>
      </c>
      <c r="F12" s="111">
        <f>[8]Novembro!$D$9</f>
        <v>11.7</v>
      </c>
      <c r="G12" s="111">
        <f>[8]Novembro!$D$10</f>
        <v>16.399999999999999</v>
      </c>
      <c r="H12" s="111">
        <f>[8]Novembro!$D$11</f>
        <v>18.8</v>
      </c>
      <c r="I12" s="111">
        <f>[8]Novembro!$D$12</f>
        <v>21.1</v>
      </c>
      <c r="J12" s="111">
        <f>[8]Novembro!$D$13</f>
        <v>26.4</v>
      </c>
      <c r="K12" s="111">
        <f>[8]Novembro!$D$14</f>
        <v>22.8</v>
      </c>
      <c r="L12" s="111">
        <f>[8]Novembro!$D$15</f>
        <v>25.5</v>
      </c>
      <c r="M12" s="111">
        <f>[8]Novembro!$D$16</f>
        <v>26.5</v>
      </c>
      <c r="N12" s="111">
        <f>[8]Novembro!$D$17</f>
        <v>27.9</v>
      </c>
      <c r="O12" s="111">
        <f>[8]Novembro!$D$18</f>
        <v>25.8</v>
      </c>
      <c r="P12" s="111">
        <f>[8]Novembro!$D$19</f>
        <v>25</v>
      </c>
      <c r="Q12" s="111">
        <f>[8]Novembro!$D$20</f>
        <v>26.6</v>
      </c>
      <c r="R12" s="111">
        <f>[8]Novembro!$D$21</f>
        <v>28.4</v>
      </c>
      <c r="S12" s="111">
        <f>[8]Novembro!$D$22</f>
        <v>28</v>
      </c>
      <c r="T12" s="111">
        <f>[8]Novembro!$D$23</f>
        <v>24.5</v>
      </c>
      <c r="U12" s="111">
        <f>[8]Novembro!$D$24</f>
        <v>21.8</v>
      </c>
      <c r="V12" s="111">
        <f>[8]Novembro!$D$25</f>
        <v>21.3</v>
      </c>
      <c r="W12" s="111">
        <f>[8]Novembro!$D$26</f>
        <v>25.1</v>
      </c>
      <c r="X12" s="111">
        <f>[8]Novembro!$D$27</f>
        <v>23.8</v>
      </c>
      <c r="Y12" s="111">
        <f>[8]Novembro!$D$28</f>
        <v>21.7</v>
      </c>
      <c r="Z12" s="111">
        <f>[8]Novembro!$D$29</f>
        <v>23.5</v>
      </c>
      <c r="AA12" s="111">
        <f>[8]Novembro!$D$30</f>
        <v>20.6</v>
      </c>
      <c r="AB12" s="111">
        <f>[8]Novembro!$D$31</f>
        <v>21.8</v>
      </c>
      <c r="AC12" s="111">
        <f>[8]Novembro!$D$32</f>
        <v>22.1</v>
      </c>
      <c r="AD12" s="111">
        <f>[8]Novembro!$D$33</f>
        <v>24.9</v>
      </c>
      <c r="AE12" s="111">
        <f>[8]Novembro!$D$34</f>
        <v>21.6</v>
      </c>
      <c r="AF12" s="116">
        <f>MIN(B12:AE12)</f>
        <v>11.7</v>
      </c>
      <c r="AG12" s="115">
        <f>AVERAGE(B12:AE12)</f>
        <v>22.686666666666671</v>
      </c>
    </row>
    <row r="13" spans="1:35" x14ac:dyDescent="0.2">
      <c r="A13" s="48" t="s">
        <v>101</v>
      </c>
      <c r="B13" s="111">
        <f>[9]Novembro!$D$5</f>
        <v>22.9</v>
      </c>
      <c r="C13" s="111">
        <f>[9]Novembro!$D$6</f>
        <v>21.8</v>
      </c>
      <c r="D13" s="111">
        <f>[9]Novembro!$D$7</f>
        <v>18.100000000000001</v>
      </c>
      <c r="E13" s="111">
        <f>[9]Novembro!$D$8</f>
        <v>10.9</v>
      </c>
      <c r="F13" s="111">
        <f>[9]Novembro!$D$9</f>
        <v>11.3</v>
      </c>
      <c r="G13" s="111">
        <f>[9]Novembro!$D$10</f>
        <v>19.399999999999999</v>
      </c>
      <c r="H13" s="111">
        <f>[9]Novembro!$D$11</f>
        <v>20.5</v>
      </c>
      <c r="I13" s="111">
        <f>[9]Novembro!$D$12</f>
        <v>22</v>
      </c>
      <c r="J13" s="111">
        <f>[9]Novembro!$D$13</f>
        <v>23</v>
      </c>
      <c r="K13" s="111">
        <f>[9]Novembro!$D$14</f>
        <v>20.8</v>
      </c>
      <c r="L13" s="111">
        <f>[9]Novembro!$D$15</f>
        <v>24.8</v>
      </c>
      <c r="M13" s="111">
        <f>[9]Novembro!$D$16</f>
        <v>26.5</v>
      </c>
      <c r="N13" s="111">
        <f>[9]Novembro!$D$17</f>
        <v>22.2</v>
      </c>
      <c r="O13" s="111">
        <f>[9]Novembro!$D$18</f>
        <v>22.1</v>
      </c>
      <c r="P13" s="111">
        <f>[9]Novembro!$D$19</f>
        <v>22.7</v>
      </c>
      <c r="Q13" s="111">
        <f>[9]Novembro!$D$20</f>
        <v>24.3</v>
      </c>
      <c r="R13" s="111">
        <f>[9]Novembro!$D$21</f>
        <v>27.4</v>
      </c>
      <c r="S13" s="111">
        <f>[9]Novembro!$D$22</f>
        <v>27.2</v>
      </c>
      <c r="T13" s="111">
        <f>[9]Novembro!$D$23</f>
        <v>22.9</v>
      </c>
      <c r="U13" s="111">
        <f>[9]Novembro!$D$24</f>
        <v>22.7</v>
      </c>
      <c r="V13" s="111">
        <f>[9]Novembro!$D$25</f>
        <v>22.7</v>
      </c>
      <c r="W13" s="111">
        <f>[9]Novembro!$D$26</f>
        <v>23.4</v>
      </c>
      <c r="X13" s="111">
        <f>[9]Novembro!$D$27</f>
        <v>22.6</v>
      </c>
      <c r="Y13" s="111">
        <f>[9]Novembro!$D$28</f>
        <v>21.4</v>
      </c>
      <c r="Z13" s="111">
        <f>[9]Novembro!$D$29</f>
        <v>19.2</v>
      </c>
      <c r="AA13" s="111">
        <f>[9]Novembro!$D$30</f>
        <v>19.399999999999999</v>
      </c>
      <c r="AB13" s="111">
        <f>[9]Novembro!$D$31</f>
        <v>20.5</v>
      </c>
      <c r="AC13" s="111">
        <f>[9]Novembro!$D$32</f>
        <v>21.2</v>
      </c>
      <c r="AD13" s="111">
        <f>[9]Novembro!$D$33</f>
        <v>21.6</v>
      </c>
      <c r="AE13" s="111">
        <f>[9]Novembro!$D$34</f>
        <v>20.5</v>
      </c>
      <c r="AF13" s="116">
        <f>MIN(B13:AE13)</f>
        <v>10.9</v>
      </c>
      <c r="AG13" s="115">
        <f>AVERAGE(B13:AE13)</f>
        <v>21.533333333333339</v>
      </c>
    </row>
    <row r="14" spans="1:35" x14ac:dyDescent="0.2">
      <c r="A14" s="48" t="s">
        <v>147</v>
      </c>
      <c r="B14" s="111">
        <f>[10]Novembro!$D$5</f>
        <v>20</v>
      </c>
      <c r="C14" s="111">
        <f>[10]Novembro!$D$6</f>
        <v>19.7</v>
      </c>
      <c r="D14" s="111">
        <f>[10]Novembro!$D$7</f>
        <v>23.7</v>
      </c>
      <c r="E14" s="111">
        <f>[10]Novembro!$D$8</f>
        <v>16</v>
      </c>
      <c r="F14" s="111">
        <f>[10]Novembro!$D$9</f>
        <v>11.4</v>
      </c>
      <c r="G14" s="111">
        <f>[10]Novembro!$D$10</f>
        <v>14.7</v>
      </c>
      <c r="H14" s="111">
        <f>[10]Novembro!$D$11</f>
        <v>16.399999999999999</v>
      </c>
      <c r="I14" s="111">
        <f>[10]Novembro!$D$12</f>
        <v>21.9</v>
      </c>
      <c r="J14" s="111">
        <f>[10]Novembro!$D$13</f>
        <v>20.399999999999999</v>
      </c>
      <c r="K14" s="111">
        <f>[10]Novembro!$D$14</f>
        <v>22</v>
      </c>
      <c r="L14" s="111">
        <f>[10]Novembro!$D$15</f>
        <v>22.5</v>
      </c>
      <c r="M14" s="111">
        <f>[10]Novembro!$D$16</f>
        <v>21.3</v>
      </c>
      <c r="N14" s="111">
        <f>[10]Novembro!$D$17</f>
        <v>23.8</v>
      </c>
      <c r="O14" s="111">
        <f>[10]Novembro!$D$18</f>
        <v>22.3</v>
      </c>
      <c r="P14" s="111">
        <f>[10]Novembro!$D$19</f>
        <v>21.7</v>
      </c>
      <c r="Q14" s="111">
        <f>[10]Novembro!$D$20</f>
        <v>23.1</v>
      </c>
      <c r="R14" s="111">
        <f>[10]Novembro!$D$21</f>
        <v>24.7</v>
      </c>
      <c r="S14" s="111">
        <f>[10]Novembro!$D$22</f>
        <v>24.4</v>
      </c>
      <c r="T14" s="111">
        <f>[10]Novembro!$D$23</f>
        <v>21.8</v>
      </c>
      <c r="U14" s="111">
        <f>[10]Novembro!$D$24</f>
        <v>21.5</v>
      </c>
      <c r="V14" s="111">
        <f>[10]Novembro!$D$25</f>
        <v>21.8</v>
      </c>
      <c r="W14" s="111">
        <f>[10]Novembro!$D$26</f>
        <v>20.9</v>
      </c>
      <c r="X14" s="111">
        <f>[10]Novembro!$D$27</f>
        <v>23.4</v>
      </c>
      <c r="Y14" s="111">
        <f>[10]Novembro!$D$28</f>
        <v>21.6</v>
      </c>
      <c r="Z14" s="111">
        <f>[10]Novembro!$D$29</f>
        <v>21</v>
      </c>
      <c r="AA14" s="111">
        <f>[10]Novembro!$D$30</f>
        <v>21.9</v>
      </c>
      <c r="AB14" s="111">
        <f>[10]Novembro!$D$31</f>
        <v>20.3</v>
      </c>
      <c r="AC14" s="111">
        <f>[10]Novembro!$D$32</f>
        <v>21.7</v>
      </c>
      <c r="AD14" s="111">
        <f>[10]Novembro!$D$33</f>
        <v>22.1</v>
      </c>
      <c r="AE14" s="111">
        <f>[10]Novembro!$D$34</f>
        <v>22.3</v>
      </c>
      <c r="AF14" s="116">
        <f>MIN(B14:AE14)</f>
        <v>11.4</v>
      </c>
      <c r="AG14" s="115">
        <f>AVERAGE(B14:AE14)</f>
        <v>21.009999999999998</v>
      </c>
      <c r="AI14" s="12" t="s">
        <v>35</v>
      </c>
    </row>
    <row r="15" spans="1:35" x14ac:dyDescent="0.2">
      <c r="A15" s="48" t="s">
        <v>2</v>
      </c>
      <c r="B15" s="111">
        <f>[11]Novembro!$D$5</f>
        <v>20.9</v>
      </c>
      <c r="C15" s="111">
        <f>[11]Novembro!$D$6</f>
        <v>22.5</v>
      </c>
      <c r="D15" s="111">
        <f>[11]Novembro!$D$7</f>
        <v>21.5</v>
      </c>
      <c r="E15" s="111">
        <f>[11]Novembro!$D$8</f>
        <v>12.8</v>
      </c>
      <c r="F15" s="111">
        <f>[11]Novembro!$D$9</f>
        <v>13.9</v>
      </c>
      <c r="G15" s="111">
        <f>[11]Novembro!$D$10</f>
        <v>18.3</v>
      </c>
      <c r="H15" s="111">
        <f>[11]Novembro!$D$11</f>
        <v>23.3</v>
      </c>
      <c r="I15" s="111">
        <f>[11]Novembro!$D$12</f>
        <v>26</v>
      </c>
      <c r="J15" s="111">
        <f>[11]Novembro!$D$13</f>
        <v>22.2</v>
      </c>
      <c r="K15" s="111">
        <f>[11]Novembro!$D$14</f>
        <v>21.2</v>
      </c>
      <c r="L15" s="111">
        <f>[11]Novembro!$D$15</f>
        <v>24.9</v>
      </c>
      <c r="M15" s="111">
        <f>[11]Novembro!$D$16</f>
        <v>26.6</v>
      </c>
      <c r="N15" s="111">
        <f>[11]Novembro!$D$17</f>
        <v>28.5</v>
      </c>
      <c r="O15" s="111">
        <f>[11]Novembro!$D$18</f>
        <v>27.1</v>
      </c>
      <c r="P15" s="111">
        <f>[11]Novembro!$D$19</f>
        <v>25</v>
      </c>
      <c r="Q15" s="111">
        <f>[11]Novembro!$D$20</f>
        <v>26</v>
      </c>
      <c r="R15" s="111">
        <f>[11]Novembro!$D$21</f>
        <v>28.1</v>
      </c>
      <c r="S15" s="111">
        <f>[11]Novembro!$D$22</f>
        <v>27.5</v>
      </c>
      <c r="T15" s="111">
        <f>[11]Novembro!$D$23</f>
        <v>25.8</v>
      </c>
      <c r="U15" s="111">
        <f>[11]Novembro!$D$24</f>
        <v>21.7</v>
      </c>
      <c r="V15" s="111">
        <f>[11]Novembro!$D$25</f>
        <v>22.7</v>
      </c>
      <c r="W15" s="111">
        <f>[11]Novembro!$D$26</f>
        <v>23.9</v>
      </c>
      <c r="X15" s="111">
        <f>[11]Novembro!$D$27</f>
        <v>22.8</v>
      </c>
      <c r="Y15" s="111">
        <f>[11]Novembro!$D$28</f>
        <v>21.9</v>
      </c>
      <c r="Z15" s="111">
        <f>[11]Novembro!$D$29</f>
        <v>21.8</v>
      </c>
      <c r="AA15" s="111">
        <f>[11]Novembro!$D$30</f>
        <v>22</v>
      </c>
      <c r="AB15" s="111">
        <f>[11]Novembro!$D$31</f>
        <v>21.8</v>
      </c>
      <c r="AC15" s="111">
        <f>[11]Novembro!$D$32</f>
        <v>22.3</v>
      </c>
      <c r="AD15" s="111">
        <f>[11]Novembro!$D$33</f>
        <v>22.7</v>
      </c>
      <c r="AE15" s="111">
        <f>[11]Novembro!$D$34</f>
        <v>21.6</v>
      </c>
      <c r="AF15" s="116">
        <f>MIN(B15:AE15)</f>
        <v>12.8</v>
      </c>
      <c r="AG15" s="115">
        <f>AVERAGE(B15:AE15)</f>
        <v>22.91</v>
      </c>
      <c r="AI15" s="12" t="s">
        <v>35</v>
      </c>
    </row>
    <row r="16" spans="1:35" ht="13.5" customHeight="1" x14ac:dyDescent="0.2">
      <c r="A16" s="48" t="s">
        <v>3</v>
      </c>
      <c r="B16" s="111" t="str">
        <f>[12]Novembro!$D$5</f>
        <v>*</v>
      </c>
      <c r="C16" s="111" t="str">
        <f>[12]Novembro!$D$6</f>
        <v>*</v>
      </c>
      <c r="D16" s="111">
        <f>[12]Novembro!$D$7</f>
        <v>22.2</v>
      </c>
      <c r="E16" s="111">
        <f>[12]Novembro!$D$8</f>
        <v>20</v>
      </c>
      <c r="F16" s="111">
        <f>[12]Novembro!$D$9</f>
        <v>13.4</v>
      </c>
      <c r="G16" s="111">
        <f>[12]Novembro!$D$10</f>
        <v>14.7</v>
      </c>
      <c r="H16" s="111">
        <f>[12]Novembro!$D$11</f>
        <v>16.399999999999999</v>
      </c>
      <c r="I16" s="111">
        <f>[12]Novembro!$D$12</f>
        <v>21.8</v>
      </c>
      <c r="J16" s="111">
        <f>[12]Novembro!$D$13</f>
        <v>20.399999999999999</v>
      </c>
      <c r="K16" s="111">
        <f>[12]Novembro!$D$14</f>
        <v>22.7</v>
      </c>
      <c r="L16" s="111">
        <f>[12]Novembro!$D$15</f>
        <v>18.2</v>
      </c>
      <c r="M16" s="111">
        <f>[12]Novembro!$D$16</f>
        <v>20.6</v>
      </c>
      <c r="N16" s="111">
        <f>[12]Novembro!$D$17</f>
        <v>22.3</v>
      </c>
      <c r="O16" s="111">
        <f>[12]Novembro!$D$18</f>
        <v>22.7</v>
      </c>
      <c r="P16" s="111">
        <f>[12]Novembro!$D$19</f>
        <v>21.9</v>
      </c>
      <c r="Q16" s="111">
        <f>[12]Novembro!$D$20</f>
        <v>20.9</v>
      </c>
      <c r="R16" s="111">
        <f>[12]Novembro!$D$21</f>
        <v>23.1</v>
      </c>
      <c r="S16" s="111">
        <f>[12]Novembro!$D$22</f>
        <v>24.4</v>
      </c>
      <c r="T16" s="111">
        <f>[12]Novembro!$D$23</f>
        <v>25.7</v>
      </c>
      <c r="U16" s="111">
        <f>[12]Novembro!$D$24</f>
        <v>21.5</v>
      </c>
      <c r="V16" s="111">
        <f>[12]Novembro!$D$25</f>
        <v>21.2</v>
      </c>
      <c r="W16" s="111">
        <f>[12]Novembro!$D$26</f>
        <v>21.1</v>
      </c>
      <c r="X16" s="111">
        <f>[12]Novembro!$D$27</f>
        <v>22</v>
      </c>
      <c r="Y16" s="111">
        <f>[12]Novembro!$D$28</f>
        <v>22.3</v>
      </c>
      <c r="Z16" s="111" t="str">
        <f>[12]Novembro!$D$29</f>
        <v>*</v>
      </c>
      <c r="AA16" s="111" t="str">
        <f>[12]Novembro!$D$30</f>
        <v>*</v>
      </c>
      <c r="AB16" s="111" t="str">
        <f>[12]Novembro!$D$31</f>
        <v>*</v>
      </c>
      <c r="AC16" s="111" t="str">
        <f>[12]Novembro!$D$32</f>
        <v>*</v>
      </c>
      <c r="AD16" s="111" t="str">
        <f>[12]Novembro!$D$33</f>
        <v>*</v>
      </c>
      <c r="AE16" s="111" t="str">
        <f>[12]Novembro!$D$34</f>
        <v>*</v>
      </c>
      <c r="AF16" s="116">
        <f>MIN(B16:AE16)</f>
        <v>13.4</v>
      </c>
      <c r="AG16" s="115">
        <f>AVERAGE(B16:AE16)</f>
        <v>20.886363636363633</v>
      </c>
      <c r="AH16" s="12" t="s">
        <v>35</v>
      </c>
      <c r="AI16" s="12" t="s">
        <v>35</v>
      </c>
    </row>
    <row r="17" spans="1:38" x14ac:dyDescent="0.2">
      <c r="A17" s="48" t="s">
        <v>4</v>
      </c>
      <c r="B17" s="111">
        <f>[14]Novembro!$D$5</f>
        <v>20.399999999999999</v>
      </c>
      <c r="C17" s="111">
        <f>[14]Novembro!$D$6</f>
        <v>19.899999999999999</v>
      </c>
      <c r="D17" s="111">
        <f>[14]Novembro!$D$7</f>
        <v>21.7</v>
      </c>
      <c r="E17" s="111">
        <f>[14]Novembro!$D$8</f>
        <v>16.899999999999999</v>
      </c>
      <c r="F17" s="111">
        <f>[14]Novembro!$D$9</f>
        <v>15</v>
      </c>
      <c r="G17" s="111">
        <f>[14]Novembro!$D$10</f>
        <v>18.5</v>
      </c>
      <c r="H17" s="111">
        <f>[14]Novembro!$D$11</f>
        <v>20.9</v>
      </c>
      <c r="I17" s="111">
        <f>[14]Novembro!$D$12</f>
        <v>22.1</v>
      </c>
      <c r="J17" s="111">
        <f>[14]Novembro!$D$13</f>
        <v>21.8</v>
      </c>
      <c r="K17" s="111">
        <f>[14]Novembro!$D$14</f>
        <v>21.6</v>
      </c>
      <c r="L17" s="111">
        <f>[14]Novembro!$D$15</f>
        <v>23.4</v>
      </c>
      <c r="M17" s="111">
        <f>[14]Novembro!$D$16</f>
        <v>24.8</v>
      </c>
      <c r="N17" s="111">
        <f>[14]Novembro!$D$17</f>
        <v>18.399999999999999</v>
      </c>
      <c r="O17" s="111">
        <f>[14]Novembro!$D$18</f>
        <v>21.7</v>
      </c>
      <c r="P17" s="111">
        <f>[14]Novembro!$D$19</f>
        <v>22.5</v>
      </c>
      <c r="Q17" s="111">
        <f>[14]Novembro!$D$20</f>
        <v>23.1</v>
      </c>
      <c r="R17" s="111">
        <f>[14]Novembro!$D$21</f>
        <v>24.4</v>
      </c>
      <c r="S17" s="111">
        <f>[14]Novembro!$D$22</f>
        <v>23.7</v>
      </c>
      <c r="T17" s="111">
        <f>[14]Novembro!$D$23</f>
        <v>19.5</v>
      </c>
      <c r="U17" s="111">
        <f>[14]Novembro!$D$24</f>
        <v>19.7</v>
      </c>
      <c r="V17" s="111">
        <f>[14]Novembro!$D$25</f>
        <v>20</v>
      </c>
      <c r="W17" s="111">
        <f>[14]Novembro!$D$26</f>
        <v>20.9</v>
      </c>
      <c r="X17" s="111">
        <f>[14]Novembro!$D$27</f>
        <v>22</v>
      </c>
      <c r="Y17" s="111">
        <f>[14]Novembro!$D$28</f>
        <v>20</v>
      </c>
      <c r="Z17" s="111">
        <f>[14]Novembro!$D$29</f>
        <v>18.899999999999999</v>
      </c>
      <c r="AA17" s="111">
        <f>[14]Novembro!$D$30</f>
        <v>21</v>
      </c>
      <c r="AB17" s="111">
        <f>[14]Novembro!$D$31</f>
        <v>19</v>
      </c>
      <c r="AC17" s="111">
        <f>[14]Novembro!$D$32</f>
        <v>21.2</v>
      </c>
      <c r="AD17" s="111">
        <f>[14]Novembro!$D$33</f>
        <v>21.9</v>
      </c>
      <c r="AE17" s="111">
        <f>[14]Novembro!$D$34</f>
        <v>20.8</v>
      </c>
      <c r="AF17" s="116">
        <f t="shared" ref="AF17:AF42" si="3">MIN(B17:AE17)</f>
        <v>15</v>
      </c>
      <c r="AG17" s="115">
        <f t="shared" ref="AG17:AG42" si="4">AVERAGE(B17:AE17)</f>
        <v>20.856666666666666</v>
      </c>
    </row>
    <row r="18" spans="1:38" x14ac:dyDescent="0.2">
      <c r="A18" s="48" t="s">
        <v>5</v>
      </c>
      <c r="B18" s="111">
        <f>[15]Novembro!$D$5</f>
        <v>24.8</v>
      </c>
      <c r="C18" s="111">
        <f>[15]Novembro!$D$6</f>
        <v>26.7</v>
      </c>
      <c r="D18" s="111">
        <f>[15]Novembro!$D$7</f>
        <v>23.9</v>
      </c>
      <c r="E18" s="111">
        <f>[15]Novembro!$D$8</f>
        <v>20.399999999999999</v>
      </c>
      <c r="F18" s="111">
        <f>[15]Novembro!$D$9</f>
        <v>16.600000000000001</v>
      </c>
      <c r="G18" s="111">
        <f>[15]Novembro!$D$10</f>
        <v>24.3</v>
      </c>
      <c r="H18" s="111">
        <f>[15]Novembro!$D$11</f>
        <v>26</v>
      </c>
      <c r="I18" s="111">
        <f>[15]Novembro!$D$12</f>
        <v>29.7</v>
      </c>
      <c r="J18" s="111">
        <f>[15]Novembro!$D$13</f>
        <v>28.1</v>
      </c>
      <c r="K18" s="111">
        <f>[15]Novembro!$D$14</f>
        <v>27.6</v>
      </c>
      <c r="L18" s="111">
        <f>[15]Novembro!$D$15</f>
        <v>28.4</v>
      </c>
      <c r="M18" s="111">
        <f>[15]Novembro!$D$16</f>
        <v>29.4</v>
      </c>
      <c r="N18" s="111">
        <f>[15]Novembro!$D$17</f>
        <v>29.8</v>
      </c>
      <c r="O18" s="111">
        <f>[15]Novembro!$D$18</f>
        <v>29.6</v>
      </c>
      <c r="P18" s="111">
        <f>[15]Novembro!$D$19</f>
        <v>27.3</v>
      </c>
      <c r="Q18" s="111">
        <f>[15]Novembro!$D$20</f>
        <v>29.4</v>
      </c>
      <c r="R18" s="111">
        <f>[15]Novembro!$D$21</f>
        <v>28.2</v>
      </c>
      <c r="S18" s="111">
        <f>[15]Novembro!$D$22</f>
        <v>27.4</v>
      </c>
      <c r="T18" s="111">
        <f>[15]Novembro!$D$23</f>
        <v>26</v>
      </c>
      <c r="U18" s="111">
        <f>[15]Novembro!$D$24</f>
        <v>23.5</v>
      </c>
      <c r="V18" s="111">
        <f>[15]Novembro!$D$25</f>
        <v>24</v>
      </c>
      <c r="W18" s="111">
        <f>[15]Novembro!$D$26</f>
        <v>27</v>
      </c>
      <c r="X18" s="111">
        <f>[15]Novembro!$D$27</f>
        <v>28</v>
      </c>
      <c r="Y18" s="111">
        <f>[15]Novembro!$D$28</f>
        <v>23</v>
      </c>
      <c r="Z18" s="111">
        <f>[15]Novembro!$D$29</f>
        <v>24.3</v>
      </c>
      <c r="AA18" s="111">
        <f>[15]Novembro!$D$30</f>
        <v>23.4</v>
      </c>
      <c r="AB18" s="111">
        <f>[15]Novembro!$D$31</f>
        <v>23.7</v>
      </c>
      <c r="AC18" s="111">
        <f>[15]Novembro!$D$32</f>
        <v>24.9</v>
      </c>
      <c r="AD18" s="111">
        <f>[15]Novembro!$D$33</f>
        <v>26.9</v>
      </c>
      <c r="AE18" s="111">
        <f>[15]Novembro!$D$34</f>
        <v>23.3</v>
      </c>
      <c r="AF18" s="116">
        <f t="shared" si="3"/>
        <v>16.600000000000001</v>
      </c>
      <c r="AG18" s="115">
        <f t="shared" si="4"/>
        <v>25.853333333333328</v>
      </c>
      <c r="AH18" s="12" t="s">
        <v>35</v>
      </c>
      <c r="AK18" t="s">
        <v>35</v>
      </c>
    </row>
    <row r="19" spans="1:38" x14ac:dyDescent="0.2">
      <c r="A19" s="48" t="s">
        <v>33</v>
      </c>
      <c r="B19" s="111">
        <f>[16]Novembro!$D$5</f>
        <v>20.7</v>
      </c>
      <c r="C19" s="111">
        <f>[16]Novembro!$D$6</f>
        <v>20.100000000000001</v>
      </c>
      <c r="D19" s="111">
        <f>[16]Novembro!$D$7</f>
        <v>22.1</v>
      </c>
      <c r="E19" s="111">
        <f>[16]Novembro!$D$8</f>
        <v>18.600000000000001</v>
      </c>
      <c r="F19" s="111">
        <f>[16]Novembro!$D$9</f>
        <v>14.5</v>
      </c>
      <c r="G19" s="111">
        <f>[16]Novembro!$D$10</f>
        <v>17.7</v>
      </c>
      <c r="H19" s="111">
        <f>[16]Novembro!$D$11</f>
        <v>19.7</v>
      </c>
      <c r="I19" s="111">
        <f>[16]Novembro!$D$12</f>
        <v>21.3</v>
      </c>
      <c r="J19" s="111">
        <f>[16]Novembro!$D$13</f>
        <v>18.600000000000001</v>
      </c>
      <c r="K19" s="111">
        <f>[16]Novembro!$D$14</f>
        <v>21.9</v>
      </c>
      <c r="L19" s="111">
        <f>[16]Novembro!$D$15</f>
        <v>20.5</v>
      </c>
      <c r="M19" s="111">
        <f>[16]Novembro!$D$16</f>
        <v>22.5</v>
      </c>
      <c r="N19" s="111">
        <f>[16]Novembro!$D$17</f>
        <v>21.7</v>
      </c>
      <c r="O19" s="111">
        <f>[16]Novembro!$D$18</f>
        <v>22.2</v>
      </c>
      <c r="P19" s="111">
        <f>[16]Novembro!$D$19</f>
        <v>21.8</v>
      </c>
      <c r="Q19" s="111">
        <f>[16]Novembro!$D$20</f>
        <v>22.3</v>
      </c>
      <c r="R19" s="111">
        <f>[16]Novembro!$D$21</f>
        <v>22.5</v>
      </c>
      <c r="S19" s="111">
        <f>[16]Novembro!$D$22</f>
        <v>23.7</v>
      </c>
      <c r="T19" s="111">
        <f>[16]Novembro!$D$23</f>
        <v>25</v>
      </c>
      <c r="U19" s="111">
        <f>[16]Novembro!$D$24</f>
        <v>19.8</v>
      </c>
      <c r="V19" s="111">
        <f>[16]Novembro!$D$25</f>
        <v>19.7</v>
      </c>
      <c r="W19" s="111">
        <f>[16]Novembro!$D$26</f>
        <v>20.8</v>
      </c>
      <c r="X19" s="111">
        <f>[16]Novembro!$D$27</f>
        <v>21.7</v>
      </c>
      <c r="Y19" s="111">
        <f>[16]Novembro!$D$28</f>
        <v>20.7</v>
      </c>
      <c r="Z19" s="111">
        <f>[16]Novembro!$D$29</f>
        <v>19.600000000000001</v>
      </c>
      <c r="AA19" s="111">
        <f>[16]Novembro!$D$30</f>
        <v>19.5</v>
      </c>
      <c r="AB19" s="111">
        <f>[16]Novembro!$D$31</f>
        <v>19.2</v>
      </c>
      <c r="AC19" s="111">
        <f>[16]Novembro!$D$32</f>
        <v>20.6</v>
      </c>
      <c r="AD19" s="111">
        <f>[16]Novembro!$D$33</f>
        <v>22.3</v>
      </c>
      <c r="AE19" s="111">
        <f>[16]Novembro!$D$34</f>
        <v>21.6</v>
      </c>
      <c r="AF19" s="116">
        <f t="shared" si="3"/>
        <v>14.5</v>
      </c>
      <c r="AG19" s="115">
        <f t="shared" si="4"/>
        <v>20.763333333333335</v>
      </c>
      <c r="AI19" t="s">
        <v>35</v>
      </c>
    </row>
    <row r="20" spans="1:38" x14ac:dyDescent="0.2">
      <c r="A20" s="48" t="s">
        <v>6</v>
      </c>
      <c r="B20" s="111">
        <f>[17]Novembro!$D$5</f>
        <v>24.2</v>
      </c>
      <c r="C20" s="111">
        <f>[17]Novembro!$D$6</f>
        <v>21.3</v>
      </c>
      <c r="D20" s="111">
        <f>[17]Novembro!$D$7</f>
        <v>23.6</v>
      </c>
      <c r="E20" s="111">
        <f>[17]Novembro!$D$8</f>
        <v>20.2</v>
      </c>
      <c r="F20" s="111">
        <f>[17]Novembro!$D$9</f>
        <v>13.2</v>
      </c>
      <c r="G20" s="111">
        <f>[17]Novembro!$D$10</f>
        <v>19.2</v>
      </c>
      <c r="H20" s="111">
        <f>[17]Novembro!$D$11</f>
        <v>20.399999999999999</v>
      </c>
      <c r="I20" s="111">
        <f>[17]Novembro!$D$12</f>
        <v>24.5</v>
      </c>
      <c r="J20" s="111">
        <f>[17]Novembro!$D$13</f>
        <v>21.1</v>
      </c>
      <c r="K20" s="111">
        <f>[17]Novembro!$D$14</f>
        <v>23.7</v>
      </c>
      <c r="L20" s="111">
        <f>[17]Novembro!$D$15</f>
        <v>23.1</v>
      </c>
      <c r="M20" s="111">
        <f>[17]Novembro!$D$16</f>
        <v>23.6</v>
      </c>
      <c r="N20" s="111">
        <f>[17]Novembro!$D$17</f>
        <v>24.7</v>
      </c>
      <c r="O20" s="111">
        <f>[17]Novembro!$D$18</f>
        <v>25</v>
      </c>
      <c r="P20" s="111">
        <f>[17]Novembro!$D$19</f>
        <v>23.1</v>
      </c>
      <c r="Q20" s="111">
        <f>[17]Novembro!$D$20</f>
        <v>23.6</v>
      </c>
      <c r="R20" s="111">
        <f>[17]Novembro!$D$21</f>
        <v>25.8</v>
      </c>
      <c r="S20" s="111">
        <f>[17]Novembro!$D$22</f>
        <v>26.6</v>
      </c>
      <c r="T20" s="111">
        <f>[17]Novembro!$D$23</f>
        <v>27.9</v>
      </c>
      <c r="U20" s="111">
        <f>[17]Novembro!$D$24</f>
        <v>22.1</v>
      </c>
      <c r="V20" s="111">
        <f>[17]Novembro!$D$25</f>
        <v>23.4</v>
      </c>
      <c r="W20" s="111">
        <f>[17]Novembro!$D$26</f>
        <v>23.5</v>
      </c>
      <c r="X20" s="111">
        <f>[17]Novembro!$D$27</f>
        <v>25.6</v>
      </c>
      <c r="Y20" s="111">
        <f>[17]Novembro!$D$28</f>
        <v>23</v>
      </c>
      <c r="Z20" s="111">
        <f>[17]Novembro!$D$29</f>
        <v>22</v>
      </c>
      <c r="AA20" s="111">
        <f>[17]Novembro!$D$30</f>
        <v>21</v>
      </c>
      <c r="AB20" s="111">
        <f>[17]Novembro!$D$31</f>
        <v>21.8</v>
      </c>
      <c r="AC20" s="111">
        <f>[17]Novembro!$D$32</f>
        <v>22.8</v>
      </c>
      <c r="AD20" s="111">
        <f>[17]Novembro!$D$33</f>
        <v>23.4</v>
      </c>
      <c r="AE20" s="111">
        <f>[17]Novembro!$D$34</f>
        <v>23.1</v>
      </c>
      <c r="AF20" s="116">
        <f t="shared" si="3"/>
        <v>13.2</v>
      </c>
      <c r="AG20" s="115">
        <f t="shared" si="4"/>
        <v>22.883333333333329</v>
      </c>
      <c r="AI20" t="s">
        <v>35</v>
      </c>
      <c r="AK20" t="s">
        <v>35</v>
      </c>
    </row>
    <row r="21" spans="1:38" x14ac:dyDescent="0.2">
      <c r="A21" s="48" t="s">
        <v>7</v>
      </c>
      <c r="B21" s="111">
        <f>[18]Novembro!$D$5</f>
        <v>21.7</v>
      </c>
      <c r="C21" s="111">
        <f>[18]Novembro!$D$6</f>
        <v>21.3</v>
      </c>
      <c r="D21" s="111">
        <f>[18]Novembro!$D$7</f>
        <v>18.2</v>
      </c>
      <c r="E21" s="111">
        <f>[18]Novembro!$D$8</f>
        <v>10.9</v>
      </c>
      <c r="F21" s="111">
        <f>[18]Novembro!$D$9</f>
        <v>12.2</v>
      </c>
      <c r="G21" s="111">
        <f>[18]Novembro!$D$10</f>
        <v>16.399999999999999</v>
      </c>
      <c r="H21" s="111">
        <f>[18]Novembro!$D$11</f>
        <v>20.9</v>
      </c>
      <c r="I21" s="111">
        <f>[18]Novembro!$D$12</f>
        <v>23.3</v>
      </c>
      <c r="J21" s="111">
        <f>[18]Novembro!$D$13</f>
        <v>21.5</v>
      </c>
      <c r="K21" s="111">
        <f>[18]Novembro!$D$14</f>
        <v>20.8</v>
      </c>
      <c r="L21" s="111">
        <f>[18]Novembro!$D$15</f>
        <v>23.9</v>
      </c>
      <c r="M21" s="111">
        <f>[18]Novembro!$D$16</f>
        <v>25.1</v>
      </c>
      <c r="N21" s="111">
        <f>[18]Novembro!$D$17</f>
        <v>20.100000000000001</v>
      </c>
      <c r="O21" s="111">
        <f>[18]Novembro!$D$18</f>
        <v>22.8</v>
      </c>
      <c r="P21" s="111">
        <f>[18]Novembro!$D$19</f>
        <v>22.7</v>
      </c>
      <c r="Q21" s="111">
        <f>[18]Novembro!$D$20</f>
        <v>23.9</v>
      </c>
      <c r="R21" s="111">
        <f>[18]Novembro!$D$21</f>
        <v>25.6</v>
      </c>
      <c r="S21" s="111">
        <f>[18]Novembro!$D$22</f>
        <v>25.1</v>
      </c>
      <c r="T21" s="111">
        <f>[18]Novembro!$D$23</f>
        <v>22.4</v>
      </c>
      <c r="U21" s="111">
        <f>[18]Novembro!$D$24</f>
        <v>22.2</v>
      </c>
      <c r="V21" s="111">
        <f>[18]Novembro!$D$25</f>
        <v>22.3</v>
      </c>
      <c r="W21" s="111">
        <f>[18]Novembro!$D$26</f>
        <v>22.4</v>
      </c>
      <c r="X21" s="111">
        <f>[18]Novembro!$D$27</f>
        <v>21.6</v>
      </c>
      <c r="Y21" s="111">
        <f>[18]Novembro!$D$28</f>
        <v>21.9</v>
      </c>
      <c r="Z21" s="111">
        <f>[18]Novembro!$D$29</f>
        <v>19.8</v>
      </c>
      <c r="AA21" s="111">
        <f>[18]Novembro!$D$30</f>
        <v>19.2</v>
      </c>
      <c r="AB21" s="111">
        <f>[18]Novembro!$D$31</f>
        <v>20.3</v>
      </c>
      <c r="AC21" s="111">
        <f>[18]Novembro!$D$32</f>
        <v>20.2</v>
      </c>
      <c r="AD21" s="111">
        <f>[18]Novembro!$D$33</f>
        <v>21.3</v>
      </c>
      <c r="AE21" s="111">
        <f>[18]Novembro!$D$34</f>
        <v>21.1</v>
      </c>
      <c r="AF21" s="116">
        <f t="shared" si="3"/>
        <v>10.9</v>
      </c>
      <c r="AG21" s="115">
        <f t="shared" si="4"/>
        <v>21.036666666666669</v>
      </c>
      <c r="AI21" t="s">
        <v>35</v>
      </c>
      <c r="AJ21" t="s">
        <v>35</v>
      </c>
      <c r="AK21" t="s">
        <v>35</v>
      </c>
    </row>
    <row r="22" spans="1:38" x14ac:dyDescent="0.2">
      <c r="A22" s="48" t="s">
        <v>148</v>
      </c>
      <c r="B22" s="111">
        <f>[19]Novembro!$D$5</f>
        <v>21.2</v>
      </c>
      <c r="C22" s="111">
        <f>[19]Novembro!$D$6</f>
        <v>22</v>
      </c>
      <c r="D22" s="111">
        <f>[19]Novembro!$D$7</f>
        <v>20.100000000000001</v>
      </c>
      <c r="E22" s="111">
        <f>[19]Novembro!$D$8</f>
        <v>12</v>
      </c>
      <c r="F22" s="111">
        <f>[19]Novembro!$D$9</f>
        <v>12.2</v>
      </c>
      <c r="G22" s="111">
        <f>[19]Novembro!$D$10</f>
        <v>14.8</v>
      </c>
      <c r="H22" s="111">
        <f>[19]Novembro!$D$11</f>
        <v>20.5</v>
      </c>
      <c r="I22" s="111">
        <f>[19]Novembro!$D$12</f>
        <v>21.3</v>
      </c>
      <c r="J22" s="111">
        <f>[19]Novembro!$D$13</f>
        <v>22.4</v>
      </c>
      <c r="K22" s="111">
        <f>[19]Novembro!$D$14</f>
        <v>21.6</v>
      </c>
      <c r="L22" s="111">
        <f>[19]Novembro!$D$15</f>
        <v>23.6</v>
      </c>
      <c r="M22" s="111">
        <f>[19]Novembro!$D$16</f>
        <v>23.9</v>
      </c>
      <c r="N22" s="111">
        <f>[19]Novembro!$D$17</f>
        <v>25.5</v>
      </c>
      <c r="O22" s="111">
        <f>[19]Novembro!$D$18</f>
        <v>23.1</v>
      </c>
      <c r="P22" s="111">
        <f>[19]Novembro!$D$19</f>
        <v>22.9</v>
      </c>
      <c r="Q22" s="111">
        <f>[19]Novembro!$D$20</f>
        <v>24.8</v>
      </c>
      <c r="R22" s="111">
        <f>[19]Novembro!$D$21</f>
        <v>25.1</v>
      </c>
      <c r="S22" s="111">
        <f>[19]Novembro!$D$22</f>
        <v>25.4</v>
      </c>
      <c r="T22" s="111">
        <f>[19]Novembro!$D$23</f>
        <v>25.1</v>
      </c>
      <c r="U22" s="111">
        <f>[19]Novembro!$D$24</f>
        <v>23.3</v>
      </c>
      <c r="V22" s="111">
        <f>[19]Novembro!$D$25</f>
        <v>22.7</v>
      </c>
      <c r="W22" s="111">
        <f>[19]Novembro!$D$26</f>
        <v>22.9</v>
      </c>
      <c r="X22" s="111">
        <f>[19]Novembro!$D$27</f>
        <v>22.1</v>
      </c>
      <c r="Y22" s="111">
        <f>[19]Novembro!$D$28</f>
        <v>22.6</v>
      </c>
      <c r="Z22" s="111">
        <f>[19]Novembro!$D$29</f>
        <v>19.600000000000001</v>
      </c>
      <c r="AA22" s="111">
        <f>[19]Novembro!$D$30</f>
        <v>20.2</v>
      </c>
      <c r="AB22" s="111">
        <f>[19]Novembro!$D$31</f>
        <v>20.8</v>
      </c>
      <c r="AC22" s="111">
        <f>[19]Novembro!$D$32</f>
        <v>21.1</v>
      </c>
      <c r="AD22" s="111">
        <f>[19]Novembro!$D$33</f>
        <v>21.7</v>
      </c>
      <c r="AE22" s="111">
        <f>[19]Novembro!$D$34</f>
        <v>22.7</v>
      </c>
      <c r="AF22" s="116">
        <f t="shared" si="3"/>
        <v>12</v>
      </c>
      <c r="AG22" s="115">
        <f t="shared" si="4"/>
        <v>21.573333333333338</v>
      </c>
      <c r="AI22" t="s">
        <v>35</v>
      </c>
      <c r="AL22" t="s">
        <v>35</v>
      </c>
    </row>
    <row r="23" spans="1:38" x14ac:dyDescent="0.2">
      <c r="A23" s="48" t="s">
        <v>149</v>
      </c>
      <c r="B23" s="111">
        <f>[20]Novembro!$D$5</f>
        <v>21</v>
      </c>
      <c r="C23" s="111">
        <f>[20]Novembro!$D$6</f>
        <v>21.6</v>
      </c>
      <c r="D23" s="111">
        <f>[20]Novembro!$D$7</f>
        <v>17.5</v>
      </c>
      <c r="E23" s="111">
        <f>[20]Novembro!$D$8</f>
        <v>12.6</v>
      </c>
      <c r="F23" s="111">
        <f>[20]Novembro!$D$9</f>
        <v>8.8000000000000007</v>
      </c>
      <c r="G23" s="111">
        <f>[20]Novembro!$D$10</f>
        <v>12.1</v>
      </c>
      <c r="H23" s="111">
        <f>[20]Novembro!$D$11</f>
        <v>17.100000000000001</v>
      </c>
      <c r="I23" s="111">
        <f>[20]Novembro!$D$12</f>
        <v>19.2</v>
      </c>
      <c r="J23" s="111">
        <f>[20]Novembro!$D$13</f>
        <v>22.1</v>
      </c>
      <c r="K23" s="111">
        <f>[20]Novembro!$D$14</f>
        <v>19.7</v>
      </c>
      <c r="L23" s="111">
        <f>[20]Novembro!$D$15</f>
        <v>23.9</v>
      </c>
      <c r="M23" s="111">
        <f>[20]Novembro!$D$16</f>
        <v>21.5</v>
      </c>
      <c r="N23" s="111">
        <f>[20]Novembro!$D$17</f>
        <v>25.9</v>
      </c>
      <c r="O23" s="111">
        <f>[20]Novembro!$D$18</f>
        <v>22.2</v>
      </c>
      <c r="P23" s="111">
        <f>[20]Novembro!$D$19</f>
        <v>21.1</v>
      </c>
      <c r="Q23" s="111">
        <f>[20]Novembro!$D$20</f>
        <v>25.7</v>
      </c>
      <c r="R23" s="111">
        <f>[20]Novembro!$D$21</f>
        <v>27.5</v>
      </c>
      <c r="S23" s="111">
        <f>[20]Novembro!$D$22</f>
        <v>24.2</v>
      </c>
      <c r="T23" s="111">
        <f>[20]Novembro!$D$23</f>
        <v>21.7</v>
      </c>
      <c r="U23" s="111">
        <f>[20]Novembro!$D$24</f>
        <v>23.5</v>
      </c>
      <c r="V23" s="111">
        <f>[20]Novembro!$D$25</f>
        <v>21.5</v>
      </c>
      <c r="W23" s="111">
        <f>[20]Novembro!$D$26</f>
        <v>23.8</v>
      </c>
      <c r="X23" s="111">
        <f>[20]Novembro!$D$27</f>
        <v>21.2</v>
      </c>
      <c r="Y23" s="111">
        <f>[20]Novembro!$D$28</f>
        <v>21.4</v>
      </c>
      <c r="Z23" s="111">
        <f>[20]Novembro!$D$29</f>
        <v>19.5</v>
      </c>
      <c r="AA23" s="111">
        <f>[20]Novembro!$D$30</f>
        <v>18.899999999999999</v>
      </c>
      <c r="AB23" s="111">
        <f>[20]Novembro!$D$31</f>
        <v>21.2</v>
      </c>
      <c r="AC23" s="111">
        <f>[20]Novembro!$D$32</f>
        <v>20.6</v>
      </c>
      <c r="AD23" s="111">
        <f>[20]Novembro!$D$33</f>
        <v>21.7</v>
      </c>
      <c r="AE23" s="111">
        <f>[20]Novembro!$D$34</f>
        <v>23</v>
      </c>
      <c r="AF23" s="116">
        <f t="shared" si="3"/>
        <v>8.8000000000000007</v>
      </c>
      <c r="AG23" s="115">
        <f t="shared" si="4"/>
        <v>20.723333333333336</v>
      </c>
      <c r="AH23" s="12" t="s">
        <v>35</v>
      </c>
      <c r="AI23" t="s">
        <v>35</v>
      </c>
      <c r="AK23" t="s">
        <v>35</v>
      </c>
      <c r="AL23" t="s">
        <v>35</v>
      </c>
    </row>
    <row r="24" spans="1:38" x14ac:dyDescent="0.2">
      <c r="A24" s="48" t="s">
        <v>150</v>
      </c>
      <c r="B24" s="111">
        <f>[21]Novembro!$D$5</f>
        <v>21.7</v>
      </c>
      <c r="C24" s="111">
        <f>[21]Novembro!$D$6</f>
        <v>21.8</v>
      </c>
      <c r="D24" s="111">
        <f>[21]Novembro!$D$7</f>
        <v>19.600000000000001</v>
      </c>
      <c r="E24" s="111">
        <f>[21]Novembro!$D$8</f>
        <v>12.3</v>
      </c>
      <c r="F24" s="111">
        <f>[21]Novembro!$D$9</f>
        <v>12.8</v>
      </c>
      <c r="G24" s="111">
        <f>[21]Novembro!$D$10</f>
        <v>15.1</v>
      </c>
      <c r="H24" s="111">
        <f>[21]Novembro!$D$11</f>
        <v>19.3</v>
      </c>
      <c r="I24" s="111">
        <f>[21]Novembro!$D$12</f>
        <v>21</v>
      </c>
      <c r="J24" s="111">
        <f>[21]Novembro!$D$13</f>
        <v>22.4</v>
      </c>
      <c r="K24" s="111">
        <f>[21]Novembro!$D$14</f>
        <v>21.6</v>
      </c>
      <c r="L24" s="111">
        <f>[21]Novembro!$D$15</f>
        <v>24.2</v>
      </c>
      <c r="M24" s="111">
        <f>[21]Novembro!$D$16</f>
        <v>23.9</v>
      </c>
      <c r="N24" s="111">
        <f>[21]Novembro!$D$17</f>
        <v>26.2</v>
      </c>
      <c r="O24" s="111">
        <f>[21]Novembro!$D$18</f>
        <v>23.5</v>
      </c>
      <c r="P24" s="111">
        <f>[21]Novembro!$D$19</f>
        <v>23.1</v>
      </c>
      <c r="Q24" s="111">
        <f>[21]Novembro!$D$20</f>
        <v>24.3</v>
      </c>
      <c r="R24" s="111">
        <f>[21]Novembro!$D$21</f>
        <v>25.7</v>
      </c>
      <c r="S24" s="111">
        <f>[21]Novembro!$D$22</f>
        <v>25</v>
      </c>
      <c r="T24" s="111">
        <f>[21]Novembro!$D$23</f>
        <v>23.1</v>
      </c>
      <c r="U24" s="111">
        <f>[21]Novembro!$D$24</f>
        <v>22.9</v>
      </c>
      <c r="V24" s="111">
        <f>[21]Novembro!$D$25</f>
        <v>22.7</v>
      </c>
      <c r="W24" s="111">
        <f>[21]Novembro!$D$26</f>
        <v>23.1</v>
      </c>
      <c r="X24" s="111">
        <f>[21]Novembro!$D$27</f>
        <v>22.6</v>
      </c>
      <c r="Y24" s="111">
        <f>[21]Novembro!$D$28</f>
        <v>22.7</v>
      </c>
      <c r="Z24" s="111">
        <f>[21]Novembro!$D$29</f>
        <v>20.7</v>
      </c>
      <c r="AA24" s="111">
        <f>[21]Novembro!$D$30</f>
        <v>20.100000000000001</v>
      </c>
      <c r="AB24" s="111">
        <f>[21]Novembro!$D$31</f>
        <v>21</v>
      </c>
      <c r="AC24" s="111">
        <f>[21]Novembro!$D$32</f>
        <v>20.8</v>
      </c>
      <c r="AD24" s="111">
        <f>[21]Novembro!$D$33</f>
        <v>21.5</v>
      </c>
      <c r="AE24" s="111">
        <f>[21]Novembro!$D$34</f>
        <v>22.4</v>
      </c>
      <c r="AF24" s="116">
        <f t="shared" si="3"/>
        <v>12.3</v>
      </c>
      <c r="AG24" s="115">
        <f t="shared" si="4"/>
        <v>21.57</v>
      </c>
      <c r="AI24" t="s">
        <v>35</v>
      </c>
      <c r="AL24" t="s">
        <v>35</v>
      </c>
    </row>
    <row r="25" spans="1:38" x14ac:dyDescent="0.2">
      <c r="A25" s="48" t="s">
        <v>8</v>
      </c>
      <c r="B25" s="111">
        <f>[22]Novembro!$D$5</f>
        <v>21.8</v>
      </c>
      <c r="C25" s="111">
        <f>[22]Novembro!$D$6</f>
        <v>22.1</v>
      </c>
      <c r="D25" s="111">
        <f>[22]Novembro!$D$7</f>
        <v>18.3</v>
      </c>
      <c r="E25" s="111">
        <f>[22]Novembro!$D$8</f>
        <v>11.9</v>
      </c>
      <c r="F25" s="111">
        <f>[22]Novembro!$D$9</f>
        <v>10.4</v>
      </c>
      <c r="G25" s="111">
        <f>[22]Novembro!$D$10</f>
        <v>14.8</v>
      </c>
      <c r="H25" s="111">
        <f>[22]Novembro!$D$11</f>
        <v>17.8</v>
      </c>
      <c r="I25" s="111">
        <f>[22]Novembro!$D$12</f>
        <v>20.3</v>
      </c>
      <c r="J25" s="111">
        <f>[22]Novembro!$D$13</f>
        <v>22.1</v>
      </c>
      <c r="K25" s="111">
        <f>[22]Novembro!$D$14</f>
        <v>20.2</v>
      </c>
      <c r="L25" s="111">
        <f>[22]Novembro!$D$15</f>
        <v>23.4</v>
      </c>
      <c r="M25" s="111">
        <f>[22]Novembro!$D$16</f>
        <v>25.3</v>
      </c>
      <c r="N25" s="111">
        <f>[22]Novembro!$D$17</f>
        <v>25.9</v>
      </c>
      <c r="O25" s="111">
        <f>[22]Novembro!$D$18</f>
        <v>22.4</v>
      </c>
      <c r="P25" s="111">
        <f>[22]Novembro!$D$19</f>
        <v>21.9</v>
      </c>
      <c r="Q25" s="111">
        <f>[22]Novembro!$D$20</f>
        <v>25.8</v>
      </c>
      <c r="R25" s="111">
        <f>[22]Novembro!$D$21</f>
        <v>27.5</v>
      </c>
      <c r="S25" s="111">
        <f>[22]Novembro!$D$22</f>
        <v>26.3</v>
      </c>
      <c r="T25" s="111">
        <f>[22]Novembro!$D$23</f>
        <v>22.1</v>
      </c>
      <c r="U25" s="111">
        <f>[22]Novembro!$D$24</f>
        <v>22.9</v>
      </c>
      <c r="V25" s="111">
        <f>[22]Novembro!$D$25</f>
        <v>21.8</v>
      </c>
      <c r="W25" s="111">
        <f>[22]Novembro!$D$26</f>
        <v>22.9</v>
      </c>
      <c r="X25" s="111">
        <f>[22]Novembro!$D$27</f>
        <v>20.8</v>
      </c>
      <c r="Y25" s="111">
        <f>[22]Novembro!$D$28</f>
        <v>21.5</v>
      </c>
      <c r="Z25" s="111">
        <f>[22]Novembro!$D$29</f>
        <v>18.7</v>
      </c>
      <c r="AA25" s="111">
        <f>[22]Novembro!$D$30</f>
        <v>18.100000000000001</v>
      </c>
      <c r="AB25" s="111">
        <f>[22]Novembro!$D$31</f>
        <v>21</v>
      </c>
      <c r="AC25" s="111">
        <f>[22]Novembro!$D$32</f>
        <v>20.8</v>
      </c>
      <c r="AD25" s="111">
        <f>[22]Novembro!$D$33</f>
        <v>21.5</v>
      </c>
      <c r="AE25" s="111">
        <f>[22]Novembro!$D$34</f>
        <v>22.6</v>
      </c>
      <c r="AF25" s="116">
        <f t="shared" si="3"/>
        <v>10.4</v>
      </c>
      <c r="AG25" s="115">
        <f t="shared" si="4"/>
        <v>21.096666666666668</v>
      </c>
      <c r="AI25" t="s">
        <v>35</v>
      </c>
      <c r="AK25" t="s">
        <v>35</v>
      </c>
    </row>
    <row r="26" spans="1:38" x14ac:dyDescent="0.2">
      <c r="A26" s="48" t="s">
        <v>9</v>
      </c>
      <c r="B26" s="111">
        <f>[23]Novembro!$D$5</f>
        <v>22.2</v>
      </c>
      <c r="C26" s="111">
        <f>[23]Novembro!$D$6</f>
        <v>22</v>
      </c>
      <c r="D26" s="111">
        <f>[23]Novembro!$D$7</f>
        <v>20.5</v>
      </c>
      <c r="E26" s="111">
        <f>[23]Novembro!$D$8</f>
        <v>12.3</v>
      </c>
      <c r="F26" s="111">
        <f>[23]Novembro!$D$9</f>
        <v>14.7</v>
      </c>
      <c r="G26" s="111">
        <f>[23]Novembro!$D$10</f>
        <v>17.5</v>
      </c>
      <c r="H26" s="111">
        <f>[23]Novembro!$D$11</f>
        <v>19.100000000000001</v>
      </c>
      <c r="I26" s="111">
        <f>[23]Novembro!$D$12</f>
        <v>23.2</v>
      </c>
      <c r="J26" s="111">
        <f>[23]Novembro!$D$13</f>
        <v>23.5</v>
      </c>
      <c r="K26" s="111">
        <f>[23]Novembro!$D$14</f>
        <v>22.2</v>
      </c>
      <c r="L26" s="111">
        <f>[23]Novembro!$D$15</f>
        <v>24.6</v>
      </c>
      <c r="M26" s="111">
        <f>[23]Novembro!$D$16</f>
        <v>24.4</v>
      </c>
      <c r="N26" s="111">
        <f>[23]Novembro!$D$17</f>
        <v>27.5</v>
      </c>
      <c r="O26" s="111">
        <f>[23]Novembro!$D$18</f>
        <v>24.1</v>
      </c>
      <c r="P26" s="111">
        <f>[23]Novembro!$D$19</f>
        <v>22.9</v>
      </c>
      <c r="Q26" s="111">
        <f>[23]Novembro!$D$20</f>
        <v>25.5</v>
      </c>
      <c r="R26" s="111">
        <f>[23]Novembro!$D$21</f>
        <v>26</v>
      </c>
      <c r="S26" s="111">
        <f>[23]Novembro!$D$22</f>
        <v>27.3</v>
      </c>
      <c r="T26" s="111">
        <f>[23]Novembro!$D$23</f>
        <v>23.9</v>
      </c>
      <c r="U26" s="111">
        <f>[23]Novembro!$D$24</f>
        <v>23.1</v>
      </c>
      <c r="V26" s="111">
        <f>[23]Novembro!$D$25</f>
        <v>23.1</v>
      </c>
      <c r="W26" s="111">
        <f>[23]Novembro!$D$26</f>
        <v>23.5</v>
      </c>
      <c r="X26" s="111">
        <f>[23]Novembro!$D$27</f>
        <v>20.7</v>
      </c>
      <c r="Y26" s="111">
        <f>[23]Novembro!$D$28</f>
        <v>21.9</v>
      </c>
      <c r="Z26" s="111">
        <f>[23]Novembro!$D$29</f>
        <v>18.100000000000001</v>
      </c>
      <c r="AA26" s="111">
        <f>[23]Novembro!$D$30</f>
        <v>19.100000000000001</v>
      </c>
      <c r="AB26" s="111">
        <f>[23]Novembro!$D$31</f>
        <v>20.2</v>
      </c>
      <c r="AC26" s="111">
        <f>[23]Novembro!$D$32</f>
        <v>22.2</v>
      </c>
      <c r="AD26" s="111">
        <f>[23]Novembro!$D$33</f>
        <v>21.4</v>
      </c>
      <c r="AE26" s="111">
        <f>[23]Novembro!$D$34</f>
        <v>22.8</v>
      </c>
      <c r="AF26" s="116">
        <f t="shared" si="3"/>
        <v>12.3</v>
      </c>
      <c r="AG26" s="115">
        <f t="shared" si="4"/>
        <v>21.983333333333338</v>
      </c>
      <c r="AK26" t="s">
        <v>35</v>
      </c>
      <c r="AL26" t="s">
        <v>35</v>
      </c>
    </row>
    <row r="27" spans="1:38" x14ac:dyDescent="0.2">
      <c r="A27" s="48" t="s">
        <v>32</v>
      </c>
      <c r="B27" s="111">
        <f>[24]Novembro!$D$5</f>
        <v>22.9</v>
      </c>
      <c r="C27" s="111">
        <f>[24]Novembro!$D$6</f>
        <v>23.3</v>
      </c>
      <c r="D27" s="111">
        <f>[24]Novembro!$D$7</f>
        <v>20</v>
      </c>
      <c r="E27" s="111">
        <f>[24]Novembro!$D$8</f>
        <v>13.7</v>
      </c>
      <c r="F27" s="111">
        <f>[24]Novembro!$D$9</f>
        <v>12.6</v>
      </c>
      <c r="G27" s="111">
        <f>[24]Novembro!$D$10</f>
        <v>16.399999999999999</v>
      </c>
      <c r="H27" s="111">
        <f>[24]Novembro!$D$11</f>
        <v>22.5</v>
      </c>
      <c r="I27" s="111">
        <f>[24]Novembro!$D$12</f>
        <v>20.7</v>
      </c>
      <c r="J27" s="111">
        <f>[24]Novembro!$D$13</f>
        <v>25.8</v>
      </c>
      <c r="K27" s="111">
        <f>[24]Novembro!$D$14</f>
        <v>23</v>
      </c>
      <c r="L27" s="111">
        <f>[24]Novembro!$D$15</f>
        <v>25.5</v>
      </c>
      <c r="M27" s="111">
        <f>[24]Novembro!$D$16</f>
        <v>26.2</v>
      </c>
      <c r="N27" s="111">
        <f>[24]Novembro!$D$17</f>
        <v>28.5</v>
      </c>
      <c r="O27" s="111">
        <f>[24]Novembro!$D$18</f>
        <v>25.8</v>
      </c>
      <c r="P27" s="111">
        <f>[24]Novembro!$D$19</f>
        <v>25.7</v>
      </c>
      <c r="Q27" s="111">
        <f>[24]Novembro!$D$20</f>
        <v>27.9</v>
      </c>
      <c r="R27" s="111">
        <f>[24]Novembro!$D$21</f>
        <v>29.6</v>
      </c>
      <c r="S27" s="111">
        <f>[24]Novembro!$D$22</f>
        <v>28.8</v>
      </c>
      <c r="T27" s="111">
        <f>[24]Novembro!$D$23</f>
        <v>26.6</v>
      </c>
      <c r="U27" s="111">
        <f>[24]Novembro!$D$24</f>
        <v>23.9</v>
      </c>
      <c r="V27" s="111">
        <f>[24]Novembro!$D$25</f>
        <v>23.4</v>
      </c>
      <c r="W27" s="111">
        <f>[24]Novembro!$D$26</f>
        <v>26.2</v>
      </c>
      <c r="X27" s="111">
        <f>[24]Novembro!$D$27</f>
        <v>24.3</v>
      </c>
      <c r="Y27" s="111">
        <f>[24]Novembro!$D$28</f>
        <v>22.4</v>
      </c>
      <c r="Z27" s="111">
        <f>[24]Novembro!$D$29</f>
        <v>24</v>
      </c>
      <c r="AA27" s="111">
        <f>[24]Novembro!$D$30</f>
        <v>20.2</v>
      </c>
      <c r="AB27" s="111">
        <f>[24]Novembro!$D$31</f>
        <v>22</v>
      </c>
      <c r="AC27" s="111">
        <f>[24]Novembro!$D$32</f>
        <v>22.2</v>
      </c>
      <c r="AD27" s="111">
        <f>[24]Novembro!$D$33</f>
        <v>25.4</v>
      </c>
      <c r="AE27" s="111">
        <f>[24]Novembro!$D$34</f>
        <v>24.9</v>
      </c>
      <c r="AF27" s="116">
        <f t="shared" si="3"/>
        <v>12.6</v>
      </c>
      <c r="AG27" s="115">
        <f t="shared" si="4"/>
        <v>23.48</v>
      </c>
      <c r="AL27" t="s">
        <v>35</v>
      </c>
    </row>
    <row r="28" spans="1:38" x14ac:dyDescent="0.2">
      <c r="A28" s="48" t="s">
        <v>10</v>
      </c>
      <c r="B28" s="111">
        <f>[25]Novembro!$D$5</f>
        <v>22.8</v>
      </c>
      <c r="C28" s="111">
        <f>[25]Novembro!$D$6</f>
        <v>22.1</v>
      </c>
      <c r="D28" s="111">
        <f>[25]Novembro!$D$7</f>
        <v>18.5</v>
      </c>
      <c r="E28" s="111">
        <f>[25]Novembro!$D$8</f>
        <v>12</v>
      </c>
      <c r="F28" s="111">
        <f>[25]Novembro!$D$9</f>
        <v>11.6</v>
      </c>
      <c r="G28" s="111">
        <f>[25]Novembro!$D$10</f>
        <v>15.4</v>
      </c>
      <c r="H28" s="111">
        <f>[25]Novembro!$D$11</f>
        <v>19.7</v>
      </c>
      <c r="I28" s="111">
        <f>[25]Novembro!$D$12</f>
        <v>20.9</v>
      </c>
      <c r="J28" s="111">
        <f>[25]Novembro!$D$13</f>
        <v>23.2</v>
      </c>
      <c r="K28" s="111">
        <f>[25]Novembro!$D$14</f>
        <v>20.8</v>
      </c>
      <c r="L28" s="111">
        <f>[25]Novembro!$D$15</f>
        <v>25.6</v>
      </c>
      <c r="M28" s="111">
        <f>[25]Novembro!$D$16</f>
        <v>26.6</v>
      </c>
      <c r="N28" s="111">
        <f>[25]Novembro!$D$17</f>
        <v>24.4</v>
      </c>
      <c r="O28" s="111">
        <f>[25]Novembro!$D$18</f>
        <v>22.8</v>
      </c>
      <c r="P28" s="111">
        <f>[25]Novembro!$D$19</f>
        <v>22.3</v>
      </c>
      <c r="Q28" s="111">
        <f>[25]Novembro!$D$20</f>
        <v>26.5</v>
      </c>
      <c r="R28" s="111">
        <f>[25]Novembro!$D$21</f>
        <v>27.8</v>
      </c>
      <c r="S28" s="111">
        <f>[25]Novembro!$D$22</f>
        <v>27.3</v>
      </c>
      <c r="T28" s="111">
        <f>[25]Novembro!$D$23</f>
        <v>23.6</v>
      </c>
      <c r="U28" s="111">
        <f>[25]Novembro!$D$24</f>
        <v>23.5</v>
      </c>
      <c r="V28" s="111">
        <f>[25]Novembro!$D$25</f>
        <v>23</v>
      </c>
      <c r="W28" s="111">
        <f>[25]Novembro!$D$26</f>
        <v>24.4</v>
      </c>
      <c r="X28" s="111">
        <f>[25]Novembro!$D$27</f>
        <v>22.7</v>
      </c>
      <c r="Y28" s="111">
        <f>[25]Novembro!$D$28</f>
        <v>21.8</v>
      </c>
      <c r="Z28" s="111">
        <f>[25]Novembro!$D$29</f>
        <v>18.600000000000001</v>
      </c>
      <c r="AA28" s="111">
        <f>[25]Novembro!$D$30</f>
        <v>19</v>
      </c>
      <c r="AB28" s="111">
        <f>[25]Novembro!$D$31</f>
        <v>20.9</v>
      </c>
      <c r="AC28" s="111">
        <f>[25]Novembro!$D$32</f>
        <v>21.1</v>
      </c>
      <c r="AD28" s="111">
        <f>[25]Novembro!$D$33</f>
        <v>21.7</v>
      </c>
      <c r="AE28" s="111">
        <f>[25]Novembro!$D$34</f>
        <v>22</v>
      </c>
      <c r="AF28" s="116">
        <f t="shared" si="3"/>
        <v>11.6</v>
      </c>
      <c r="AG28" s="115">
        <f t="shared" si="4"/>
        <v>21.753333333333334</v>
      </c>
      <c r="AK28" t="s">
        <v>35</v>
      </c>
    </row>
    <row r="29" spans="1:38" x14ac:dyDescent="0.2">
      <c r="A29" s="48" t="s">
        <v>151</v>
      </c>
      <c r="B29" s="111">
        <f>[26]Novembro!$D$5</f>
        <v>22.1</v>
      </c>
      <c r="C29" s="111">
        <f>[26]Novembro!$D$6</f>
        <v>21.3</v>
      </c>
      <c r="D29" s="111">
        <f>[26]Novembro!$D$7</f>
        <v>17.100000000000001</v>
      </c>
      <c r="E29" s="111">
        <f>[26]Novembro!$D$8</f>
        <v>11.3</v>
      </c>
      <c r="F29" s="111">
        <f>[26]Novembro!$D$9</f>
        <v>10</v>
      </c>
      <c r="G29" s="111">
        <f>[26]Novembro!$D$10</f>
        <v>14.8</v>
      </c>
      <c r="H29" s="111">
        <f>[26]Novembro!$D$11</f>
        <v>18.3</v>
      </c>
      <c r="I29" s="111">
        <f>[26]Novembro!$D$12</f>
        <v>19.2</v>
      </c>
      <c r="J29" s="111">
        <f>[26]Novembro!$D$13</f>
        <v>20.7</v>
      </c>
      <c r="K29" s="111">
        <f>[26]Novembro!$D$14</f>
        <v>19.899999999999999</v>
      </c>
      <c r="L29" s="111">
        <f>[26]Novembro!$D$15</f>
        <v>22.5</v>
      </c>
      <c r="M29" s="111">
        <f>[26]Novembro!$D$16</f>
        <v>23</v>
      </c>
      <c r="N29" s="111">
        <f>[26]Novembro!$D$17</f>
        <v>23.8</v>
      </c>
      <c r="O29" s="111">
        <f>[26]Novembro!$D$18</f>
        <v>21.5</v>
      </c>
      <c r="P29" s="111">
        <f>[26]Novembro!$D$19</f>
        <v>21.4</v>
      </c>
      <c r="Q29" s="111">
        <f>[26]Novembro!$D$20</f>
        <v>23.3</v>
      </c>
      <c r="R29" s="111">
        <f>[26]Novembro!$D$21</f>
        <v>24.5</v>
      </c>
      <c r="S29" s="111">
        <f>[26]Novembro!$D$22</f>
        <v>23.8</v>
      </c>
      <c r="T29" s="111">
        <f>[26]Novembro!$D$23</f>
        <v>22.9</v>
      </c>
      <c r="U29" s="111">
        <f>[26]Novembro!$D$24</f>
        <v>22</v>
      </c>
      <c r="V29" s="111">
        <f>[26]Novembro!$D$25</f>
        <v>21.2</v>
      </c>
      <c r="W29" s="111">
        <f>[26]Novembro!$D$26</f>
        <v>21.9</v>
      </c>
      <c r="X29" s="111">
        <f>[26]Novembro!$D$27</f>
        <v>22.2</v>
      </c>
      <c r="Y29" s="111">
        <f>[26]Novembro!$D$28</f>
        <v>21.4</v>
      </c>
      <c r="Z29" s="111">
        <f>[26]Novembro!$D$29</f>
        <v>19.8</v>
      </c>
      <c r="AA29" s="111">
        <f>[26]Novembro!$D$30</f>
        <v>19.5</v>
      </c>
      <c r="AB29" s="111">
        <f>[26]Novembro!$D$31</f>
        <v>20.3</v>
      </c>
      <c r="AC29" s="111">
        <f>[26]Novembro!$D$32</f>
        <v>20.399999999999999</v>
      </c>
      <c r="AD29" s="111">
        <f>[26]Novembro!$D$33</f>
        <v>21.1</v>
      </c>
      <c r="AE29" s="111">
        <f>[26]Novembro!$D$34</f>
        <v>19.5</v>
      </c>
      <c r="AF29" s="116">
        <f t="shared" si="3"/>
        <v>10</v>
      </c>
      <c r="AG29" s="115">
        <f t="shared" si="4"/>
        <v>20.356666666666662</v>
      </c>
      <c r="AH29" s="12" t="s">
        <v>35</v>
      </c>
      <c r="AI29" t="s">
        <v>35</v>
      </c>
      <c r="AK29" t="s">
        <v>35</v>
      </c>
      <c r="AL29" t="s">
        <v>35</v>
      </c>
    </row>
    <row r="30" spans="1:38" x14ac:dyDescent="0.2">
      <c r="A30" s="48" t="s">
        <v>11</v>
      </c>
      <c r="B30" s="111">
        <f>[27]Novembro!$D$5</f>
        <v>20.8</v>
      </c>
      <c r="C30" s="111">
        <f>[27]Novembro!$D$6</f>
        <v>20.399999999999999</v>
      </c>
      <c r="D30" s="111">
        <f>[27]Novembro!$D$7</f>
        <v>19.899999999999999</v>
      </c>
      <c r="E30" s="111">
        <f>[27]Novembro!$D$8</f>
        <v>12.2</v>
      </c>
      <c r="F30" s="111">
        <f>[27]Novembro!$D$9</f>
        <v>10</v>
      </c>
      <c r="G30" s="111">
        <f>[27]Novembro!$D$10</f>
        <v>12.9</v>
      </c>
      <c r="H30" s="111">
        <f>[27]Novembro!$D$11</f>
        <v>15.6</v>
      </c>
      <c r="I30" s="111">
        <f>[27]Novembro!$D$12</f>
        <v>18.399999999999999</v>
      </c>
      <c r="J30" s="111">
        <f>[27]Novembro!$D$13</f>
        <v>21.3</v>
      </c>
      <c r="K30" s="111">
        <f>[27]Novembro!$D$14</f>
        <v>21.1</v>
      </c>
      <c r="L30" s="111">
        <f>[27]Novembro!$D$15</f>
        <v>21.6</v>
      </c>
      <c r="M30" s="111">
        <f>[27]Novembro!$D$16</f>
        <v>22.1</v>
      </c>
      <c r="N30" s="111">
        <f>[27]Novembro!$D$17</f>
        <v>24.6</v>
      </c>
      <c r="O30" s="111">
        <f>[27]Novembro!$D$18</f>
        <v>22.8</v>
      </c>
      <c r="P30" s="111">
        <f>[27]Novembro!$D$19</f>
        <v>21.7</v>
      </c>
      <c r="Q30" s="111">
        <f>[27]Novembro!$D$20</f>
        <v>23.2</v>
      </c>
      <c r="R30" s="111">
        <f>[27]Novembro!$D$21</f>
        <v>26</v>
      </c>
      <c r="S30" s="111">
        <f>[27]Novembro!$D$22</f>
        <v>24.2</v>
      </c>
      <c r="T30" s="111">
        <f>[27]Novembro!$D$23</f>
        <v>23.8</v>
      </c>
      <c r="U30" s="111">
        <f>[27]Novembro!$D$24</f>
        <v>20.7</v>
      </c>
      <c r="V30" s="111">
        <f>[27]Novembro!$D$25</f>
        <v>22.6</v>
      </c>
      <c r="W30" s="111">
        <f>[27]Novembro!$D$26</f>
        <v>22.3</v>
      </c>
      <c r="X30" s="111">
        <f>[27]Novembro!$D$27</f>
        <v>22.1</v>
      </c>
      <c r="Y30" s="111">
        <f>[27]Novembro!$D$28</f>
        <v>22.1</v>
      </c>
      <c r="Z30" s="111">
        <f>[27]Novembro!$D$29</f>
        <v>22</v>
      </c>
      <c r="AA30" s="111">
        <f>[27]Novembro!$D$30</f>
        <v>20.399999999999999</v>
      </c>
      <c r="AB30" s="111">
        <f>[27]Novembro!$D$31</f>
        <v>23</v>
      </c>
      <c r="AC30" s="111">
        <f>[27]Novembro!$D$32</f>
        <v>23</v>
      </c>
      <c r="AD30" s="111">
        <f>[27]Novembro!$D$33</f>
        <v>24.6</v>
      </c>
      <c r="AE30" s="111">
        <f>[27]Novembro!$D$34</f>
        <v>23</v>
      </c>
      <c r="AF30" s="116">
        <f t="shared" si="3"/>
        <v>10</v>
      </c>
      <c r="AG30" s="115">
        <f t="shared" si="4"/>
        <v>20.946666666666669</v>
      </c>
    </row>
    <row r="31" spans="1:38" s="5" customFormat="1" x14ac:dyDescent="0.2">
      <c r="A31" s="48" t="s">
        <v>12</v>
      </c>
      <c r="B31" s="111">
        <f>[28]Novembro!$D$5</f>
        <v>21.7</v>
      </c>
      <c r="C31" s="111">
        <f>[28]Novembro!$D$6</f>
        <v>23.6</v>
      </c>
      <c r="D31" s="111">
        <f>[28]Novembro!$D$7</f>
        <v>23.1</v>
      </c>
      <c r="E31" s="111">
        <f>[28]Novembro!$D$8</f>
        <v>15.5</v>
      </c>
      <c r="F31" s="111">
        <f>[28]Novembro!$D$9</f>
        <v>14.8</v>
      </c>
      <c r="G31" s="111">
        <f>[28]Novembro!$D$10</f>
        <v>19.5</v>
      </c>
      <c r="H31" s="111">
        <f>[28]Novembro!$D$11</f>
        <v>24.2</v>
      </c>
      <c r="I31" s="111">
        <f>[28]Novembro!$D$12</f>
        <v>23</v>
      </c>
      <c r="J31" s="111">
        <f>[28]Novembro!$D$13</f>
        <v>24.1</v>
      </c>
      <c r="K31" s="111">
        <f>[28]Novembro!$D$14</f>
        <v>24</v>
      </c>
      <c r="L31" s="111">
        <f>[28]Novembro!$D$15</f>
        <v>23.7</v>
      </c>
      <c r="M31" s="111">
        <f>[28]Novembro!$D$16</f>
        <v>25.3</v>
      </c>
      <c r="N31" s="111">
        <f>[28]Novembro!$D$17</f>
        <v>26.7</v>
      </c>
      <c r="O31" s="111">
        <f>[28]Novembro!$D$18</f>
        <v>23.9</v>
      </c>
      <c r="P31" s="111">
        <f>[28]Novembro!$D$19</f>
        <v>24.5</v>
      </c>
      <c r="Q31" s="111">
        <f>[28]Novembro!$D$20</f>
        <v>25.9</v>
      </c>
      <c r="R31" s="111">
        <f>[28]Novembro!$D$21</f>
        <v>27.9</v>
      </c>
      <c r="S31" s="111">
        <f>[28]Novembro!$D$22</f>
        <v>28.3</v>
      </c>
      <c r="T31" s="111">
        <f>[28]Novembro!$D$23</f>
        <v>27.4</v>
      </c>
      <c r="U31" s="111">
        <f>[28]Novembro!$D$24</f>
        <v>22.7</v>
      </c>
      <c r="V31" s="111">
        <f>[28]Novembro!$D$25</f>
        <v>22.7</v>
      </c>
      <c r="W31" s="111">
        <f>[28]Novembro!$D$26</f>
        <v>24.3</v>
      </c>
      <c r="X31" s="111">
        <f>[28]Novembro!$D$27</f>
        <v>24.6</v>
      </c>
      <c r="Y31" s="111">
        <f>[28]Novembro!$D$28</f>
        <v>22.7</v>
      </c>
      <c r="Z31" s="111">
        <f>[28]Novembro!$D$29</f>
        <v>23.6</v>
      </c>
      <c r="AA31" s="111">
        <f>[28]Novembro!$D$30</f>
        <v>22.6</v>
      </c>
      <c r="AB31" s="111">
        <f>[28]Novembro!$D$31</f>
        <v>23</v>
      </c>
      <c r="AC31" s="111">
        <f>[28]Novembro!$D$32</f>
        <v>23.2</v>
      </c>
      <c r="AD31" s="111">
        <f>[28]Novembro!$D$33</f>
        <v>24.6</v>
      </c>
      <c r="AE31" s="111">
        <f>[28]Novembro!$D$34</f>
        <v>24.8</v>
      </c>
      <c r="AF31" s="116">
        <f t="shared" si="3"/>
        <v>14.8</v>
      </c>
      <c r="AG31" s="115">
        <f t="shared" si="4"/>
        <v>23.529999999999998</v>
      </c>
      <c r="AK31" s="5" t="s">
        <v>35</v>
      </c>
    </row>
    <row r="32" spans="1:38" x14ac:dyDescent="0.2">
      <c r="A32" s="48" t="s">
        <v>13</v>
      </c>
      <c r="B32" s="111">
        <f>[29]Novembro!$D$5</f>
        <v>24.4</v>
      </c>
      <c r="C32" s="111">
        <f>[29]Novembro!$D$6</f>
        <v>23.7</v>
      </c>
      <c r="D32" s="111">
        <f>[29]Novembro!$D$7</f>
        <v>23.8</v>
      </c>
      <c r="E32" s="111">
        <f>[29]Novembro!$D$8</f>
        <v>18.3</v>
      </c>
      <c r="F32" s="111">
        <f>[29]Novembro!$D$9</f>
        <v>10.5</v>
      </c>
      <c r="G32" s="111">
        <f>[29]Novembro!$D$10</f>
        <v>17.3</v>
      </c>
      <c r="H32" s="111">
        <f>[29]Novembro!$D$11</f>
        <v>19.5</v>
      </c>
      <c r="I32" s="111">
        <f>[29]Novembro!$D$12</f>
        <v>27.5</v>
      </c>
      <c r="J32" s="111">
        <f>[29]Novembro!$D$13</f>
        <v>25.4</v>
      </c>
      <c r="K32" s="111">
        <f>[29]Novembro!$D$14</f>
        <v>24.6</v>
      </c>
      <c r="L32" s="111">
        <f>[29]Novembro!$D$15</f>
        <v>24.9</v>
      </c>
      <c r="M32" s="111">
        <f>[29]Novembro!$D$16</f>
        <v>27.2</v>
      </c>
      <c r="N32" s="111">
        <f>[29]Novembro!$D$17</f>
        <v>26.1</v>
      </c>
      <c r="O32" s="111">
        <f>[29]Novembro!$D$18</f>
        <v>26.6</v>
      </c>
      <c r="P32" s="111">
        <f>[29]Novembro!$D$19</f>
        <v>26.2</v>
      </c>
      <c r="Q32" s="111">
        <f>[29]Novembro!$D$20</f>
        <v>24.8</v>
      </c>
      <c r="R32" s="111">
        <f>[29]Novembro!$D$21</f>
        <v>26</v>
      </c>
      <c r="S32" s="111">
        <f>[29]Novembro!$D$22</f>
        <v>28.3</v>
      </c>
      <c r="T32" s="111">
        <f>[29]Novembro!$D$23</f>
        <v>28.7</v>
      </c>
      <c r="U32" s="111">
        <f>[29]Novembro!$D$24</f>
        <v>22.9</v>
      </c>
      <c r="V32" s="111">
        <f>[29]Novembro!$D$25</f>
        <v>22.1</v>
      </c>
      <c r="W32" s="111">
        <f>[29]Novembro!$D$26</f>
        <v>25</v>
      </c>
      <c r="X32" s="111">
        <f>[29]Novembro!$D$27</f>
        <v>26.3</v>
      </c>
      <c r="Y32" s="111">
        <f>[29]Novembro!$D$28</f>
        <v>24.2</v>
      </c>
      <c r="Z32" s="111">
        <f>[29]Novembro!$D$29</f>
        <v>23.7</v>
      </c>
      <c r="AA32" s="111">
        <f>[29]Novembro!$D$30</f>
        <v>22.4</v>
      </c>
      <c r="AB32" s="111">
        <f>[29]Novembro!$D$31</f>
        <v>23.1</v>
      </c>
      <c r="AC32" s="111">
        <f>[29]Novembro!$D$32</f>
        <v>24.3</v>
      </c>
      <c r="AD32" s="111">
        <f>[29]Novembro!$D$33</f>
        <v>24.7</v>
      </c>
      <c r="AE32" s="111">
        <f>[29]Novembro!$D$34</f>
        <v>25.3</v>
      </c>
      <c r="AF32" s="116">
        <f t="shared" si="3"/>
        <v>10.5</v>
      </c>
      <c r="AG32" s="115">
        <f t="shared" si="4"/>
        <v>23.926666666666669</v>
      </c>
      <c r="AI32" t="s">
        <v>35</v>
      </c>
      <c r="AJ32" t="s">
        <v>35</v>
      </c>
    </row>
    <row r="33" spans="1:38" x14ac:dyDescent="0.2">
      <c r="A33" s="48" t="s">
        <v>152</v>
      </c>
      <c r="B33" s="111">
        <f>[30]Novembro!$D$5</f>
        <v>21.1</v>
      </c>
      <c r="C33" s="111">
        <f>[30]Novembro!$D$6</f>
        <v>21.4</v>
      </c>
      <c r="D33" s="111">
        <f>[30]Novembro!$D$7</f>
        <v>21.5</v>
      </c>
      <c r="E33" s="111">
        <f>[30]Novembro!$D$8</f>
        <v>12.9</v>
      </c>
      <c r="F33" s="111">
        <f>[30]Novembro!$D$9</f>
        <v>9.8000000000000007</v>
      </c>
      <c r="G33" s="111">
        <f>[30]Novembro!$D$10</f>
        <v>12.9</v>
      </c>
      <c r="H33" s="111">
        <f>[30]Novembro!$D$11</f>
        <v>14.3</v>
      </c>
      <c r="I33" s="111">
        <f>[30]Novembro!$D$12</f>
        <v>23.3</v>
      </c>
      <c r="J33" s="111">
        <f>[30]Novembro!$D$13</f>
        <v>21.5</v>
      </c>
      <c r="K33" s="111">
        <f>[30]Novembro!$D$14</f>
        <v>21</v>
      </c>
      <c r="L33" s="111">
        <f>[30]Novembro!$D$15</f>
        <v>24.9</v>
      </c>
      <c r="M33" s="111">
        <f>[30]Novembro!$D$16</f>
        <v>24.4</v>
      </c>
      <c r="N33" s="111">
        <f>[30]Novembro!$D$17</f>
        <v>27.6</v>
      </c>
      <c r="O33" s="111">
        <f>[30]Novembro!$D$18</f>
        <v>22.1</v>
      </c>
      <c r="P33" s="111" t="s">
        <v>197</v>
      </c>
      <c r="Q33" s="111">
        <f>[30]Novembro!$D$20</f>
        <v>24.9</v>
      </c>
      <c r="R33" s="111">
        <f>[30]Novembro!$D$21</f>
        <v>26.9</v>
      </c>
      <c r="S33" s="111">
        <f>[30]Novembro!$D$22</f>
        <v>26.7</v>
      </c>
      <c r="T33" s="111">
        <f>[30]Novembro!$D$23</f>
        <v>24.3</v>
      </c>
      <c r="U33" s="111">
        <f>[30]Novembro!$D$24</f>
        <v>22.4</v>
      </c>
      <c r="V33" s="111">
        <f>[30]Novembro!$D$25</f>
        <v>23.2</v>
      </c>
      <c r="W33" s="111">
        <f>[30]Novembro!$D$26</f>
        <v>23.1</v>
      </c>
      <c r="X33" s="111">
        <f>[30]Novembro!$D$27</f>
        <v>21.2</v>
      </c>
      <c r="Y33" s="111">
        <f>[30]Novembro!$D$28</f>
        <v>21.9</v>
      </c>
      <c r="Z33" s="111">
        <f>[30]Novembro!$D$29</f>
        <v>22.3</v>
      </c>
      <c r="AA33" s="111">
        <f>[30]Novembro!$D$30</f>
        <v>19.8</v>
      </c>
      <c r="AB33" s="111">
        <f>[30]Novembro!$D$31</f>
        <v>20.100000000000001</v>
      </c>
      <c r="AC33" s="111">
        <f>[30]Novembro!$D$32</f>
        <v>20.8</v>
      </c>
      <c r="AD33" s="111">
        <f>[30]Novembro!$D$33</f>
        <v>22.5</v>
      </c>
      <c r="AE33" s="111">
        <f>[30]Novembro!$D$34</f>
        <v>20.399999999999999</v>
      </c>
      <c r="AF33" s="116">
        <f t="shared" si="3"/>
        <v>9.8000000000000007</v>
      </c>
      <c r="AG33" s="115">
        <f t="shared" si="4"/>
        <v>21.351724137931029</v>
      </c>
      <c r="AJ33" t="s">
        <v>35</v>
      </c>
    </row>
    <row r="34" spans="1:38" x14ac:dyDescent="0.2">
      <c r="A34" s="48" t="s">
        <v>123</v>
      </c>
      <c r="B34" s="111">
        <f>[31]Novembro!$D$5</f>
        <v>21.1</v>
      </c>
      <c r="C34" s="111">
        <f>[31]Novembro!$D$6</f>
        <v>22.3</v>
      </c>
      <c r="D34" s="111">
        <f>[31]Novembro!$D$7</f>
        <v>20.5</v>
      </c>
      <c r="E34" s="111">
        <f>[31]Novembro!$D$8</f>
        <v>11.3</v>
      </c>
      <c r="F34" s="111">
        <f>[31]Novembro!$D$9</f>
        <v>10.8</v>
      </c>
      <c r="G34" s="111">
        <f>[31]Novembro!$D$10</f>
        <v>15.8</v>
      </c>
      <c r="H34" s="111">
        <f>[31]Novembro!$D$11</f>
        <v>18.2</v>
      </c>
      <c r="I34" s="111">
        <f>[31]Novembro!$D$12</f>
        <v>24.2</v>
      </c>
      <c r="J34" s="111">
        <f>[31]Novembro!$D$13</f>
        <v>20.9</v>
      </c>
      <c r="K34" s="111">
        <f>[31]Novembro!$D$14</f>
        <v>21.8</v>
      </c>
      <c r="L34" s="111">
        <f>[31]Novembro!$D$15</f>
        <v>22</v>
      </c>
      <c r="M34" s="111" t="str">
        <f>[31]Novembro!$D$16</f>
        <v>*</v>
      </c>
      <c r="N34" s="111" t="str">
        <f>[31]Novembro!$D$17</f>
        <v>*</v>
      </c>
      <c r="O34" s="111" t="str">
        <f>[31]Novembro!$D$18</f>
        <v>*</v>
      </c>
      <c r="P34" s="111" t="str">
        <f>[31]Novembro!$D$19</f>
        <v>*</v>
      </c>
      <c r="Q34" s="111" t="str">
        <f>[31]Novembro!$D$20</f>
        <v>*</v>
      </c>
      <c r="R34" s="111" t="str">
        <f>[31]Novembro!$D$21</f>
        <v>*</v>
      </c>
      <c r="S34" s="111" t="str">
        <f>[31]Novembro!$D$22</f>
        <v>*</v>
      </c>
      <c r="T34" s="111" t="str">
        <f>[31]Novembro!$D$23</f>
        <v>*</v>
      </c>
      <c r="U34" s="111" t="str">
        <f>[31]Novembro!$D$24</f>
        <v>*</v>
      </c>
      <c r="V34" s="111" t="str">
        <f>[31]Novembro!$D$25</f>
        <v>*</v>
      </c>
      <c r="W34" s="111" t="str">
        <f>[31]Novembro!$D$26</f>
        <v>*</v>
      </c>
      <c r="X34" s="111" t="str">
        <f>[31]Novembro!$D$27</f>
        <v>*</v>
      </c>
      <c r="Y34" s="111" t="str">
        <f>[31]Novembro!$D$28</f>
        <v>*</v>
      </c>
      <c r="Z34" s="111" t="str">
        <f>[31]Novembro!$D$29</f>
        <v>*</v>
      </c>
      <c r="AA34" s="111" t="str">
        <f>[31]Novembro!$D$30</f>
        <v>*</v>
      </c>
      <c r="AB34" s="111" t="str">
        <f>[31]Novembro!$D$31</f>
        <v>*</v>
      </c>
      <c r="AC34" s="111" t="str">
        <f>[31]Novembro!$D$32</f>
        <v>*</v>
      </c>
      <c r="AD34" s="111">
        <f>[31]Novembro!$D$33</f>
        <v>22.1</v>
      </c>
      <c r="AE34" s="111">
        <f>[31]Novembro!$D$34</f>
        <v>22.6</v>
      </c>
      <c r="AF34" s="116">
        <f t="shared" si="3"/>
        <v>10.8</v>
      </c>
      <c r="AG34" s="115">
        <f t="shared" si="4"/>
        <v>19.507692307692306</v>
      </c>
      <c r="AI34" t="s">
        <v>35</v>
      </c>
    </row>
    <row r="35" spans="1:38" x14ac:dyDescent="0.2">
      <c r="A35" s="48" t="s">
        <v>14</v>
      </c>
      <c r="B35" s="111">
        <f>[32]Novembro!$D$5</f>
        <v>20.7</v>
      </c>
      <c r="C35" s="111">
        <f>[32]Novembro!$D$6</f>
        <v>20.5</v>
      </c>
      <c r="D35" s="111">
        <f>[32]Novembro!$D$7</f>
        <v>21.5</v>
      </c>
      <c r="E35" s="111">
        <f>[32]Novembro!$D$8</f>
        <v>19.399999999999999</v>
      </c>
      <c r="F35" s="111">
        <f>[32]Novembro!$D$9</f>
        <v>13.1</v>
      </c>
      <c r="G35" s="111">
        <f>[32]Novembro!$D$10</f>
        <v>15</v>
      </c>
      <c r="H35" s="111">
        <f>[32]Novembro!$D$11</f>
        <v>16.399999999999999</v>
      </c>
      <c r="I35" s="111">
        <f>[32]Novembro!$D$12</f>
        <v>21.9</v>
      </c>
      <c r="J35" s="111">
        <f>[32]Novembro!$D$13</f>
        <v>21.9</v>
      </c>
      <c r="K35" s="111">
        <f>[32]Novembro!$D$14</f>
        <v>22.5</v>
      </c>
      <c r="L35" s="111">
        <f>[32]Novembro!$D$15</f>
        <v>19.100000000000001</v>
      </c>
      <c r="M35" s="111">
        <f>[32]Novembro!$D$16</f>
        <v>20.6</v>
      </c>
      <c r="N35" s="111">
        <f>[32]Novembro!$D$17</f>
        <v>23.3</v>
      </c>
      <c r="O35" s="111">
        <f>[32]Novembro!$D$18</f>
        <v>23.7</v>
      </c>
      <c r="P35" s="111">
        <f>[32]Novembro!$D$19</f>
        <v>23.8</v>
      </c>
      <c r="Q35" s="111">
        <f>[32]Novembro!$D$20</f>
        <v>24.2</v>
      </c>
      <c r="R35" s="111">
        <f>[32]Novembro!$D$21</f>
        <v>25.7</v>
      </c>
      <c r="S35" s="111">
        <f>[32]Novembro!$D$22</f>
        <v>25.7</v>
      </c>
      <c r="T35" s="111">
        <f>[32]Novembro!$D$23</f>
        <v>22.8</v>
      </c>
      <c r="U35" s="111">
        <f>[32]Novembro!$D$24</f>
        <v>22.3</v>
      </c>
      <c r="V35" s="111">
        <f>[32]Novembro!$D$25</f>
        <v>23.9</v>
      </c>
      <c r="W35" s="111">
        <f>[32]Novembro!$D$26</f>
        <v>23.5</v>
      </c>
      <c r="X35" s="111">
        <f>[32]Novembro!$D$27</f>
        <v>23.3</v>
      </c>
      <c r="Y35" s="111">
        <f>[32]Novembro!$D$28</f>
        <v>22.3</v>
      </c>
      <c r="Z35" s="111">
        <f>[32]Novembro!$D$29</f>
        <v>21.5</v>
      </c>
      <c r="AA35" s="111">
        <f>[32]Novembro!$D$30</f>
        <v>21.9</v>
      </c>
      <c r="AB35" s="111">
        <f>[32]Novembro!$D$31</f>
        <v>22.5</v>
      </c>
      <c r="AC35" s="111">
        <f>[32]Novembro!$D$32</f>
        <v>23.7</v>
      </c>
      <c r="AD35" s="111">
        <f>[32]Novembro!$D$33</f>
        <v>22.7</v>
      </c>
      <c r="AE35" s="111">
        <f>[32]Novembro!$D$34</f>
        <v>22.3</v>
      </c>
      <c r="AF35" s="116">
        <f t="shared" si="3"/>
        <v>13.1</v>
      </c>
      <c r="AG35" s="115">
        <f t="shared" si="4"/>
        <v>21.723333333333336</v>
      </c>
    </row>
    <row r="36" spans="1:38" x14ac:dyDescent="0.2">
      <c r="A36" s="48" t="s">
        <v>153</v>
      </c>
      <c r="B36" s="111">
        <f>[33]Novembro!$D$5</f>
        <v>22.4</v>
      </c>
      <c r="C36" s="111">
        <f>[33]Novembro!$D$6</f>
        <v>21.4</v>
      </c>
      <c r="D36" s="111">
        <f>[33]Novembro!$D$7</f>
        <v>23.7</v>
      </c>
      <c r="E36" s="111">
        <f>[33]Novembro!$D$8</f>
        <v>22.5</v>
      </c>
      <c r="F36" s="111">
        <f>[33]Novembro!$D$9</f>
        <v>15.9</v>
      </c>
      <c r="G36" s="111">
        <f>[33]Novembro!$D$10</f>
        <v>17.899999999999999</v>
      </c>
      <c r="H36" s="111">
        <f>[33]Novembro!$D$11</f>
        <v>20.3</v>
      </c>
      <c r="I36" s="111">
        <f>[33]Novembro!$D$12</f>
        <v>23.4</v>
      </c>
      <c r="J36" s="111">
        <f>[33]Novembro!$D$13</f>
        <v>21</v>
      </c>
      <c r="K36" s="111">
        <f>[33]Novembro!$D$14</f>
        <v>24.6</v>
      </c>
      <c r="L36" s="111">
        <f>[33]Novembro!$D$15</f>
        <v>22.9</v>
      </c>
      <c r="M36" s="111">
        <f>[33]Novembro!$D$16</f>
        <v>22.8</v>
      </c>
      <c r="N36" s="111">
        <f>[33]Novembro!$D$17</f>
        <v>23.7</v>
      </c>
      <c r="O36" s="111">
        <f>[33]Novembro!$D$18</f>
        <v>24.2</v>
      </c>
      <c r="P36" s="111">
        <f>[33]Novembro!$D$19</f>
        <v>22.6</v>
      </c>
      <c r="Q36" s="111">
        <f>[33]Novembro!$D$20</f>
        <v>23.7</v>
      </c>
      <c r="R36" s="111">
        <f>[33]Novembro!$D$21</f>
        <v>24.4</v>
      </c>
      <c r="S36" s="111">
        <f>[33]Novembro!$D$22</f>
        <v>26.8</v>
      </c>
      <c r="T36" s="111">
        <f>[33]Novembro!$D$23</f>
        <v>26.1</v>
      </c>
      <c r="U36" s="111">
        <f>[33]Novembro!$D$24</f>
        <v>22.4</v>
      </c>
      <c r="V36" s="111">
        <f>[33]Novembro!$D$25</f>
        <v>23.4</v>
      </c>
      <c r="W36" s="111">
        <f>[33]Novembro!$D$26</f>
        <v>23.8</v>
      </c>
      <c r="X36" s="111">
        <f>[33]Novembro!$D$27</f>
        <v>24.6</v>
      </c>
      <c r="Y36" s="111">
        <f>[33]Novembro!$D$28</f>
        <v>22.8</v>
      </c>
      <c r="Z36" s="111">
        <f>[33]Novembro!$D$29</f>
        <v>20.9</v>
      </c>
      <c r="AA36" s="111">
        <f>[33]Novembro!$D$30</f>
        <v>21.6</v>
      </c>
      <c r="AB36" s="111">
        <f>[33]Novembro!$D$31</f>
        <v>22.4</v>
      </c>
      <c r="AC36" s="111">
        <f>[33]Novembro!$D$32</f>
        <v>22.9</v>
      </c>
      <c r="AD36" s="111">
        <f>[33]Novembro!$D$33</f>
        <v>24.2</v>
      </c>
      <c r="AE36" s="111">
        <f>[33]Novembro!$D$34</f>
        <v>23.7</v>
      </c>
      <c r="AF36" s="116">
        <f t="shared" si="3"/>
        <v>15.9</v>
      </c>
      <c r="AG36" s="115">
        <f t="shared" si="4"/>
        <v>22.766666666666666</v>
      </c>
      <c r="AI36" t="s">
        <v>35</v>
      </c>
      <c r="AK36" t="s">
        <v>35</v>
      </c>
    </row>
    <row r="37" spans="1:38" x14ac:dyDescent="0.2">
      <c r="A37" s="48" t="s">
        <v>15</v>
      </c>
      <c r="B37" s="111">
        <f>[34]Novembro!$D$5</f>
        <v>21.5</v>
      </c>
      <c r="C37" s="111">
        <f>[34]Novembro!$D$6</f>
        <v>20.6</v>
      </c>
      <c r="D37" s="111">
        <f>[34]Novembro!$D$7</f>
        <v>16.5</v>
      </c>
      <c r="E37" s="111">
        <f>[34]Novembro!$D$8</f>
        <v>10.7</v>
      </c>
      <c r="F37" s="111">
        <f>[34]Novembro!$D$9</f>
        <v>10.3</v>
      </c>
      <c r="G37" s="111">
        <f>[34]Novembro!$D$10</f>
        <v>16.8</v>
      </c>
      <c r="H37" s="111">
        <f>[34]Novembro!$D$11</f>
        <v>17.399999999999999</v>
      </c>
      <c r="I37" s="111">
        <f>[34]Novembro!$D$12</f>
        <v>20.9</v>
      </c>
      <c r="J37" s="111">
        <f>[34]Novembro!$D$13</f>
        <v>21.4</v>
      </c>
      <c r="K37" s="111">
        <f>[34]Novembro!$D$14</f>
        <v>20.8</v>
      </c>
      <c r="L37" s="111">
        <f>[34]Novembro!$D$15</f>
        <v>22.4</v>
      </c>
      <c r="M37" s="111">
        <f>[34]Novembro!$D$16</f>
        <v>25.8</v>
      </c>
      <c r="N37" s="111">
        <f>[34]Novembro!$D$17</f>
        <v>25.2</v>
      </c>
      <c r="O37" s="111">
        <f>[34]Novembro!$D$18</f>
        <v>21.3</v>
      </c>
      <c r="P37" s="111">
        <f>[34]Novembro!$D$19</f>
        <v>20.5</v>
      </c>
      <c r="Q37" s="111">
        <f>[34]Novembro!$D$20</f>
        <v>28.2</v>
      </c>
      <c r="R37" s="111">
        <f>[34]Novembro!$D$21</f>
        <v>28.5</v>
      </c>
      <c r="S37" s="111">
        <f>[34]Novembro!$D$22</f>
        <v>27.6</v>
      </c>
      <c r="T37" s="111">
        <f>[34]Novembro!$D$23</f>
        <v>23.2</v>
      </c>
      <c r="U37" s="111">
        <f>[34]Novembro!$D$24</f>
        <v>21.4</v>
      </c>
      <c r="V37" s="111">
        <f>[34]Novembro!$D$25</f>
        <v>20.7</v>
      </c>
      <c r="W37" s="111">
        <f>[34]Novembro!$D$26</f>
        <v>23.7</v>
      </c>
      <c r="X37" s="111">
        <f>[34]Novembro!$D$27</f>
        <v>21.4</v>
      </c>
      <c r="Y37" s="111">
        <f>[34]Novembro!$D$28</f>
        <v>20.6</v>
      </c>
      <c r="Z37" s="111">
        <f>[34]Novembro!$D$29</f>
        <v>20</v>
      </c>
      <c r="AA37" s="111">
        <f>[34]Novembro!$D$30</f>
        <v>18.7</v>
      </c>
      <c r="AB37" s="111">
        <f>[34]Novembro!$D$31</f>
        <v>19.600000000000001</v>
      </c>
      <c r="AC37" s="111">
        <f>[34]Novembro!$D$32</f>
        <v>20.399999999999999</v>
      </c>
      <c r="AD37" s="111">
        <f>[34]Novembro!$D$33</f>
        <v>20.6</v>
      </c>
      <c r="AE37" s="111">
        <f>[34]Novembro!$D$34</f>
        <v>20.8</v>
      </c>
      <c r="AF37" s="116">
        <f t="shared" si="3"/>
        <v>10.3</v>
      </c>
      <c r="AG37" s="115">
        <f t="shared" si="4"/>
        <v>20.916666666666668</v>
      </c>
      <c r="AH37" s="12" t="s">
        <v>35</v>
      </c>
      <c r="AI37" t="s">
        <v>35</v>
      </c>
      <c r="AK37" t="s">
        <v>35</v>
      </c>
    </row>
    <row r="38" spans="1:38" x14ac:dyDescent="0.2">
      <c r="A38" s="48" t="s">
        <v>16</v>
      </c>
      <c r="B38" s="111">
        <f>[35]Novembro!$D$5</f>
        <v>23</v>
      </c>
      <c r="C38" s="111">
        <f>[35]Novembro!$D$6</f>
        <v>26.6</v>
      </c>
      <c r="D38" s="111">
        <f>[35]Novembro!$D$7</f>
        <v>19.8</v>
      </c>
      <c r="E38" s="111">
        <f>[35]Novembro!$D$8</f>
        <v>13.1</v>
      </c>
      <c r="F38" s="111">
        <f>[35]Novembro!$D$9</f>
        <v>13.6</v>
      </c>
      <c r="G38" s="111">
        <f>[35]Novembro!$D$10</f>
        <v>18.5</v>
      </c>
      <c r="H38" s="111">
        <f>[35]Novembro!$D$11</f>
        <v>22.2</v>
      </c>
      <c r="I38" s="111">
        <f>[35]Novembro!$D$12</f>
        <v>28.2</v>
      </c>
      <c r="J38" s="111">
        <f>[35]Novembro!$D$13</f>
        <v>29.1</v>
      </c>
      <c r="K38" s="111">
        <f>[35]Novembro!$D$14</f>
        <v>27.8</v>
      </c>
      <c r="L38" s="111">
        <f>[35]Novembro!$D$15</f>
        <v>30.6</v>
      </c>
      <c r="M38" s="111">
        <f>[35]Novembro!$D$16</f>
        <v>31.9</v>
      </c>
      <c r="N38" s="111">
        <f>[35]Novembro!$D$17</f>
        <v>29.2</v>
      </c>
      <c r="O38" s="111">
        <f>[35]Novembro!$D$18</f>
        <v>26</v>
      </c>
      <c r="P38" s="111">
        <f>[35]Novembro!$D$19</f>
        <v>27.5</v>
      </c>
      <c r="Q38" s="111">
        <f>[35]Novembro!$D$20</f>
        <v>31.7</v>
      </c>
      <c r="R38" s="111">
        <f>[35]Novembro!$D$21</f>
        <v>32.4</v>
      </c>
      <c r="S38" s="111">
        <f>[35]Novembro!$D$22</f>
        <v>25.8</v>
      </c>
      <c r="T38" s="111">
        <f>[35]Novembro!$D$23</f>
        <v>24.6</v>
      </c>
      <c r="U38" s="111">
        <f>[35]Novembro!$D$24</f>
        <v>23.7</v>
      </c>
      <c r="V38" s="111">
        <f>[35]Novembro!$D$25</f>
        <v>24.4</v>
      </c>
      <c r="W38" s="111">
        <f>[35]Novembro!$D$26</f>
        <v>29.1</v>
      </c>
      <c r="X38" s="111">
        <f>[35]Novembro!$D$27</f>
        <v>26.3</v>
      </c>
      <c r="Y38" s="111">
        <f>[35]Novembro!$D$28</f>
        <v>22</v>
      </c>
      <c r="Z38" s="111">
        <f>[35]Novembro!$D$29</f>
        <v>23.7</v>
      </c>
      <c r="AA38" s="111">
        <f>[35]Novembro!$D$30</f>
        <v>23.3</v>
      </c>
      <c r="AB38" s="111">
        <f>[35]Novembro!$D$31</f>
        <v>23.3</v>
      </c>
      <c r="AC38" s="111">
        <f>[35]Novembro!$D$32</f>
        <v>24.4</v>
      </c>
      <c r="AD38" s="111">
        <f>[35]Novembro!$D$33</f>
        <v>28.1</v>
      </c>
      <c r="AE38" s="111">
        <f>[35]Novembro!$D$34</f>
        <v>27.7</v>
      </c>
      <c r="AF38" s="116">
        <f t="shared" si="3"/>
        <v>13.1</v>
      </c>
      <c r="AG38" s="115">
        <f t="shared" si="4"/>
        <v>25.25333333333333</v>
      </c>
      <c r="AI38" t="s">
        <v>35</v>
      </c>
      <c r="AJ38" t="s">
        <v>35</v>
      </c>
    </row>
    <row r="39" spans="1:38" x14ac:dyDescent="0.2">
      <c r="A39" s="48" t="s">
        <v>154</v>
      </c>
      <c r="B39" s="111">
        <f>[36]Novembro!$D$5</f>
        <v>21.5</v>
      </c>
      <c r="C39" s="111">
        <f>[36]Novembro!$D$6</f>
        <v>20.9</v>
      </c>
      <c r="D39" s="111">
        <f>[36]Novembro!$D$7</f>
        <v>23.5</v>
      </c>
      <c r="E39" s="111">
        <f>[36]Novembro!$D$8</f>
        <v>14.8</v>
      </c>
      <c r="F39" s="111">
        <f>[36]Novembro!$D$9</f>
        <v>11.9</v>
      </c>
      <c r="G39" s="111">
        <f>[36]Novembro!$D$10</f>
        <v>14</v>
      </c>
      <c r="H39" s="111">
        <f>[36]Novembro!$D$11</f>
        <v>17</v>
      </c>
      <c r="I39" s="111">
        <f>[36]Novembro!$D$12</f>
        <v>21.3</v>
      </c>
      <c r="J39" s="111">
        <f>[36]Novembro!$D$13</f>
        <v>22.5</v>
      </c>
      <c r="K39" s="111">
        <f>[36]Novembro!$D$14</f>
        <v>22.1</v>
      </c>
      <c r="L39" s="111">
        <f>[36]Novembro!$D$15</f>
        <v>22.3</v>
      </c>
      <c r="M39" s="111">
        <f>[36]Novembro!$D$16</f>
        <v>23.1</v>
      </c>
      <c r="N39" s="111">
        <f>[36]Novembro!$D$17</f>
        <v>25.8</v>
      </c>
      <c r="O39" s="111">
        <f>[36]Novembro!$D$18</f>
        <v>22.3</v>
      </c>
      <c r="P39" s="111">
        <f>[36]Novembro!$D$19</f>
        <v>23.5</v>
      </c>
      <c r="Q39" s="111">
        <f>[36]Novembro!$D$20</f>
        <v>25.2</v>
      </c>
      <c r="R39" s="111">
        <f>[36]Novembro!$D$21</f>
        <v>26.6</v>
      </c>
      <c r="S39" s="111">
        <f>[36]Novembro!$D$22</f>
        <v>27.8</v>
      </c>
      <c r="T39" s="111">
        <f>[36]Novembro!$D$23</f>
        <v>22.2</v>
      </c>
      <c r="U39" s="111">
        <f>[36]Novembro!$D$24</f>
        <v>21.8</v>
      </c>
      <c r="V39" s="111">
        <f>[36]Novembro!$D$25</f>
        <v>23.9</v>
      </c>
      <c r="W39" s="111">
        <f>[36]Novembro!$D$26</f>
        <v>22.4</v>
      </c>
      <c r="X39" s="111">
        <f>[36]Novembro!$D$27</f>
        <v>21.4</v>
      </c>
      <c r="Y39" s="111">
        <f>[36]Novembro!$D$28</f>
        <v>21.6</v>
      </c>
      <c r="Z39" s="111">
        <f>[36]Novembro!$D$29</f>
        <v>21.5</v>
      </c>
      <c r="AA39" s="111">
        <f>[36]Novembro!$D$30</f>
        <v>20.6</v>
      </c>
      <c r="AB39" s="111">
        <f>[36]Novembro!$D$31</f>
        <v>20.5</v>
      </c>
      <c r="AC39" s="111">
        <f>[36]Novembro!$D$32</f>
        <v>22.4</v>
      </c>
      <c r="AD39" s="111">
        <f>[36]Novembro!$D$33</f>
        <v>23.1</v>
      </c>
      <c r="AE39" s="111">
        <f>[36]Novembro!$D$34</f>
        <v>22.5</v>
      </c>
      <c r="AF39" s="116">
        <f t="shared" si="3"/>
        <v>11.9</v>
      </c>
      <c r="AG39" s="115">
        <f t="shared" si="4"/>
        <v>21.666666666666668</v>
      </c>
      <c r="AK39" t="s">
        <v>35</v>
      </c>
    </row>
    <row r="40" spans="1:38" x14ac:dyDescent="0.2">
      <c r="A40" s="48" t="s">
        <v>17</v>
      </c>
      <c r="B40" s="111">
        <f>[37]Novembro!$D$5</f>
        <v>21.9</v>
      </c>
      <c r="C40" s="111">
        <f>[37]Novembro!$D$6</f>
        <v>21.6</v>
      </c>
      <c r="D40" s="111">
        <f>[37]Novembro!$D$7</f>
        <v>20.7</v>
      </c>
      <c r="E40" s="111">
        <f>[37]Novembro!$D$8</f>
        <v>12.9</v>
      </c>
      <c r="F40" s="111">
        <f>[37]Novembro!$D$9</f>
        <v>9.5</v>
      </c>
      <c r="G40" s="111">
        <f>[37]Novembro!$D$10</f>
        <v>12.1</v>
      </c>
      <c r="H40" s="111">
        <f>[37]Novembro!$D$11</f>
        <v>14.4</v>
      </c>
      <c r="I40" s="111">
        <f>[37]Novembro!$D$12</f>
        <v>19.5</v>
      </c>
      <c r="J40" s="111">
        <f>[37]Novembro!$D$13</f>
        <v>21.3</v>
      </c>
      <c r="K40" s="111">
        <f>[37]Novembro!$D$14</f>
        <v>22</v>
      </c>
      <c r="L40" s="111">
        <f>[37]Novembro!$D$15</f>
        <v>22.4</v>
      </c>
      <c r="M40" s="111">
        <f>[37]Novembro!$D$16</f>
        <v>22.9</v>
      </c>
      <c r="N40" s="111">
        <f>[37]Novembro!$D$17</f>
        <v>25.2</v>
      </c>
      <c r="O40" s="111">
        <f>[37]Novembro!$D$18</f>
        <v>22.5</v>
      </c>
      <c r="P40" s="111">
        <f>[37]Novembro!$D$19</f>
        <v>22.6</v>
      </c>
      <c r="Q40" s="111">
        <f>[37]Novembro!$D$20</f>
        <v>23.9</v>
      </c>
      <c r="R40" s="111">
        <f>[37]Novembro!$D$21</f>
        <v>26.8</v>
      </c>
      <c r="S40" s="111">
        <f>[37]Novembro!$D$22</f>
        <v>25.7</v>
      </c>
      <c r="T40" s="111">
        <f>[37]Novembro!$D$23</f>
        <v>24.8</v>
      </c>
      <c r="U40" s="111">
        <f>[37]Novembro!$D$24</f>
        <v>22.6</v>
      </c>
      <c r="V40" s="111">
        <f>[37]Novembro!$D$25</f>
        <v>22.6</v>
      </c>
      <c r="W40" s="111">
        <f>[37]Novembro!$D$26</f>
        <v>22.8</v>
      </c>
      <c r="X40" s="111">
        <f>[37]Novembro!$D$27</f>
        <v>22.3</v>
      </c>
      <c r="Y40" s="111">
        <f>[37]Novembro!$D$28</f>
        <v>22.5</v>
      </c>
      <c r="Z40" s="111">
        <f>[37]Novembro!$D$29</f>
        <v>21.3</v>
      </c>
      <c r="AA40" s="111">
        <f>[37]Novembro!$D$30</f>
        <v>20.399999999999999</v>
      </c>
      <c r="AB40" s="111">
        <f>[37]Novembro!$D$31</f>
        <v>20.8</v>
      </c>
      <c r="AC40" s="111">
        <f>[37]Novembro!$D$32</f>
        <v>20.9</v>
      </c>
      <c r="AD40" s="111">
        <f>[37]Novembro!$D$33</f>
        <v>21.5</v>
      </c>
      <c r="AE40" s="111">
        <f>[37]Novembro!$D$34</f>
        <v>21.6</v>
      </c>
      <c r="AF40" s="116">
        <f t="shared" si="3"/>
        <v>9.5</v>
      </c>
      <c r="AG40" s="115">
        <f t="shared" si="4"/>
        <v>21.066666666666666</v>
      </c>
      <c r="AI40" t="s">
        <v>35</v>
      </c>
      <c r="AJ40" t="s">
        <v>35</v>
      </c>
      <c r="AK40" t="s">
        <v>35</v>
      </c>
    </row>
    <row r="41" spans="1:38" x14ac:dyDescent="0.2">
      <c r="A41" s="48" t="s">
        <v>136</v>
      </c>
      <c r="B41" s="111">
        <f>[38]Novembro!$D$5</f>
        <v>20.100000000000001</v>
      </c>
      <c r="C41" s="111">
        <f>[38]Novembro!$D$6</f>
        <v>21.3</v>
      </c>
      <c r="D41" s="111">
        <f>[38]Novembro!$D$7</f>
        <v>22.8</v>
      </c>
      <c r="E41" s="111">
        <f>[38]Novembro!$D$8</f>
        <v>13.2</v>
      </c>
      <c r="F41" s="111">
        <f>[38]Novembro!$D$9</f>
        <v>10</v>
      </c>
      <c r="G41" s="111">
        <f>[38]Novembro!$D$10</f>
        <v>13.5</v>
      </c>
      <c r="H41" s="111">
        <f>[38]Novembro!$D$11</f>
        <v>15.9</v>
      </c>
      <c r="I41" s="111">
        <f>[38]Novembro!$D$12</f>
        <v>22.6</v>
      </c>
      <c r="J41" s="111">
        <f>[38]Novembro!$D$13</f>
        <v>20.7</v>
      </c>
      <c r="K41" s="111">
        <f>[38]Novembro!$D$14</f>
        <v>23.4</v>
      </c>
      <c r="L41" s="111">
        <f>[38]Novembro!$D$15</f>
        <v>22.9</v>
      </c>
      <c r="M41" s="111">
        <f>[38]Novembro!$D$16</f>
        <v>21.4</v>
      </c>
      <c r="N41" s="111">
        <f>[38]Novembro!$D$17</f>
        <v>21.6</v>
      </c>
      <c r="O41" s="111">
        <f>[38]Novembro!$D$18</f>
        <v>23.2</v>
      </c>
      <c r="P41" s="111">
        <f>[38]Novembro!$D$19</f>
        <v>22.5</v>
      </c>
      <c r="Q41" s="111">
        <f>[38]Novembro!$D$20</f>
        <v>23.5</v>
      </c>
      <c r="R41" s="111">
        <f>[38]Novembro!$D$21</f>
        <v>24</v>
      </c>
      <c r="S41" s="111">
        <f>[38]Novembro!$D$22</f>
        <v>26.4</v>
      </c>
      <c r="T41" s="111">
        <f>[38]Novembro!$D$23</f>
        <v>23.3</v>
      </c>
      <c r="U41" s="111">
        <f>[38]Novembro!$D$24</f>
        <v>22.9</v>
      </c>
      <c r="V41" s="111">
        <f>[38]Novembro!$D$25</f>
        <v>23.2</v>
      </c>
      <c r="W41" s="111">
        <f>[38]Novembro!$D$26</f>
        <v>22.8</v>
      </c>
      <c r="X41" s="111">
        <f>[38]Novembro!$D$27</f>
        <v>21.3</v>
      </c>
      <c r="Y41" s="111">
        <f>[38]Novembro!$D$28</f>
        <v>22.3</v>
      </c>
      <c r="Z41" s="111">
        <f>[38]Novembro!$D$29</f>
        <v>19.600000000000001</v>
      </c>
      <c r="AA41" s="111">
        <f>[38]Novembro!$D$30</f>
        <v>19.899999999999999</v>
      </c>
      <c r="AB41" s="111">
        <f>[38]Novembro!$D$31</f>
        <v>19.899999999999999</v>
      </c>
      <c r="AC41" s="111">
        <f>[38]Novembro!$D$32</f>
        <v>21.3</v>
      </c>
      <c r="AD41" s="111">
        <f>[38]Novembro!$D$33</f>
        <v>22.4</v>
      </c>
      <c r="AE41" s="111">
        <f>[38]Novembro!$D$34</f>
        <v>22.5</v>
      </c>
      <c r="AF41" s="116">
        <f t="shared" si="3"/>
        <v>10</v>
      </c>
      <c r="AG41" s="115">
        <f t="shared" si="4"/>
        <v>21.013333333333328</v>
      </c>
      <c r="AI41" t="s">
        <v>35</v>
      </c>
    </row>
    <row r="42" spans="1:38" x14ac:dyDescent="0.2">
      <c r="A42" s="48" t="s">
        <v>18</v>
      </c>
      <c r="B42" s="111">
        <f>[39]Novembro!$D$5</f>
        <v>21.6</v>
      </c>
      <c r="C42" s="111">
        <f>[39]Novembro!$D$6</f>
        <v>20.3</v>
      </c>
      <c r="D42" s="111">
        <f>[39]Novembro!$D$7</f>
        <v>22.4</v>
      </c>
      <c r="E42" s="111">
        <f>[39]Novembro!$D$8</f>
        <v>15.3</v>
      </c>
      <c r="F42" s="111">
        <f>[39]Novembro!$D$9</f>
        <v>14.9</v>
      </c>
      <c r="G42" s="111">
        <f>[39]Novembro!$D$10</f>
        <v>19.8</v>
      </c>
      <c r="H42" s="111">
        <f>[39]Novembro!$D$11</f>
        <v>18.8</v>
      </c>
      <c r="I42" s="111">
        <f>[39]Novembro!$D$12</f>
        <v>23</v>
      </c>
      <c r="J42" s="111">
        <f>[39]Novembro!$D$13</f>
        <v>21.1</v>
      </c>
      <c r="K42" s="111">
        <f>[39]Novembro!$D$14</f>
        <v>21.8</v>
      </c>
      <c r="L42" s="111">
        <f>[39]Novembro!$D$15</f>
        <v>22.7</v>
      </c>
      <c r="M42" s="111">
        <f>[39]Novembro!$D$16</f>
        <v>24.1</v>
      </c>
      <c r="N42" s="111">
        <f>[39]Novembro!$D$17</f>
        <v>25.4</v>
      </c>
      <c r="O42" s="111">
        <f>[39]Novembro!$D$18</f>
        <v>24.4</v>
      </c>
      <c r="P42" s="111">
        <f>[39]Novembro!$D$19</f>
        <v>23.2</v>
      </c>
      <c r="Q42" s="111">
        <f>[39]Novembro!$D$20</f>
        <v>25.3</v>
      </c>
      <c r="R42" s="111">
        <f>[39]Novembro!$D$21</f>
        <v>25.4</v>
      </c>
      <c r="S42" s="111">
        <f>[39]Novembro!$D$22</f>
        <v>25.1</v>
      </c>
      <c r="T42" s="111">
        <f>[39]Novembro!$D$23</f>
        <v>25.9</v>
      </c>
      <c r="U42" s="111">
        <f>[39]Novembro!$D$24</f>
        <v>20.8</v>
      </c>
      <c r="V42" s="111">
        <f>[39]Novembro!$D$25</f>
        <v>21.5</v>
      </c>
      <c r="W42" s="111">
        <f>[39]Novembro!$D$26</f>
        <v>22.1</v>
      </c>
      <c r="X42" s="111">
        <f>[39]Novembro!$D$27</f>
        <v>21.9</v>
      </c>
      <c r="Y42" s="111">
        <f>[39]Novembro!$D$28</f>
        <v>21.3</v>
      </c>
      <c r="Z42" s="111">
        <f>[39]Novembro!$D$29</f>
        <v>21.3</v>
      </c>
      <c r="AA42" s="111">
        <f>[39]Novembro!$D$30</f>
        <v>20.399999999999999</v>
      </c>
      <c r="AB42" s="111">
        <f>[39]Novembro!$D$31</f>
        <v>20.2</v>
      </c>
      <c r="AC42" s="111">
        <f>[39]Novembro!$D$32</f>
        <v>21.9</v>
      </c>
      <c r="AD42" s="111">
        <f>[39]Novembro!$D$33</f>
        <v>22.6</v>
      </c>
      <c r="AE42" s="111">
        <f>[39]Novembro!$D$34</f>
        <v>21.7</v>
      </c>
      <c r="AF42" s="116">
        <f t="shared" si="3"/>
        <v>14.9</v>
      </c>
      <c r="AG42" s="115">
        <f t="shared" si="4"/>
        <v>21.873333333333331</v>
      </c>
      <c r="AI42" t="s">
        <v>35</v>
      </c>
      <c r="AK42" s="12" t="s">
        <v>35</v>
      </c>
    </row>
    <row r="43" spans="1:38" hidden="1" x14ac:dyDescent="0.2">
      <c r="A43" s="48" t="s">
        <v>141</v>
      </c>
      <c r="B43" s="111" t="str">
        <f>[40]Novembro!$D$5</f>
        <v>*</v>
      </c>
      <c r="C43" s="111" t="str">
        <f>[40]Novembro!$D$6</f>
        <v>*</v>
      </c>
      <c r="D43" s="111" t="str">
        <f>[40]Novembro!$D$7</f>
        <v>*</v>
      </c>
      <c r="E43" s="111" t="str">
        <f>[40]Novembro!$D$8</f>
        <v>*</v>
      </c>
      <c r="F43" s="111" t="str">
        <f>[40]Novembro!$D$9</f>
        <v>*</v>
      </c>
      <c r="G43" s="111" t="str">
        <f>[40]Novembro!$D$10</f>
        <v>*</v>
      </c>
      <c r="H43" s="111" t="str">
        <f>[40]Novembro!$D$11</f>
        <v>*</v>
      </c>
      <c r="I43" s="111" t="str">
        <f>[40]Novembro!$D$12</f>
        <v>*</v>
      </c>
      <c r="J43" s="111" t="str">
        <f>[40]Novembro!$D$13</f>
        <v>*</v>
      </c>
      <c r="K43" s="111" t="str">
        <f>[40]Novembro!$D$14</f>
        <v>*</v>
      </c>
      <c r="L43" s="111" t="str">
        <f>[40]Novembro!$D$15</f>
        <v>*</v>
      </c>
      <c r="M43" s="111" t="str">
        <f>[40]Novembro!$D$16</f>
        <v>*</v>
      </c>
      <c r="N43" s="111" t="str">
        <f>[40]Novembro!$D$17</f>
        <v>*</v>
      </c>
      <c r="O43" s="111" t="str">
        <f>[40]Novembro!$D$18</f>
        <v>*</v>
      </c>
      <c r="P43" s="111" t="str">
        <f>[40]Novembro!$D$19</f>
        <v>*</v>
      </c>
      <c r="Q43" s="111" t="str">
        <f>[40]Novembro!$D$20</f>
        <v>*</v>
      </c>
      <c r="R43" s="111" t="str">
        <f>[40]Novembro!$D$21</f>
        <v>*</v>
      </c>
      <c r="S43" s="111" t="str">
        <f>[40]Novembro!$D$22</f>
        <v>*</v>
      </c>
      <c r="T43" s="111" t="str">
        <f>[40]Novembro!$D$23</f>
        <v>*</v>
      </c>
      <c r="U43" s="111" t="str">
        <f>[40]Novembro!$D$24</f>
        <v>*</v>
      </c>
      <c r="V43" s="111" t="str">
        <f>[40]Novembro!$D$25</f>
        <v>*</v>
      </c>
      <c r="W43" s="111" t="str">
        <f>[40]Novembro!$D$26</f>
        <v>*</v>
      </c>
      <c r="X43" s="111" t="str">
        <f>[40]Novembro!$D$27</f>
        <v>*</v>
      </c>
      <c r="Y43" s="111" t="str">
        <f>[40]Novembro!$D$28</f>
        <v>*</v>
      </c>
      <c r="Z43" s="111" t="str">
        <f>[40]Novembro!$D$29</f>
        <v>*</v>
      </c>
      <c r="AA43" s="111" t="str">
        <f>[40]Novembro!$D$30</f>
        <v>*</v>
      </c>
      <c r="AB43" s="111" t="str">
        <f>[40]Novembro!$D$31</f>
        <v>*</v>
      </c>
      <c r="AC43" s="111" t="str">
        <f>[40]Novembro!$D$32</f>
        <v>*</v>
      </c>
      <c r="AD43" s="111" t="str">
        <f>[40]Novembro!$D$33</f>
        <v>*</v>
      </c>
      <c r="AE43" s="111" t="str">
        <f>[40]Novembro!$D$34</f>
        <v>*</v>
      </c>
      <c r="AF43" s="114" t="s">
        <v>197</v>
      </c>
      <c r="AG43" s="115" t="s">
        <v>197</v>
      </c>
      <c r="AK43" t="s">
        <v>35</v>
      </c>
      <c r="AL43" t="s">
        <v>35</v>
      </c>
    </row>
    <row r="44" spans="1:38" x14ac:dyDescent="0.2">
      <c r="A44" s="48" t="s">
        <v>19</v>
      </c>
      <c r="B44" s="111">
        <f>[41]Novembro!$D$5</f>
        <v>20.7</v>
      </c>
      <c r="C44" s="111">
        <f>[41]Novembro!$D$6</f>
        <v>20.7</v>
      </c>
      <c r="D44" s="111">
        <f>[41]Novembro!$D$7</f>
        <v>16</v>
      </c>
      <c r="E44" s="111">
        <f>[41]Novembro!$D$8</f>
        <v>11.8</v>
      </c>
      <c r="F44" s="111">
        <f>[41]Novembro!$D$9</f>
        <v>10.9</v>
      </c>
      <c r="G44" s="111">
        <f>[41]Novembro!$D$10</f>
        <v>16</v>
      </c>
      <c r="H44" s="111">
        <f>[41]Novembro!$D$11</f>
        <v>19</v>
      </c>
      <c r="I44" s="111">
        <f>[41]Novembro!$D$12</f>
        <v>20.2</v>
      </c>
      <c r="J44" s="111">
        <f>[41]Novembro!$D$13</f>
        <v>20.5</v>
      </c>
      <c r="K44" s="111">
        <f>[41]Novembro!$D$14</f>
        <v>20.3</v>
      </c>
      <c r="L44" s="111">
        <f>[41]Novembro!$D$15</f>
        <v>23.1</v>
      </c>
      <c r="M44" s="111">
        <f>[41]Novembro!$D$16</f>
        <v>23.5</v>
      </c>
      <c r="N44" s="111">
        <f>[41]Novembro!$D$17</f>
        <v>24.2</v>
      </c>
      <c r="O44" s="111">
        <f>[41]Novembro!$D$18</f>
        <v>19.100000000000001</v>
      </c>
      <c r="P44" s="111">
        <f>[41]Novembro!$D$19</f>
        <v>20.100000000000001</v>
      </c>
      <c r="Q44" s="111">
        <f>[41]Novembro!$D$20</f>
        <v>23.8</v>
      </c>
      <c r="R44" s="111">
        <f>[41]Novembro!$D$21</f>
        <v>24.8</v>
      </c>
      <c r="S44" s="111">
        <f>[41]Novembro!$D$22</f>
        <v>22.5</v>
      </c>
      <c r="T44" s="111">
        <f>[41]Novembro!$D$23</f>
        <v>20.6</v>
      </c>
      <c r="U44" s="111">
        <f>[41]Novembro!$D$24</f>
        <v>22.4</v>
      </c>
      <c r="V44" s="111">
        <f>[41]Novembro!$D$25</f>
        <v>20.8</v>
      </c>
      <c r="W44" s="111">
        <f>[41]Novembro!$D$26</f>
        <v>22.7</v>
      </c>
      <c r="X44" s="111">
        <f>[41]Novembro!$D$27</f>
        <v>19.8</v>
      </c>
      <c r="Y44" s="111">
        <f>[41]Novembro!$D$28</f>
        <v>21</v>
      </c>
      <c r="Z44" s="111">
        <f>[41]Novembro!$D$29</f>
        <v>18.8</v>
      </c>
      <c r="AA44" s="111">
        <f>[41]Novembro!$D$30</f>
        <v>18.2</v>
      </c>
      <c r="AB44" s="111">
        <f>[41]Novembro!$D$31</f>
        <v>20.3</v>
      </c>
      <c r="AC44" s="111">
        <f>[41]Novembro!$D$32</f>
        <v>19.2</v>
      </c>
      <c r="AD44" s="111">
        <f>[41]Novembro!$D$33</f>
        <v>20.100000000000001</v>
      </c>
      <c r="AE44" s="111">
        <f>[41]Novembro!$D$34</f>
        <v>21.9</v>
      </c>
      <c r="AF44" s="116">
        <f>MIN(B44:AE44)</f>
        <v>10.9</v>
      </c>
      <c r="AG44" s="115">
        <f>AVERAGE(B44:AE44)</f>
        <v>20.100000000000005</v>
      </c>
      <c r="AH44" s="12" t="s">
        <v>35</v>
      </c>
      <c r="AI44" t="s">
        <v>35</v>
      </c>
    </row>
    <row r="45" spans="1:38" x14ac:dyDescent="0.2">
      <c r="A45" s="48" t="s">
        <v>23</v>
      </c>
      <c r="B45" s="111">
        <f>[42]Novembro!$D$5</f>
        <v>21.6</v>
      </c>
      <c r="C45" s="111">
        <f>[42]Novembro!$D$6</f>
        <v>22.3</v>
      </c>
      <c r="D45" s="111">
        <f>[42]Novembro!$D$7</f>
        <v>21.5</v>
      </c>
      <c r="E45" s="111">
        <f>[42]Novembro!$D$8</f>
        <v>12.8</v>
      </c>
      <c r="F45" s="111">
        <f>[42]Novembro!$D$9</f>
        <v>10.4</v>
      </c>
      <c r="G45" s="111">
        <f>[42]Novembro!$D$10</f>
        <v>14.8</v>
      </c>
      <c r="H45" s="111">
        <f>[42]Novembro!$D$11</f>
        <v>19.8</v>
      </c>
      <c r="I45" s="111">
        <f>[42]Novembro!$D$12</f>
        <v>22.8</v>
      </c>
      <c r="J45" s="111">
        <f>[42]Novembro!$D$13</f>
        <v>22.8</v>
      </c>
      <c r="K45" s="111">
        <f>[42]Novembro!$D$14</f>
        <v>21.5</v>
      </c>
      <c r="L45" s="111">
        <f>[42]Novembro!$D$15</f>
        <v>25.3</v>
      </c>
      <c r="M45" s="111">
        <f>[42]Novembro!$D$16</f>
        <v>26.6</v>
      </c>
      <c r="N45" s="111">
        <f>[42]Novembro!$D$17</f>
        <v>25.7</v>
      </c>
      <c r="O45" s="111">
        <f>[42]Novembro!$D$18</f>
        <v>25.6</v>
      </c>
      <c r="P45" s="111">
        <f>[42]Novembro!$D$19</f>
        <v>24.9</v>
      </c>
      <c r="Q45" s="111">
        <f>[42]Novembro!$D$20</f>
        <v>26.2</v>
      </c>
      <c r="R45" s="111">
        <f>[42]Novembro!$D$21</f>
        <v>27.9</v>
      </c>
      <c r="S45" s="111">
        <f>[42]Novembro!$D$22</f>
        <v>28.1</v>
      </c>
      <c r="T45" s="111">
        <f>[42]Novembro!$D$23</f>
        <v>26</v>
      </c>
      <c r="U45" s="111">
        <f>[42]Novembro!$D$24</f>
        <v>22.7</v>
      </c>
      <c r="V45" s="111">
        <f>[42]Novembro!$D$25</f>
        <v>22.9</v>
      </c>
      <c r="W45" s="111">
        <f>[42]Novembro!$D$26</f>
        <v>23.6</v>
      </c>
      <c r="X45" s="111">
        <f>[42]Novembro!$D$27</f>
        <v>21.6</v>
      </c>
      <c r="Y45" s="111">
        <f>[42]Novembro!$D$28</f>
        <v>21.6</v>
      </c>
      <c r="Z45" s="111">
        <f>[42]Novembro!$D$29</f>
        <v>22</v>
      </c>
      <c r="AA45" s="111">
        <f>[42]Novembro!$D$30</f>
        <v>21.1</v>
      </c>
      <c r="AB45" s="111">
        <f>[42]Novembro!$D$31</f>
        <v>20.3</v>
      </c>
      <c r="AC45" s="111">
        <f>[42]Novembro!$D$32</f>
        <v>21.9</v>
      </c>
      <c r="AD45" s="111">
        <f>[42]Novembro!$D$33</f>
        <v>23.2</v>
      </c>
      <c r="AE45" s="111">
        <f>[42]Novembro!$D$34</f>
        <v>22.4</v>
      </c>
      <c r="AF45" s="116">
        <f>MIN(B45:AE45)</f>
        <v>10.4</v>
      </c>
      <c r="AG45" s="115">
        <f>AVERAGE(B45:AE45)</f>
        <v>22.33</v>
      </c>
    </row>
    <row r="46" spans="1:38" x14ac:dyDescent="0.2">
      <c r="A46" s="48" t="s">
        <v>34</v>
      </c>
      <c r="B46" s="111">
        <f>[43]Novembro!$D$5</f>
        <v>23.1</v>
      </c>
      <c r="C46" s="111">
        <f>[43]Novembro!$D$6</f>
        <v>22.6</v>
      </c>
      <c r="D46" s="111">
        <f>[43]Novembro!$D$7</f>
        <v>25</v>
      </c>
      <c r="E46" s="111">
        <f>[43]Novembro!$D$8</f>
        <v>19.399999999999999</v>
      </c>
      <c r="F46" s="111">
        <f>[43]Novembro!$D$9</f>
        <v>17.399999999999999</v>
      </c>
      <c r="G46" s="111">
        <f>[43]Novembro!$D$10</f>
        <v>20.100000000000001</v>
      </c>
      <c r="H46" s="111">
        <f>[43]Novembro!$D$11</f>
        <v>24.2</v>
      </c>
      <c r="I46" s="111">
        <f>[43]Novembro!$D$12</f>
        <v>25.2</v>
      </c>
      <c r="J46" s="111">
        <f>[43]Novembro!$D$13</f>
        <v>23.4</v>
      </c>
      <c r="K46" s="111">
        <f>[43]Novembro!$D$14</f>
        <v>24.3</v>
      </c>
      <c r="L46" s="111">
        <f>[43]Novembro!$D$15</f>
        <v>24.7</v>
      </c>
      <c r="M46" s="111">
        <f>[43]Novembro!$D$16</f>
        <v>25.5</v>
      </c>
      <c r="N46" s="111">
        <f>[43]Novembro!$D$17</f>
        <v>25.7</v>
      </c>
      <c r="O46" s="111">
        <f>[43]Novembro!$D$18</f>
        <v>25.7</v>
      </c>
      <c r="P46" s="111">
        <f>[43]Novembro!$D$19</f>
        <v>24.9</v>
      </c>
      <c r="Q46" s="111">
        <f>[43]Novembro!$D$20</f>
        <v>26</v>
      </c>
      <c r="R46" s="111">
        <f>[43]Novembro!$D$21</f>
        <v>26.7</v>
      </c>
      <c r="S46" s="111">
        <f>[43]Novembro!$D$22</f>
        <v>25.2</v>
      </c>
      <c r="T46" s="111">
        <f>[43]Novembro!$D$23</f>
        <v>26.8</v>
      </c>
      <c r="U46" s="111">
        <f>[43]Novembro!$D$24</f>
        <v>20.8</v>
      </c>
      <c r="V46" s="111">
        <f>[43]Novembro!$D$25</f>
        <v>22.9</v>
      </c>
      <c r="W46" s="111">
        <f>[43]Novembro!$D$26</f>
        <v>23.1</v>
      </c>
      <c r="X46" s="111">
        <f>[43]Novembro!$D$27</f>
        <v>24.3</v>
      </c>
      <c r="Y46" s="111">
        <f>[43]Novembro!$D$28</f>
        <v>21.7</v>
      </c>
      <c r="Z46" s="111">
        <f>[43]Novembro!$D$29</f>
        <v>20.100000000000001</v>
      </c>
      <c r="AA46" s="111">
        <f>[43]Novembro!$D$30</f>
        <v>20.8</v>
      </c>
      <c r="AB46" s="111">
        <f>[43]Novembro!$D$31</f>
        <v>21.1</v>
      </c>
      <c r="AC46" s="111">
        <f>[43]Novembro!$D$32</f>
        <v>22.5</v>
      </c>
      <c r="AD46" s="111">
        <f>[43]Novembro!$D$33</f>
        <v>24.6</v>
      </c>
      <c r="AE46" s="111">
        <f>[43]Novembro!$D$34</f>
        <v>23.3</v>
      </c>
      <c r="AF46" s="116">
        <f>MIN(B46:AE46)</f>
        <v>17.399999999999999</v>
      </c>
      <c r="AG46" s="115">
        <f>AVERAGE(B46:AE46)</f>
        <v>23.369999999999997</v>
      </c>
      <c r="AH46" s="12" t="s">
        <v>35</v>
      </c>
      <c r="AI46" t="s">
        <v>35</v>
      </c>
      <c r="AK46" t="s">
        <v>35</v>
      </c>
    </row>
    <row r="47" spans="1:38" x14ac:dyDescent="0.2">
      <c r="A47" s="48" t="s">
        <v>20</v>
      </c>
      <c r="B47" s="111">
        <f>[44]Novembro!$D$5</f>
        <v>24.4</v>
      </c>
      <c r="C47" s="111">
        <f>[44]Novembro!$D$6</f>
        <v>22.4</v>
      </c>
      <c r="D47" s="111">
        <f>[44]Novembro!$D$7</f>
        <v>25.3</v>
      </c>
      <c r="E47" s="111">
        <f>[44]Novembro!$D$8</f>
        <v>17.5</v>
      </c>
      <c r="F47" s="111">
        <f>[44]Novembro!$D$9</f>
        <v>15.4</v>
      </c>
      <c r="G47" s="111">
        <f>[44]Novembro!$D$10</f>
        <v>17.3</v>
      </c>
      <c r="H47" s="111">
        <f>[44]Novembro!$D$11</f>
        <v>18.899999999999999</v>
      </c>
      <c r="I47" s="111">
        <f>[44]Novembro!$D$12</f>
        <v>24.6</v>
      </c>
      <c r="J47" s="111">
        <f>[44]Novembro!$D$13</f>
        <v>23.2</v>
      </c>
      <c r="K47" s="111">
        <f>[44]Novembro!$D$14</f>
        <v>24.2</v>
      </c>
      <c r="L47" s="111">
        <f>[44]Novembro!$D$15</f>
        <v>24.1</v>
      </c>
      <c r="M47" s="111">
        <f>[44]Novembro!$D$16</f>
        <v>26.5</v>
      </c>
      <c r="N47" s="111">
        <f>[44]Novembro!$D$17</f>
        <v>27.7</v>
      </c>
      <c r="O47" s="111">
        <f>[44]Novembro!$D$18</f>
        <v>26.1</v>
      </c>
      <c r="P47" s="111">
        <f>[44]Novembro!$D$19</f>
        <v>24.6</v>
      </c>
      <c r="Q47" s="111">
        <f>[44]Novembro!$D$20</f>
        <v>26.4</v>
      </c>
      <c r="R47" s="111">
        <f>[44]Novembro!$D$21</f>
        <v>27.2</v>
      </c>
      <c r="S47" s="111">
        <f>[44]Novembro!$D$22</f>
        <v>28.1</v>
      </c>
      <c r="T47" s="111">
        <f>[44]Novembro!$D$23</f>
        <v>24</v>
      </c>
      <c r="U47" s="111">
        <f>[44]Novembro!$D$24</f>
        <v>22.8</v>
      </c>
      <c r="V47" s="111">
        <f>[44]Novembro!$D$25</f>
        <v>25.4</v>
      </c>
      <c r="W47" s="111">
        <f>[44]Novembro!$D$26</f>
        <v>25.7</v>
      </c>
      <c r="X47" s="111">
        <f>[44]Novembro!$D$27</f>
        <v>22.8</v>
      </c>
      <c r="Y47" s="111">
        <f>[44]Novembro!$D$28</f>
        <v>22.9</v>
      </c>
      <c r="Z47" s="111">
        <f>[44]Novembro!$D$29</f>
        <v>20.5</v>
      </c>
      <c r="AA47" s="111">
        <f>[44]Novembro!$D$30</f>
        <v>20.5</v>
      </c>
      <c r="AB47" s="111">
        <f>[44]Novembro!$D$31</f>
        <v>23.1</v>
      </c>
      <c r="AC47" s="111">
        <f>[44]Novembro!$D$32</f>
        <v>21.6</v>
      </c>
      <c r="AD47" s="111">
        <f>[44]Novembro!$D$33</f>
        <v>21.3</v>
      </c>
      <c r="AE47" s="111">
        <f>[44]Novembro!$D$34</f>
        <v>23.2</v>
      </c>
      <c r="AF47" s="116">
        <f>MIN(B47:AE47)</f>
        <v>15.4</v>
      </c>
      <c r="AG47" s="115">
        <f>AVERAGE(B47:AE47)</f>
        <v>23.256666666666664</v>
      </c>
    </row>
    <row r="48" spans="1:38" s="5" customFormat="1" ht="17.100000000000001" customHeight="1" x14ac:dyDescent="0.2">
      <c r="A48" s="49" t="s">
        <v>199</v>
      </c>
      <c r="B48" s="112">
        <f t="shared" ref="B48:AF48" si="5">MIN(B5:B47)</f>
        <v>19.399999999999999</v>
      </c>
      <c r="C48" s="112">
        <f t="shared" si="5"/>
        <v>19.7</v>
      </c>
      <c r="D48" s="112">
        <f t="shared" si="5"/>
        <v>16</v>
      </c>
      <c r="E48" s="112">
        <f t="shared" si="5"/>
        <v>10.7</v>
      </c>
      <c r="F48" s="112">
        <f t="shared" si="5"/>
        <v>8.8000000000000007</v>
      </c>
      <c r="G48" s="112">
        <f t="shared" si="5"/>
        <v>12.1</v>
      </c>
      <c r="H48" s="112">
        <f t="shared" si="5"/>
        <v>14.3</v>
      </c>
      <c r="I48" s="112">
        <f t="shared" si="5"/>
        <v>17.399999999999999</v>
      </c>
      <c r="J48" s="112">
        <f t="shared" si="5"/>
        <v>18.600000000000001</v>
      </c>
      <c r="K48" s="112">
        <f t="shared" si="5"/>
        <v>19.399999999999999</v>
      </c>
      <c r="L48" s="112">
        <f t="shared" si="5"/>
        <v>18.2</v>
      </c>
      <c r="M48" s="112">
        <f t="shared" si="5"/>
        <v>20.6</v>
      </c>
      <c r="N48" s="112">
        <f t="shared" si="5"/>
        <v>18.399999999999999</v>
      </c>
      <c r="O48" s="112">
        <f t="shared" si="5"/>
        <v>19.100000000000001</v>
      </c>
      <c r="P48" s="112">
        <f t="shared" si="5"/>
        <v>20.100000000000001</v>
      </c>
      <c r="Q48" s="112">
        <f t="shared" si="5"/>
        <v>20.9</v>
      </c>
      <c r="R48" s="112">
        <f t="shared" si="5"/>
        <v>22.5</v>
      </c>
      <c r="S48" s="112">
        <f t="shared" si="5"/>
        <v>22.5</v>
      </c>
      <c r="T48" s="112">
        <f t="shared" si="5"/>
        <v>19.5</v>
      </c>
      <c r="U48" s="112">
        <f t="shared" si="5"/>
        <v>19.7</v>
      </c>
      <c r="V48" s="112">
        <f t="shared" si="5"/>
        <v>19.7</v>
      </c>
      <c r="W48" s="112">
        <f t="shared" si="5"/>
        <v>20.8</v>
      </c>
      <c r="X48" s="112">
        <f t="shared" si="5"/>
        <v>19.8</v>
      </c>
      <c r="Y48" s="112">
        <f t="shared" si="5"/>
        <v>20</v>
      </c>
      <c r="Z48" s="112">
        <f t="shared" si="5"/>
        <v>17.399999999999999</v>
      </c>
      <c r="AA48" s="112">
        <f t="shared" si="5"/>
        <v>18.100000000000001</v>
      </c>
      <c r="AB48" s="112">
        <f t="shared" si="5"/>
        <v>19</v>
      </c>
      <c r="AC48" s="112">
        <f t="shared" si="5"/>
        <v>19.2</v>
      </c>
      <c r="AD48" s="112">
        <f t="shared" si="5"/>
        <v>20.100000000000001</v>
      </c>
      <c r="AE48" s="112">
        <f t="shared" si="5"/>
        <v>19.5</v>
      </c>
      <c r="AF48" s="116">
        <f t="shared" si="5"/>
        <v>8.8000000000000007</v>
      </c>
      <c r="AG48" s="115">
        <f>AVERAGE(AG5:AG47)</f>
        <v>21.905058255920331</v>
      </c>
      <c r="AK48" s="5" t="s">
        <v>35</v>
      </c>
    </row>
    <row r="49" spans="1:38" x14ac:dyDescent="0.2">
      <c r="A49" s="105" t="s">
        <v>227</v>
      </c>
      <c r="B49" s="39"/>
      <c r="C49" s="39"/>
      <c r="D49" s="39"/>
      <c r="E49" s="39"/>
      <c r="F49" s="39"/>
      <c r="G49" s="39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45"/>
      <c r="AE49" s="45"/>
      <c r="AF49" s="43"/>
      <c r="AG49" s="44"/>
    </row>
    <row r="50" spans="1:38" x14ac:dyDescent="0.2">
      <c r="A50" s="105" t="s">
        <v>228</v>
      </c>
      <c r="B50" s="40"/>
      <c r="C50" s="40"/>
      <c r="D50" s="40"/>
      <c r="E50" s="40"/>
      <c r="F50" s="40"/>
      <c r="G50" s="40"/>
      <c r="H50" s="40"/>
      <c r="I50" s="40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8"/>
      <c r="U50" s="98"/>
      <c r="V50" s="98"/>
      <c r="W50" s="98"/>
      <c r="X50" s="98"/>
      <c r="Y50" s="96"/>
      <c r="Z50" s="96"/>
      <c r="AA50" s="96"/>
      <c r="AB50" s="96"/>
      <c r="AC50" s="96"/>
      <c r="AD50" s="96"/>
      <c r="AE50" s="96"/>
      <c r="AF50" s="43"/>
      <c r="AG50" s="42"/>
      <c r="AK50" t="s">
        <v>35</v>
      </c>
      <c r="AL50" t="s">
        <v>35</v>
      </c>
    </row>
    <row r="51" spans="1:38" x14ac:dyDescent="0.2">
      <c r="A51" s="41"/>
      <c r="B51" s="96"/>
      <c r="C51" s="96"/>
      <c r="D51" s="96"/>
      <c r="E51" s="96"/>
      <c r="F51" s="96"/>
      <c r="G51" s="96"/>
      <c r="H51" s="96"/>
      <c r="I51" s="96"/>
      <c r="J51" s="97"/>
      <c r="K51" s="97"/>
      <c r="L51" s="97"/>
      <c r="M51" s="97"/>
      <c r="N51" s="97"/>
      <c r="O51" s="97"/>
      <c r="P51" s="97"/>
      <c r="Q51" s="96"/>
      <c r="R51" s="96"/>
      <c r="S51" s="96"/>
      <c r="T51" s="99"/>
      <c r="U51" s="99"/>
      <c r="V51" s="99"/>
      <c r="W51" s="99"/>
      <c r="X51" s="99"/>
      <c r="Y51" s="96"/>
      <c r="Z51" s="96"/>
      <c r="AA51" s="96"/>
      <c r="AB51" s="96"/>
      <c r="AC51" s="96"/>
      <c r="AD51" s="45"/>
      <c r="AE51" s="45"/>
      <c r="AF51" s="43"/>
      <c r="AG51" s="42"/>
    </row>
    <row r="52" spans="1:38" x14ac:dyDescent="0.2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45"/>
      <c r="AE52" s="45"/>
      <c r="AF52" s="43"/>
      <c r="AG52" s="75"/>
    </row>
    <row r="53" spans="1:38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43"/>
      <c r="AG53" s="44"/>
      <c r="AJ53" t="s">
        <v>35</v>
      </c>
      <c r="AK53" t="s">
        <v>35</v>
      </c>
    </row>
    <row r="54" spans="1:38" x14ac:dyDescent="0.2">
      <c r="A54" s="41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43"/>
      <c r="AG54" s="44"/>
      <c r="AK54" t="s">
        <v>35</v>
      </c>
    </row>
    <row r="55" spans="1:38" ht="13.5" thickBot="1" x14ac:dyDescent="0.25">
      <c r="A55" s="51"/>
      <c r="B55" s="52"/>
      <c r="C55" s="52"/>
      <c r="D55" s="52"/>
      <c r="E55" s="52"/>
      <c r="F55" s="52"/>
      <c r="G55" s="52" t="s">
        <v>35</v>
      </c>
      <c r="H55" s="52"/>
      <c r="I55" s="52"/>
      <c r="J55" s="52"/>
      <c r="K55" s="52"/>
      <c r="L55" s="52" t="s">
        <v>35</v>
      </c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3"/>
      <c r="AG55" s="76"/>
      <c r="AK55" s="12" t="s">
        <v>35</v>
      </c>
    </row>
    <row r="56" spans="1:38" x14ac:dyDescent="0.2">
      <c r="AI56" t="s">
        <v>35</v>
      </c>
    </row>
    <row r="58" spans="1:38" x14ac:dyDescent="0.2">
      <c r="AD58" s="2" t="s">
        <v>35</v>
      </c>
    </row>
    <row r="59" spans="1:38" x14ac:dyDescent="0.2">
      <c r="AK59" s="12" t="s">
        <v>35</v>
      </c>
    </row>
    <row r="60" spans="1:38" x14ac:dyDescent="0.2">
      <c r="AH60" s="12" t="s">
        <v>35</v>
      </c>
      <c r="AI60" t="s">
        <v>35</v>
      </c>
      <c r="AL60" s="12" t="s">
        <v>35</v>
      </c>
    </row>
    <row r="63" spans="1:38" x14ac:dyDescent="0.2">
      <c r="I63" s="2" t="s">
        <v>35</v>
      </c>
      <c r="Y63" s="2" t="s">
        <v>35</v>
      </c>
      <c r="AB63" s="2" t="s">
        <v>35</v>
      </c>
      <c r="AH63" t="s">
        <v>35</v>
      </c>
    </row>
    <row r="70" spans="34:38" x14ac:dyDescent="0.2">
      <c r="AH70" s="12" t="s">
        <v>35</v>
      </c>
      <c r="AL70" t="s">
        <v>35</v>
      </c>
    </row>
    <row r="71" spans="34:38" x14ac:dyDescent="0.2">
      <c r="AL71" s="12" t="s">
        <v>35</v>
      </c>
    </row>
  </sheetData>
  <mergeCells count="33"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Z3:Z4"/>
    <mergeCell ref="U3:U4"/>
    <mergeCell ref="I3:I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topLeftCell="A7" zoomScale="90" zoomScaleNormal="90" workbookViewId="0">
      <selection activeCell="A13" sqref="A13:XFD13"/>
    </sheetView>
  </sheetViews>
  <sheetFormatPr defaultRowHeight="12.75" x14ac:dyDescent="0.2"/>
  <cols>
    <col min="1" max="1" width="19.710937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5703125" style="7" bestFit="1" customWidth="1"/>
  </cols>
  <sheetData>
    <row r="1" spans="1:36" ht="20.100000000000001" customHeight="1" x14ac:dyDescent="0.2">
      <c r="A1" s="133" t="s">
        <v>207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5"/>
    </row>
    <row r="2" spans="1:36" s="4" customFormat="1" ht="20.100000000000001" customHeight="1" x14ac:dyDescent="0.2">
      <c r="A2" s="136" t="s">
        <v>21</v>
      </c>
      <c r="B2" s="131" t="s">
        <v>246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2"/>
    </row>
    <row r="3" spans="1:36" s="5" customFormat="1" ht="20.100000000000001" customHeight="1" x14ac:dyDescent="0.2">
      <c r="A3" s="136"/>
      <c r="B3" s="137">
        <v>1</v>
      </c>
      <c r="C3" s="137">
        <f>SUM(B3+1)</f>
        <v>2</v>
      </c>
      <c r="D3" s="137">
        <f t="shared" ref="D3:AD3" si="0">SUM(C3+1)</f>
        <v>3</v>
      </c>
      <c r="E3" s="137">
        <f t="shared" si="0"/>
        <v>4</v>
      </c>
      <c r="F3" s="137">
        <f t="shared" si="0"/>
        <v>5</v>
      </c>
      <c r="G3" s="137">
        <f t="shared" si="0"/>
        <v>6</v>
      </c>
      <c r="H3" s="137">
        <f t="shared" si="0"/>
        <v>7</v>
      </c>
      <c r="I3" s="137">
        <f t="shared" si="0"/>
        <v>8</v>
      </c>
      <c r="J3" s="137">
        <f t="shared" si="0"/>
        <v>9</v>
      </c>
      <c r="K3" s="137">
        <f t="shared" si="0"/>
        <v>10</v>
      </c>
      <c r="L3" s="137">
        <f t="shared" si="0"/>
        <v>11</v>
      </c>
      <c r="M3" s="137">
        <f t="shared" si="0"/>
        <v>12</v>
      </c>
      <c r="N3" s="137">
        <f t="shared" si="0"/>
        <v>13</v>
      </c>
      <c r="O3" s="137">
        <f t="shared" si="0"/>
        <v>14</v>
      </c>
      <c r="P3" s="137">
        <f t="shared" si="0"/>
        <v>15</v>
      </c>
      <c r="Q3" s="137">
        <f t="shared" si="0"/>
        <v>16</v>
      </c>
      <c r="R3" s="137">
        <f t="shared" si="0"/>
        <v>17</v>
      </c>
      <c r="S3" s="137">
        <f t="shared" si="0"/>
        <v>18</v>
      </c>
      <c r="T3" s="137">
        <f t="shared" si="0"/>
        <v>19</v>
      </c>
      <c r="U3" s="137">
        <f t="shared" si="0"/>
        <v>20</v>
      </c>
      <c r="V3" s="137">
        <f t="shared" si="0"/>
        <v>21</v>
      </c>
      <c r="W3" s="137">
        <f t="shared" si="0"/>
        <v>22</v>
      </c>
      <c r="X3" s="137">
        <f t="shared" si="0"/>
        <v>23</v>
      </c>
      <c r="Y3" s="137">
        <f t="shared" si="0"/>
        <v>24</v>
      </c>
      <c r="Z3" s="137">
        <f t="shared" si="0"/>
        <v>25</v>
      </c>
      <c r="AA3" s="137">
        <f t="shared" si="0"/>
        <v>26</v>
      </c>
      <c r="AB3" s="137">
        <f t="shared" si="0"/>
        <v>27</v>
      </c>
      <c r="AC3" s="137">
        <f t="shared" si="0"/>
        <v>28</v>
      </c>
      <c r="AD3" s="137">
        <f t="shared" si="0"/>
        <v>29</v>
      </c>
      <c r="AE3" s="137">
        <v>30</v>
      </c>
      <c r="AF3" s="142" t="s">
        <v>26</v>
      </c>
    </row>
    <row r="4" spans="1:36" s="5" customFormat="1" ht="20.100000000000001" customHeight="1" x14ac:dyDescent="0.2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42"/>
    </row>
    <row r="5" spans="1:36" s="5" customFormat="1" x14ac:dyDescent="0.2">
      <c r="A5" s="48" t="s">
        <v>30</v>
      </c>
      <c r="B5" s="109">
        <f>[1]Novembro!$E$5</f>
        <v>92.458333333333329</v>
      </c>
      <c r="C5" s="109">
        <f>[1]Novembro!$E$6</f>
        <v>74.541666666666671</v>
      </c>
      <c r="D5" s="109">
        <f>[1]Novembro!$E$7</f>
        <v>62.958333333333336</v>
      </c>
      <c r="E5" s="109">
        <f>[1]Novembro!$E$8</f>
        <v>57.541666666666664</v>
      </c>
      <c r="F5" s="109">
        <f>[1]Novembro!$E$9</f>
        <v>58.478260869565219</v>
      </c>
      <c r="G5" s="109">
        <f>[1]Novembro!$E$10</f>
        <v>57.5</v>
      </c>
      <c r="H5" s="109">
        <f>[1]Novembro!$E$11</f>
        <v>56.458333333333336</v>
      </c>
      <c r="I5" s="109">
        <f>[1]Novembro!$E$12</f>
        <v>61.583333333333336</v>
      </c>
      <c r="J5" s="109">
        <f>[1]Novembro!$E$13</f>
        <v>61.833333333333336</v>
      </c>
      <c r="K5" s="109">
        <f>[1]Novembro!$E$14</f>
        <v>57.541666666666664</v>
      </c>
      <c r="L5" s="109">
        <f>[1]Novembro!$E$15</f>
        <v>52.708333333333336</v>
      </c>
      <c r="M5" s="109">
        <f>[1]Novembro!$E$16</f>
        <v>51.833333333333336</v>
      </c>
      <c r="N5" s="109">
        <f>[1]Novembro!$E$17</f>
        <v>51.833333333333336</v>
      </c>
      <c r="O5" s="109">
        <f>[1]Novembro!$E$18</f>
        <v>56.5</v>
      </c>
      <c r="P5" s="109">
        <f>[1]Novembro!$E$19</f>
        <v>66.5</v>
      </c>
      <c r="Q5" s="109">
        <f>[1]Novembro!$E$20</f>
        <v>60.333333333333336</v>
      </c>
      <c r="R5" s="109">
        <f>[1]Novembro!$E$21</f>
        <v>48.125</v>
      </c>
      <c r="S5" s="109">
        <f>[1]Novembro!$E$22</f>
        <v>41.625</v>
      </c>
      <c r="T5" s="109">
        <f>[1]Novembro!$E$23</f>
        <v>62.791666666666664</v>
      </c>
      <c r="U5" s="109">
        <f>[1]Novembro!$E$24</f>
        <v>81.708333333333329</v>
      </c>
      <c r="V5" s="109">
        <f>[1]Novembro!$E$25</f>
        <v>83.375</v>
      </c>
      <c r="W5" s="109">
        <f>[1]Novembro!$E$26</f>
        <v>77.291666666666671</v>
      </c>
      <c r="X5" s="109">
        <f>[1]Novembro!$E$27</f>
        <v>88.875</v>
      </c>
      <c r="Y5" s="109">
        <f>[1]Novembro!$E$28</f>
        <v>89.916666666666671</v>
      </c>
      <c r="Z5" s="109">
        <f>[1]Novembro!$E$29</f>
        <v>85.958333333333329</v>
      </c>
      <c r="AA5" s="109">
        <f>[1]Novembro!$E$30</f>
        <v>82.541666666666671</v>
      </c>
      <c r="AB5" s="109">
        <f>[1]Novembro!$E$31</f>
        <v>79.583333333333329</v>
      </c>
      <c r="AC5" s="109">
        <f>[1]Novembro!$E$32</f>
        <v>68.666666666666671</v>
      </c>
      <c r="AD5" s="109">
        <f>[1]Novembro!$E$33</f>
        <v>73.083333333333329</v>
      </c>
      <c r="AE5" s="109">
        <f>[1]Novembro!$E$34</f>
        <v>83.708333333333329</v>
      </c>
      <c r="AF5" s="117">
        <f t="shared" ref="AF5:AF11" si="1">AVERAGE(B5:AE5)</f>
        <v>67.595108695652186</v>
      </c>
    </row>
    <row r="6" spans="1:36" x14ac:dyDescent="0.2">
      <c r="A6" s="48" t="s">
        <v>0</v>
      </c>
      <c r="B6" s="111">
        <f>[2]Novembro!$E$5</f>
        <v>83.625</v>
      </c>
      <c r="C6" s="111">
        <f>[2]Novembro!$E$6</f>
        <v>75.958333333333329</v>
      </c>
      <c r="D6" s="111">
        <f>[2]Novembro!$E$7</f>
        <v>74.166666666666671</v>
      </c>
      <c r="E6" s="111">
        <f>[2]Novembro!$E$8</f>
        <v>62.416666666666664</v>
      </c>
      <c r="F6" s="111">
        <f>[2]Novembro!$E$9</f>
        <v>58.208333333333336</v>
      </c>
      <c r="G6" s="111">
        <f>[2]Novembro!$E$10</f>
        <v>48.666666666666664</v>
      </c>
      <c r="H6" s="111">
        <f>[2]Novembro!$E$11</f>
        <v>49.166666666666664</v>
      </c>
      <c r="I6" s="111">
        <f>[2]Novembro!$E$12</f>
        <v>56.625</v>
      </c>
      <c r="J6" s="111">
        <f>[2]Novembro!$E$13</f>
        <v>73.25</v>
      </c>
      <c r="K6" s="111">
        <f>[2]Novembro!$E$14</f>
        <v>72</v>
      </c>
      <c r="L6" s="111">
        <f>[2]Novembro!$E$15</f>
        <v>53.5</v>
      </c>
      <c r="M6" s="111">
        <f>[2]Novembro!$E$16</f>
        <v>42.916666666666664</v>
      </c>
      <c r="N6" s="111">
        <f>[2]Novembro!$E$17</f>
        <v>53.75</v>
      </c>
      <c r="O6" s="111">
        <f>[2]Novembro!$E$18</f>
        <v>79.541666666666671</v>
      </c>
      <c r="P6" s="111">
        <f>[2]Novembro!$E$19</f>
        <v>66.5</v>
      </c>
      <c r="Q6" s="111">
        <f>[2]Novembro!$E$20</f>
        <v>47.75</v>
      </c>
      <c r="R6" s="111">
        <f>[2]Novembro!$E$21</f>
        <v>36.75</v>
      </c>
      <c r="S6" s="111">
        <f>[2]Novembro!$E$22</f>
        <v>43.666666666666664</v>
      </c>
      <c r="T6" s="111">
        <f>[2]Novembro!$E$23</f>
        <v>75.666666666666671</v>
      </c>
      <c r="U6" s="111">
        <f>[2]Novembro!$E$24</f>
        <v>77.875</v>
      </c>
      <c r="V6" s="111">
        <f>[2]Novembro!$E$25</f>
        <v>68.458333333333329</v>
      </c>
      <c r="W6" s="111">
        <f>[2]Novembro!$E$26</f>
        <v>60.458333333333336</v>
      </c>
      <c r="X6" s="111">
        <f>[2]Novembro!$E$27</f>
        <v>79.833333333333329</v>
      </c>
      <c r="Y6" s="111">
        <f>[2]Novembro!$E$28</f>
        <v>91.75</v>
      </c>
      <c r="Z6" s="111">
        <f>[2]Novembro!$E$29</f>
        <v>94.875</v>
      </c>
      <c r="AA6" s="111">
        <f>[2]Novembro!$E$30</f>
        <v>92.833333333333329</v>
      </c>
      <c r="AB6" s="111">
        <f>[2]Novembro!$E$31</f>
        <v>90.666666666666671</v>
      </c>
      <c r="AC6" s="111">
        <f>[2]Novembro!$E$32</f>
        <v>93.208333333333329</v>
      </c>
      <c r="AD6" s="111">
        <f>[2]Novembro!$E$33</f>
        <v>78.25</v>
      </c>
      <c r="AE6" s="111">
        <f>[2]Novembro!$E$34</f>
        <v>81.083333333333329</v>
      </c>
      <c r="AF6" s="117">
        <f t="shared" si="1"/>
        <v>68.780555555555551</v>
      </c>
    </row>
    <row r="7" spans="1:36" x14ac:dyDescent="0.2">
      <c r="A7" s="48" t="s">
        <v>85</v>
      </c>
      <c r="B7" s="111">
        <f>[3]Novembro!$E$5</f>
        <v>90.291666666666671</v>
      </c>
      <c r="C7" s="111">
        <f>[3]Novembro!$E$6</f>
        <v>79.875</v>
      </c>
      <c r="D7" s="111">
        <f>[3]Novembro!$E$7</f>
        <v>76.375</v>
      </c>
      <c r="E7" s="111">
        <f>[3]Novembro!$E$8</f>
        <v>63.083333333333336</v>
      </c>
      <c r="F7" s="111">
        <f>[3]Novembro!$E$9</f>
        <v>56.875</v>
      </c>
      <c r="G7" s="111">
        <f>[3]Novembro!$E$10</f>
        <v>50.652173913043477</v>
      </c>
      <c r="H7" s="111">
        <f>[3]Novembro!$E$11</f>
        <v>48.5</v>
      </c>
      <c r="I7" s="111">
        <f>[3]Novembro!$E$12</f>
        <v>51.958333333333336</v>
      </c>
      <c r="J7" s="111">
        <f>[3]Novembro!$E$13</f>
        <v>72.416666666666671</v>
      </c>
      <c r="K7" s="111">
        <f>[3]Novembro!$E$14</f>
        <v>72.041666666666671</v>
      </c>
      <c r="L7" s="111">
        <f>[3]Novembro!$E$15</f>
        <v>62.291666666666664</v>
      </c>
      <c r="M7" s="111">
        <f>[3]Novembro!$E$16</f>
        <v>54.291666666666664</v>
      </c>
      <c r="N7" s="111">
        <f>[3]Novembro!$E$17</f>
        <v>58.291666666666664</v>
      </c>
      <c r="O7" s="111">
        <f>[3]Novembro!$E$18</f>
        <v>71.666666666666671</v>
      </c>
      <c r="P7" s="111">
        <f>[3]Novembro!$E$19</f>
        <v>70.625</v>
      </c>
      <c r="Q7" s="111">
        <f>[3]Novembro!$E$20</f>
        <v>57.208333333333336</v>
      </c>
      <c r="R7" s="111">
        <f>[3]Novembro!$E$21</f>
        <v>51.375</v>
      </c>
      <c r="S7" s="111">
        <f>[3]Novembro!$E$22</f>
        <v>52.583333333333336</v>
      </c>
      <c r="T7" s="111">
        <f>[3]Novembro!$E$23</f>
        <v>78.958333333333329</v>
      </c>
      <c r="U7" s="111">
        <f>[3]Novembro!$E$24</f>
        <v>80.625</v>
      </c>
      <c r="V7" s="111">
        <f>[3]Novembro!$E$25</f>
        <v>71.75</v>
      </c>
      <c r="W7" s="111">
        <f>[3]Novembro!$E$26</f>
        <v>73.25</v>
      </c>
      <c r="X7" s="111">
        <f>[3]Novembro!$E$27</f>
        <v>90.916666666666671</v>
      </c>
      <c r="Y7" s="111">
        <f>[3]Novembro!$E$28</f>
        <v>94.875</v>
      </c>
      <c r="Z7" s="111">
        <f>[3]Novembro!$E$29</f>
        <v>90.083333333333329</v>
      </c>
      <c r="AA7" s="111">
        <f>[3]Novembro!$E$30</f>
        <v>92.869565217391298</v>
      </c>
      <c r="AB7" s="111">
        <f>[3]Novembro!$E$31</f>
        <v>86.75</v>
      </c>
      <c r="AC7" s="111">
        <f>[3]Novembro!$E$32</f>
        <v>88.869565217391298</v>
      </c>
      <c r="AD7" s="111">
        <f>[3]Novembro!$E$33</f>
        <v>80.083333333333329</v>
      </c>
      <c r="AE7" s="111">
        <f>[3]Novembro!$E$34</f>
        <v>79.833333333333329</v>
      </c>
      <c r="AF7" s="117">
        <f t="shared" si="1"/>
        <v>71.642210144927532</v>
      </c>
    </row>
    <row r="8" spans="1:36" x14ac:dyDescent="0.2">
      <c r="A8" s="48" t="s">
        <v>1</v>
      </c>
      <c r="B8" s="111">
        <f>[4]Novembro!$E$5</f>
        <v>83.916666666666671</v>
      </c>
      <c r="C8" s="111">
        <f>[4]Novembro!$E$6</f>
        <v>63.5</v>
      </c>
      <c r="D8" s="111">
        <f>[4]Novembro!$E$7</f>
        <v>60.875</v>
      </c>
      <c r="E8" s="111">
        <f>[4]Novembro!$E$8</f>
        <v>61.583333333333336</v>
      </c>
      <c r="F8" s="111">
        <f>[4]Novembro!$E$9</f>
        <v>49.458333333333336</v>
      </c>
      <c r="G8" s="111">
        <f>[4]Novembro!$E$10</f>
        <v>44.625</v>
      </c>
      <c r="H8" s="111">
        <f>[4]Novembro!$E$11</f>
        <v>33.166666666666664</v>
      </c>
      <c r="I8" s="111">
        <f>[4]Novembro!$E$12</f>
        <v>47.25</v>
      </c>
      <c r="J8" s="111">
        <f>[4]Novembro!$E$13</f>
        <v>51.791666666666664</v>
      </c>
      <c r="K8" s="111">
        <f>[4]Novembro!$E$14</f>
        <v>54.583333333333336</v>
      </c>
      <c r="L8" s="111">
        <f>[4]Novembro!$E$15</f>
        <v>46.541666666666664</v>
      </c>
      <c r="M8" s="111">
        <f>[4]Novembro!$E$16</f>
        <v>40.208333333333336</v>
      </c>
      <c r="N8" s="111">
        <f>[4]Novembro!$E$17</f>
        <v>40.75</v>
      </c>
      <c r="O8" s="111">
        <f>[4]Novembro!$E$18</f>
        <v>41.083333333333336</v>
      </c>
      <c r="P8" s="111">
        <f>[4]Novembro!$E$19</f>
        <v>42.375</v>
      </c>
      <c r="Q8" s="111">
        <f>[4]Novembro!$E$20</f>
        <v>33.5</v>
      </c>
      <c r="R8" s="111">
        <f>[4]Novembro!$E$21</f>
        <v>37.125</v>
      </c>
      <c r="S8" s="111">
        <f>[4]Novembro!$E$22</f>
        <v>37.791666666666664</v>
      </c>
      <c r="T8" s="111">
        <f>[4]Novembro!$E$23</f>
        <v>42.75</v>
      </c>
      <c r="U8" s="111">
        <f>[4]Novembro!$E$24</f>
        <v>74.041666666666671</v>
      </c>
      <c r="V8" s="111">
        <f>[4]Novembro!$E$25</f>
        <v>62.708333333333336</v>
      </c>
      <c r="W8" s="111">
        <f>[4]Novembro!$E$26</f>
        <v>52.291666666666664</v>
      </c>
      <c r="X8" s="111">
        <f>[4]Novembro!$E$27</f>
        <v>67.5</v>
      </c>
      <c r="Y8" s="111">
        <f>[4]Novembro!$E$28</f>
        <v>81.375</v>
      </c>
      <c r="Z8" s="111">
        <f>[4]Novembro!$E$29</f>
        <v>77.291666666666671</v>
      </c>
      <c r="AA8" s="111">
        <f>[4]Novembro!$E$30</f>
        <v>77.5</v>
      </c>
      <c r="AB8" s="111">
        <f>[4]Novembro!$E$31</f>
        <v>70.952380952380949</v>
      </c>
      <c r="AC8" s="111">
        <f>[4]Novembro!$E$32</f>
        <v>70.875</v>
      </c>
      <c r="AD8" s="111">
        <f>[4]Novembro!$E$33</f>
        <v>60.125</v>
      </c>
      <c r="AE8" s="111">
        <f>[4]Novembro!$E$34</f>
        <v>63.916666666666664</v>
      </c>
      <c r="AF8" s="117">
        <f t="shared" si="1"/>
        <v>55.715079365079376</v>
      </c>
    </row>
    <row r="9" spans="1:36" x14ac:dyDescent="0.2">
      <c r="A9" s="48" t="s">
        <v>146</v>
      </c>
      <c r="B9" s="111">
        <f>[5]Novembro!$E$5</f>
        <v>83.25</v>
      </c>
      <c r="C9" s="111">
        <f>[5]Novembro!$E$6</f>
        <v>73.041666666666671</v>
      </c>
      <c r="D9" s="111">
        <f>[5]Novembro!$E$7</f>
        <v>83.130434782608702</v>
      </c>
      <c r="E9" s="111">
        <f>[5]Novembro!$E$8</f>
        <v>69.333333333333329</v>
      </c>
      <c r="F9" s="111">
        <f>[5]Novembro!$E$9</f>
        <v>60.208333333333336</v>
      </c>
      <c r="G9" s="111">
        <f>[5]Novembro!$E$10</f>
        <v>39.75</v>
      </c>
      <c r="H9" s="111">
        <f>[5]Novembro!$E$11</f>
        <v>42.291666666666664</v>
      </c>
      <c r="I9" s="111">
        <f>[5]Novembro!$E$12</f>
        <v>50.478260869565219</v>
      </c>
      <c r="J9" s="111">
        <f>[5]Novembro!$E$13</f>
        <v>65.625</v>
      </c>
      <c r="K9" s="111">
        <f>[5]Novembro!$E$14</f>
        <v>69.541666666666671</v>
      </c>
      <c r="L9" s="111">
        <f>[5]Novembro!$E$15</f>
        <v>56.222222222222221</v>
      </c>
      <c r="M9" s="111">
        <f>[5]Novembro!$E$16</f>
        <v>44.166666666666664</v>
      </c>
      <c r="N9" s="111">
        <f>[5]Novembro!$E$17</f>
        <v>55.583333333333336</v>
      </c>
      <c r="O9" s="111">
        <f>[5]Novembro!$E$18</f>
        <v>83.541666666666671</v>
      </c>
      <c r="P9" s="111">
        <f>[5]Novembro!$E$19</f>
        <v>65.333333333333329</v>
      </c>
      <c r="Q9" s="111">
        <f>[5]Novembro!$E$20</f>
        <v>41.333333333333336</v>
      </c>
      <c r="R9" s="111">
        <f>[5]Novembro!$E$21</f>
        <v>41.083333333333336</v>
      </c>
      <c r="S9" s="111">
        <f>[5]Novembro!$E$22</f>
        <v>46.695652173913047</v>
      </c>
      <c r="T9" s="111">
        <f>[5]Novembro!$E$23</f>
        <v>77.291666666666671</v>
      </c>
      <c r="U9" s="111">
        <f>[5]Novembro!$E$24</f>
        <v>83.041666666666671</v>
      </c>
      <c r="V9" s="111">
        <f>[5]Novembro!$E$25</f>
        <v>74.125</v>
      </c>
      <c r="W9" s="111">
        <f>[5]Novembro!$E$26</f>
        <v>55.5</v>
      </c>
      <c r="X9" s="111">
        <f>[5]Novembro!$E$27</f>
        <v>83.875</v>
      </c>
      <c r="Y9" s="111">
        <f>[5]Novembro!$E$28</f>
        <v>95.727272727272734</v>
      </c>
      <c r="Z9" s="111">
        <f>[5]Novembro!$E$29</f>
        <v>98.791666666666671</v>
      </c>
      <c r="AA9" s="111">
        <f>[5]Novembro!$E$30</f>
        <v>94.958333333333329</v>
      </c>
      <c r="AB9" s="111">
        <f>[5]Novembro!$E$31</f>
        <v>91.521739130434781</v>
      </c>
      <c r="AC9" s="111">
        <f>[5]Novembro!$E$32</f>
        <v>93.416666666666671</v>
      </c>
      <c r="AD9" s="111">
        <f>[5]Novembro!$E$33</f>
        <v>76.166666666666671</v>
      </c>
      <c r="AE9" s="111">
        <f>[5]Novembro!$E$34</f>
        <v>74.708333333333329</v>
      </c>
      <c r="AF9" s="117">
        <f t="shared" si="1"/>
        <v>68.99113050797834</v>
      </c>
      <c r="AJ9" t="s">
        <v>35</v>
      </c>
    </row>
    <row r="10" spans="1:36" x14ac:dyDescent="0.2">
      <c r="A10" s="48" t="s">
        <v>91</v>
      </c>
      <c r="B10" s="111">
        <f>[6]Novembro!$E$5</f>
        <v>84.75</v>
      </c>
      <c r="C10" s="111">
        <f>[6]Novembro!$E$6</f>
        <v>69.958333333333329</v>
      </c>
      <c r="D10" s="111">
        <f>[6]Novembro!$E$7</f>
        <v>63.375</v>
      </c>
      <c r="E10" s="111">
        <f>[6]Novembro!$E$8</f>
        <v>59.375</v>
      </c>
      <c r="F10" s="111">
        <f>[6]Novembro!$E$9</f>
        <v>55.458333333333336</v>
      </c>
      <c r="G10" s="111">
        <f>[6]Novembro!$E$10</f>
        <v>47.708333333333336</v>
      </c>
      <c r="H10" s="111">
        <f>[6]Novembro!$E$11</f>
        <v>50.375</v>
      </c>
      <c r="I10" s="111">
        <f>[6]Novembro!$E$12</f>
        <v>60.375</v>
      </c>
      <c r="J10" s="111">
        <f>[6]Novembro!$E$13</f>
        <v>67.333333333333329</v>
      </c>
      <c r="K10" s="111">
        <f>[6]Novembro!$E$14</f>
        <v>68.416666666666671</v>
      </c>
      <c r="L10" s="111">
        <f>[6]Novembro!$E$15</f>
        <v>48.958333333333336</v>
      </c>
      <c r="M10" s="111">
        <f>[6]Novembro!$E$16</f>
        <v>45.25</v>
      </c>
      <c r="N10" s="111">
        <f>[6]Novembro!$E$17</f>
        <v>56.333333333333336</v>
      </c>
      <c r="O10" s="111">
        <f>[6]Novembro!$E$18</f>
        <v>58.708333333333336</v>
      </c>
      <c r="P10" s="111">
        <f>[6]Novembro!$E$19</f>
        <v>57.5</v>
      </c>
      <c r="Q10" s="111">
        <f>[6]Novembro!$E$20</f>
        <v>47.041666666666664</v>
      </c>
      <c r="R10" s="111">
        <f>[6]Novembro!$E$21</f>
        <v>49.916666666666664</v>
      </c>
      <c r="S10" s="111">
        <f>[6]Novembro!$E$22</f>
        <v>53.166666666666664</v>
      </c>
      <c r="T10" s="111">
        <f>[6]Novembro!$E$23</f>
        <v>60.166666666666664</v>
      </c>
      <c r="U10" s="111">
        <f>[6]Novembro!$E$24</f>
        <v>85.541666666666671</v>
      </c>
      <c r="V10" s="111">
        <f>[6]Novembro!$E$25</f>
        <v>78.166666666666671</v>
      </c>
      <c r="W10" s="111">
        <f>[6]Novembro!$E$26</f>
        <v>74.791666666666671</v>
      </c>
      <c r="X10" s="111">
        <f>[6]Novembro!$E$27</f>
        <v>86.5</v>
      </c>
      <c r="Y10" s="111">
        <f>[6]Novembro!$E$28</f>
        <v>85.541666666666671</v>
      </c>
      <c r="Z10" s="111">
        <f>[6]Novembro!$E$29</f>
        <v>81.708333333333329</v>
      </c>
      <c r="AA10" s="111">
        <f>[6]Novembro!$E$30</f>
        <v>93.791666666666671</v>
      </c>
      <c r="AB10" s="111">
        <f>[6]Novembro!$E$31</f>
        <v>79.333333333333329</v>
      </c>
      <c r="AC10" s="111">
        <f>[6]Novembro!$E$32</f>
        <v>78.916666666666671</v>
      </c>
      <c r="AD10" s="111">
        <f>[6]Novembro!$E$33</f>
        <v>74.541666666666671</v>
      </c>
      <c r="AE10" s="111">
        <f>[6]Novembro!$E$34</f>
        <v>84.291666666666671</v>
      </c>
      <c r="AF10" s="117">
        <f t="shared" si="1"/>
        <v>66.909722222222243</v>
      </c>
    </row>
    <row r="11" spans="1:36" x14ac:dyDescent="0.2">
      <c r="A11" s="48" t="s">
        <v>49</v>
      </c>
      <c r="B11" s="111">
        <f>[7]Novembro!$E$5</f>
        <v>69.777777777777771</v>
      </c>
      <c r="C11" s="111">
        <f>[7]Novembro!$E$6</f>
        <v>62.166666666666664</v>
      </c>
      <c r="D11" s="111">
        <f>[7]Novembro!$E$7</f>
        <v>62.791666666666664</v>
      </c>
      <c r="E11" s="111">
        <f>[7]Novembro!$E$8</f>
        <v>59.227272727272727</v>
      </c>
      <c r="F11" s="111">
        <f>[7]Novembro!$E$9</f>
        <v>49.25</v>
      </c>
      <c r="G11" s="111">
        <f>[7]Novembro!$E$10</f>
        <v>48.333333333333336</v>
      </c>
      <c r="H11" s="111">
        <f>[7]Novembro!$E$11</f>
        <v>49.333333333333336</v>
      </c>
      <c r="I11" s="111">
        <f>[7]Novembro!$E$12</f>
        <v>47.166666666666664</v>
      </c>
      <c r="J11" s="111">
        <f>[7]Novembro!$E$13</f>
        <v>56.125</v>
      </c>
      <c r="K11" s="111">
        <f>[7]Novembro!$E$14</f>
        <v>54.791666666666664</v>
      </c>
      <c r="L11" s="111">
        <f>[7]Novembro!$E$15</f>
        <v>44.875</v>
      </c>
      <c r="M11" s="111">
        <f>[7]Novembro!$E$16</f>
        <v>31.333333333333332</v>
      </c>
      <c r="N11" s="111">
        <f>[7]Novembro!$E$17</f>
        <v>45.541666666666664</v>
      </c>
      <c r="O11" s="111">
        <f>[7]Novembro!$E$18</f>
        <v>67.045454545454547</v>
      </c>
      <c r="P11" s="111">
        <f>[7]Novembro!$E$19</f>
        <v>60.25</v>
      </c>
      <c r="Q11" s="111">
        <f>[7]Novembro!$E$20</f>
        <v>48.625</v>
      </c>
      <c r="R11" s="111">
        <f>[7]Novembro!$E$21</f>
        <v>43.916666666666664</v>
      </c>
      <c r="S11" s="111">
        <f>[7]Novembro!$E$22</f>
        <v>47.125</v>
      </c>
      <c r="T11" s="111">
        <f>[7]Novembro!$E$23</f>
        <v>71.291666666666671</v>
      </c>
      <c r="U11" s="111">
        <f>[7]Novembro!$E$24</f>
        <v>62.769230769230766</v>
      </c>
      <c r="V11" s="111">
        <f>[7]Novembro!$E$25</f>
        <v>71.375</v>
      </c>
      <c r="W11" s="111">
        <f>[7]Novembro!$E$26</f>
        <v>72.583333333333329</v>
      </c>
      <c r="X11" s="111">
        <f>[7]Novembro!$E$27</f>
        <v>84.125</v>
      </c>
      <c r="Y11" s="111">
        <f>[7]Novembro!$E$28</f>
        <v>82.166666666666671</v>
      </c>
      <c r="Z11" s="111">
        <f>[7]Novembro!$E$29</f>
        <v>77.75</v>
      </c>
      <c r="AA11" s="111">
        <f>[7]Novembro!$E$30</f>
        <v>77.304347826086953</v>
      </c>
      <c r="AB11" s="111">
        <f>[7]Novembro!$E$31</f>
        <v>60.615384615384613</v>
      </c>
      <c r="AC11" s="111">
        <f>[7]Novembro!$E$32</f>
        <v>69.8</v>
      </c>
      <c r="AD11" s="111">
        <f>[7]Novembro!$E$33</f>
        <v>68.833333333333329</v>
      </c>
      <c r="AE11" s="111">
        <f>[7]Novembro!$E$34</f>
        <v>61.571428571428569</v>
      </c>
      <c r="AF11" s="117">
        <f t="shared" si="1"/>
        <v>60.26202989442119</v>
      </c>
    </row>
    <row r="12" spans="1:36" x14ac:dyDescent="0.2">
      <c r="A12" s="48" t="s">
        <v>94</v>
      </c>
      <c r="B12" s="111">
        <f>[8]Novembro!$E$5</f>
        <v>83</v>
      </c>
      <c r="C12" s="111">
        <f>[8]Novembro!$E$6</f>
        <v>72.625</v>
      </c>
      <c r="D12" s="111">
        <f>[8]Novembro!$E$7</f>
        <v>71.041666666666671</v>
      </c>
      <c r="E12" s="111">
        <f>[8]Novembro!$E$8</f>
        <v>67.041666666666671</v>
      </c>
      <c r="F12" s="111">
        <f>[8]Novembro!$E$9</f>
        <v>57.291666666666664</v>
      </c>
      <c r="G12" s="111">
        <f>[8]Novembro!$E$10</f>
        <v>51</v>
      </c>
      <c r="H12" s="111">
        <f>[8]Novembro!$E$11</f>
        <v>48.291666666666664</v>
      </c>
      <c r="I12" s="111">
        <f>[8]Novembro!$E$12</f>
        <v>50.958333333333336</v>
      </c>
      <c r="J12" s="111">
        <f>[8]Novembro!$E$13</f>
        <v>57.833333333333336</v>
      </c>
      <c r="K12" s="111">
        <f>[8]Novembro!$E$14</f>
        <v>62.458333333333336</v>
      </c>
      <c r="L12" s="111">
        <f>[8]Novembro!$E$15</f>
        <v>50</v>
      </c>
      <c r="M12" s="111">
        <f>[8]Novembro!$E$16</f>
        <v>44.958333333333336</v>
      </c>
      <c r="N12" s="111">
        <f>[8]Novembro!$E$17</f>
        <v>46.208333333333336</v>
      </c>
      <c r="O12" s="111">
        <f>[8]Novembro!$E$18</f>
        <v>51.75</v>
      </c>
      <c r="P12" s="111">
        <f>[8]Novembro!$E$19</f>
        <v>56.25</v>
      </c>
      <c r="Q12" s="111">
        <f>[8]Novembro!$E$20</f>
        <v>43.833333333333336</v>
      </c>
      <c r="R12" s="111">
        <f>[8]Novembro!$E$21</f>
        <v>44.416666666666664</v>
      </c>
      <c r="S12" s="111">
        <f>[8]Novembro!$E$22</f>
        <v>44</v>
      </c>
      <c r="T12" s="111">
        <f>[8]Novembro!$E$23</f>
        <v>68.125</v>
      </c>
      <c r="U12" s="111">
        <f>[8]Novembro!$E$24</f>
        <v>77.541666666666671</v>
      </c>
      <c r="V12" s="111">
        <f>[8]Novembro!$E$25</f>
        <v>68.375</v>
      </c>
      <c r="W12" s="111">
        <f>[8]Novembro!$E$26</f>
        <v>56.541666666666664</v>
      </c>
      <c r="X12" s="111">
        <f>[8]Novembro!$E$27</f>
        <v>74.708333333333329</v>
      </c>
      <c r="Y12" s="111">
        <f>[8]Novembro!$E$28</f>
        <v>90.25</v>
      </c>
      <c r="Z12" s="111">
        <f>[8]Novembro!$E$29</f>
        <v>87.333333333333329</v>
      </c>
      <c r="AA12" s="111">
        <f>[8]Novembro!$E$30</f>
        <v>92.695652173913047</v>
      </c>
      <c r="AB12" s="111">
        <f>[8]Novembro!$E$31</f>
        <v>83.583333333333329</v>
      </c>
      <c r="AC12" s="111">
        <f>[8]Novembro!$E$32</f>
        <v>78.791666666666671</v>
      </c>
      <c r="AD12" s="111">
        <f>[8]Novembro!$E$33</f>
        <v>64.5</v>
      </c>
      <c r="AE12" s="111">
        <f>[8]Novembro!$E$34</f>
        <v>76.916666666666671</v>
      </c>
      <c r="AF12" s="117">
        <f>AVERAGE(B12:AE12)</f>
        <v>64.077355072463774</v>
      </c>
    </row>
    <row r="13" spans="1:36" x14ac:dyDescent="0.2">
      <c r="A13" s="48" t="s">
        <v>101</v>
      </c>
      <c r="B13" s="111">
        <f>[9]Novembro!$E$5</f>
        <v>89.291666666666671</v>
      </c>
      <c r="C13" s="111">
        <f>[9]Novembro!$E$6</f>
        <v>78.416666666666671</v>
      </c>
      <c r="D13" s="111">
        <f>[9]Novembro!$E$7</f>
        <v>76.75</v>
      </c>
      <c r="E13" s="111">
        <f>[9]Novembro!$E$8</f>
        <v>70.5</v>
      </c>
      <c r="F13" s="111">
        <f>[9]Novembro!$E$9</f>
        <v>57.869565217391305</v>
      </c>
      <c r="G13" s="111">
        <f>[9]Novembro!$E$10</f>
        <v>41.666666666666664</v>
      </c>
      <c r="H13" s="111">
        <f>[9]Novembro!$E$11</f>
        <v>40.625</v>
      </c>
      <c r="I13" s="111">
        <f>[9]Novembro!$E$12</f>
        <v>52.708333333333336</v>
      </c>
      <c r="J13" s="111">
        <f>[9]Novembro!$E$13</f>
        <v>71.125</v>
      </c>
      <c r="K13" s="111">
        <f>[9]Novembro!$E$14</f>
        <v>67.958333333333329</v>
      </c>
      <c r="L13" s="111">
        <f>[9]Novembro!$E$15</f>
        <v>52</v>
      </c>
      <c r="M13" s="111">
        <f>[9]Novembro!$E$16</f>
        <v>46.125</v>
      </c>
      <c r="N13" s="111">
        <f>[9]Novembro!$E$17</f>
        <v>61.041666666666664</v>
      </c>
      <c r="O13" s="111">
        <f>[9]Novembro!$E$18</f>
        <v>83.916666666666671</v>
      </c>
      <c r="P13" s="111">
        <f>[9]Novembro!$E$19</f>
        <v>68.913043478260875</v>
      </c>
      <c r="Q13" s="111">
        <f>[9]Novembro!$E$20</f>
        <v>56.625</v>
      </c>
      <c r="R13" s="111">
        <f>[9]Novembro!$E$21</f>
        <v>46.875</v>
      </c>
      <c r="S13" s="111">
        <f>[9]Novembro!$E$22</f>
        <v>48.958333333333336</v>
      </c>
      <c r="T13" s="111">
        <f>[9]Novembro!$E$23</f>
        <v>88.416666666666671</v>
      </c>
      <c r="U13" s="111">
        <f>[9]Novembro!$E$24</f>
        <v>82.083333333333329</v>
      </c>
      <c r="V13" s="111">
        <f>[9]Novembro!$E$25</f>
        <v>69.25</v>
      </c>
      <c r="W13" s="111">
        <f>[9]Novembro!$E$26</f>
        <v>64.458333333333329</v>
      </c>
      <c r="X13" s="111">
        <f>[9]Novembro!$E$27</f>
        <v>84.083333333333329</v>
      </c>
      <c r="Y13" s="111">
        <f>[9]Novembro!$E$28</f>
        <v>98.458333333333329</v>
      </c>
      <c r="Z13" s="111">
        <f>[9]Novembro!$E$29</f>
        <v>96.958333333333329</v>
      </c>
      <c r="AA13" s="111">
        <f>[9]Novembro!$E$30</f>
        <v>94.208333333333329</v>
      </c>
      <c r="AB13" s="111">
        <f>[9]Novembro!$E$31</f>
        <v>93.291666666666671</v>
      </c>
      <c r="AC13" s="111">
        <f>[9]Novembro!$E$32</f>
        <v>93.083333333333329</v>
      </c>
      <c r="AD13" s="111">
        <f>[9]Novembro!$E$33</f>
        <v>80.583333333333329</v>
      </c>
      <c r="AE13" s="111">
        <f>[9]Novembro!$E$34</f>
        <v>80.583333333333329</v>
      </c>
      <c r="AF13" s="117">
        <f>AVERAGE(B13:AE13)</f>
        <v>71.227475845410623</v>
      </c>
      <c r="AJ13" t="s">
        <v>35</v>
      </c>
    </row>
    <row r="14" spans="1:36" x14ac:dyDescent="0.2">
      <c r="A14" s="48" t="s">
        <v>147</v>
      </c>
      <c r="B14" s="111">
        <f>[10]Novembro!$E$5</f>
        <v>96.5</v>
      </c>
      <c r="C14" s="111">
        <f>[10]Novembro!$E$6</f>
        <v>63.8</v>
      </c>
      <c r="D14" s="111">
        <f>[10]Novembro!$E$7</f>
        <v>75.611111111111114</v>
      </c>
      <c r="E14" s="111">
        <f>[10]Novembro!$E$8</f>
        <v>55.588235294117645</v>
      </c>
      <c r="F14" s="111">
        <f>[10]Novembro!$E$9</f>
        <v>56.761904761904759</v>
      </c>
      <c r="G14" s="111">
        <f>[10]Novembro!$E$10</f>
        <v>53</v>
      </c>
      <c r="H14" s="111">
        <f>[10]Novembro!$E$11</f>
        <v>53.18181818181818</v>
      </c>
      <c r="I14" s="111">
        <f>[10]Novembro!$E$12</f>
        <v>66.681818181818187</v>
      </c>
      <c r="J14" s="111">
        <f>[10]Novembro!$E$13</f>
        <v>72.125</v>
      </c>
      <c r="K14" s="111">
        <f>[10]Novembro!$E$14</f>
        <v>68.349999999999994</v>
      </c>
      <c r="L14" s="111">
        <f>[10]Novembro!$E$15</f>
        <v>57.090909090909093</v>
      </c>
      <c r="M14" s="111">
        <f>[10]Novembro!$E$16</f>
        <v>55.89473684210526</v>
      </c>
      <c r="N14" s="111">
        <f>[10]Novembro!$E$17</f>
        <v>61</v>
      </c>
      <c r="O14" s="111">
        <f>[10]Novembro!$E$18</f>
        <v>64.125</v>
      </c>
      <c r="P14" s="111">
        <f>[10]Novembro!$E$19</f>
        <v>63.142857142857146</v>
      </c>
      <c r="Q14" s="111">
        <f>[10]Novembro!$E$20</f>
        <v>52.130434782608695</v>
      </c>
      <c r="R14" s="111">
        <f>[10]Novembro!$E$21</f>
        <v>56.173913043478258</v>
      </c>
      <c r="S14" s="111">
        <f>[10]Novembro!$E$22</f>
        <v>69.849999999999994</v>
      </c>
      <c r="T14" s="111">
        <f>[10]Novembro!$E$23</f>
        <v>73.875</v>
      </c>
      <c r="U14" s="111">
        <f>[10]Novembro!$E$24</f>
        <v>64.375</v>
      </c>
      <c r="V14" s="111">
        <f>[10]Novembro!$E$25</f>
        <v>77.333333333333329</v>
      </c>
      <c r="W14" s="111">
        <f>[10]Novembro!$E$26</f>
        <v>82.818181818181813</v>
      </c>
      <c r="X14" s="111">
        <f>[10]Novembro!$E$27</f>
        <v>83.5</v>
      </c>
      <c r="Y14" s="111">
        <f>[10]Novembro!$E$28</f>
        <v>74.545454545454547</v>
      </c>
      <c r="Z14" s="111">
        <f>[10]Novembro!$E$29</f>
        <v>65.7</v>
      </c>
      <c r="AA14" s="111">
        <f>[10]Novembro!$E$30</f>
        <v>87.888888888888886</v>
      </c>
      <c r="AB14" s="111">
        <f>[10]Novembro!$E$31</f>
        <v>63.615384615384613</v>
      </c>
      <c r="AC14" s="111">
        <f>[10]Novembro!$E$32</f>
        <v>67.416666666666671</v>
      </c>
      <c r="AD14" s="111">
        <f>[10]Novembro!$E$33</f>
        <v>79.941176470588232</v>
      </c>
      <c r="AE14" s="111">
        <f>[10]Novembro!$E$34</f>
        <v>85.777777777777771</v>
      </c>
      <c r="AF14" s="117">
        <f>AVERAGE(B14:AE14)</f>
        <v>68.259820084966805</v>
      </c>
    </row>
    <row r="15" spans="1:36" x14ac:dyDescent="0.2">
      <c r="A15" s="48" t="s">
        <v>2</v>
      </c>
      <c r="B15" s="111">
        <f>[11]Novembro!$E$5</f>
        <v>79.791666666666671</v>
      </c>
      <c r="C15" s="111">
        <f>[11]Novembro!$E$6</f>
        <v>58.75</v>
      </c>
      <c r="D15" s="111">
        <f>[11]Novembro!$E$7</f>
        <v>59.791666666666664</v>
      </c>
      <c r="E15" s="111">
        <f>[11]Novembro!$E$8</f>
        <v>57.958333333333336</v>
      </c>
      <c r="F15" s="111">
        <f>[11]Novembro!$E$9</f>
        <v>37.75</v>
      </c>
      <c r="G15" s="111">
        <f>[11]Novembro!$E$10</f>
        <v>27.375</v>
      </c>
      <c r="H15" s="111">
        <f>[11]Novembro!$E$11</f>
        <v>29.125</v>
      </c>
      <c r="I15" s="111">
        <f>[11]Novembro!$E$12</f>
        <v>39.416666666666664</v>
      </c>
      <c r="J15" s="111">
        <f>[11]Novembro!$E$13</f>
        <v>53.666666666666664</v>
      </c>
      <c r="K15" s="111">
        <f>[11]Novembro!$E$14</f>
        <v>59.291666666666664</v>
      </c>
      <c r="L15" s="111">
        <f>[11]Novembro!$E$15</f>
        <v>43.791666666666664</v>
      </c>
      <c r="M15" s="111">
        <f>[11]Novembro!$E$16</f>
        <v>39.291666666666664</v>
      </c>
      <c r="N15" s="111">
        <f>[11]Novembro!$E$17</f>
        <v>42.583333333333336</v>
      </c>
      <c r="O15" s="111">
        <f>[11]Novembro!$E$18</f>
        <v>40.541666666666664</v>
      </c>
      <c r="P15" s="111">
        <f>[11]Novembro!$E$19</f>
        <v>45.541666666666664</v>
      </c>
      <c r="Q15" s="111">
        <f>[11]Novembro!$E$20</f>
        <v>39.625</v>
      </c>
      <c r="R15" s="111">
        <f>[11]Novembro!$E$21</f>
        <v>40.875</v>
      </c>
      <c r="S15" s="111">
        <f>[11]Novembro!$E$22</f>
        <v>43.166666666666664</v>
      </c>
      <c r="T15" s="111">
        <f>[11]Novembro!$E$23</f>
        <v>52.75</v>
      </c>
      <c r="U15" s="111">
        <f>[11]Novembro!$E$24</f>
        <v>76.666666666666671</v>
      </c>
      <c r="V15" s="111">
        <f>[11]Novembro!$E$25</f>
        <v>60.375</v>
      </c>
      <c r="W15" s="111">
        <f>[11]Novembro!$E$26</f>
        <v>59.125</v>
      </c>
      <c r="X15" s="111">
        <f>[11]Novembro!$E$27</f>
        <v>70.541666666666671</v>
      </c>
      <c r="Y15" s="111">
        <f>[11]Novembro!$E$28</f>
        <v>78.916666666666671</v>
      </c>
      <c r="Z15" s="111">
        <f>[11]Novembro!$E$29</f>
        <v>78.5</v>
      </c>
      <c r="AA15" s="111">
        <f>[11]Novembro!$E$30</f>
        <v>77.875</v>
      </c>
      <c r="AB15" s="111">
        <f>[11]Novembro!$E$31</f>
        <v>66.208333333333329</v>
      </c>
      <c r="AC15" s="111">
        <f>[11]Novembro!$E$32</f>
        <v>66.708333333333329</v>
      </c>
      <c r="AD15" s="111">
        <f>[11]Novembro!$E$33</f>
        <v>61.666666666666664</v>
      </c>
      <c r="AE15" s="111">
        <f>[11]Novembro!$E$34</f>
        <v>72.25</v>
      </c>
      <c r="AF15" s="117">
        <f>AVERAGE(B15:AE15)</f>
        <v>55.330555555555556</v>
      </c>
      <c r="AH15" s="12" t="s">
        <v>35</v>
      </c>
    </row>
    <row r="16" spans="1:36" ht="15" customHeight="1" x14ac:dyDescent="0.2">
      <c r="A16" s="48" t="s">
        <v>3</v>
      </c>
      <c r="B16" s="111" t="str">
        <f>[12]Novembro!$E$5</f>
        <v>*</v>
      </c>
      <c r="C16" s="111" t="str">
        <f>[12]Novembro!$E$6</f>
        <v>*</v>
      </c>
      <c r="D16" s="111">
        <f>[12]Novembro!$E$7</f>
        <v>72.454545454545453</v>
      </c>
      <c r="E16" s="111">
        <f>[12]Novembro!$E$8</f>
        <v>65.900000000000006</v>
      </c>
      <c r="F16" s="111">
        <f>[12]Novembro!$E$9</f>
        <v>60.666666666666664</v>
      </c>
      <c r="G16" s="111">
        <f>[12]Novembro!$E$10</f>
        <v>55.458333333333336</v>
      </c>
      <c r="H16" s="111">
        <f>[12]Novembro!$E$11</f>
        <v>56.590909090909093</v>
      </c>
      <c r="I16" s="111">
        <f>[12]Novembro!$E$12</f>
        <v>69.166666666666671</v>
      </c>
      <c r="J16" s="111">
        <f>[12]Novembro!$E$13</f>
        <v>65.416666666666671</v>
      </c>
      <c r="K16" s="111">
        <f>[12]Novembro!$E$14</f>
        <v>53.583333333333336</v>
      </c>
      <c r="L16" s="111">
        <f>[12]Novembro!$E$15</f>
        <v>47.347826086956523</v>
      </c>
      <c r="M16" s="111">
        <f>[12]Novembro!$E$16</f>
        <v>47.65</v>
      </c>
      <c r="N16" s="111">
        <f>[12]Novembro!$E$17</f>
        <v>61.80952380952381</v>
      </c>
      <c r="O16" s="111">
        <f>[12]Novembro!$E$18</f>
        <v>58.565217391304351</v>
      </c>
      <c r="P16" s="111">
        <f>[12]Novembro!$E$19</f>
        <v>69.954545454545453</v>
      </c>
      <c r="Q16" s="111">
        <f>[12]Novembro!$E$20</f>
        <v>61.130434782608695</v>
      </c>
      <c r="R16" s="111">
        <f>[12]Novembro!$E$21</f>
        <v>58.428571428571431</v>
      </c>
      <c r="S16" s="111">
        <f>[12]Novembro!$E$22</f>
        <v>51.18181818181818</v>
      </c>
      <c r="T16" s="111">
        <f>[12]Novembro!$E$23</f>
        <v>57.9</v>
      </c>
      <c r="U16" s="111">
        <f>[12]Novembro!$E$24</f>
        <v>71.260869565217391</v>
      </c>
      <c r="V16" s="111">
        <f>[12]Novembro!$E$25</f>
        <v>75.75</v>
      </c>
      <c r="W16" s="111">
        <f>[12]Novembro!$E$26</f>
        <v>80.045454545454547</v>
      </c>
      <c r="X16" s="111">
        <f>[12]Novembro!$E$27</f>
        <v>80.63636363636364</v>
      </c>
      <c r="Y16" s="111">
        <f>[12]Novembro!$E$28</f>
        <v>70.714285714285708</v>
      </c>
      <c r="Z16" s="111" t="str">
        <f>[12]Novembro!$E$29</f>
        <v>*</v>
      </c>
      <c r="AA16" s="111" t="str">
        <f>[12]Novembro!$E$30</f>
        <v>*</v>
      </c>
      <c r="AB16" s="111" t="str">
        <f>[12]Novembro!$E$31</f>
        <v>*</v>
      </c>
      <c r="AC16" s="111" t="str">
        <f>[12]Novembro!$E$32</f>
        <v>*</v>
      </c>
      <c r="AD16" s="111" t="str">
        <f>[12]Novembro!$E$33</f>
        <v>*</v>
      </c>
      <c r="AE16" s="111" t="str">
        <f>[12]Novembro!$E$34</f>
        <v>*</v>
      </c>
      <c r="AF16" s="117">
        <f>AVERAGE(B16:AE16)</f>
        <v>63.255092354944146</v>
      </c>
      <c r="AG16" s="12" t="s">
        <v>35</v>
      </c>
      <c r="AH16" s="12" t="s">
        <v>35</v>
      </c>
    </row>
    <row r="17" spans="1:36" x14ac:dyDescent="0.2">
      <c r="A17" s="48" t="s">
        <v>4</v>
      </c>
      <c r="B17" s="111">
        <f>[14]Novembro!$E$5</f>
        <v>80.227272727272734</v>
      </c>
      <c r="C17" s="111">
        <f>[14]Novembro!$E$6</f>
        <v>72.045454545454547</v>
      </c>
      <c r="D17" s="111">
        <f>[14]Novembro!$E$7</f>
        <v>65.458333333333329</v>
      </c>
      <c r="E17" s="111">
        <f>[14]Novembro!$E$8</f>
        <v>66.857142857142861</v>
      </c>
      <c r="F17" s="111">
        <f>[14]Novembro!$E$9</f>
        <v>46.391304347826086</v>
      </c>
      <c r="G17" s="111">
        <f>[14]Novembro!$E$10</f>
        <v>40</v>
      </c>
      <c r="H17" s="111">
        <f>[14]Novembro!$E$11</f>
        <v>40.652173913043477</v>
      </c>
      <c r="I17" s="111">
        <f>[14]Novembro!$E$12</f>
        <v>64.291666666666671</v>
      </c>
      <c r="J17" s="111">
        <f>[14]Novembro!$E$13</f>
        <v>53.375</v>
      </c>
      <c r="K17" s="111">
        <f>[14]Novembro!$E$14</f>
        <v>54.347826086956523</v>
      </c>
      <c r="L17" s="111">
        <f>[14]Novembro!$E$15</f>
        <v>35.347826086956523</v>
      </c>
      <c r="M17" s="111">
        <f>[14]Novembro!$E$16</f>
        <v>43.61904761904762</v>
      </c>
      <c r="N17" s="111">
        <f>[14]Novembro!$E$17</f>
        <v>57.625</v>
      </c>
      <c r="O17" s="111">
        <f>[14]Novembro!$E$18</f>
        <v>60.041666666666664</v>
      </c>
      <c r="P17" s="111">
        <f>[14]Novembro!$E$19</f>
        <v>51.695652173913047</v>
      </c>
      <c r="Q17" s="111">
        <f>[14]Novembro!$E$20</f>
        <v>49.173913043478258</v>
      </c>
      <c r="R17" s="111">
        <f>[14]Novembro!$E$21</f>
        <v>50.043478260869563</v>
      </c>
      <c r="S17" s="111">
        <f>[14]Novembro!$E$22</f>
        <v>53.666666666666664</v>
      </c>
      <c r="T17" s="111">
        <f>[14]Novembro!$E$23</f>
        <v>64.523809523809518</v>
      </c>
      <c r="U17" s="111">
        <f>[14]Novembro!$E$24</f>
        <v>76.272727272727266</v>
      </c>
      <c r="V17" s="111">
        <f>[14]Novembro!$E$25</f>
        <v>80.36363636363636</v>
      </c>
      <c r="W17" s="111">
        <f>[14]Novembro!$E$26</f>
        <v>81.13636363636364</v>
      </c>
      <c r="X17" s="111">
        <f>[14]Novembro!$E$27</f>
        <v>78.61904761904762</v>
      </c>
      <c r="Y17" s="111">
        <f>[14]Novembro!$E$28</f>
        <v>77</v>
      </c>
      <c r="Z17" s="111">
        <f>[14]Novembro!$E$29</f>
        <v>76.142857142857139</v>
      </c>
      <c r="AA17" s="111">
        <f>[14]Novembro!$E$30</f>
        <v>76.208333333333329</v>
      </c>
      <c r="AB17" s="111">
        <f>[14]Novembro!$E$31</f>
        <v>73</v>
      </c>
      <c r="AC17" s="111">
        <f>[14]Novembro!$E$32</f>
        <v>69.55</v>
      </c>
      <c r="AD17" s="111">
        <f>[14]Novembro!$E$33</f>
        <v>73.099999999999994</v>
      </c>
      <c r="AE17" s="111">
        <f>[14]Novembro!$E$34</f>
        <v>74.777777777777771</v>
      </c>
      <c r="AF17" s="117">
        <f t="shared" ref="AF17:AF42" si="2">AVERAGE(B17:AE17)</f>
        <v>62.851799255494903</v>
      </c>
      <c r="AH17" t="s">
        <v>35</v>
      </c>
    </row>
    <row r="18" spans="1:36" x14ac:dyDescent="0.2">
      <c r="A18" s="48" t="s">
        <v>5</v>
      </c>
      <c r="B18" s="111">
        <f>[15]Novembro!$E$5</f>
        <v>72.7</v>
      </c>
      <c r="C18" s="111">
        <f>[15]Novembro!$E$6</f>
        <v>58.409090909090907</v>
      </c>
      <c r="D18" s="111">
        <f>[15]Novembro!$E$7</f>
        <v>50.956521739130437</v>
      </c>
      <c r="E18" s="111">
        <f>[15]Novembro!$E$8</f>
        <v>36.782608695652172</v>
      </c>
      <c r="F18" s="111">
        <f>[15]Novembro!$E$9</f>
        <v>42.5</v>
      </c>
      <c r="G18" s="111">
        <f>[15]Novembro!$E$10</f>
        <v>32.375</v>
      </c>
      <c r="H18" s="111">
        <f>[15]Novembro!$E$11</f>
        <v>31.521739130434781</v>
      </c>
      <c r="I18" s="111">
        <f>[15]Novembro!$E$12</f>
        <v>42.208333333333336</v>
      </c>
      <c r="J18" s="111">
        <f>[15]Novembro!$E$13</f>
        <v>50.833333333333336</v>
      </c>
      <c r="K18" s="111">
        <f>[15]Novembro!$E$14</f>
        <v>48.625</v>
      </c>
      <c r="L18" s="111">
        <f>[15]Novembro!$E$15</f>
        <v>40.333333333333336</v>
      </c>
      <c r="M18" s="111">
        <f>[15]Novembro!$E$16</f>
        <v>40.095238095238095</v>
      </c>
      <c r="N18" s="111">
        <f>[15]Novembro!$E$17</f>
        <v>43.260869565217391</v>
      </c>
      <c r="O18" s="111">
        <f>[15]Novembro!$E$18</f>
        <v>41.875</v>
      </c>
      <c r="P18" s="111">
        <f>[15]Novembro!$E$19</f>
        <v>46.173913043478258</v>
      </c>
      <c r="Q18" s="111">
        <f>[15]Novembro!$E$20</f>
        <v>38.416666666666664</v>
      </c>
      <c r="R18" s="111">
        <f>[15]Novembro!$E$21</f>
        <v>37.916666666666664</v>
      </c>
      <c r="S18" s="111">
        <f>[15]Novembro!$E$22</f>
        <v>46.304347826086953</v>
      </c>
      <c r="T18" s="111">
        <f>[15]Novembro!$E$23</f>
        <v>48.347826086956523</v>
      </c>
      <c r="U18" s="111">
        <f>[15]Novembro!$E$24</f>
        <v>72.304347826086953</v>
      </c>
      <c r="V18" s="111">
        <f>[15]Novembro!$E$25</f>
        <v>61.130434782608695</v>
      </c>
      <c r="W18" s="111">
        <f>[15]Novembro!$E$26</f>
        <v>52.826086956521742</v>
      </c>
      <c r="X18" s="111">
        <f>[15]Novembro!$E$27</f>
        <v>57.913043478260867</v>
      </c>
      <c r="Y18" s="111">
        <f>[15]Novembro!$E$28</f>
        <v>82.523809523809518</v>
      </c>
      <c r="Z18" s="111">
        <f>[15]Novembro!$E$29</f>
        <v>73.315789473684205</v>
      </c>
      <c r="AA18" s="111">
        <f>[15]Novembro!$E$30</f>
        <v>79.416666666666671</v>
      </c>
      <c r="AB18" s="111">
        <f>[15]Novembro!$E$31</f>
        <v>72.8</v>
      </c>
      <c r="AC18" s="111">
        <f>[15]Novembro!$E$32</f>
        <v>61.904761904761905</v>
      </c>
      <c r="AD18" s="111">
        <f>[15]Novembro!$E$33</f>
        <v>55.210526315789473</v>
      </c>
      <c r="AE18" s="111">
        <f>[15]Novembro!$E$34</f>
        <v>65.19047619047619</v>
      </c>
      <c r="AF18" s="117">
        <f t="shared" si="2"/>
        <v>52.805714384776159</v>
      </c>
      <c r="AG18" s="12" t="s">
        <v>35</v>
      </c>
    </row>
    <row r="19" spans="1:36" x14ac:dyDescent="0.2">
      <c r="A19" s="48" t="s">
        <v>33</v>
      </c>
      <c r="B19" s="111">
        <f>[16]Novembro!$E$5</f>
        <v>76.958333333333329</v>
      </c>
      <c r="C19" s="111">
        <f>[16]Novembro!$E$6</f>
        <v>72.75</v>
      </c>
      <c r="D19" s="111">
        <f>[16]Novembro!$E$7</f>
        <v>67.5</v>
      </c>
      <c r="E19" s="111">
        <f>[16]Novembro!$E$8</f>
        <v>68.75</v>
      </c>
      <c r="F19" s="111">
        <f>[16]Novembro!$E$9</f>
        <v>46.75</v>
      </c>
      <c r="G19" s="111">
        <f>[16]Novembro!$E$10</f>
        <v>42.208333333333336</v>
      </c>
      <c r="H19" s="111">
        <f>[16]Novembro!$E$11</f>
        <v>42.875</v>
      </c>
      <c r="I19" s="111">
        <f>[16]Novembro!$E$12</f>
        <v>68.875</v>
      </c>
      <c r="J19" s="111">
        <f>[16]Novembro!$E$13</f>
        <v>58.666666666666664</v>
      </c>
      <c r="K19" s="111">
        <f>[16]Novembro!$E$14</f>
        <v>54.041666666666664</v>
      </c>
      <c r="L19" s="111">
        <f>[16]Novembro!$E$15</f>
        <v>44.208333333333336</v>
      </c>
      <c r="M19" s="111">
        <f>[16]Novembro!$E$16</f>
        <v>55.166666666666664</v>
      </c>
      <c r="N19" s="111">
        <f>[16]Novembro!$E$17</f>
        <v>65.541666666666671</v>
      </c>
      <c r="O19" s="111">
        <f>[16]Novembro!$E$18</f>
        <v>65.958333333333329</v>
      </c>
      <c r="P19" s="111">
        <f>[16]Novembro!$E$19</f>
        <v>54.333333333333336</v>
      </c>
      <c r="Q19" s="111">
        <f>[16]Novembro!$E$20</f>
        <v>49.916666666666664</v>
      </c>
      <c r="R19" s="111">
        <f>[16]Novembro!$E$21</f>
        <v>56.958333333333336</v>
      </c>
      <c r="S19" s="111">
        <f>[16]Novembro!$E$22</f>
        <v>56.333333333333336</v>
      </c>
      <c r="T19" s="111">
        <f>[16]Novembro!$E$23</f>
        <v>60.791666666666664</v>
      </c>
      <c r="U19" s="111">
        <f>[16]Novembro!$E$24</f>
        <v>77.083333333333329</v>
      </c>
      <c r="V19" s="111">
        <f>[16]Novembro!$E$25</f>
        <v>80.291666666666671</v>
      </c>
      <c r="W19" s="111">
        <f>[16]Novembro!$E$26</f>
        <v>75.916666666666671</v>
      </c>
      <c r="X19" s="111">
        <f>[16]Novembro!$E$27</f>
        <v>74.958333333333329</v>
      </c>
      <c r="Y19" s="111">
        <f>[16]Novembro!$E$28</f>
        <v>84.125</v>
      </c>
      <c r="Z19" s="111">
        <f>[16]Novembro!$E$29</f>
        <v>80.625</v>
      </c>
      <c r="AA19" s="111">
        <f>[16]Novembro!$E$30</f>
        <v>83.125</v>
      </c>
      <c r="AB19" s="111">
        <f>[16]Novembro!$E$31</f>
        <v>74.375</v>
      </c>
      <c r="AC19" s="111">
        <f>[16]Novembro!$E$32</f>
        <v>70.5</v>
      </c>
      <c r="AD19" s="111">
        <f>[16]Novembro!$E$33</f>
        <v>76</v>
      </c>
      <c r="AE19" s="111">
        <f>[16]Novembro!$E$34</f>
        <v>76.833333333333329</v>
      </c>
      <c r="AF19" s="117">
        <f t="shared" si="2"/>
        <v>65.413888888888877</v>
      </c>
      <c r="AH19" t="s">
        <v>35</v>
      </c>
      <c r="AI19" t="s">
        <v>35</v>
      </c>
    </row>
    <row r="20" spans="1:36" x14ac:dyDescent="0.2">
      <c r="A20" s="48" t="s">
        <v>6</v>
      </c>
      <c r="B20" s="111">
        <f>[17]Novembro!$E$5</f>
        <v>66.5</v>
      </c>
      <c r="C20" s="111">
        <f>[17]Novembro!$E$6</f>
        <v>64.857142857142861</v>
      </c>
      <c r="D20" s="111">
        <f>[17]Novembro!$E$7</f>
        <v>61.304347826086953</v>
      </c>
      <c r="E20" s="111">
        <f>[17]Novembro!$E$8</f>
        <v>49.095238095238095</v>
      </c>
      <c r="F20" s="111">
        <f>[17]Novembro!$E$9</f>
        <v>40.217391304347828</v>
      </c>
      <c r="G20" s="111">
        <f>[17]Novembro!$E$10</f>
        <v>36.541666666666664</v>
      </c>
      <c r="H20" s="111">
        <f>[17]Novembro!$E$11</f>
        <v>38.545454545454547</v>
      </c>
      <c r="I20" s="111">
        <f>[17]Novembro!$E$12</f>
        <v>51.583333333333336</v>
      </c>
      <c r="J20" s="111">
        <f>[17]Novembro!$E$13</f>
        <v>67.375</v>
      </c>
      <c r="K20" s="111">
        <f>[17]Novembro!$E$14</f>
        <v>52.347826086956523</v>
      </c>
      <c r="L20" s="111">
        <f>[17]Novembro!$E$15</f>
        <v>48.434782608695649</v>
      </c>
      <c r="M20" s="111">
        <f>[17]Novembro!$E$16</f>
        <v>45.636363636363633</v>
      </c>
      <c r="N20" s="111">
        <f>[17]Novembro!$E$17</f>
        <v>45.478260869565219</v>
      </c>
      <c r="O20" s="111">
        <f>[17]Novembro!$E$18</f>
        <v>52.666666666666664</v>
      </c>
      <c r="P20" s="111">
        <f>[17]Novembro!$E$19</f>
        <v>57.727272727272727</v>
      </c>
      <c r="Q20" s="111">
        <f>[17]Novembro!$E$20</f>
        <v>43.478260869565219</v>
      </c>
      <c r="R20" s="111">
        <f>[17]Novembro!$E$21</f>
        <v>43.782608695652172</v>
      </c>
      <c r="S20" s="111">
        <f>[17]Novembro!$E$22</f>
        <v>44.857142857142854</v>
      </c>
      <c r="T20" s="111">
        <f>[17]Novembro!$E$23</f>
        <v>50.478260869565219</v>
      </c>
      <c r="U20" s="111">
        <f>[17]Novembro!$E$24</f>
        <v>73.181818181818187</v>
      </c>
      <c r="V20" s="111">
        <f>[17]Novembro!$E$25</f>
        <v>64.909090909090907</v>
      </c>
      <c r="W20" s="111">
        <f>[17]Novembro!$E$26</f>
        <v>68.291666666666671</v>
      </c>
      <c r="X20" s="111">
        <f>[17]Novembro!$E$27</f>
        <v>67.8</v>
      </c>
      <c r="Y20" s="111">
        <f>[17]Novembro!$E$28</f>
        <v>84.454545454545453</v>
      </c>
      <c r="Z20" s="111">
        <f>[17]Novembro!$E$29</f>
        <v>75.400000000000006</v>
      </c>
      <c r="AA20" s="111">
        <f>[17]Novembro!$E$30</f>
        <v>78.333333333333329</v>
      </c>
      <c r="AB20" s="111">
        <f>[17]Novembro!$E$31</f>
        <v>68</v>
      </c>
      <c r="AC20" s="111">
        <f>[17]Novembro!$E$32</f>
        <v>71.263157894736835</v>
      </c>
      <c r="AD20" s="111">
        <f>[17]Novembro!$E$33</f>
        <v>79.650000000000006</v>
      </c>
      <c r="AE20" s="111">
        <f>[17]Novembro!$E$34</f>
        <v>78.63636363636364</v>
      </c>
      <c r="AF20" s="117">
        <f t="shared" si="2"/>
        <v>59.027566553075722</v>
      </c>
      <c r="AJ20" t="s">
        <v>35</v>
      </c>
    </row>
    <row r="21" spans="1:36" x14ac:dyDescent="0.2">
      <c r="A21" s="48" t="s">
        <v>7</v>
      </c>
      <c r="B21" s="111">
        <f>[18]Novembro!$E$5</f>
        <v>88.375</v>
      </c>
      <c r="C21" s="111">
        <f>[18]Novembro!$E$6</f>
        <v>76.166666666666671</v>
      </c>
      <c r="D21" s="111">
        <f>[18]Novembro!$E$7</f>
        <v>76.291666666666671</v>
      </c>
      <c r="E21" s="111">
        <f>[18]Novembro!$E$8</f>
        <v>69.166666666666671</v>
      </c>
      <c r="F21" s="111">
        <f>[18]Novembro!$E$9</f>
        <v>53.458333333333336</v>
      </c>
      <c r="G21" s="111">
        <f>[18]Novembro!$E$10</f>
        <v>38.416666666666664</v>
      </c>
      <c r="H21" s="111">
        <f>[18]Novembro!$E$11</f>
        <v>39.166666666666664</v>
      </c>
      <c r="I21" s="111">
        <f>[18]Novembro!$E$12</f>
        <v>47.916666666666664</v>
      </c>
      <c r="J21" s="111">
        <f>[18]Novembro!$E$13</f>
        <v>69.666666666666671</v>
      </c>
      <c r="K21" s="111">
        <f>[18]Novembro!$E$14</f>
        <v>71</v>
      </c>
      <c r="L21" s="111">
        <f>[18]Novembro!$E$15</f>
        <v>51.833333333333336</v>
      </c>
      <c r="M21" s="111">
        <f>[18]Novembro!$E$16</f>
        <v>43.5</v>
      </c>
      <c r="N21" s="111">
        <f>[18]Novembro!$E$17</f>
        <v>53.625</v>
      </c>
      <c r="O21" s="111">
        <f>[18]Novembro!$E$18</f>
        <v>72.333333333333329</v>
      </c>
      <c r="P21" s="111">
        <f>[18]Novembro!$E$19</f>
        <v>64.708333333333329</v>
      </c>
      <c r="Q21" s="111">
        <f>[18]Novembro!$E$20</f>
        <v>53.416666666666664</v>
      </c>
      <c r="R21" s="111">
        <f>[18]Novembro!$E$21</f>
        <v>49.416666666666664</v>
      </c>
      <c r="S21" s="111">
        <f>[18]Novembro!$E$22</f>
        <v>49</v>
      </c>
      <c r="T21" s="111">
        <f>[18]Novembro!$E$23</f>
        <v>79.541666666666671</v>
      </c>
      <c r="U21" s="111">
        <f>[18]Novembro!$E$24</f>
        <v>80.166666666666671</v>
      </c>
      <c r="V21" s="111">
        <f>[18]Novembro!$E$25</f>
        <v>68.958333333333329</v>
      </c>
      <c r="W21" s="111">
        <f>[18]Novembro!$E$26</f>
        <v>65.333333333333329</v>
      </c>
      <c r="X21" s="111">
        <f>[18]Novembro!$E$27</f>
        <v>84.5</v>
      </c>
      <c r="Y21" s="111">
        <f>[18]Novembro!$E$28</f>
        <v>92.041666666666671</v>
      </c>
      <c r="Z21" s="111">
        <f>[18]Novembro!$E$29</f>
        <v>94.791666666666671</v>
      </c>
      <c r="AA21" s="111">
        <f>[18]Novembro!$E$30</f>
        <v>94.041666666666671</v>
      </c>
      <c r="AB21" s="111">
        <f>[18]Novembro!$E$31</f>
        <v>88.666666666666671</v>
      </c>
      <c r="AC21" s="111">
        <f>[18]Novembro!$E$32</f>
        <v>86.75</v>
      </c>
      <c r="AD21" s="111">
        <f>[18]Novembro!$E$33</f>
        <v>77.333333333333329</v>
      </c>
      <c r="AE21" s="111">
        <f>[18]Novembro!$E$34</f>
        <v>75.166666666666671</v>
      </c>
      <c r="AF21" s="117">
        <f t="shared" si="2"/>
        <v>68.491666666666688</v>
      </c>
    </row>
    <row r="22" spans="1:36" x14ac:dyDescent="0.2">
      <c r="A22" s="48" t="s">
        <v>148</v>
      </c>
      <c r="B22" s="111">
        <f>[19]Novembro!$E$5</f>
        <v>93.391304347826093</v>
      </c>
      <c r="C22" s="111">
        <f>[19]Novembro!$E$6</f>
        <v>81.956521739130437</v>
      </c>
      <c r="D22" s="111">
        <f>[19]Novembro!$E$7</f>
        <v>80</v>
      </c>
      <c r="E22" s="111">
        <f>[19]Novembro!$E$8</f>
        <v>66.416666666666671</v>
      </c>
      <c r="F22" s="111">
        <f>[19]Novembro!$E$9</f>
        <v>59.791666666666664</v>
      </c>
      <c r="G22" s="111">
        <f>[19]Novembro!$E$10</f>
        <v>50.875</v>
      </c>
      <c r="H22" s="111">
        <f>[19]Novembro!$E$11</f>
        <v>42.791666666666664</v>
      </c>
      <c r="I22" s="111">
        <f>[19]Novembro!$E$12</f>
        <v>52.541666666666664</v>
      </c>
      <c r="J22" s="111">
        <f>[19]Novembro!$E$13</f>
        <v>75.791666666666671</v>
      </c>
      <c r="K22" s="111">
        <f>[19]Novembro!$E$14</f>
        <v>77.25</v>
      </c>
      <c r="L22" s="111">
        <f>[19]Novembro!$E$15</f>
        <v>61.791666666666664</v>
      </c>
      <c r="M22" s="111">
        <f>[19]Novembro!$E$16</f>
        <v>53.125</v>
      </c>
      <c r="N22" s="111">
        <f>[19]Novembro!$E$17</f>
        <v>62.636363636363633</v>
      </c>
      <c r="O22" s="111">
        <f>[19]Novembro!$E$18</f>
        <v>71.347826086956516</v>
      </c>
      <c r="P22" s="111">
        <f>[19]Novembro!$E$19</f>
        <v>72.173913043478265</v>
      </c>
      <c r="Q22" s="111">
        <f>[19]Novembro!$E$20</f>
        <v>56.083333333333336</v>
      </c>
      <c r="R22" s="111">
        <f>[19]Novembro!$E$21</f>
        <v>52.75</v>
      </c>
      <c r="S22" s="111">
        <f>[19]Novembro!$E$22</f>
        <v>55.375</v>
      </c>
      <c r="T22" s="111">
        <f>[19]Novembro!$E$23</f>
        <v>78.913043478260875</v>
      </c>
      <c r="U22" s="111">
        <f>[19]Novembro!$E$24</f>
        <v>76.772727272727266</v>
      </c>
      <c r="V22" s="111">
        <f>[19]Novembro!$E$25</f>
        <v>67.740530303030297</v>
      </c>
      <c r="W22" s="111">
        <f>[19]Novembro!$E$26</f>
        <v>67.916666666666671</v>
      </c>
      <c r="X22" s="111">
        <f>[19]Novembro!$E$27</f>
        <v>86.608695652173907</v>
      </c>
      <c r="Y22" s="111">
        <f>[19]Novembro!$E$28</f>
        <v>96.347826086956516</v>
      </c>
      <c r="Z22" s="111">
        <f>[19]Novembro!$E$29</f>
        <v>93.565217391304344</v>
      </c>
      <c r="AA22" s="111">
        <f>[19]Novembro!$E$30</f>
        <v>92.5</v>
      </c>
      <c r="AB22" s="111">
        <f>[19]Novembro!$E$31</f>
        <v>87.791666666666671</v>
      </c>
      <c r="AC22" s="111">
        <f>[19]Novembro!$E$32</f>
        <v>92.875</v>
      </c>
      <c r="AD22" s="111">
        <f>[19]Novembro!$E$33</f>
        <v>81.086956521739125</v>
      </c>
      <c r="AE22" s="111">
        <f>[19]Novembro!$E$34</f>
        <v>80</v>
      </c>
      <c r="AF22" s="117">
        <f t="shared" si="2"/>
        <v>72.273586407553793</v>
      </c>
      <c r="AH22" t="s">
        <v>35</v>
      </c>
      <c r="AJ22" t="s">
        <v>35</v>
      </c>
    </row>
    <row r="23" spans="1:36" x14ac:dyDescent="0.2">
      <c r="A23" s="48" t="s">
        <v>149</v>
      </c>
      <c r="B23" s="111">
        <f>[20]Novembro!$E$5</f>
        <v>87.782608695652172</v>
      </c>
      <c r="C23" s="111">
        <f>[20]Novembro!$E$6</f>
        <v>83.304347826086953</v>
      </c>
      <c r="D23" s="111">
        <f>[20]Novembro!$E$7</f>
        <v>82.875</v>
      </c>
      <c r="E23" s="111">
        <f>[20]Novembro!$E$8</f>
        <v>66</v>
      </c>
      <c r="F23" s="111">
        <f>[20]Novembro!$E$9</f>
        <v>64.333333333333329</v>
      </c>
      <c r="G23" s="111">
        <f>[20]Novembro!$E$10</f>
        <v>59.5</v>
      </c>
      <c r="H23" s="111">
        <f>[20]Novembro!$E$11</f>
        <v>50.708333333333336</v>
      </c>
      <c r="I23" s="111">
        <f>[20]Novembro!$E$12</f>
        <v>54.086956521739133</v>
      </c>
      <c r="J23" s="111">
        <f>[20]Novembro!$E$13</f>
        <v>79.375</v>
      </c>
      <c r="K23" s="111">
        <f>[20]Novembro!$E$14</f>
        <v>68.5</v>
      </c>
      <c r="L23" s="111">
        <f>[20]Novembro!$E$15</f>
        <v>55.608695652173914</v>
      </c>
      <c r="M23" s="111">
        <f>[20]Novembro!$E$16</f>
        <v>52.333333333333336</v>
      </c>
      <c r="N23" s="111">
        <f>[20]Novembro!$E$17</f>
        <v>64.541666666666671</v>
      </c>
      <c r="O23" s="111">
        <f>[20]Novembro!$E$18</f>
        <v>80.625</v>
      </c>
      <c r="P23" s="111">
        <f>[20]Novembro!$E$19</f>
        <v>70.083333333333329</v>
      </c>
      <c r="Q23" s="111">
        <f>[20]Novembro!$E$20</f>
        <v>56.583333333333336</v>
      </c>
      <c r="R23" s="111" t="s">
        <v>197</v>
      </c>
      <c r="S23" s="111">
        <f>[20]Novembro!$E$22</f>
        <v>56.458333333333336</v>
      </c>
      <c r="T23" s="111">
        <f>[20]Novembro!$E$23</f>
        <v>81.75</v>
      </c>
      <c r="U23" s="111">
        <f>[20]Novembro!$E$24</f>
        <v>82.5</v>
      </c>
      <c r="V23" s="111">
        <f>[20]Novembro!$E$25</f>
        <v>75.125</v>
      </c>
      <c r="W23" s="111">
        <f>[20]Novembro!$E$26</f>
        <v>69.833333333333329</v>
      </c>
      <c r="X23" s="111">
        <f>[20]Novembro!$E$27</f>
        <v>91.208333333333329</v>
      </c>
      <c r="Y23" s="111">
        <f>[20]Novembro!$E$28</f>
        <v>91.375</v>
      </c>
      <c r="Z23" s="111">
        <f>[20]Novembro!$E$29</f>
        <v>85.347826086956516</v>
      </c>
      <c r="AA23" s="111">
        <f>[20]Novembro!$E$30</f>
        <v>90.083333333333329</v>
      </c>
      <c r="AB23" s="111">
        <f>[20]Novembro!$E$31</f>
        <v>90.958333333333329</v>
      </c>
      <c r="AC23" s="111">
        <f>[20]Novembro!$E$32</f>
        <v>90.083333333333329</v>
      </c>
      <c r="AD23" s="111">
        <f>[20]Novembro!$E$33</f>
        <v>81.625</v>
      </c>
      <c r="AE23" s="111">
        <f>[20]Novembro!$E$34</f>
        <v>75.75</v>
      </c>
      <c r="AF23" s="117">
        <f t="shared" si="2"/>
        <v>73.735819590204883</v>
      </c>
      <c r="AG23" s="12" t="s">
        <v>35</v>
      </c>
      <c r="AJ23" t="s">
        <v>35</v>
      </c>
    </row>
    <row r="24" spans="1:36" x14ac:dyDescent="0.2">
      <c r="A24" s="48" t="s">
        <v>150</v>
      </c>
      <c r="B24" s="111">
        <f>[21]Novembro!$E$5</f>
        <v>91.958333333333329</v>
      </c>
      <c r="C24" s="111">
        <f>[21]Novembro!$E$6</f>
        <v>78.958333333333329</v>
      </c>
      <c r="D24" s="111">
        <f>[21]Novembro!$E$7</f>
        <v>77.916666666666671</v>
      </c>
      <c r="E24" s="111">
        <f>[21]Novembro!$E$8</f>
        <v>66.416666666666671</v>
      </c>
      <c r="F24" s="111">
        <f>[21]Novembro!$E$9</f>
        <v>52.708333333333336</v>
      </c>
      <c r="G24" s="111">
        <f>[21]Novembro!$E$10</f>
        <v>44.478260869565219</v>
      </c>
      <c r="H24" s="111">
        <f>[21]Novembro!$E$11</f>
        <v>44.958333333333336</v>
      </c>
      <c r="I24" s="111">
        <f>[21]Novembro!$E$12</f>
        <v>53.291666666666664</v>
      </c>
      <c r="J24" s="111">
        <f>[21]Novembro!$E$13</f>
        <v>76.958333333333329</v>
      </c>
      <c r="K24" s="111">
        <f>[21]Novembro!$E$14</f>
        <v>77</v>
      </c>
      <c r="L24" s="111">
        <f>[21]Novembro!$E$15</f>
        <v>59.041666666666664</v>
      </c>
      <c r="M24" s="111">
        <f>[21]Novembro!$E$16</f>
        <v>51.416666666666664</v>
      </c>
      <c r="N24" s="111">
        <f>[21]Novembro!$E$17</f>
        <v>58.333333333333336</v>
      </c>
      <c r="O24" s="111">
        <f>[21]Novembro!$E$18</f>
        <v>69.25</v>
      </c>
      <c r="P24" s="111">
        <f>[21]Novembro!$E$19</f>
        <v>68.583333333333329</v>
      </c>
      <c r="Q24" s="111">
        <f>[21]Novembro!$E$20</f>
        <v>57.75</v>
      </c>
      <c r="R24" s="111">
        <f>[21]Novembro!$E$21</f>
        <v>51</v>
      </c>
      <c r="S24" s="111">
        <f>[21]Novembro!$E$22</f>
        <v>52.916666666666664</v>
      </c>
      <c r="T24" s="111">
        <f>[21]Novembro!$E$23</f>
        <v>82.958333333333329</v>
      </c>
      <c r="U24" s="111">
        <f>[21]Novembro!$E$24</f>
        <v>83.217391304347828</v>
      </c>
      <c r="V24" s="111">
        <f>[21]Novembro!$E$25</f>
        <v>74.875</v>
      </c>
      <c r="W24" s="111">
        <f>[21]Novembro!$E$26</f>
        <v>70.083333333333329</v>
      </c>
      <c r="X24" s="111">
        <f>[21]Novembro!$E$27</f>
        <v>88.25</v>
      </c>
      <c r="Y24" s="111">
        <f>[21]Novembro!$E$28</f>
        <v>95.333333333333329</v>
      </c>
      <c r="Z24" s="111">
        <f>[21]Novembro!$E$29</f>
        <v>97</v>
      </c>
      <c r="AA24" s="111">
        <f>[21]Novembro!$E$30</f>
        <v>97.875</v>
      </c>
      <c r="AB24" s="111">
        <f>[21]Novembro!$E$31</f>
        <v>89.782608695652172</v>
      </c>
      <c r="AC24" s="111">
        <f>[21]Novembro!$E$32</f>
        <v>89.739130434782609</v>
      </c>
      <c r="AD24" s="111">
        <f>[21]Novembro!$E$33</f>
        <v>80.478260869565219</v>
      </c>
      <c r="AE24" s="111">
        <f>[21]Novembro!$E$34</f>
        <v>80.173913043478265</v>
      </c>
      <c r="AF24" s="117">
        <f t="shared" si="2"/>
        <v>72.090096618357478</v>
      </c>
      <c r="AI24" t="s">
        <v>35</v>
      </c>
      <c r="AJ24" t="s">
        <v>35</v>
      </c>
    </row>
    <row r="25" spans="1:36" x14ac:dyDescent="0.2">
      <c r="A25" s="48" t="s">
        <v>8</v>
      </c>
      <c r="B25" s="111">
        <f>[22]Novembro!$E$5</f>
        <v>85.454545454545453</v>
      </c>
      <c r="C25" s="111">
        <f>[22]Novembro!$E$6</f>
        <v>77.909090909090907</v>
      </c>
      <c r="D25" s="111">
        <f>[22]Novembro!$E$7</f>
        <v>82.869565217391298</v>
      </c>
      <c r="E25" s="111">
        <f>[22]Novembro!$E$8</f>
        <v>72.375</v>
      </c>
      <c r="F25" s="111">
        <f>[22]Novembro!$E$9</f>
        <v>59.65</v>
      </c>
      <c r="G25" s="111">
        <f>[22]Novembro!$E$10</f>
        <v>56.291666666666664</v>
      </c>
      <c r="H25" s="111">
        <f>[22]Novembro!$E$11</f>
        <v>53.208333333333336</v>
      </c>
      <c r="I25" s="111">
        <f>[22]Novembro!$E$12</f>
        <v>58.458333333333336</v>
      </c>
      <c r="J25" s="111">
        <f>[22]Novembro!$E$13</f>
        <v>77.090909090909093</v>
      </c>
      <c r="K25" s="111">
        <f>[22]Novembro!$E$14</f>
        <v>73.80952380952381</v>
      </c>
      <c r="L25" s="111">
        <f>[22]Novembro!$E$15</f>
        <v>56.041666666666664</v>
      </c>
      <c r="M25" s="111">
        <f>[22]Novembro!$E$16</f>
        <v>46.958333333333336</v>
      </c>
      <c r="N25" s="111">
        <f>[22]Novembro!$E$17</f>
        <v>61.916666666666664</v>
      </c>
      <c r="O25" s="111">
        <f>[22]Novembro!$E$18</f>
        <v>82.478260869565219</v>
      </c>
      <c r="P25" s="111">
        <f>[22]Novembro!$E$19</f>
        <v>66.263157894736835</v>
      </c>
      <c r="Q25" s="111">
        <f>[22]Novembro!$E$20</f>
        <v>54.833333333333336</v>
      </c>
      <c r="R25" s="111">
        <f>[22]Novembro!$E$21</f>
        <v>46.125</v>
      </c>
      <c r="S25" s="111">
        <f>[22]Novembro!$E$22</f>
        <v>52.916666666666664</v>
      </c>
      <c r="T25" s="111">
        <f>[22]Novembro!$E$23</f>
        <v>80.882352941176464</v>
      </c>
      <c r="U25" s="111">
        <f>[22]Novembro!$E$24</f>
        <v>84.166666666666671</v>
      </c>
      <c r="V25" s="111">
        <f>[22]Novembro!$E$25</f>
        <v>76.61904761904762</v>
      </c>
      <c r="W25" s="111">
        <f>[22]Novembro!$E$26</f>
        <v>66.739130434782609</v>
      </c>
      <c r="X25" s="111">
        <f>[22]Novembro!$E$27</f>
        <v>87.285714285714292</v>
      </c>
      <c r="Y25" s="111">
        <f>[22]Novembro!$E$28</f>
        <v>80.571428571428569</v>
      </c>
      <c r="Z25" s="111">
        <f>[22]Novembro!$E$29</f>
        <v>89.357142857142861</v>
      </c>
      <c r="AA25" s="111">
        <f>[22]Novembro!$E$30</f>
        <v>94.545454545454547</v>
      </c>
      <c r="AB25" s="111">
        <f>[22]Novembro!$E$31</f>
        <v>89.782608695652172</v>
      </c>
      <c r="AC25" s="111">
        <f>[22]Novembro!$E$32</f>
        <v>89.739130434782609</v>
      </c>
      <c r="AD25" s="111">
        <f>[22]Novembro!$E$33</f>
        <v>80.478260869565219</v>
      </c>
      <c r="AE25" s="111">
        <f>[22]Novembro!$E$34</f>
        <v>77.782608695652172</v>
      </c>
      <c r="AF25" s="117">
        <f t="shared" si="2"/>
        <v>72.086653328760946</v>
      </c>
    </row>
    <row r="26" spans="1:36" x14ac:dyDescent="0.2">
      <c r="A26" s="48" t="s">
        <v>9</v>
      </c>
      <c r="B26" s="111">
        <f>[23]Novembro!$E$5</f>
        <v>84.25</v>
      </c>
      <c r="C26" s="111">
        <f>[23]Novembro!$E$6</f>
        <v>75.541666666666671</v>
      </c>
      <c r="D26" s="111">
        <f>[23]Novembro!$E$7</f>
        <v>72.791666666666671</v>
      </c>
      <c r="E26" s="111">
        <f>[23]Novembro!$E$8</f>
        <v>61.458333333333336</v>
      </c>
      <c r="F26" s="111">
        <f>[23]Novembro!$E$9</f>
        <v>52.125</v>
      </c>
      <c r="G26" s="111">
        <f>[23]Novembro!$E$10</f>
        <v>46.666666666666664</v>
      </c>
      <c r="H26" s="111">
        <f>[23]Novembro!$E$11</f>
        <v>44.125</v>
      </c>
      <c r="I26" s="111">
        <f>[23]Novembro!$E$12</f>
        <v>48.416666666666664</v>
      </c>
      <c r="J26" s="111">
        <f>[23]Novembro!$E$13</f>
        <v>67.583333333333329</v>
      </c>
      <c r="K26" s="111">
        <f>[23]Novembro!$E$14</f>
        <v>66.083333333333329</v>
      </c>
      <c r="L26" s="111">
        <f>[23]Novembro!$E$15</f>
        <v>52.083333333333336</v>
      </c>
      <c r="M26" s="111">
        <f>[23]Novembro!$E$16</f>
        <v>45.75</v>
      </c>
      <c r="N26" s="111">
        <f>[23]Novembro!$E$17</f>
        <v>52.458333333333336</v>
      </c>
      <c r="O26" s="111">
        <f>[23]Novembro!$E$18</f>
        <v>66.708333333333329</v>
      </c>
      <c r="P26" s="111">
        <f>[23]Novembro!$E$19</f>
        <v>66.875</v>
      </c>
      <c r="Q26" s="111">
        <f>[23]Novembro!$E$20</f>
        <v>52.333333333333336</v>
      </c>
      <c r="R26" s="111">
        <f>[23]Novembro!$E$21</f>
        <v>47.625</v>
      </c>
      <c r="S26" s="111">
        <f>[23]Novembro!$E$22</f>
        <v>48.791666666666664</v>
      </c>
      <c r="T26" s="111">
        <f>[23]Novembro!$E$23</f>
        <v>74.083333333333329</v>
      </c>
      <c r="U26" s="111">
        <f>[23]Novembro!$E$24</f>
        <v>76.5</v>
      </c>
      <c r="V26" s="111">
        <f>[23]Novembro!$E$25</f>
        <v>67.166666666666671</v>
      </c>
      <c r="W26" s="111">
        <f>[23]Novembro!$E$26</f>
        <v>66.958333333333329</v>
      </c>
      <c r="X26" s="111">
        <f>[23]Novembro!$E$27</f>
        <v>84.285714285714292</v>
      </c>
      <c r="Y26" s="111">
        <f>[23]Novembro!$E$28</f>
        <v>90.833333333333329</v>
      </c>
      <c r="Z26" s="111">
        <f>[23]Novembro!$E$29</f>
        <v>88.458333333333329</v>
      </c>
      <c r="AA26" s="111">
        <f>[23]Novembro!$E$30</f>
        <v>86.791666666666671</v>
      </c>
      <c r="AB26" s="111">
        <f>[23]Novembro!$E$31</f>
        <v>81.041666666666671</v>
      </c>
      <c r="AC26" s="111">
        <f>[23]Novembro!$E$32</f>
        <v>81.375</v>
      </c>
      <c r="AD26" s="111">
        <f>[23]Novembro!$E$33</f>
        <v>75.25</v>
      </c>
      <c r="AE26" s="111">
        <f>[23]Novembro!$E$34</f>
        <v>72.416666666666671</v>
      </c>
      <c r="AF26" s="117">
        <f t="shared" si="2"/>
        <v>66.560912698412707</v>
      </c>
      <c r="AI26" t="s">
        <v>35</v>
      </c>
    </row>
    <row r="27" spans="1:36" x14ac:dyDescent="0.2">
      <c r="A27" s="48" t="s">
        <v>32</v>
      </c>
      <c r="B27" s="111">
        <f>[24]Novembro!$E$5</f>
        <v>77.944444444444443</v>
      </c>
      <c r="C27" s="111">
        <f>[24]Novembro!$E$6</f>
        <v>65.166666666666671</v>
      </c>
      <c r="D27" s="111">
        <f>[24]Novembro!$E$7</f>
        <v>63.833333333333336</v>
      </c>
      <c r="E27" s="111">
        <f>[24]Novembro!$E$8</f>
        <v>56.708333333333336</v>
      </c>
      <c r="F27" s="111">
        <f>[24]Novembro!$E$9</f>
        <v>47.541666666666664</v>
      </c>
      <c r="G27" s="111">
        <f>[24]Novembro!$E$10</f>
        <v>39.833333333333336</v>
      </c>
      <c r="H27" s="111">
        <f>[24]Novembro!$E$11</f>
        <v>31.833333333333332</v>
      </c>
      <c r="I27" s="111">
        <f>[24]Novembro!$E$12</f>
        <v>42.416666666666664</v>
      </c>
      <c r="J27" s="111">
        <f>[24]Novembro!$E$13</f>
        <v>51.75</v>
      </c>
      <c r="K27" s="111">
        <f>[24]Novembro!$E$14</f>
        <v>57.791666666666664</v>
      </c>
      <c r="L27" s="111">
        <f>[24]Novembro!$E$15</f>
        <v>43.375</v>
      </c>
      <c r="M27" s="111">
        <f>[24]Novembro!$E$16</f>
        <v>36.625</v>
      </c>
      <c r="N27" s="111">
        <f>[24]Novembro!$E$17</f>
        <v>40.416666666666664</v>
      </c>
      <c r="O27" s="111">
        <f>[24]Novembro!$E$18</f>
        <v>47.791666666666664</v>
      </c>
      <c r="P27" s="111">
        <f>[24]Novembro!$E$19</f>
        <v>49.833333333333336</v>
      </c>
      <c r="Q27" s="111">
        <f>[24]Novembro!$E$20</f>
        <v>35.625</v>
      </c>
      <c r="R27" s="111">
        <f>[24]Novembro!$E$21</f>
        <v>35.416666666666664</v>
      </c>
      <c r="S27" s="111">
        <f>[24]Novembro!$E$22</f>
        <v>36.958333333333336</v>
      </c>
      <c r="T27" s="111">
        <f>[24]Novembro!$E$23</f>
        <v>53.791666666666664</v>
      </c>
      <c r="U27" s="111">
        <f>[24]Novembro!$E$24</f>
        <v>61.458333333333336</v>
      </c>
      <c r="V27" s="111">
        <f>[24]Novembro!$E$25</f>
        <v>55.083333333333336</v>
      </c>
      <c r="W27" s="111">
        <f>[24]Novembro!$E$26</f>
        <v>47.166666666666664</v>
      </c>
      <c r="X27" s="111">
        <f>[24]Novembro!$E$27</f>
        <v>64.583333333333329</v>
      </c>
      <c r="Y27" s="111">
        <f>[24]Novembro!$E$28</f>
        <v>79.2</v>
      </c>
      <c r="Z27" s="111">
        <f>[24]Novembro!$E$29</f>
        <v>79</v>
      </c>
      <c r="AA27" s="111">
        <f>[24]Novembro!$E$30</f>
        <v>86.35</v>
      </c>
      <c r="AB27" s="111">
        <f>[24]Novembro!$E$31</f>
        <v>70.5</v>
      </c>
      <c r="AC27" s="111">
        <f>[24]Novembro!$E$32</f>
        <v>60.53846153846154</v>
      </c>
      <c r="AD27" s="111">
        <f>[24]Novembro!$E$33</f>
        <v>56.166666666666664</v>
      </c>
      <c r="AE27" s="111">
        <f>[24]Novembro!$E$34</f>
        <v>63.125</v>
      </c>
      <c r="AF27" s="117">
        <f t="shared" si="2"/>
        <v>54.594152421652417</v>
      </c>
      <c r="AJ27" t="s">
        <v>35</v>
      </c>
    </row>
    <row r="28" spans="1:36" x14ac:dyDescent="0.2">
      <c r="A28" s="48" t="s">
        <v>10</v>
      </c>
      <c r="B28" s="111">
        <f>[25]Novembro!$E$5</f>
        <v>84.875</v>
      </c>
      <c r="C28" s="111">
        <f>[25]Novembro!$E$6</f>
        <v>77.75</v>
      </c>
      <c r="D28" s="111">
        <f>[25]Novembro!$E$7</f>
        <v>76.083333333333329</v>
      </c>
      <c r="E28" s="111">
        <f>[25]Novembro!$E$8</f>
        <v>66.5</v>
      </c>
      <c r="F28" s="111">
        <f>[25]Novembro!$E$9</f>
        <v>59.208333333333336</v>
      </c>
      <c r="G28" s="111">
        <f>[25]Novembro!$E$10</f>
        <v>47.041666666666664</v>
      </c>
      <c r="H28" s="111">
        <f>[25]Novembro!$E$11</f>
        <v>44.375</v>
      </c>
      <c r="I28" s="111">
        <f>[25]Novembro!$E$12</f>
        <v>52.75</v>
      </c>
      <c r="J28" s="111">
        <f>[25]Novembro!$E$13</f>
        <v>72.375</v>
      </c>
      <c r="K28" s="111">
        <f>[25]Novembro!$E$14</f>
        <v>67.791666666666671</v>
      </c>
      <c r="L28" s="111">
        <f>[25]Novembro!$E$15</f>
        <v>50.291666666666664</v>
      </c>
      <c r="M28" s="111">
        <f>[25]Novembro!$E$16</f>
        <v>43.5</v>
      </c>
      <c r="N28" s="111">
        <f>[25]Novembro!$E$17</f>
        <v>62.791666666666664</v>
      </c>
      <c r="O28" s="111">
        <f>[25]Novembro!$E$18</f>
        <v>78.833333333333329</v>
      </c>
      <c r="P28" s="111">
        <f>[25]Novembro!$E$19</f>
        <v>67.208333333333329</v>
      </c>
      <c r="Q28" s="111">
        <f>[25]Novembro!$E$20</f>
        <v>51.041666666666664</v>
      </c>
      <c r="R28" s="111">
        <f>[25]Novembro!$E$21</f>
        <v>45.916666666666664</v>
      </c>
      <c r="S28" s="111">
        <f>[25]Novembro!$E$22</f>
        <v>48.791666666666664</v>
      </c>
      <c r="T28" s="111">
        <f>[25]Novembro!$E$23</f>
        <v>82.333333333333329</v>
      </c>
      <c r="U28" s="111">
        <f>[25]Novembro!$E$24</f>
        <v>77.5</v>
      </c>
      <c r="V28" s="111">
        <f>[25]Novembro!$E$25</f>
        <v>66.125</v>
      </c>
      <c r="W28" s="111">
        <f>[25]Novembro!$E$26</f>
        <v>61.541666666666664</v>
      </c>
      <c r="X28" s="111">
        <f>[25]Novembro!$E$27</f>
        <v>77.958333333333329</v>
      </c>
      <c r="Y28" s="111">
        <f>[25]Novembro!$E$28</f>
        <v>93.333333333333329</v>
      </c>
      <c r="Z28" s="111">
        <f>[25]Novembro!$E$29</f>
        <v>93.833333333333329</v>
      </c>
      <c r="AA28" s="111">
        <f>[25]Novembro!$E$30</f>
        <v>90.708333333333329</v>
      </c>
      <c r="AB28" s="111">
        <f>[25]Novembro!$E$31</f>
        <v>88.541666666666671</v>
      </c>
      <c r="AC28" s="111">
        <f>[25]Novembro!$E$32</f>
        <v>88.791666666666671</v>
      </c>
      <c r="AD28" s="111">
        <f>[25]Novembro!$E$33</f>
        <v>75.75</v>
      </c>
      <c r="AE28" s="111">
        <f>[25]Novembro!$E$34</f>
        <v>77.041666666666671</v>
      </c>
      <c r="AF28" s="117">
        <f t="shared" si="2"/>
        <v>69.019444444444431</v>
      </c>
      <c r="AI28" t="s">
        <v>35</v>
      </c>
      <c r="AJ28" t="s">
        <v>35</v>
      </c>
    </row>
    <row r="29" spans="1:36" x14ac:dyDescent="0.2">
      <c r="A29" s="48" t="s">
        <v>151</v>
      </c>
      <c r="B29" s="111">
        <f>[26]Novembro!$E$5</f>
        <v>85.541666666666671</v>
      </c>
      <c r="C29" s="111">
        <f>[26]Novembro!$E$6</f>
        <v>74.739130434782609</v>
      </c>
      <c r="D29" s="111">
        <f>[26]Novembro!$E$7</f>
        <v>78.458333333333329</v>
      </c>
      <c r="E29" s="111">
        <f>[26]Novembro!$E$8</f>
        <v>67.416666666666671</v>
      </c>
      <c r="F29" s="111">
        <f>[26]Novembro!$E$9</f>
        <v>56.041666666666664</v>
      </c>
      <c r="G29" s="111">
        <f>[26]Novembro!$E$10</f>
        <v>46.782608695652172</v>
      </c>
      <c r="H29" s="111">
        <f>[26]Novembro!$E$11</f>
        <v>45.75</v>
      </c>
      <c r="I29" s="111">
        <f>[26]Novembro!$E$12</f>
        <v>57.333333333333336</v>
      </c>
      <c r="J29" s="111">
        <f>[26]Novembro!$E$13</f>
        <v>78</v>
      </c>
      <c r="K29" s="111">
        <f>[26]Novembro!$E$14</f>
        <v>74.041666666666671</v>
      </c>
      <c r="L29" s="111">
        <f>[26]Novembro!$E$15</f>
        <v>57.208333333333336</v>
      </c>
      <c r="M29" s="111">
        <f>[26]Novembro!$E$16</f>
        <v>49.416666666666664</v>
      </c>
      <c r="N29" s="111">
        <f>[26]Novembro!$E$17</f>
        <v>64.125</v>
      </c>
      <c r="O29" s="111">
        <f>[26]Novembro!$E$18</f>
        <v>84.956521739130437</v>
      </c>
      <c r="P29" s="111">
        <f>[26]Novembro!$E$19</f>
        <v>71.5</v>
      </c>
      <c r="Q29" s="111">
        <f>[26]Novembro!$E$20</f>
        <v>60.956521739130437</v>
      </c>
      <c r="R29" s="111">
        <f>[26]Novembro!$E$21</f>
        <v>52.782608695652172</v>
      </c>
      <c r="S29" s="111">
        <f>[26]Novembro!$E$22</f>
        <v>54.5</v>
      </c>
      <c r="T29" s="111">
        <f>[26]Novembro!$E$23</f>
        <v>87.291666666666671</v>
      </c>
      <c r="U29" s="111">
        <f>[26]Novembro!$E$24</f>
        <v>86.541666666666671</v>
      </c>
      <c r="V29" s="111">
        <f>[26]Novembro!$E$25</f>
        <v>75.625</v>
      </c>
      <c r="W29" s="111">
        <f>[26]Novembro!$E$26</f>
        <v>69.875</v>
      </c>
      <c r="X29" s="111">
        <f>[26]Novembro!$E$27</f>
        <v>88.791666666666671</v>
      </c>
      <c r="Y29" s="111">
        <f>[26]Novembro!$E$28</f>
        <v>95.083333333333329</v>
      </c>
      <c r="Z29" s="111">
        <f>[26]Novembro!$E$29</f>
        <v>96.25</v>
      </c>
      <c r="AA29" s="111">
        <f>[26]Novembro!$E$30</f>
        <v>94.75</v>
      </c>
      <c r="AB29" s="111">
        <f>[26]Novembro!$E$31</f>
        <v>89.833333333333329</v>
      </c>
      <c r="AC29" s="111">
        <f>[26]Novembro!$E$32</f>
        <v>92.173913043478265</v>
      </c>
      <c r="AD29" s="111">
        <f>[26]Novembro!$E$33</f>
        <v>84.416666666666671</v>
      </c>
      <c r="AE29" s="111">
        <f>[26]Novembro!$E$34</f>
        <v>82.958333333333329</v>
      </c>
      <c r="AF29" s="117">
        <f t="shared" si="2"/>
        <v>73.43804347826088</v>
      </c>
      <c r="AG29" s="12" t="s">
        <v>35</v>
      </c>
      <c r="AI29" t="s">
        <v>35</v>
      </c>
    </row>
    <row r="30" spans="1:36" x14ac:dyDescent="0.2">
      <c r="A30" s="48" t="s">
        <v>11</v>
      </c>
      <c r="B30" s="111">
        <f>[27]Novembro!$E$5</f>
        <v>83.5</v>
      </c>
      <c r="C30" s="111">
        <f>[27]Novembro!$E$6</f>
        <v>72.833333333333329</v>
      </c>
      <c r="D30" s="111">
        <f>[27]Novembro!$E$7</f>
        <v>73.708333333333329</v>
      </c>
      <c r="E30" s="111">
        <f>[27]Novembro!$E$8</f>
        <v>63.5</v>
      </c>
      <c r="F30" s="111">
        <f>[27]Novembro!$E$9</f>
        <v>56.708333333333336</v>
      </c>
      <c r="G30" s="111">
        <f>[27]Novembro!$E$10</f>
        <v>51.916666666666664</v>
      </c>
      <c r="H30" s="111">
        <f>[27]Novembro!$E$11</f>
        <v>49.125</v>
      </c>
      <c r="I30" s="111">
        <f>[27]Novembro!$E$12</f>
        <v>57.041666666666664</v>
      </c>
      <c r="J30" s="111">
        <f>[27]Novembro!$E$13</f>
        <v>63.875</v>
      </c>
      <c r="K30" s="111">
        <f>[27]Novembro!$E$14</f>
        <v>77.083333333333329</v>
      </c>
      <c r="L30" s="111">
        <f>[27]Novembro!$E$15</f>
        <v>64.875</v>
      </c>
      <c r="M30" s="111">
        <f>[27]Novembro!$E$16</f>
        <v>56.958333333333336</v>
      </c>
      <c r="N30" s="111">
        <f>[27]Novembro!$E$17</f>
        <v>57.166666666666664</v>
      </c>
      <c r="O30" s="111">
        <f>[27]Novembro!$E$18</f>
        <v>62.75</v>
      </c>
      <c r="P30" s="111">
        <f>[27]Novembro!$E$19</f>
        <v>62.166666666666664</v>
      </c>
      <c r="Q30" s="111">
        <f>[27]Novembro!$E$20</f>
        <v>51.333333333333336</v>
      </c>
      <c r="R30" s="111">
        <f>[27]Novembro!$E$21</f>
        <v>47.458333333333336</v>
      </c>
      <c r="S30" s="111">
        <f>[27]Novembro!$E$22</f>
        <v>49.75</v>
      </c>
      <c r="T30" s="111">
        <f>[27]Novembro!$E$23</f>
        <v>76.833333333333329</v>
      </c>
      <c r="U30" s="111">
        <f>[27]Novembro!$E$24</f>
        <v>80.791666666666671</v>
      </c>
      <c r="V30" s="111">
        <f>[27]Novembro!$E$25</f>
        <v>68.916666666666671</v>
      </c>
      <c r="W30" s="111">
        <f>[27]Novembro!$E$26</f>
        <v>66.25</v>
      </c>
      <c r="X30" s="111">
        <f>[27]Novembro!$E$27</f>
        <v>75.375</v>
      </c>
      <c r="Y30" s="111">
        <f>[27]Novembro!$E$28</f>
        <v>87.375</v>
      </c>
      <c r="Z30" s="111">
        <f>[27]Novembro!$E$29</f>
        <v>89.916666666666671</v>
      </c>
      <c r="AA30" s="111">
        <f>[27]Novembro!$E$30</f>
        <v>90.75</v>
      </c>
      <c r="AB30" s="111">
        <f>[27]Novembro!$E$31</f>
        <v>74.956521739130437</v>
      </c>
      <c r="AC30" s="111">
        <f>[27]Novembro!$E$32</f>
        <v>72.824196597353506</v>
      </c>
      <c r="AD30" s="111">
        <f>[27]Novembro!$E$33</f>
        <v>59</v>
      </c>
      <c r="AE30" s="111">
        <f>[27]Novembro!$E$34</f>
        <v>74.291666666666671</v>
      </c>
      <c r="AF30" s="117">
        <f t="shared" si="2"/>
        <v>67.30102394454947</v>
      </c>
      <c r="AJ30" t="s">
        <v>35</v>
      </c>
    </row>
    <row r="31" spans="1:36" s="5" customFormat="1" x14ac:dyDescent="0.2">
      <c r="A31" s="48" t="s">
        <v>12</v>
      </c>
      <c r="B31" s="111">
        <f>[28]Novembro!$E$5</f>
        <v>82.2</v>
      </c>
      <c r="C31" s="111">
        <f>[28]Novembro!$E$6</f>
        <v>65.956521739130437</v>
      </c>
      <c r="D31" s="111">
        <f>[28]Novembro!$E$7</f>
        <v>60.5</v>
      </c>
      <c r="E31" s="111">
        <f>[28]Novembro!$E$8</f>
        <v>51.954545454545453</v>
      </c>
      <c r="F31" s="111">
        <f>[28]Novembro!$E$9</f>
        <v>46.666666666666664</v>
      </c>
      <c r="G31" s="111">
        <f>[28]Novembro!$E$10</f>
        <v>37.416666666666664</v>
      </c>
      <c r="H31" s="111">
        <f>[28]Novembro!$E$11</f>
        <v>35.739130434782609</v>
      </c>
      <c r="I31" s="111">
        <f>[28]Novembro!$E$12</f>
        <v>48.739130434782609</v>
      </c>
      <c r="J31" s="111">
        <f>[28]Novembro!$E$13</f>
        <v>49.416666666666664</v>
      </c>
      <c r="K31" s="111">
        <f>[28]Novembro!$E$14</f>
        <v>52.916666666666664</v>
      </c>
      <c r="L31" s="111">
        <f>[28]Novembro!$E$15</f>
        <v>44.695652173913047</v>
      </c>
      <c r="M31" s="111">
        <f>[28]Novembro!$E$16</f>
        <v>41.523809523809526</v>
      </c>
      <c r="N31" s="111">
        <f>[28]Novembro!$E$17</f>
        <v>49.80952380952381</v>
      </c>
      <c r="O31" s="111">
        <f>[28]Novembro!$E$18</f>
        <v>54.347826086956523</v>
      </c>
      <c r="P31" s="111">
        <f>[28]Novembro!$E$19</f>
        <v>47.954545454545453</v>
      </c>
      <c r="Q31" s="111">
        <f>[28]Novembro!$E$20</f>
        <v>40.739130434782609</v>
      </c>
      <c r="R31" s="111">
        <f>[28]Novembro!$E$21</f>
        <v>40.285714285714285</v>
      </c>
      <c r="S31" s="111">
        <f>[28]Novembro!$E$22</f>
        <v>40.238095238095241</v>
      </c>
      <c r="T31" s="111">
        <f>[28]Novembro!$E$23</f>
        <v>47.6</v>
      </c>
      <c r="U31" s="111">
        <f>[28]Novembro!$E$24</f>
        <v>76.650000000000006</v>
      </c>
      <c r="V31" s="111">
        <f>[28]Novembro!$E$25</f>
        <v>64.421052631578945</v>
      </c>
      <c r="W31" s="111">
        <f>[28]Novembro!$E$26</f>
        <v>57.61904761904762</v>
      </c>
      <c r="X31" s="111">
        <f>[28]Novembro!$E$27</f>
        <v>74.05</v>
      </c>
      <c r="Y31" s="111">
        <f>[28]Novembro!$E$28</f>
        <v>85.21052631578948</v>
      </c>
      <c r="Z31" s="111">
        <f>[28]Novembro!$E$29</f>
        <v>77.3</v>
      </c>
      <c r="AA31" s="111">
        <f>[28]Novembro!$E$30</f>
        <v>81.086956521739125</v>
      </c>
      <c r="AB31" s="111">
        <f>[28]Novembro!$E$31</f>
        <v>74.545454545454547</v>
      </c>
      <c r="AC31" s="111">
        <f>[28]Novembro!$E$32</f>
        <v>73.217391304347828</v>
      </c>
      <c r="AD31" s="111">
        <f>[28]Novembro!$E$33</f>
        <v>59</v>
      </c>
      <c r="AE31" s="111">
        <f>[28]Novembro!$E$34</f>
        <v>67.272727272727266</v>
      </c>
      <c r="AF31" s="117">
        <f t="shared" si="2"/>
        <v>57.635781598264444</v>
      </c>
    </row>
    <row r="32" spans="1:36" x14ac:dyDescent="0.2">
      <c r="A32" s="48" t="s">
        <v>13</v>
      </c>
      <c r="B32" s="111">
        <f>[29]Novembro!$E$5</f>
        <v>77.333333333333329</v>
      </c>
      <c r="C32" s="111">
        <f>[29]Novembro!$E$6</f>
        <v>59.416666666666664</v>
      </c>
      <c r="D32" s="111">
        <f>[29]Novembro!$E$7</f>
        <v>62.125</v>
      </c>
      <c r="E32" s="111">
        <f>[29]Novembro!$E$8</f>
        <v>50.083333333333336</v>
      </c>
      <c r="F32" s="111">
        <f>[29]Novembro!$E$9</f>
        <v>54.625</v>
      </c>
      <c r="G32" s="111">
        <f>[29]Novembro!$E$10</f>
        <v>52</v>
      </c>
      <c r="H32" s="111">
        <f>[29]Novembro!$E$11</f>
        <v>52.5</v>
      </c>
      <c r="I32" s="111">
        <f>[29]Novembro!$E$12</f>
        <v>49.875</v>
      </c>
      <c r="J32" s="111">
        <f>[29]Novembro!$E$13</f>
        <v>52.083333333333336</v>
      </c>
      <c r="K32" s="111">
        <f>[29]Novembro!$E$14</f>
        <v>54.166666666666664</v>
      </c>
      <c r="L32" s="111">
        <f>[29]Novembro!$E$15</f>
        <v>50.166666666666664</v>
      </c>
      <c r="M32" s="111">
        <f>[29]Novembro!$E$16</f>
        <v>47.5</v>
      </c>
      <c r="N32" s="111">
        <f>[29]Novembro!$E$17</f>
        <v>46.791666666666664</v>
      </c>
      <c r="O32" s="111">
        <f>[29]Novembro!$E$18</f>
        <v>44.541666666666664</v>
      </c>
      <c r="P32" s="111">
        <f>[29]Novembro!$E$19</f>
        <v>47.041666666666664</v>
      </c>
      <c r="Q32" s="111">
        <f>[29]Novembro!$E$20</f>
        <v>44.583333333333336</v>
      </c>
      <c r="R32" s="111">
        <f>[29]Novembro!$E$21</f>
        <v>45.666666666666664</v>
      </c>
      <c r="S32" s="111">
        <f>[29]Novembro!$E$22</f>
        <v>46.166666666666664</v>
      </c>
      <c r="T32" s="111">
        <f>[29]Novembro!$E$23</f>
        <v>49.208333333333336</v>
      </c>
      <c r="U32" s="111">
        <f>[29]Novembro!$E$24</f>
        <v>80.333333333333329</v>
      </c>
      <c r="V32" s="111">
        <f>[29]Novembro!$E$25</f>
        <v>70.416666666666671</v>
      </c>
      <c r="W32" s="111">
        <f>[29]Novembro!$E$26</f>
        <v>61.208333333333336</v>
      </c>
      <c r="X32" s="111">
        <f>[29]Novembro!$E$27</f>
        <v>66.916666666666671</v>
      </c>
      <c r="Y32" s="111">
        <f>[29]Novembro!$E$28</f>
        <v>83.291666666666671</v>
      </c>
      <c r="Z32" s="111">
        <f>[29]Novembro!$E$29</f>
        <v>75.208333333333329</v>
      </c>
      <c r="AA32" s="111">
        <f>[29]Novembro!$E$30</f>
        <v>79.291666666666671</v>
      </c>
      <c r="AB32" s="111">
        <f>[29]Novembro!$E$31</f>
        <v>70.125</v>
      </c>
      <c r="AC32" s="111">
        <f>[29]Novembro!$E$32</f>
        <v>65.875</v>
      </c>
      <c r="AD32" s="111">
        <f>[29]Novembro!$E$33</f>
        <v>57.208333333333336</v>
      </c>
      <c r="AE32" s="111">
        <f>[29]Novembro!$E$34</f>
        <v>66.958333333333329</v>
      </c>
      <c r="AF32" s="117">
        <f t="shared" si="2"/>
        <v>58.756944444444443</v>
      </c>
      <c r="AI32" t="s">
        <v>35</v>
      </c>
    </row>
    <row r="33" spans="1:37" x14ac:dyDescent="0.2">
      <c r="A33" s="48" t="s">
        <v>152</v>
      </c>
      <c r="B33" s="111">
        <f>[30]Novembro!$E$5</f>
        <v>86.541666666666671</v>
      </c>
      <c r="C33" s="111">
        <f>[30]Novembro!$E$6</f>
        <v>70.958333333333329</v>
      </c>
      <c r="D33" s="111">
        <f>[30]Novembro!$E$7</f>
        <v>69.541666666666671</v>
      </c>
      <c r="E33" s="111">
        <f>[30]Novembro!$E$8</f>
        <v>69.291666666666671</v>
      </c>
      <c r="F33" s="111">
        <f>[30]Novembro!$E$9</f>
        <v>60.125</v>
      </c>
      <c r="G33" s="111">
        <f>[30]Novembro!$E$10</f>
        <v>47.958333333333336</v>
      </c>
      <c r="H33" s="111">
        <f>[30]Novembro!$E$11</f>
        <v>44.166666666666664</v>
      </c>
      <c r="I33" s="111">
        <f>[30]Novembro!$E$12</f>
        <v>52.791666666666664</v>
      </c>
      <c r="J33" s="111">
        <f>[30]Novembro!$E$13</f>
        <v>68.625</v>
      </c>
      <c r="K33" s="111">
        <f>[30]Novembro!$E$14</f>
        <v>74.458333333333329</v>
      </c>
      <c r="L33" s="111">
        <f>[30]Novembro!$E$15</f>
        <v>54.208333333333336</v>
      </c>
      <c r="M33" s="111">
        <f>[30]Novembro!$E$16</f>
        <v>50.5</v>
      </c>
      <c r="N33" s="111">
        <f>[30]Novembro!$E$17</f>
        <v>51.791666666666664</v>
      </c>
      <c r="O33" s="111">
        <f>[30]Novembro!$E$18</f>
        <v>60.041666666666664</v>
      </c>
      <c r="P33" s="111">
        <f>[30]Novembro!$E$19</f>
        <v>64.25</v>
      </c>
      <c r="Q33" s="111">
        <f>[30]Novembro!$E$20</f>
        <v>56.25</v>
      </c>
      <c r="R33" s="111">
        <f>[30]Novembro!$E$21</f>
        <v>50.916666666666664</v>
      </c>
      <c r="S33" s="111">
        <f>[30]Novembro!$E$22</f>
        <v>51.833333333333336</v>
      </c>
      <c r="T33" s="111">
        <f>[30]Novembro!$E$23</f>
        <v>67.375</v>
      </c>
      <c r="U33" s="111">
        <f>[30]Novembro!$E$24</f>
        <v>73</v>
      </c>
      <c r="V33" s="111">
        <f>[30]Novembro!$E$25</f>
        <v>68.333333333333329</v>
      </c>
      <c r="W33" s="111">
        <f>[30]Novembro!$E$26</f>
        <v>66.958333333333329</v>
      </c>
      <c r="X33" s="111">
        <f>[30]Novembro!$E$27</f>
        <v>78.875</v>
      </c>
      <c r="Y33" s="111">
        <f>[30]Novembro!$E$28</f>
        <v>88.833333333333329</v>
      </c>
      <c r="Z33" s="111">
        <f>[30]Novembro!$E$29</f>
        <v>87.666666666666671</v>
      </c>
      <c r="AA33" s="111">
        <f>[30]Novembro!$E$30</f>
        <v>89.958333333333329</v>
      </c>
      <c r="AB33" s="111">
        <f>[30]Novembro!$E$31</f>
        <v>81.958333333333329</v>
      </c>
      <c r="AC33" s="111">
        <f>[30]Novembro!$E$32</f>
        <v>85.666666666666671</v>
      </c>
      <c r="AD33" s="111">
        <f>[30]Novembro!$E$33</f>
        <v>74.833333333333329</v>
      </c>
      <c r="AE33" s="111">
        <f>[30]Novembro!$E$34</f>
        <v>76.75</v>
      </c>
      <c r="AF33" s="117">
        <f t="shared" si="2"/>
        <v>67.481944444444437</v>
      </c>
      <c r="AJ33" t="s">
        <v>35</v>
      </c>
    </row>
    <row r="34" spans="1:37" x14ac:dyDescent="0.2">
      <c r="A34" s="48" t="s">
        <v>123</v>
      </c>
      <c r="B34" s="111">
        <f>[31]Novembro!$E$5</f>
        <v>89.666666666666671</v>
      </c>
      <c r="C34" s="111">
        <f>[31]Novembro!$E$6</f>
        <v>77.583333333333329</v>
      </c>
      <c r="D34" s="111">
        <f>[31]Novembro!$E$7</f>
        <v>74.652173913043484</v>
      </c>
      <c r="E34" s="111">
        <f>[31]Novembro!$E$8</f>
        <v>69.666666666666671</v>
      </c>
      <c r="F34" s="111">
        <f>[31]Novembro!$E$9</f>
        <v>63.5</v>
      </c>
      <c r="G34" s="111">
        <f>[31]Novembro!$E$10</f>
        <v>49.666666666666664</v>
      </c>
      <c r="H34" s="111">
        <f>[31]Novembro!$E$11</f>
        <v>47.666666666666664</v>
      </c>
      <c r="I34" s="111">
        <f>[31]Novembro!$E$12</f>
        <v>50.041666666666664</v>
      </c>
      <c r="J34" s="111">
        <f>[31]Novembro!$E$13</f>
        <v>73.208333333333329</v>
      </c>
      <c r="K34" s="111">
        <f>[31]Novembro!$E$14</f>
        <v>74.666666666666671</v>
      </c>
      <c r="L34" s="111">
        <f>[31]Novembro!$E$15</f>
        <v>83</v>
      </c>
      <c r="M34" s="111" t="str">
        <f>[31]Novembro!$E$16</f>
        <v>*</v>
      </c>
      <c r="N34" s="111" t="str">
        <f>[31]Novembro!$E$17</f>
        <v>*</v>
      </c>
      <c r="O34" s="111" t="str">
        <f>[31]Novembro!$E$18</f>
        <v>*</v>
      </c>
      <c r="P34" s="111" t="str">
        <f>[31]Novembro!$E$19</f>
        <v>*</v>
      </c>
      <c r="Q34" s="111" t="str">
        <f>[31]Novembro!$E$20</f>
        <v>*</v>
      </c>
      <c r="R34" s="111" t="str">
        <f>[31]Novembro!$E$21</f>
        <v>*</v>
      </c>
      <c r="S34" s="111" t="str">
        <f>[31]Novembro!$E$22</f>
        <v>*</v>
      </c>
      <c r="T34" s="111" t="str">
        <f>[31]Novembro!$E$23</f>
        <v>*</v>
      </c>
      <c r="U34" s="111" t="str">
        <f>[31]Novembro!$E$24</f>
        <v>*</v>
      </c>
      <c r="V34" s="111" t="str">
        <f>[31]Novembro!$E$25</f>
        <v>*</v>
      </c>
      <c r="W34" s="111" t="str">
        <f>[31]Novembro!$E$26</f>
        <v>*</v>
      </c>
      <c r="X34" s="111" t="str">
        <f>[31]Novembro!$E$27</f>
        <v>*</v>
      </c>
      <c r="Y34" s="111" t="str">
        <f>[31]Novembro!$E$28</f>
        <v>*</v>
      </c>
      <c r="Z34" s="111" t="str">
        <f>[31]Novembro!$E$29</f>
        <v>*</v>
      </c>
      <c r="AA34" s="111" t="str">
        <f>[31]Novembro!$E$30</f>
        <v>*</v>
      </c>
      <c r="AB34" s="111" t="str">
        <f>[31]Novembro!$E$31</f>
        <v>*</v>
      </c>
      <c r="AC34" s="111" t="str">
        <f>[31]Novembro!$E$32</f>
        <v>*</v>
      </c>
      <c r="AD34" s="111">
        <f>[31]Novembro!$E$33</f>
        <v>77.75</v>
      </c>
      <c r="AE34" s="111">
        <f>[31]Novembro!$E$34</f>
        <v>79.375</v>
      </c>
      <c r="AF34" s="117">
        <f t="shared" si="2"/>
        <v>70.034141583054634</v>
      </c>
      <c r="AJ34" t="s">
        <v>35</v>
      </c>
    </row>
    <row r="35" spans="1:37" x14ac:dyDescent="0.2">
      <c r="A35" s="48" t="s">
        <v>14</v>
      </c>
      <c r="B35" s="111">
        <f>[32]Novembro!$E$5</f>
        <v>82.958333333333329</v>
      </c>
      <c r="C35" s="111">
        <f>[32]Novembro!$E$6</f>
        <v>72.166666666666671</v>
      </c>
      <c r="D35" s="111">
        <f>[32]Novembro!$E$7</f>
        <v>69.565217391304344</v>
      </c>
      <c r="E35" s="111">
        <f>[32]Novembro!$E$8</f>
        <v>67.958333333333329</v>
      </c>
      <c r="F35" s="111">
        <f>[32]Novembro!$E$9</f>
        <v>59.333333333333336</v>
      </c>
      <c r="G35" s="111">
        <f>[32]Novembro!$E$10</f>
        <v>57.458333333333336</v>
      </c>
      <c r="H35" s="111">
        <f>[32]Novembro!$E$11</f>
        <v>59.958333333333336</v>
      </c>
      <c r="I35" s="111">
        <f>[32]Novembro!$E$12</f>
        <v>67.375</v>
      </c>
      <c r="J35" s="111">
        <f>[32]Novembro!$E$13</f>
        <v>64.130434782608702</v>
      </c>
      <c r="K35" s="111">
        <f>[32]Novembro!$E$14</f>
        <v>54.458333333333336</v>
      </c>
      <c r="L35" s="111">
        <f>[32]Novembro!$E$15</f>
        <v>45.791666666666664</v>
      </c>
      <c r="M35" s="111">
        <f>[32]Novembro!$E$16</f>
        <v>45.583333333333336</v>
      </c>
      <c r="N35" s="111">
        <f>[32]Novembro!$E$17</f>
        <v>51.208333333333336</v>
      </c>
      <c r="O35" s="111">
        <f>[32]Novembro!$E$18</f>
        <v>50.416666666666664</v>
      </c>
      <c r="P35" s="111">
        <f>[32]Novembro!$E$19</f>
        <v>59.291666666666664</v>
      </c>
      <c r="Q35" s="111">
        <f>[32]Novembro!$E$20</f>
        <v>46.458333333333336</v>
      </c>
      <c r="R35" s="111">
        <f>[32]Novembro!$E$21</f>
        <v>48.25</v>
      </c>
      <c r="S35" s="111">
        <f>[32]Novembro!$E$22</f>
        <v>48.869565217391305</v>
      </c>
      <c r="T35" s="111">
        <f>[32]Novembro!$E$23</f>
        <v>54</v>
      </c>
      <c r="U35" s="111">
        <f>[32]Novembro!$E$24</f>
        <v>74.791666666666671</v>
      </c>
      <c r="V35" s="111">
        <f>[32]Novembro!$E$25</f>
        <v>68.173913043478265</v>
      </c>
      <c r="W35" s="111">
        <f>[32]Novembro!$E$26</f>
        <v>66.708333333333329</v>
      </c>
      <c r="X35" s="111">
        <f>[32]Novembro!$E$27</f>
        <v>77.333333333333329</v>
      </c>
      <c r="Y35" s="111">
        <f>[32]Novembro!$E$28</f>
        <v>79</v>
      </c>
      <c r="Z35" s="111">
        <f>[32]Novembro!$E$29</f>
        <v>71.791666666666671</v>
      </c>
      <c r="AA35" s="111">
        <f>[32]Novembro!$E$30</f>
        <v>66.541666666666671</v>
      </c>
      <c r="AB35" s="111">
        <f>[32]Novembro!$E$31</f>
        <v>64.916666666666671</v>
      </c>
      <c r="AC35" s="111">
        <f>[32]Novembro!$E$32</f>
        <v>61.458333333333336</v>
      </c>
      <c r="AD35" s="111">
        <f>[32]Novembro!$E$33</f>
        <v>77.25</v>
      </c>
      <c r="AE35" s="111">
        <f>[32]Novembro!$E$34</f>
        <v>71.958333333333329</v>
      </c>
      <c r="AF35" s="117">
        <f t="shared" si="2"/>
        <v>62.838526570048309</v>
      </c>
      <c r="AH35" t="s">
        <v>35</v>
      </c>
      <c r="AJ35" t="s">
        <v>35</v>
      </c>
    </row>
    <row r="36" spans="1:37" x14ac:dyDescent="0.2">
      <c r="A36" s="48" t="s">
        <v>153</v>
      </c>
      <c r="B36" s="111">
        <f>[33]Novembro!$E$5</f>
        <v>80</v>
      </c>
      <c r="C36" s="111">
        <f>[33]Novembro!$E$6</f>
        <v>77.833333333333329</v>
      </c>
      <c r="D36" s="111">
        <f>[33]Novembro!$E$7</f>
        <v>72.333333333333329</v>
      </c>
      <c r="E36" s="111">
        <f>[33]Novembro!$E$8</f>
        <v>59.608695652173914</v>
      </c>
      <c r="F36" s="111">
        <f>[33]Novembro!$E$9</f>
        <v>57.958333333333336</v>
      </c>
      <c r="G36" s="111">
        <f>[33]Novembro!$E$10</f>
        <v>63.333333333333336</v>
      </c>
      <c r="H36" s="111">
        <f>[33]Novembro!$E$11</f>
        <v>56.708333333333336</v>
      </c>
      <c r="I36" s="111">
        <f>[33]Novembro!$E$12</f>
        <v>61.954545454545453</v>
      </c>
      <c r="J36" s="111">
        <f>[33]Novembro!$E$13</f>
        <v>67.045454545454547</v>
      </c>
      <c r="K36" s="111">
        <f>[33]Novembro!$E$14</f>
        <v>57.083333333333336</v>
      </c>
      <c r="L36" s="111">
        <f>[33]Novembro!$E$15</f>
        <v>56.090909090909093</v>
      </c>
      <c r="M36" s="111">
        <f>[33]Novembro!$E$16</f>
        <v>58.826086956521742</v>
      </c>
      <c r="N36" s="111">
        <f>[33]Novembro!$E$17</f>
        <v>59.708333333333336</v>
      </c>
      <c r="O36" s="111">
        <f>[33]Novembro!$E$18</f>
        <v>63.869565217391305</v>
      </c>
      <c r="P36" s="111">
        <f>[33]Novembro!$E$19</f>
        <v>57.363636363636367</v>
      </c>
      <c r="Q36" s="111">
        <f>[33]Novembro!$E$20</f>
        <v>55.833333333333336</v>
      </c>
      <c r="R36" s="111">
        <f>[33]Novembro!$E$21</f>
        <v>60.227272727272727</v>
      </c>
      <c r="S36" s="111">
        <f>[33]Novembro!$E$22</f>
        <v>52.583333333333336</v>
      </c>
      <c r="T36" s="111">
        <f>[33]Novembro!$E$23</f>
        <v>67.375</v>
      </c>
      <c r="U36" s="111">
        <f>[33]Novembro!$E$24</f>
        <v>80.086956521739125</v>
      </c>
      <c r="V36" s="111">
        <f>[33]Novembro!$E$25</f>
        <v>76.375</v>
      </c>
      <c r="W36" s="111">
        <f>[33]Novembro!$E$26</f>
        <v>76.416666666666671</v>
      </c>
      <c r="X36" s="111">
        <f>[33]Novembro!$E$27</f>
        <v>83.347826086956516</v>
      </c>
      <c r="Y36" s="111">
        <f>[33]Novembro!$E$28</f>
        <v>84.875</v>
      </c>
      <c r="Z36" s="111">
        <f>[33]Novembro!$E$29</f>
        <v>85</v>
      </c>
      <c r="AA36" s="111">
        <f>[33]Novembro!$E$30</f>
        <v>81.5</v>
      </c>
      <c r="AB36" s="111">
        <f>[33]Novembro!$E$31</f>
        <v>74.708333333333329</v>
      </c>
      <c r="AC36" s="111">
        <f>[33]Novembro!$E$32</f>
        <v>78.739130434782609</v>
      </c>
      <c r="AD36" s="111">
        <f>[33]Novembro!$E$33</f>
        <v>80.782608695652172</v>
      </c>
      <c r="AE36" s="111">
        <f>[33]Novembro!$E$34</f>
        <v>87.565217391304344</v>
      </c>
      <c r="AF36" s="117">
        <f t="shared" si="2"/>
        <v>69.171096837944646</v>
      </c>
      <c r="AH36" t="s">
        <v>35</v>
      </c>
      <c r="AI36" t="s">
        <v>35</v>
      </c>
      <c r="AJ36" s="12" t="s">
        <v>35</v>
      </c>
    </row>
    <row r="37" spans="1:37" x14ac:dyDescent="0.2">
      <c r="A37" s="48" t="s">
        <v>15</v>
      </c>
      <c r="B37" s="111">
        <f>[34]Novembro!$E$5</f>
        <v>75.708333333333329</v>
      </c>
      <c r="C37" s="111">
        <f>[34]Novembro!$E$6</f>
        <v>70.708333333333329</v>
      </c>
      <c r="D37" s="111">
        <f>[34]Novembro!$E$7</f>
        <v>76.75</v>
      </c>
      <c r="E37" s="111">
        <f>[34]Novembro!$E$8</f>
        <v>67.333333333333329</v>
      </c>
      <c r="F37" s="111">
        <f>[34]Novembro!$E$9</f>
        <v>51.916666666666664</v>
      </c>
      <c r="G37" s="111">
        <f>[34]Novembro!$E$10</f>
        <v>39.333333333333336</v>
      </c>
      <c r="H37" s="111">
        <f>[34]Novembro!$E$11</f>
        <v>42.916666666666664</v>
      </c>
      <c r="I37" s="111">
        <f>[34]Novembro!$E$12</f>
        <v>45.625</v>
      </c>
      <c r="J37" s="111">
        <f>[34]Novembro!$E$13</f>
        <v>61.291666666666664</v>
      </c>
      <c r="K37" s="111">
        <f>[34]Novembro!$E$14</f>
        <v>64.666666666666671</v>
      </c>
      <c r="L37" s="111">
        <f>[34]Novembro!$E$15</f>
        <v>51.333333333333336</v>
      </c>
      <c r="M37" s="111">
        <f>[34]Novembro!$E$16</f>
        <v>38.958333333333336</v>
      </c>
      <c r="N37" s="111">
        <f>[34]Novembro!$E$17</f>
        <v>47.791666666666664</v>
      </c>
      <c r="O37" s="111">
        <f>[34]Novembro!$E$18</f>
        <v>69.75</v>
      </c>
      <c r="P37" s="111">
        <f>[34]Novembro!$E$19</f>
        <v>65.375</v>
      </c>
      <c r="Q37" s="111">
        <f>[34]Novembro!$E$20</f>
        <v>38.833333333333336</v>
      </c>
      <c r="R37" s="111">
        <f>[34]Novembro!$E$21</f>
        <v>39.083333333333336</v>
      </c>
      <c r="S37" s="111">
        <f>[34]Novembro!$E$22</f>
        <v>44.291666666666664</v>
      </c>
      <c r="T37" s="111">
        <f>[34]Novembro!$E$23</f>
        <v>72.75</v>
      </c>
      <c r="U37" s="111">
        <f>[34]Novembro!$E$24</f>
        <v>82.958333333333329</v>
      </c>
      <c r="V37" s="111">
        <f>[34]Novembro!$E$25</f>
        <v>70.041666666666671</v>
      </c>
      <c r="W37" s="111">
        <f>[34]Novembro!$E$26</f>
        <v>57.666666666666664</v>
      </c>
      <c r="X37" s="111">
        <f>[34]Novembro!$E$27</f>
        <v>73.833333333333329</v>
      </c>
      <c r="Y37" s="111">
        <f>[34]Novembro!$E$28</f>
        <v>90.458333333333329</v>
      </c>
      <c r="Z37" s="111">
        <f>[34]Novembro!$E$29</f>
        <v>94.75</v>
      </c>
      <c r="AA37" s="111">
        <f>[34]Novembro!$E$30</f>
        <v>93.083333333333329</v>
      </c>
      <c r="AB37" s="111">
        <f>[34]Novembro!$E$31</f>
        <v>86.333333333333329</v>
      </c>
      <c r="AC37" s="111">
        <f>[34]Novembro!$E$32</f>
        <v>83.666666666666671</v>
      </c>
      <c r="AD37" s="111">
        <f>[34]Novembro!$E$33</f>
        <v>71.666666666666671</v>
      </c>
      <c r="AE37" s="111">
        <f>[34]Novembro!$E$34</f>
        <v>70.458333333333329</v>
      </c>
      <c r="AF37" s="117">
        <f t="shared" si="2"/>
        <v>64.644444444444446</v>
      </c>
      <c r="AG37" s="12" t="s">
        <v>35</v>
      </c>
      <c r="AH37" t="s">
        <v>35</v>
      </c>
      <c r="AJ37" t="s">
        <v>35</v>
      </c>
    </row>
    <row r="38" spans="1:37" x14ac:dyDescent="0.2">
      <c r="A38" s="48" t="s">
        <v>16</v>
      </c>
      <c r="B38" s="111">
        <f>[35]Novembro!$E$5</f>
        <v>74.708333333333329</v>
      </c>
      <c r="C38" s="111">
        <f>[35]Novembro!$E$6</f>
        <v>57.125</v>
      </c>
      <c r="D38" s="111">
        <f>[35]Novembro!$E$7</f>
        <v>62.416666666666664</v>
      </c>
      <c r="E38" s="111">
        <f>[35]Novembro!$E$8</f>
        <v>54.5</v>
      </c>
      <c r="F38" s="111">
        <f>[35]Novembro!$E$9</f>
        <v>46</v>
      </c>
      <c r="G38" s="111">
        <f>[35]Novembro!$E$10</f>
        <v>37.166666666666664</v>
      </c>
      <c r="H38" s="111">
        <f>[35]Novembro!$E$11</f>
        <v>32.833333333333336</v>
      </c>
      <c r="I38" s="111">
        <f>[35]Novembro!$E$12</f>
        <v>31.958333333333332</v>
      </c>
      <c r="J38" s="111">
        <f>[35]Novembro!$E$13</f>
        <v>43.541666666666664</v>
      </c>
      <c r="K38" s="111">
        <f>[35]Novembro!$E$14</f>
        <v>48.5</v>
      </c>
      <c r="L38" s="111">
        <f>[35]Novembro!$E$15</f>
        <v>33.125</v>
      </c>
      <c r="M38" s="111">
        <f>[35]Novembro!$E$16</f>
        <v>30.416666666666668</v>
      </c>
      <c r="N38" s="111">
        <f>[35]Novembro!$E$17</f>
        <v>36.791666666666664</v>
      </c>
      <c r="O38" s="111">
        <f>[35]Novembro!$E$18</f>
        <v>54.083333333333336</v>
      </c>
      <c r="P38" s="111">
        <f>[35]Novembro!$E$19</f>
        <v>46.333333333333336</v>
      </c>
      <c r="Q38" s="111">
        <f>[35]Novembro!$E$20</f>
        <v>29.166666666666668</v>
      </c>
      <c r="R38" s="111">
        <f>[35]Novembro!$E$21</f>
        <v>28.833333333333332</v>
      </c>
      <c r="S38" s="111">
        <f>[35]Novembro!$E$22</f>
        <v>37.541666666666664</v>
      </c>
      <c r="T38" s="111">
        <f>[35]Novembro!$E$23</f>
        <v>69.458333333333329</v>
      </c>
      <c r="U38" s="111">
        <f>[35]Novembro!$E$24</f>
        <v>63.875</v>
      </c>
      <c r="V38" s="111">
        <f>[35]Novembro!$E$25</f>
        <v>57.125</v>
      </c>
      <c r="W38" s="111">
        <f>[35]Novembro!$E$26</f>
        <v>42.958333333333336</v>
      </c>
      <c r="X38" s="111">
        <f>[35]Novembro!$E$27</f>
        <v>53.583333333333336</v>
      </c>
      <c r="Y38" s="111">
        <f>[35]Novembro!$E$28</f>
        <v>78.833333333333329</v>
      </c>
      <c r="Z38" s="111">
        <f>[35]Novembro!$E$29</f>
        <v>83.416666666666671</v>
      </c>
      <c r="AA38" s="111">
        <f>[35]Novembro!$E$30</f>
        <v>88.75</v>
      </c>
      <c r="AB38" s="111">
        <f>[35]Novembro!$E$31</f>
        <v>73.958333333333329</v>
      </c>
      <c r="AC38" s="111">
        <f>[35]Novembro!$E$32</f>
        <v>66.625</v>
      </c>
      <c r="AD38" s="111">
        <f>[35]Novembro!$E$33</f>
        <v>53.708333333333336</v>
      </c>
      <c r="AE38" s="111">
        <f>[35]Novembro!$E$34</f>
        <v>55.041666666666664</v>
      </c>
      <c r="AF38" s="117">
        <f t="shared" si="2"/>
        <v>52.412500000000001</v>
      </c>
      <c r="AI38" t="s">
        <v>35</v>
      </c>
      <c r="AJ38" t="s">
        <v>35</v>
      </c>
    </row>
    <row r="39" spans="1:37" x14ac:dyDescent="0.2">
      <c r="A39" s="48" t="s">
        <v>154</v>
      </c>
      <c r="B39" s="111">
        <f>[36]Novembro!$E$5</f>
        <v>89.791666666666671</v>
      </c>
      <c r="C39" s="111">
        <f>[36]Novembro!$E$6</f>
        <v>84.083333333333329</v>
      </c>
      <c r="D39" s="111">
        <f>[36]Novembro!$E$7</f>
        <v>70.458333333333329</v>
      </c>
      <c r="E39" s="111">
        <f>[36]Novembro!$E$8</f>
        <v>63.208333333333336</v>
      </c>
      <c r="F39" s="111">
        <f>[36]Novembro!$E$9</f>
        <v>54.958333333333336</v>
      </c>
      <c r="G39" s="111">
        <f>[36]Novembro!$E$10</f>
        <v>51.291666666666664</v>
      </c>
      <c r="H39" s="111">
        <f>[36]Novembro!$E$11</f>
        <v>49.25</v>
      </c>
      <c r="I39" s="111">
        <f>[36]Novembro!$E$12</f>
        <v>61.166666666666664</v>
      </c>
      <c r="J39" s="111">
        <f>[36]Novembro!$E$13</f>
        <v>69.5</v>
      </c>
      <c r="K39" s="111">
        <f>[36]Novembro!$E$14</f>
        <v>74.458333333333329</v>
      </c>
      <c r="L39" s="111">
        <f>[36]Novembro!$E$15</f>
        <v>62.333333333333336</v>
      </c>
      <c r="M39" s="111">
        <f>[36]Novembro!$E$16</f>
        <v>52.666666666666664</v>
      </c>
      <c r="N39" s="111">
        <f>[36]Novembro!$E$17</f>
        <v>54.791666666666664</v>
      </c>
      <c r="O39" s="111">
        <f>[36]Novembro!$E$18</f>
        <v>57.708333333333336</v>
      </c>
      <c r="P39" s="111">
        <f>[36]Novembro!$E$19</f>
        <v>63.458333333333336</v>
      </c>
      <c r="Q39" s="111">
        <f>[36]Novembro!$E$20</f>
        <v>54.666666666666664</v>
      </c>
      <c r="R39" s="111">
        <f>[36]Novembro!$E$21</f>
        <v>52.458333333333336</v>
      </c>
      <c r="S39" s="111">
        <f>[36]Novembro!$E$22</f>
        <v>51.833333333333336</v>
      </c>
      <c r="T39" s="111">
        <f>[36]Novembro!$E$23</f>
        <v>61.041666666666664</v>
      </c>
      <c r="U39" s="111">
        <f>[36]Novembro!$E$24</f>
        <v>84</v>
      </c>
      <c r="V39" s="111">
        <f>[36]Novembro!$E$25</f>
        <v>79.333333333333329</v>
      </c>
      <c r="W39" s="111">
        <f>[36]Novembro!$E$26</f>
        <v>74.875</v>
      </c>
      <c r="X39" s="111">
        <f>[36]Novembro!$E$27</f>
        <v>78.458333333333329</v>
      </c>
      <c r="Y39" s="111">
        <f>[36]Novembro!$E$28</f>
        <v>87.416666666666671</v>
      </c>
      <c r="Z39" s="111">
        <f>[36]Novembro!$E$29</f>
        <v>87.125</v>
      </c>
      <c r="AA39" s="111">
        <f>[36]Novembro!$E$30</f>
        <v>88.333333333333329</v>
      </c>
      <c r="AB39" s="111">
        <f>[36]Novembro!$E$31</f>
        <v>77.708333333333329</v>
      </c>
      <c r="AC39" s="111">
        <f>[36]Novembro!$E$32</f>
        <v>73.708333333333329</v>
      </c>
      <c r="AD39" s="111">
        <f>[36]Novembro!$E$33</f>
        <v>73.416666666666671</v>
      </c>
      <c r="AE39" s="111">
        <f>[36]Novembro!$E$34</f>
        <v>81.291666666666671</v>
      </c>
      <c r="AF39" s="117">
        <f t="shared" si="2"/>
        <v>68.826388888888886</v>
      </c>
      <c r="AH39" t="s">
        <v>35</v>
      </c>
      <c r="AI39" t="s">
        <v>35</v>
      </c>
    </row>
    <row r="40" spans="1:37" x14ac:dyDescent="0.2">
      <c r="A40" s="48" t="s">
        <v>17</v>
      </c>
      <c r="B40" s="111">
        <f>[37]Novembro!$E$5</f>
        <v>65.125</v>
      </c>
      <c r="C40" s="111">
        <f>[37]Novembro!$E$6</f>
        <v>61.375</v>
      </c>
      <c r="D40" s="111">
        <f>[37]Novembro!$E$7</f>
        <v>74.75</v>
      </c>
      <c r="E40" s="111">
        <f>[37]Novembro!$E$8</f>
        <v>66.916666666666671</v>
      </c>
      <c r="F40" s="111">
        <f>[37]Novembro!$E$9</f>
        <v>56.458333333333336</v>
      </c>
      <c r="G40" s="111">
        <f>[37]Novembro!$E$10</f>
        <v>49.166666666666664</v>
      </c>
      <c r="H40" s="111">
        <f>[37]Novembro!$E$11</f>
        <v>46.541666666666664</v>
      </c>
      <c r="I40" s="111">
        <f>[37]Novembro!$E$12</f>
        <v>54.125</v>
      </c>
      <c r="J40" s="111">
        <f>[37]Novembro!$E$13</f>
        <v>74.25</v>
      </c>
      <c r="K40" s="111">
        <f>[37]Novembro!$E$14</f>
        <v>70.166666666666671</v>
      </c>
      <c r="L40" s="111">
        <f>[37]Novembro!$E$15</f>
        <v>49.416666666666664</v>
      </c>
      <c r="M40" s="111">
        <f>[37]Novembro!$E$16</f>
        <v>47.25</v>
      </c>
      <c r="N40" s="111">
        <f>[37]Novembro!$E$17</f>
        <v>48.291666666666664</v>
      </c>
      <c r="O40" s="111">
        <f>[37]Novembro!$E$18</f>
        <v>52.5</v>
      </c>
      <c r="P40" s="111">
        <f>[37]Novembro!$E$19</f>
        <v>47.666666666666664</v>
      </c>
      <c r="Q40" s="111">
        <f>[37]Novembro!$E$20</f>
        <v>56.25</v>
      </c>
      <c r="R40" s="111">
        <f>[37]Novembro!$E$21</f>
        <v>50.625</v>
      </c>
      <c r="S40" s="111">
        <f>[37]Novembro!$E$22</f>
        <v>47.541666666666664</v>
      </c>
      <c r="T40" s="111">
        <f>[37]Novembro!$E$23</f>
        <v>71.375</v>
      </c>
      <c r="U40" s="111">
        <f>[37]Novembro!$E$24</f>
        <v>67.666666666666671</v>
      </c>
      <c r="V40" s="111">
        <f>[37]Novembro!$E$25</f>
        <v>61.166666666666664</v>
      </c>
      <c r="W40" s="111">
        <f>[37]Novembro!$E$26</f>
        <v>68.583333333333329</v>
      </c>
      <c r="X40" s="111">
        <f>[37]Novembro!$E$27</f>
        <v>83.875</v>
      </c>
      <c r="Y40" s="111">
        <f>[37]Novembro!$E$28</f>
        <v>91.625</v>
      </c>
      <c r="Z40" s="111">
        <f>[37]Novembro!$E$29</f>
        <v>91.833333333333329</v>
      </c>
      <c r="AA40" s="111">
        <f>[37]Novembro!$E$30</f>
        <v>91.333333333333329</v>
      </c>
      <c r="AB40" s="111">
        <f>[37]Novembro!$E$31</f>
        <v>78.173913043478265</v>
      </c>
      <c r="AC40" s="111">
        <f>[37]Novembro!$E$32</f>
        <v>89.75</v>
      </c>
      <c r="AD40" s="111">
        <f>[37]Novembro!$E$33</f>
        <v>60</v>
      </c>
      <c r="AE40" s="111">
        <f>[37]Novembro!$E$34</f>
        <v>50.25</v>
      </c>
      <c r="AF40" s="117">
        <f t="shared" si="2"/>
        <v>64.134963768115938</v>
      </c>
      <c r="AI40" t="s">
        <v>35</v>
      </c>
      <c r="AJ40" t="s">
        <v>35</v>
      </c>
    </row>
    <row r="41" spans="1:37" x14ac:dyDescent="0.2">
      <c r="A41" s="48" t="s">
        <v>136</v>
      </c>
      <c r="B41" s="111">
        <f>[38]Novembro!$E$5</f>
        <v>92.041666666666671</v>
      </c>
      <c r="C41" s="111">
        <f>[38]Novembro!$E$6</f>
        <v>80.791666666666671</v>
      </c>
      <c r="D41" s="111">
        <f>[38]Novembro!$E$7</f>
        <v>71.416666666666671</v>
      </c>
      <c r="E41" s="111">
        <f>[38]Novembro!$E$8</f>
        <v>69.625</v>
      </c>
      <c r="F41" s="111">
        <f>[38]Novembro!$E$9</f>
        <v>62</v>
      </c>
      <c r="G41" s="111">
        <f>[38]Novembro!$E$10</f>
        <v>65.625</v>
      </c>
      <c r="H41" s="111">
        <f>[38]Novembro!$E$11</f>
        <v>60.666666666666664</v>
      </c>
      <c r="I41" s="111">
        <f>[38]Novembro!$E$12</f>
        <v>53.041666666666664</v>
      </c>
      <c r="J41" s="111">
        <f>[38]Novembro!$E$13</f>
        <v>71.583333333333329</v>
      </c>
      <c r="K41" s="111">
        <f>[38]Novembro!$E$14</f>
        <v>67.875</v>
      </c>
      <c r="L41" s="111">
        <f>[38]Novembro!$E$15</f>
        <v>60.333333333333336</v>
      </c>
      <c r="M41" s="111">
        <f>[38]Novembro!$E$16</f>
        <v>58.083333333333336</v>
      </c>
      <c r="N41" s="111">
        <f>[38]Novembro!$E$17</f>
        <v>66.958333333333329</v>
      </c>
      <c r="O41" s="111">
        <f>[38]Novembro!$E$18</f>
        <v>69.541666666666671</v>
      </c>
      <c r="P41" s="111">
        <f>[38]Novembro!$E$19</f>
        <v>79.5</v>
      </c>
      <c r="Q41" s="111">
        <f>[38]Novembro!$E$20</f>
        <v>58.791666666666664</v>
      </c>
      <c r="R41" s="111">
        <f>[38]Novembro!$E$21</f>
        <v>56.541666666666664</v>
      </c>
      <c r="S41" s="111">
        <f>[38]Novembro!$E$22</f>
        <v>58.041666666666664</v>
      </c>
      <c r="T41" s="111">
        <f>[38]Novembro!$E$23</f>
        <v>80</v>
      </c>
      <c r="U41" s="111">
        <f>[38]Novembro!$E$24</f>
        <v>84.416666666666671</v>
      </c>
      <c r="V41" s="111">
        <f>[38]Novembro!$E$25</f>
        <v>73.916666666666671</v>
      </c>
      <c r="W41" s="111">
        <f>[38]Novembro!$E$26</f>
        <v>72.5</v>
      </c>
      <c r="X41" s="111">
        <f>[38]Novembro!$E$27</f>
        <v>92.75</v>
      </c>
      <c r="Y41" s="111">
        <f>[38]Novembro!$E$28</f>
        <v>91.666666666666671</v>
      </c>
      <c r="Z41" s="111">
        <f>[38]Novembro!$E$29</f>
        <v>86.875</v>
      </c>
      <c r="AA41" s="111">
        <f>[38]Novembro!$E$30</f>
        <v>84.166666666666671</v>
      </c>
      <c r="AB41" s="111">
        <f>[38]Novembro!$E$31</f>
        <v>79.791666666666671</v>
      </c>
      <c r="AC41" s="111">
        <f>[38]Novembro!$E$32</f>
        <v>80.458333333333329</v>
      </c>
      <c r="AD41" s="111">
        <f>[38]Novembro!$E$33</f>
        <v>85.541666666666671</v>
      </c>
      <c r="AE41" s="111">
        <f>[38]Novembro!$E$34</f>
        <v>82.458333333333329</v>
      </c>
      <c r="AF41" s="117">
        <f t="shared" si="2"/>
        <v>73.233333333333363</v>
      </c>
      <c r="AJ41" t="s">
        <v>35</v>
      </c>
    </row>
    <row r="42" spans="1:37" x14ac:dyDescent="0.2">
      <c r="A42" s="48" t="s">
        <v>18</v>
      </c>
      <c r="B42" s="111">
        <f>[39]Novembro!$E$5</f>
        <v>77.458333333333329</v>
      </c>
      <c r="C42" s="111">
        <f>[39]Novembro!$E$6</f>
        <v>67.666666666666671</v>
      </c>
      <c r="D42" s="111">
        <f>[39]Novembro!$E$7</f>
        <v>62.25</v>
      </c>
      <c r="E42" s="111">
        <f>[39]Novembro!$E$8</f>
        <v>55.916666666666664</v>
      </c>
      <c r="F42" s="111">
        <f>[39]Novembro!$E$9</f>
        <v>39.708333333333336</v>
      </c>
      <c r="G42" s="111">
        <f>[39]Novembro!$E$10</f>
        <v>31.375</v>
      </c>
      <c r="H42" s="111">
        <f>[39]Novembro!$E$11</f>
        <v>37.708333333333336</v>
      </c>
      <c r="I42" s="111">
        <f>[39]Novembro!$E$12</f>
        <v>56.208333333333336</v>
      </c>
      <c r="J42" s="111">
        <f>[39]Novembro!$E$13</f>
        <v>59.541666666666664</v>
      </c>
      <c r="K42" s="111">
        <f>[39]Novembro!$E$14</f>
        <v>56.916666666666664</v>
      </c>
      <c r="L42" s="111">
        <f>[39]Novembro!$E$15</f>
        <v>43.291666666666664</v>
      </c>
      <c r="M42" s="111">
        <f>[39]Novembro!$E$16</f>
        <v>44.875</v>
      </c>
      <c r="N42" s="111">
        <f>[39]Novembro!$E$17</f>
        <v>48.666666666666664</v>
      </c>
      <c r="O42" s="111">
        <f>[39]Novembro!$E$18</f>
        <v>48.791666666666664</v>
      </c>
      <c r="P42" s="111">
        <f>[39]Novembro!$E$19</f>
        <v>50.083333333333336</v>
      </c>
      <c r="Q42" s="111">
        <f>[39]Novembro!$E$20</f>
        <v>43.75</v>
      </c>
      <c r="R42" s="111">
        <f>[39]Novembro!$E$21</f>
        <v>47.833333333333336</v>
      </c>
      <c r="S42" s="111">
        <f>[39]Novembro!$E$22</f>
        <v>51.041666666666664</v>
      </c>
      <c r="T42" s="111">
        <f>[39]Novembro!$E$23</f>
        <v>53.625</v>
      </c>
      <c r="U42" s="111">
        <f>[39]Novembro!$E$24</f>
        <v>79.625</v>
      </c>
      <c r="V42" s="111">
        <f>[39]Novembro!$E$25</f>
        <v>72.666666666666671</v>
      </c>
      <c r="W42" s="111">
        <f>[39]Novembro!$E$26</f>
        <v>73.708333333333329</v>
      </c>
      <c r="X42" s="111">
        <f>[39]Novembro!$E$27</f>
        <v>76</v>
      </c>
      <c r="Y42" s="111">
        <f>[39]Novembro!$E$28</f>
        <v>80.083333333333329</v>
      </c>
      <c r="Z42" s="111">
        <f>[39]Novembro!$E$29</f>
        <v>70.583333333333329</v>
      </c>
      <c r="AA42" s="111">
        <f>[39]Novembro!$E$30</f>
        <v>81.875</v>
      </c>
      <c r="AB42" s="111">
        <f>[39]Novembro!$E$31</f>
        <v>72.833333333333329</v>
      </c>
      <c r="AC42" s="111">
        <f>[39]Novembro!$E$32</f>
        <v>75.75</v>
      </c>
      <c r="AD42" s="111">
        <f>[39]Novembro!$E$33</f>
        <v>71.916666666666671</v>
      </c>
      <c r="AE42" s="111">
        <f>[39]Novembro!$E$34</f>
        <v>82.416666666666671</v>
      </c>
      <c r="AF42" s="117">
        <f t="shared" si="2"/>
        <v>60.472222222222214</v>
      </c>
      <c r="AH42" s="12" t="s">
        <v>35</v>
      </c>
      <c r="AJ42" t="s">
        <v>35</v>
      </c>
    </row>
    <row r="43" spans="1:37" hidden="1" x14ac:dyDescent="0.2">
      <c r="A43" s="48" t="s">
        <v>141</v>
      </c>
      <c r="B43" s="111" t="str">
        <f>[40]Novembro!$E$5</f>
        <v>*</v>
      </c>
      <c r="C43" s="111" t="str">
        <f>[40]Novembro!$E$6</f>
        <v>*</v>
      </c>
      <c r="D43" s="111" t="str">
        <f>[40]Novembro!$E$7</f>
        <v>*</v>
      </c>
      <c r="E43" s="111" t="str">
        <f>[40]Novembro!$E$8</f>
        <v>*</v>
      </c>
      <c r="F43" s="111" t="str">
        <f>[40]Novembro!$E$9</f>
        <v>*</v>
      </c>
      <c r="G43" s="111" t="str">
        <f>[40]Novembro!$E$10</f>
        <v>*</v>
      </c>
      <c r="H43" s="111" t="str">
        <f>[40]Novembro!$E$11</f>
        <v>*</v>
      </c>
      <c r="I43" s="111" t="str">
        <f>[40]Novembro!$E$12</f>
        <v>*</v>
      </c>
      <c r="J43" s="111" t="str">
        <f>[40]Novembro!$E$13</f>
        <v>*</v>
      </c>
      <c r="K43" s="111" t="str">
        <f>[40]Novembro!$E$14</f>
        <v>*</v>
      </c>
      <c r="L43" s="111" t="str">
        <f>[40]Novembro!$E$15</f>
        <v>*</v>
      </c>
      <c r="M43" s="111" t="str">
        <f>[40]Novembro!$E$16</f>
        <v>*</v>
      </c>
      <c r="N43" s="111" t="str">
        <f>[40]Novembro!$E$17</f>
        <v>*</v>
      </c>
      <c r="O43" s="111" t="str">
        <f>[40]Novembro!$E$18</f>
        <v>*</v>
      </c>
      <c r="P43" s="111" t="str">
        <f>[40]Novembro!$E$19</f>
        <v>*</v>
      </c>
      <c r="Q43" s="111" t="str">
        <f>[40]Novembro!$E$20</f>
        <v>*</v>
      </c>
      <c r="R43" s="111" t="str">
        <f>[40]Novembro!$E$21</f>
        <v>*</v>
      </c>
      <c r="S43" s="111" t="str">
        <f>[40]Novembro!$E$22</f>
        <v>*</v>
      </c>
      <c r="T43" s="111" t="str">
        <f>[40]Novembro!$E$23</f>
        <v>*</v>
      </c>
      <c r="U43" s="111" t="str">
        <f>[40]Novembro!$E$24</f>
        <v>*</v>
      </c>
      <c r="V43" s="111" t="str">
        <f>[40]Novembro!$E$25</f>
        <v>*</v>
      </c>
      <c r="W43" s="111" t="str">
        <f>[40]Novembro!$E$26</f>
        <v>*</v>
      </c>
      <c r="X43" s="111" t="str">
        <f>[40]Novembro!$E$27</f>
        <v>*</v>
      </c>
      <c r="Y43" s="111" t="str">
        <f>[40]Novembro!$E$28</f>
        <v>*</v>
      </c>
      <c r="Z43" s="111" t="str">
        <f>[40]Novembro!$E$29</f>
        <v>*</v>
      </c>
      <c r="AA43" s="111" t="str">
        <f>[40]Novembro!$E$30</f>
        <v>*</v>
      </c>
      <c r="AB43" s="111" t="str">
        <f>[40]Novembro!$E$31</f>
        <v>*</v>
      </c>
      <c r="AC43" s="111" t="str">
        <f>[40]Novembro!$E$32</f>
        <v>*</v>
      </c>
      <c r="AD43" s="111" t="str">
        <f>[40]Novembro!$E$33</f>
        <v>*</v>
      </c>
      <c r="AE43" s="111" t="str">
        <f>[40]Novembro!$E$34</f>
        <v>*</v>
      </c>
      <c r="AF43" s="117" t="s">
        <v>197</v>
      </c>
      <c r="AI43" t="s">
        <v>35</v>
      </c>
      <c r="AJ43" t="s">
        <v>35</v>
      </c>
    </row>
    <row r="44" spans="1:37" x14ac:dyDescent="0.2">
      <c r="A44" s="48" t="s">
        <v>19</v>
      </c>
      <c r="B44" s="111">
        <f>[41]Novembro!$E$5</f>
        <v>91.041666666666671</v>
      </c>
      <c r="C44" s="111">
        <f>[41]Novembro!$E$6</f>
        <v>90.833333333333329</v>
      </c>
      <c r="D44" s="111">
        <f>[41]Novembro!$E$7</f>
        <v>89.333333333333329</v>
      </c>
      <c r="E44" s="111">
        <f>[41]Novembro!$E$8</f>
        <v>69.625</v>
      </c>
      <c r="F44" s="111">
        <f>[41]Novembro!$E$9</f>
        <v>64.583333333333329</v>
      </c>
      <c r="G44" s="111">
        <f>[41]Novembro!$E$10</f>
        <v>51.666666666666664</v>
      </c>
      <c r="H44" s="111">
        <f>[41]Novembro!$E$11</f>
        <v>48.583333333333336</v>
      </c>
      <c r="I44" s="111">
        <f>[41]Novembro!$E$12</f>
        <v>54.708333333333336</v>
      </c>
      <c r="J44" s="111">
        <f>[41]Novembro!$E$13</f>
        <v>81.916666666666671</v>
      </c>
      <c r="K44" s="111">
        <f>[41]Novembro!$E$14</f>
        <v>77.375</v>
      </c>
      <c r="L44" s="111">
        <f>[41]Novembro!$E$15</f>
        <v>61.5</v>
      </c>
      <c r="M44" s="111">
        <f>[41]Novembro!$E$16</f>
        <v>53.25</v>
      </c>
      <c r="N44" s="111">
        <f>[41]Novembro!$E$17</f>
        <v>64.583333333333329</v>
      </c>
      <c r="O44" s="111">
        <f>[41]Novembro!$E$18</f>
        <v>86.583333333333329</v>
      </c>
      <c r="P44" s="111">
        <f>[41]Novembro!$E$19</f>
        <v>72.958333333333329</v>
      </c>
      <c r="Q44" s="111">
        <f>[41]Novembro!$E$20</f>
        <v>58.958333333333336</v>
      </c>
      <c r="R44" s="111">
        <f>[41]Novembro!$E$21</f>
        <v>52.875</v>
      </c>
      <c r="S44" s="111">
        <f>[41]Novembro!$E$22</f>
        <v>58.666666666666664</v>
      </c>
      <c r="T44" s="111">
        <f>[41]Novembro!$E$23</f>
        <v>79.833333333333329</v>
      </c>
      <c r="U44" s="111">
        <f>[41]Novembro!$E$24</f>
        <v>83.416666666666671</v>
      </c>
      <c r="V44" s="111">
        <f>[41]Novembro!$E$25</f>
        <v>74.958333333333329</v>
      </c>
      <c r="W44" s="111">
        <f>[41]Novembro!$E$26</f>
        <v>68.583333333333329</v>
      </c>
      <c r="X44" s="111">
        <f>[41]Novembro!$E$27</f>
        <v>96.291666666666671</v>
      </c>
      <c r="Y44" s="111">
        <f>[41]Novembro!$E$28</f>
        <v>94.208333333333329</v>
      </c>
      <c r="Z44" s="111">
        <f>[41]Novembro!$E$29</f>
        <v>93.958333333333329</v>
      </c>
      <c r="AA44" s="111">
        <f>[41]Novembro!$E$30</f>
        <v>92.958333333333329</v>
      </c>
      <c r="AB44" s="111">
        <f>[41]Novembro!$E$31</f>
        <v>94.416666666666671</v>
      </c>
      <c r="AC44" s="111">
        <f>[41]Novembro!$E$32</f>
        <v>96.791666666666671</v>
      </c>
      <c r="AD44" s="111">
        <f>[41]Novembro!$E$33</f>
        <v>82.583333333333329</v>
      </c>
      <c r="AE44" s="111">
        <f>[41]Novembro!$E$34</f>
        <v>79.333333333333329</v>
      </c>
      <c r="AF44" s="117">
        <f>AVERAGE(B44:AE44)</f>
        <v>75.545833333333334</v>
      </c>
      <c r="AG44" s="12" t="s">
        <v>35</v>
      </c>
      <c r="AI44" t="s">
        <v>35</v>
      </c>
      <c r="AJ44" t="s">
        <v>35</v>
      </c>
      <c r="AK44" t="s">
        <v>35</v>
      </c>
    </row>
    <row r="45" spans="1:37" x14ac:dyDescent="0.2">
      <c r="A45" s="48" t="s">
        <v>23</v>
      </c>
      <c r="B45" s="111">
        <f>[42]Novembro!$E$5</f>
        <v>82.666666666666671</v>
      </c>
      <c r="C45" s="111">
        <f>[42]Novembro!$E$6</f>
        <v>63.125</v>
      </c>
      <c r="D45" s="111">
        <f>[42]Novembro!$E$7</f>
        <v>61.958333333333336</v>
      </c>
      <c r="E45" s="111">
        <f>[42]Novembro!$E$8</f>
        <v>60.166666666666664</v>
      </c>
      <c r="F45" s="111">
        <f>[42]Novembro!$E$9</f>
        <v>49.041666666666664</v>
      </c>
      <c r="G45" s="111">
        <f>[42]Novembro!$E$10</f>
        <v>37.125</v>
      </c>
      <c r="H45" s="111">
        <f>[42]Novembro!$E$11</f>
        <v>35.416666666666664</v>
      </c>
      <c r="I45" s="111">
        <f>[42]Novembro!$E$12</f>
        <v>41.041666666666664</v>
      </c>
      <c r="J45" s="111">
        <f>[42]Novembro!$E$13</f>
        <v>54.416666666666664</v>
      </c>
      <c r="K45" s="111">
        <f>[42]Novembro!$E$14</f>
        <v>62.291666666666664</v>
      </c>
      <c r="L45" s="111">
        <f>[42]Novembro!$E$15</f>
        <v>44.583333333333336</v>
      </c>
      <c r="M45" s="111">
        <f>[42]Novembro!$E$16</f>
        <v>37.166666666666664</v>
      </c>
      <c r="N45" s="111">
        <f>[42]Novembro!$E$17</f>
        <v>43.166666666666664</v>
      </c>
      <c r="O45" s="111">
        <f>[42]Novembro!$E$18</f>
        <v>45.25</v>
      </c>
      <c r="P45" s="111">
        <f>[42]Novembro!$E$19</f>
        <v>46.75</v>
      </c>
      <c r="Q45" s="111">
        <f>[42]Novembro!$E$20</f>
        <v>37.125</v>
      </c>
      <c r="R45" s="111">
        <f>[42]Novembro!$E$21</f>
        <v>39.208333333333336</v>
      </c>
      <c r="S45" s="111">
        <f>[42]Novembro!$E$22</f>
        <v>39.958333333333336</v>
      </c>
      <c r="T45" s="111">
        <f>[42]Novembro!$E$23</f>
        <v>49.166666666666664</v>
      </c>
      <c r="U45" s="111">
        <f>[42]Novembro!$E$24</f>
        <v>70.125</v>
      </c>
      <c r="V45" s="111">
        <f>[42]Novembro!$E$25</f>
        <v>56.75</v>
      </c>
      <c r="W45" s="111">
        <f>[42]Novembro!$E$26</f>
        <v>60.208333333333336</v>
      </c>
      <c r="X45" s="111">
        <f>[42]Novembro!$E$27</f>
        <v>69</v>
      </c>
      <c r="Y45" s="111">
        <f>[42]Novembro!$E$28</f>
        <v>83.416666666666671</v>
      </c>
      <c r="Z45" s="111">
        <f>[42]Novembro!$E$29</f>
        <v>79.125</v>
      </c>
      <c r="AA45" s="111">
        <f>[42]Novembro!$E$30</f>
        <v>85.541666666666671</v>
      </c>
      <c r="AB45" s="111">
        <f>[42]Novembro!$E$31</f>
        <v>69.541666666666671</v>
      </c>
      <c r="AC45" s="111">
        <f>[42]Novembro!$E$32</f>
        <v>72.416666666666671</v>
      </c>
      <c r="AD45" s="111">
        <f>[42]Novembro!$E$33</f>
        <v>61.291666666666664</v>
      </c>
      <c r="AE45" s="111">
        <f>[42]Novembro!$E$34</f>
        <v>65.666666666666671</v>
      </c>
      <c r="AF45" s="117">
        <f>AVERAGE(B45:AE45)</f>
        <v>56.756944444444457</v>
      </c>
      <c r="AJ45" t="s">
        <v>35</v>
      </c>
    </row>
    <row r="46" spans="1:37" x14ac:dyDescent="0.2">
      <c r="A46" s="48" t="s">
        <v>34</v>
      </c>
      <c r="B46" s="111">
        <f>[43]Novembro!$E$5</f>
        <v>62.541666666666664</v>
      </c>
      <c r="C46" s="111">
        <f>[43]Novembro!$E$6</f>
        <v>61.708333333333336</v>
      </c>
      <c r="D46" s="111">
        <f>[43]Novembro!$E$7</f>
        <v>59.125</v>
      </c>
      <c r="E46" s="111">
        <f>[43]Novembro!$E$8</f>
        <v>67.916666666666671</v>
      </c>
      <c r="F46" s="111">
        <f>[43]Novembro!$E$9</f>
        <v>44.375</v>
      </c>
      <c r="G46" s="111">
        <f>[43]Novembro!$E$10</f>
        <v>43.916666666666664</v>
      </c>
      <c r="H46" s="111">
        <f>[43]Novembro!$E$11</f>
        <v>42.791666666666664</v>
      </c>
      <c r="I46" s="111">
        <f>[43]Novembro!$E$12</f>
        <v>51.208333333333336</v>
      </c>
      <c r="J46" s="111">
        <f>[43]Novembro!$E$13</f>
        <v>52.916666666666664</v>
      </c>
      <c r="K46" s="111">
        <f>[43]Novembro!$E$14</f>
        <v>47.25</v>
      </c>
      <c r="L46" s="111">
        <f>[43]Novembro!$E$15</f>
        <v>40.708333333333336</v>
      </c>
      <c r="M46" s="111">
        <f>[43]Novembro!$E$16</f>
        <v>43.708333333333336</v>
      </c>
      <c r="N46" s="111">
        <f>[43]Novembro!$E$17</f>
        <v>46.333333333333336</v>
      </c>
      <c r="O46" s="111">
        <f>[43]Novembro!$E$18</f>
        <v>47.166666666666664</v>
      </c>
      <c r="P46" s="111">
        <f>[43]Novembro!$E$19</f>
        <v>44.375</v>
      </c>
      <c r="Q46" s="111">
        <f>[43]Novembro!$E$20</f>
        <v>41.791666666666664</v>
      </c>
      <c r="R46" s="111">
        <f>[43]Novembro!$E$21</f>
        <v>50.5</v>
      </c>
      <c r="S46" s="111">
        <f>[43]Novembro!$E$22</f>
        <v>52</v>
      </c>
      <c r="T46" s="111">
        <f>[43]Novembro!$E$23</f>
        <v>53.583333333333336</v>
      </c>
      <c r="U46" s="111">
        <f>[43]Novembro!$E$24</f>
        <v>76.599999999999994</v>
      </c>
      <c r="V46" s="111">
        <f>[43]Novembro!$E$25</f>
        <v>73.791666666666671</v>
      </c>
      <c r="W46" s="111">
        <f>[43]Novembro!$E$26</f>
        <v>71.833333333333329</v>
      </c>
      <c r="X46" s="111">
        <f>[43]Novembro!$E$27</f>
        <v>69.583333333333329</v>
      </c>
      <c r="Y46" s="111">
        <f>[43]Novembro!$E$28</f>
        <v>72.615384615384613</v>
      </c>
      <c r="Z46" s="111">
        <f>[43]Novembro!$E$29</f>
        <v>71.588235294117652</v>
      </c>
      <c r="AA46" s="111">
        <f>[43]Novembro!$E$30</f>
        <v>80.142857142857139</v>
      </c>
      <c r="AB46" s="111">
        <f>[43]Novembro!$E$31</f>
        <v>69.521739130434781</v>
      </c>
      <c r="AC46" s="111">
        <f>[43]Novembro!$E$32</f>
        <v>69.521739130434781</v>
      </c>
      <c r="AD46" s="111">
        <f>[43]Novembro!$E$33</f>
        <v>65.75</v>
      </c>
      <c r="AE46" s="111">
        <f>[43]Novembro!$E$34</f>
        <v>73.5</v>
      </c>
      <c r="AF46" s="117">
        <f>AVERAGE(B46:AE46)</f>
        <v>58.278831843774284</v>
      </c>
      <c r="AG46" s="12" t="s">
        <v>35</v>
      </c>
      <c r="AI46" t="s">
        <v>35</v>
      </c>
      <c r="AJ46" t="s">
        <v>35</v>
      </c>
    </row>
    <row r="47" spans="1:37" x14ac:dyDescent="0.2">
      <c r="A47" s="48" t="s">
        <v>20</v>
      </c>
      <c r="B47" s="111">
        <f>[44]Novembro!$E$5</f>
        <v>77.5</v>
      </c>
      <c r="C47" s="111">
        <f>[44]Novembro!$E$6</f>
        <v>71.166666666666671</v>
      </c>
      <c r="D47" s="111">
        <f>[44]Novembro!$E$7</f>
        <v>59.833333333333336</v>
      </c>
      <c r="E47" s="111">
        <f>[44]Novembro!$E$8</f>
        <v>56.708333333333336</v>
      </c>
      <c r="F47" s="111">
        <f>[44]Novembro!$E$9</f>
        <v>47.25</v>
      </c>
      <c r="G47" s="111">
        <f>[44]Novembro!$E$10</f>
        <v>50.041666666666664</v>
      </c>
      <c r="H47" s="111">
        <f>[44]Novembro!$E$11</f>
        <v>48.541666666666664</v>
      </c>
      <c r="I47" s="111">
        <f>[44]Novembro!$E$12</f>
        <v>54.125</v>
      </c>
      <c r="J47" s="111">
        <f>[44]Novembro!$E$13</f>
        <v>59.583333333333336</v>
      </c>
      <c r="K47" s="111">
        <f>[44]Novembro!$E$14</f>
        <v>50.166666666666664</v>
      </c>
      <c r="L47" s="111">
        <f>[44]Novembro!$E$15</f>
        <v>42.375</v>
      </c>
      <c r="M47" s="111">
        <f>[44]Novembro!$E$16</f>
        <v>36.375</v>
      </c>
      <c r="N47" s="111">
        <f>[44]Novembro!$E$17</f>
        <v>45.125</v>
      </c>
      <c r="O47" s="111">
        <f>[44]Novembro!$E$18</f>
        <v>50.333333333333336</v>
      </c>
      <c r="P47" s="111">
        <f>[44]Novembro!$E$19</f>
        <v>59.083333333333336</v>
      </c>
      <c r="Q47" s="111">
        <f>[44]Novembro!$E$20</f>
        <v>44.375</v>
      </c>
      <c r="R47" s="111">
        <f>[44]Novembro!$E$21</f>
        <v>40.583333333333336</v>
      </c>
      <c r="S47" s="111">
        <f>[44]Novembro!$E$22</f>
        <v>39.958333333333336</v>
      </c>
      <c r="T47" s="111">
        <f>[44]Novembro!$E$23</f>
        <v>59.416666666666664</v>
      </c>
      <c r="U47" s="111">
        <f>[44]Novembro!$E$24</f>
        <v>72.125</v>
      </c>
      <c r="V47" s="111">
        <f>[44]Novembro!$E$25</f>
        <v>59.25</v>
      </c>
      <c r="W47" s="111">
        <f>[44]Novembro!$E$26</f>
        <v>60.125</v>
      </c>
      <c r="X47" s="111">
        <f>[44]Novembro!$E$27</f>
        <v>78.75</v>
      </c>
      <c r="Y47" s="111">
        <f>[44]Novembro!$E$28</f>
        <v>81.291666666666671</v>
      </c>
      <c r="Z47" s="111">
        <f>[44]Novembro!$E$29</f>
        <v>67.458333333333329</v>
      </c>
      <c r="AA47" s="111">
        <f>[44]Novembro!$E$30</f>
        <v>63.583333333333336</v>
      </c>
      <c r="AB47" s="111">
        <f>[44]Novembro!$E$31</f>
        <v>62.125</v>
      </c>
      <c r="AC47" s="111">
        <f>[44]Novembro!$E$32</f>
        <v>59.833333333333336</v>
      </c>
      <c r="AD47" s="111">
        <f>[44]Novembro!$E$33</f>
        <v>81</v>
      </c>
      <c r="AE47" s="111">
        <f>[44]Novembro!$E$34</f>
        <v>75.5</v>
      </c>
      <c r="AF47" s="117">
        <f>AVERAGE(B47:AE47)</f>
        <v>58.452777777777783</v>
      </c>
      <c r="AH47" t="s">
        <v>35</v>
      </c>
      <c r="AI47" t="s">
        <v>35</v>
      </c>
      <c r="AJ47" t="s">
        <v>35</v>
      </c>
    </row>
    <row r="48" spans="1:37" s="5" customFormat="1" ht="17.100000000000001" customHeight="1" x14ac:dyDescent="0.2">
      <c r="A48" s="49" t="s">
        <v>198</v>
      </c>
      <c r="B48" s="112">
        <f t="shared" ref="B48:AE48" si="3">AVERAGE(B5:B47)</f>
        <v>82.521820002784992</v>
      </c>
      <c r="C48" s="112">
        <f t="shared" si="3"/>
        <v>71.646804088453095</v>
      </c>
      <c r="D48" s="112">
        <f t="shared" si="3"/>
        <v>70.151839304013237</v>
      </c>
      <c r="E48" s="112">
        <f t="shared" si="3"/>
        <v>62.558858859749435</v>
      </c>
      <c r="F48" s="112">
        <f t="shared" si="3"/>
        <v>53.671470472246874</v>
      </c>
      <c r="G48" s="112">
        <f t="shared" si="3"/>
        <v>46.742969289164954</v>
      </c>
      <c r="H48" s="112">
        <f t="shared" si="3"/>
        <v>45.20788631658197</v>
      </c>
      <c r="I48" s="112">
        <f t="shared" si="3"/>
        <v>53.322993130058357</v>
      </c>
      <c r="J48" s="112">
        <f t="shared" si="3"/>
        <v>64.626392025848531</v>
      </c>
      <c r="K48" s="112">
        <f t="shared" si="3"/>
        <v>63.516393078970708</v>
      </c>
      <c r="L48" s="112">
        <f t="shared" si="3"/>
        <v>51.398940230461967</v>
      </c>
      <c r="M48" s="112">
        <f t="shared" si="3"/>
        <v>46.212283317229733</v>
      </c>
      <c r="N48" s="112">
        <f t="shared" si="3"/>
        <v>53.328118903012871</v>
      </c>
      <c r="O48" s="112">
        <f t="shared" si="3"/>
        <v>62.183593624473794</v>
      </c>
      <c r="P48" s="112">
        <f t="shared" si="3"/>
        <v>59.846240734391657</v>
      </c>
      <c r="Q48" s="112">
        <f t="shared" si="3"/>
        <v>48.967082007776597</v>
      </c>
      <c r="R48" s="112">
        <f t="shared" si="3"/>
        <v>46.903520845096928</v>
      </c>
      <c r="S48" s="112">
        <f t="shared" si="3"/>
        <v>48.951137109620674</v>
      </c>
      <c r="T48" s="112">
        <f t="shared" si="3"/>
        <v>67.031999013815479</v>
      </c>
      <c r="U48" s="112">
        <f t="shared" si="3"/>
        <v>76.967261838550272</v>
      </c>
      <c r="V48" s="112">
        <f t="shared" si="3"/>
        <v>70.016854609409862</v>
      </c>
      <c r="W48" s="112">
        <f t="shared" si="3"/>
        <v>66.316486138463887</v>
      </c>
      <c r="X48" s="112">
        <f t="shared" si="3"/>
        <v>78.923896057989381</v>
      </c>
      <c r="Y48" s="112">
        <f t="shared" si="3"/>
        <v>86.260013013534817</v>
      </c>
      <c r="Z48" s="112">
        <f t="shared" si="3"/>
        <v>84.290843372818244</v>
      </c>
      <c r="AA48" s="112">
        <f t="shared" si="3"/>
        <v>86.202301391241605</v>
      </c>
      <c r="AB48" s="112">
        <f t="shared" si="3"/>
        <v>78.420235045751369</v>
      </c>
      <c r="AC48" s="112">
        <f t="shared" si="3"/>
        <v>78.033472781716171</v>
      </c>
      <c r="AD48" s="112">
        <f t="shared" si="3"/>
        <v>72.366328205111358</v>
      </c>
      <c r="AE48" s="112">
        <f t="shared" si="3"/>
        <v>74.745893260739507</v>
      </c>
      <c r="AF48" s="113">
        <f>AVERAGE(AF5:AF47)</f>
        <v>65.009837607495527</v>
      </c>
      <c r="AH48" s="5" t="s">
        <v>35</v>
      </c>
    </row>
    <row r="49" spans="1:36" x14ac:dyDescent="0.2">
      <c r="A49" s="105" t="s">
        <v>227</v>
      </c>
      <c r="B49" s="39"/>
      <c r="C49" s="39"/>
      <c r="D49" s="39"/>
      <c r="E49" s="39"/>
      <c r="F49" s="39"/>
      <c r="G49" s="39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45"/>
      <c r="AE49" s="50" t="s">
        <v>35</v>
      </c>
      <c r="AF49" s="72"/>
    </row>
    <row r="50" spans="1:36" x14ac:dyDescent="0.2">
      <c r="A50" s="105" t="s">
        <v>228</v>
      </c>
      <c r="B50" s="40"/>
      <c r="C50" s="40"/>
      <c r="D50" s="40"/>
      <c r="E50" s="40"/>
      <c r="F50" s="40"/>
      <c r="G50" s="40"/>
      <c r="H50" s="40"/>
      <c r="I50" s="40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8"/>
      <c r="U50" s="98"/>
      <c r="V50" s="98"/>
      <c r="W50" s="98"/>
      <c r="X50" s="98"/>
      <c r="Y50" s="96"/>
      <c r="Z50" s="96"/>
      <c r="AA50" s="96"/>
      <c r="AB50" s="96"/>
      <c r="AC50" s="96"/>
      <c r="AD50" s="96"/>
      <c r="AE50" s="74"/>
      <c r="AF50" s="72"/>
      <c r="AJ50" t="s">
        <v>35</v>
      </c>
    </row>
    <row r="51" spans="1:36" x14ac:dyDescent="0.2">
      <c r="A51" s="41"/>
      <c r="B51" s="96"/>
      <c r="C51" s="96"/>
      <c r="D51" s="96"/>
      <c r="E51" s="96"/>
      <c r="F51" s="96"/>
      <c r="G51" s="96"/>
      <c r="H51" s="96"/>
      <c r="I51" s="96"/>
      <c r="J51" s="97"/>
      <c r="K51" s="97"/>
      <c r="L51" s="97"/>
      <c r="M51" s="97"/>
      <c r="N51" s="97"/>
      <c r="O51" s="97"/>
      <c r="P51" s="97"/>
      <c r="Q51" s="96"/>
      <c r="R51" s="96"/>
      <c r="S51" s="96"/>
      <c r="T51" s="99"/>
      <c r="U51" s="99"/>
      <c r="V51" s="99"/>
      <c r="W51" s="99"/>
      <c r="X51" s="99"/>
      <c r="Y51" s="96"/>
      <c r="Z51" s="96"/>
      <c r="AA51" s="96"/>
      <c r="AB51" s="96"/>
      <c r="AC51" s="96"/>
      <c r="AD51" s="45"/>
      <c r="AE51" s="45"/>
      <c r="AF51" s="72"/>
    </row>
    <row r="52" spans="1:36" x14ac:dyDescent="0.2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45"/>
      <c r="AE52" s="45"/>
      <c r="AF52" s="72"/>
    </row>
    <row r="53" spans="1:36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45"/>
      <c r="AF53" s="72"/>
    </row>
    <row r="54" spans="1:36" x14ac:dyDescent="0.2">
      <c r="A54" s="41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46"/>
      <c r="AF54" s="72"/>
      <c r="AJ54" s="12" t="s">
        <v>35</v>
      </c>
    </row>
    <row r="55" spans="1:36" ht="13.5" thickBot="1" x14ac:dyDescent="0.25">
      <c r="A55" s="51"/>
      <c r="B55" s="52"/>
      <c r="C55" s="52"/>
      <c r="D55" s="52"/>
      <c r="E55" s="52"/>
      <c r="F55" s="52"/>
      <c r="G55" s="52" t="s">
        <v>35</v>
      </c>
      <c r="H55" s="52"/>
      <c r="I55" s="52"/>
      <c r="J55" s="52"/>
      <c r="K55" s="52"/>
      <c r="L55" s="52" t="s">
        <v>35</v>
      </c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73"/>
      <c r="AH55" t="s">
        <v>35</v>
      </c>
    </row>
    <row r="57" spans="1:36" x14ac:dyDescent="0.2">
      <c r="AH57" t="s">
        <v>35</v>
      </c>
    </row>
    <row r="58" spans="1:36" x14ac:dyDescent="0.2">
      <c r="K58" s="2" t="s">
        <v>35</v>
      </c>
      <c r="AE58" s="2" t="s">
        <v>35</v>
      </c>
      <c r="AJ58" s="12" t="s">
        <v>35</v>
      </c>
    </row>
    <row r="60" spans="1:36" x14ac:dyDescent="0.2">
      <c r="M60" s="2" t="s">
        <v>35</v>
      </c>
      <c r="T60" s="2" t="s">
        <v>35</v>
      </c>
    </row>
    <row r="61" spans="1:36" x14ac:dyDescent="0.2">
      <c r="AB61" s="2" t="s">
        <v>35</v>
      </c>
      <c r="AC61" s="2" t="s">
        <v>35</v>
      </c>
      <c r="AF61" s="7" t="s">
        <v>35</v>
      </c>
    </row>
    <row r="62" spans="1:36" x14ac:dyDescent="0.2">
      <c r="P62" s="2" t="s">
        <v>35</v>
      </c>
      <c r="R62" s="2" t="s">
        <v>35</v>
      </c>
    </row>
    <row r="64" spans="1:36" x14ac:dyDescent="0.2">
      <c r="AG64" t="s">
        <v>35</v>
      </c>
    </row>
    <row r="67" spans="11:20" x14ac:dyDescent="0.2">
      <c r="T67" s="2" t="s">
        <v>35</v>
      </c>
    </row>
    <row r="70" spans="11:20" x14ac:dyDescent="0.2">
      <c r="K70" s="2" t="s">
        <v>35</v>
      </c>
    </row>
  </sheetData>
  <mergeCells count="34">
    <mergeCell ref="Y3:Y4"/>
    <mergeCell ref="X3:X4"/>
    <mergeCell ref="T3:T4"/>
    <mergeCell ref="U3:U4"/>
    <mergeCell ref="V3:V4"/>
    <mergeCell ref="W3:W4"/>
    <mergeCell ref="AF3:AF4"/>
    <mergeCell ref="Z3:Z4"/>
    <mergeCell ref="AE3:AE4"/>
    <mergeCell ref="AA3:AA4"/>
    <mergeCell ref="AB3:AB4"/>
    <mergeCell ref="AC3:AC4"/>
    <mergeCell ref="AD3:AD4"/>
    <mergeCell ref="N3:N4"/>
    <mergeCell ref="O3:O4"/>
    <mergeCell ref="P3:P4"/>
    <mergeCell ref="Q3:Q4"/>
    <mergeCell ref="R3:R4"/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zoomScale="90" zoomScaleNormal="90" workbookViewId="0">
      <selection activeCell="A13" sqref="A13:XFD13"/>
    </sheetView>
  </sheetViews>
  <sheetFormatPr defaultRowHeight="12.75" x14ac:dyDescent="0.2"/>
  <cols>
    <col min="1" max="1" width="19.7109375" style="2" bestFit="1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x14ac:dyDescent="0.2">
      <c r="A1" s="133" t="s">
        <v>206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5"/>
    </row>
    <row r="2" spans="1:35" s="4" customFormat="1" ht="20.100000000000001" customHeight="1" x14ac:dyDescent="0.2">
      <c r="A2" s="136" t="s">
        <v>21</v>
      </c>
      <c r="B2" s="131" t="s">
        <v>246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2"/>
    </row>
    <row r="3" spans="1:35" s="5" customFormat="1" ht="20.100000000000001" customHeight="1" x14ac:dyDescent="0.2">
      <c r="A3" s="136"/>
      <c r="B3" s="137">
        <v>1</v>
      </c>
      <c r="C3" s="137">
        <f>SUM(B3+1)</f>
        <v>2</v>
      </c>
      <c r="D3" s="137">
        <f t="shared" ref="D3:AD3" si="0">SUM(C3+1)</f>
        <v>3</v>
      </c>
      <c r="E3" s="137">
        <f t="shared" si="0"/>
        <v>4</v>
      </c>
      <c r="F3" s="137">
        <f t="shared" si="0"/>
        <v>5</v>
      </c>
      <c r="G3" s="137">
        <f t="shared" si="0"/>
        <v>6</v>
      </c>
      <c r="H3" s="137">
        <f t="shared" si="0"/>
        <v>7</v>
      </c>
      <c r="I3" s="137">
        <f t="shared" si="0"/>
        <v>8</v>
      </c>
      <c r="J3" s="137">
        <f t="shared" si="0"/>
        <v>9</v>
      </c>
      <c r="K3" s="137">
        <f t="shared" si="0"/>
        <v>10</v>
      </c>
      <c r="L3" s="137">
        <f t="shared" si="0"/>
        <v>11</v>
      </c>
      <c r="M3" s="137">
        <f t="shared" si="0"/>
        <v>12</v>
      </c>
      <c r="N3" s="137">
        <f t="shared" si="0"/>
        <v>13</v>
      </c>
      <c r="O3" s="137">
        <f t="shared" si="0"/>
        <v>14</v>
      </c>
      <c r="P3" s="137">
        <f t="shared" si="0"/>
        <v>15</v>
      </c>
      <c r="Q3" s="137">
        <f t="shared" si="0"/>
        <v>16</v>
      </c>
      <c r="R3" s="137">
        <f t="shared" si="0"/>
        <v>17</v>
      </c>
      <c r="S3" s="137">
        <f t="shared" si="0"/>
        <v>18</v>
      </c>
      <c r="T3" s="137">
        <f t="shared" si="0"/>
        <v>19</v>
      </c>
      <c r="U3" s="137">
        <f t="shared" si="0"/>
        <v>20</v>
      </c>
      <c r="V3" s="137">
        <f t="shared" si="0"/>
        <v>21</v>
      </c>
      <c r="W3" s="137">
        <f t="shared" si="0"/>
        <v>22</v>
      </c>
      <c r="X3" s="137">
        <f t="shared" si="0"/>
        <v>23</v>
      </c>
      <c r="Y3" s="137">
        <f t="shared" si="0"/>
        <v>24</v>
      </c>
      <c r="Z3" s="137">
        <f t="shared" si="0"/>
        <v>25</v>
      </c>
      <c r="AA3" s="137">
        <f t="shared" si="0"/>
        <v>26</v>
      </c>
      <c r="AB3" s="137">
        <f t="shared" si="0"/>
        <v>27</v>
      </c>
      <c r="AC3" s="137">
        <f t="shared" si="0"/>
        <v>28</v>
      </c>
      <c r="AD3" s="137">
        <f t="shared" si="0"/>
        <v>29</v>
      </c>
      <c r="AE3" s="137">
        <v>30</v>
      </c>
      <c r="AF3" s="100" t="s">
        <v>27</v>
      </c>
      <c r="AG3" s="101" t="s">
        <v>26</v>
      </c>
    </row>
    <row r="4" spans="1:35" s="5" customFormat="1" ht="20.100000000000001" customHeight="1" x14ac:dyDescent="0.2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00" t="s">
        <v>25</v>
      </c>
      <c r="AG4" s="101" t="s">
        <v>25</v>
      </c>
    </row>
    <row r="5" spans="1:35" s="5" customFormat="1" x14ac:dyDescent="0.2">
      <c r="A5" s="48" t="s">
        <v>30</v>
      </c>
      <c r="B5" s="109">
        <f>[1]Novembro!$F$5</f>
        <v>100</v>
      </c>
      <c r="C5" s="109">
        <f>[1]Novembro!$F$6</f>
        <v>100</v>
      </c>
      <c r="D5" s="109">
        <f>[1]Novembro!$F$7</f>
        <v>86</v>
      </c>
      <c r="E5" s="109">
        <f>[1]Novembro!$F$8</f>
        <v>89</v>
      </c>
      <c r="F5" s="109">
        <f>[1]Novembro!$F$9</f>
        <v>100</v>
      </c>
      <c r="G5" s="109">
        <f>[1]Novembro!$F$10</f>
        <v>97</v>
      </c>
      <c r="H5" s="109">
        <f>[1]Novembro!$F$11</f>
        <v>95</v>
      </c>
      <c r="I5" s="109">
        <f>[1]Novembro!$F$12</f>
        <v>91</v>
      </c>
      <c r="J5" s="109">
        <f>[1]Novembro!$F$13</f>
        <v>92</v>
      </c>
      <c r="K5" s="109">
        <f>[1]Novembro!$F$14</f>
        <v>93</v>
      </c>
      <c r="L5" s="109">
        <f>[1]Novembro!$F$15</f>
        <v>97</v>
      </c>
      <c r="M5" s="109">
        <f>[1]Novembro!$F$16</f>
        <v>90</v>
      </c>
      <c r="N5" s="109">
        <f>[1]Novembro!$F$17</f>
        <v>83</v>
      </c>
      <c r="O5" s="109">
        <f>[1]Novembro!$F$18</f>
        <v>79</v>
      </c>
      <c r="P5" s="109">
        <f>[1]Novembro!$F$19</f>
        <v>89</v>
      </c>
      <c r="Q5" s="109">
        <f>[1]Novembro!$F$20</f>
        <v>96</v>
      </c>
      <c r="R5" s="109">
        <f>[1]Novembro!$F$21</f>
        <v>80</v>
      </c>
      <c r="S5" s="109">
        <f>[1]Novembro!$F$22</f>
        <v>61</v>
      </c>
      <c r="T5" s="109">
        <f>[1]Novembro!$F$23</f>
        <v>100</v>
      </c>
      <c r="U5" s="109">
        <f>[1]Novembro!$F$24</f>
        <v>100</v>
      </c>
      <c r="V5" s="109">
        <f>[1]Novembro!$F$25</f>
        <v>98</v>
      </c>
      <c r="W5" s="109">
        <f>[1]Novembro!$F$26</f>
        <v>100</v>
      </c>
      <c r="X5" s="109">
        <f>[1]Novembro!$F$27</f>
        <v>100</v>
      </c>
      <c r="Y5" s="109">
        <f>[1]Novembro!$F$28</f>
        <v>100</v>
      </c>
      <c r="Z5" s="109">
        <f>[1]Novembro!$F$29</f>
        <v>100</v>
      </c>
      <c r="AA5" s="109">
        <f>[1]Novembro!$F$30</f>
        <v>98</v>
      </c>
      <c r="AB5" s="109">
        <f>[1]Novembro!$F$31</f>
        <v>100</v>
      </c>
      <c r="AC5" s="109">
        <f>[1]Novembro!$F$32</f>
        <v>93</v>
      </c>
      <c r="AD5" s="109">
        <f>[1]Novembro!$F$33</f>
        <v>97</v>
      </c>
      <c r="AE5" s="109">
        <f>[1]Novembro!$F$34</f>
        <v>100</v>
      </c>
      <c r="AF5" s="116">
        <f t="shared" ref="AF5:AF11" si="1">MAX(B5:AE5)</f>
        <v>100</v>
      </c>
      <c r="AG5" s="115">
        <f t="shared" ref="AG5:AG11" si="2">AVERAGE(B5:AE5)</f>
        <v>93.466666666666669</v>
      </c>
    </row>
    <row r="6" spans="1:35" x14ac:dyDescent="0.2">
      <c r="A6" s="48" t="s">
        <v>0</v>
      </c>
      <c r="B6" s="111">
        <f>[2]Novembro!$F$5</f>
        <v>100</v>
      </c>
      <c r="C6" s="111">
        <f>[2]Novembro!$F$6</f>
        <v>100</v>
      </c>
      <c r="D6" s="111">
        <f>[2]Novembro!$F$7</f>
        <v>91</v>
      </c>
      <c r="E6" s="111">
        <f>[2]Novembro!$F$8</f>
        <v>91</v>
      </c>
      <c r="F6" s="111">
        <f>[2]Novembro!$F$9</f>
        <v>94</v>
      </c>
      <c r="G6" s="111">
        <f>[2]Novembro!$F$10</f>
        <v>86</v>
      </c>
      <c r="H6" s="111">
        <f>[2]Novembro!$F$11</f>
        <v>81</v>
      </c>
      <c r="I6" s="111">
        <f>[2]Novembro!$F$12</f>
        <v>86</v>
      </c>
      <c r="J6" s="111">
        <f>[2]Novembro!$F$13</f>
        <v>86</v>
      </c>
      <c r="K6" s="111">
        <f>[2]Novembro!$F$14</f>
        <v>96</v>
      </c>
      <c r="L6" s="111">
        <f>[2]Novembro!$F$15</f>
        <v>82</v>
      </c>
      <c r="M6" s="111">
        <f>[2]Novembro!$F$16</f>
        <v>74</v>
      </c>
      <c r="N6" s="111">
        <f>[2]Novembro!$F$17</f>
        <v>85</v>
      </c>
      <c r="O6" s="111">
        <f>[2]Novembro!$F$18</f>
        <v>94</v>
      </c>
      <c r="P6" s="111">
        <f>[2]Novembro!$F$19</f>
        <v>100</v>
      </c>
      <c r="Q6" s="111">
        <f>[2]Novembro!$F$20</f>
        <v>81</v>
      </c>
      <c r="R6" s="111">
        <f>[2]Novembro!$F$21</f>
        <v>50</v>
      </c>
      <c r="S6" s="111">
        <f>[2]Novembro!$F$22</f>
        <v>74</v>
      </c>
      <c r="T6" s="111">
        <f>[2]Novembro!$F$23</f>
        <v>93</v>
      </c>
      <c r="U6" s="111">
        <f>[2]Novembro!$F$24</f>
        <v>90</v>
      </c>
      <c r="V6" s="111">
        <f>[2]Novembro!$F$25</f>
        <v>96</v>
      </c>
      <c r="W6" s="111">
        <f>[2]Novembro!$F$26</f>
        <v>90</v>
      </c>
      <c r="X6" s="111">
        <f>[2]Novembro!$F$27</f>
        <v>93</v>
      </c>
      <c r="Y6" s="111">
        <f>[2]Novembro!$F$28</f>
        <v>100</v>
      </c>
      <c r="Z6" s="111">
        <f>[2]Novembro!$F$29</f>
        <v>100</v>
      </c>
      <c r="AA6" s="111">
        <f>[2]Novembro!$F$30</f>
        <v>100</v>
      </c>
      <c r="AB6" s="111">
        <f>[2]Novembro!$F$31</f>
        <v>100</v>
      </c>
      <c r="AC6" s="111">
        <f>[2]Novembro!$F$32</f>
        <v>100</v>
      </c>
      <c r="AD6" s="111">
        <f>[2]Novembro!$F$33</f>
        <v>100</v>
      </c>
      <c r="AE6" s="111">
        <f>[2]Novembro!$F$34</f>
        <v>95</v>
      </c>
      <c r="AF6" s="116">
        <f t="shared" si="1"/>
        <v>100</v>
      </c>
      <c r="AG6" s="115">
        <f t="shared" si="2"/>
        <v>90.266666666666666</v>
      </c>
    </row>
    <row r="7" spans="1:35" x14ac:dyDescent="0.2">
      <c r="A7" s="48" t="s">
        <v>85</v>
      </c>
      <c r="B7" s="111">
        <f>[3]Novembro!$F$5</f>
        <v>99</v>
      </c>
      <c r="C7" s="111">
        <f>[3]Novembro!$F$6</f>
        <v>99</v>
      </c>
      <c r="D7" s="111">
        <f>[3]Novembro!$F$7</f>
        <v>91</v>
      </c>
      <c r="E7" s="111">
        <f>[3]Novembro!$F$8</f>
        <v>89</v>
      </c>
      <c r="F7" s="111">
        <f>[3]Novembro!$F$9</f>
        <v>91</v>
      </c>
      <c r="G7" s="111">
        <f>[3]Novembro!$F$10</f>
        <v>83</v>
      </c>
      <c r="H7" s="111">
        <f>[3]Novembro!$F$11</f>
        <v>78</v>
      </c>
      <c r="I7" s="111">
        <f>[3]Novembro!$F$12</f>
        <v>71</v>
      </c>
      <c r="J7" s="111">
        <f>[3]Novembro!$F$13</f>
        <v>97</v>
      </c>
      <c r="K7" s="111">
        <f>[3]Novembro!$F$14</f>
        <v>96</v>
      </c>
      <c r="L7" s="111">
        <f>[3]Novembro!$F$15</f>
        <v>94</v>
      </c>
      <c r="M7" s="111">
        <f>[3]Novembro!$F$16</f>
        <v>82</v>
      </c>
      <c r="N7" s="111">
        <f>[3]Novembro!$F$17</f>
        <v>94</v>
      </c>
      <c r="O7" s="111">
        <f>[3]Novembro!$F$18</f>
        <v>89</v>
      </c>
      <c r="P7" s="111">
        <f>[3]Novembro!$F$19</f>
        <v>95</v>
      </c>
      <c r="Q7" s="111">
        <f>[3]Novembro!$F$20</f>
        <v>83</v>
      </c>
      <c r="R7" s="111">
        <f>[3]Novembro!$F$21</f>
        <v>67</v>
      </c>
      <c r="S7" s="111">
        <f>[3]Novembro!$F$22</f>
        <v>69</v>
      </c>
      <c r="T7" s="111">
        <f>[3]Novembro!$F$23</f>
        <v>97</v>
      </c>
      <c r="U7" s="111">
        <f>[3]Novembro!$F$24</f>
        <v>98</v>
      </c>
      <c r="V7" s="111">
        <f>[3]Novembro!$F$25</f>
        <v>90</v>
      </c>
      <c r="W7" s="111">
        <f>[3]Novembro!$F$26</f>
        <v>93</v>
      </c>
      <c r="X7" s="111">
        <f>[3]Novembro!$F$27</f>
        <v>99</v>
      </c>
      <c r="Y7" s="111">
        <f>[3]Novembro!$F$28</f>
        <v>99</v>
      </c>
      <c r="Z7" s="111">
        <f>[3]Novembro!$F$29</f>
        <v>99</v>
      </c>
      <c r="AA7" s="111">
        <f>[3]Novembro!$F$30</f>
        <v>100</v>
      </c>
      <c r="AB7" s="111">
        <f>[3]Novembro!$F$31</f>
        <v>100</v>
      </c>
      <c r="AC7" s="111">
        <f>[3]Novembro!$F$32</f>
        <v>100</v>
      </c>
      <c r="AD7" s="111">
        <f>[3]Novembro!$F$33</f>
        <v>100</v>
      </c>
      <c r="AE7" s="111">
        <f>[3]Novembro!$F$34</f>
        <v>99</v>
      </c>
      <c r="AF7" s="116">
        <f t="shared" si="1"/>
        <v>100</v>
      </c>
      <c r="AG7" s="115">
        <f t="shared" si="2"/>
        <v>91.36666666666666</v>
      </c>
    </row>
    <row r="8" spans="1:35" x14ac:dyDescent="0.2">
      <c r="A8" s="48" t="s">
        <v>1</v>
      </c>
      <c r="B8" s="111">
        <f>[4]Novembro!$F$5</f>
        <v>94</v>
      </c>
      <c r="C8" s="111">
        <f>[4]Novembro!$F$6</f>
        <v>91</v>
      </c>
      <c r="D8" s="111">
        <f>[4]Novembro!$F$7</f>
        <v>75</v>
      </c>
      <c r="E8" s="111">
        <f>[4]Novembro!$F$8</f>
        <v>89</v>
      </c>
      <c r="F8" s="111">
        <f>[4]Novembro!$F$9</f>
        <v>87</v>
      </c>
      <c r="G8" s="111">
        <f>[4]Novembro!$F$10</f>
        <v>78</v>
      </c>
      <c r="H8" s="111">
        <f>[4]Novembro!$F$11</f>
        <v>66</v>
      </c>
      <c r="I8" s="111">
        <f>[4]Novembro!$F$12</f>
        <v>75</v>
      </c>
      <c r="J8" s="111">
        <f>[4]Novembro!$F$13</f>
        <v>72</v>
      </c>
      <c r="K8" s="111">
        <f>[4]Novembro!$F$14</f>
        <v>80</v>
      </c>
      <c r="L8" s="111">
        <f>[4]Novembro!$F$15</f>
        <v>81</v>
      </c>
      <c r="M8" s="111">
        <f>[4]Novembro!$F$16</f>
        <v>77</v>
      </c>
      <c r="N8" s="111">
        <f>[4]Novembro!$F$17</f>
        <v>54</v>
      </c>
      <c r="O8" s="111">
        <f>[4]Novembro!$F$18</f>
        <v>69</v>
      </c>
      <c r="P8" s="111">
        <f>[4]Novembro!$F$19</f>
        <v>75</v>
      </c>
      <c r="Q8" s="111">
        <f>[4]Novembro!$F$20</f>
        <v>45</v>
      </c>
      <c r="R8" s="111">
        <f>[4]Novembro!$F$21</f>
        <v>53</v>
      </c>
      <c r="S8" s="111">
        <f>[4]Novembro!$F$22</f>
        <v>60</v>
      </c>
      <c r="T8" s="111">
        <f>[4]Novembro!$F$23</f>
        <v>56</v>
      </c>
      <c r="U8" s="111">
        <f>[4]Novembro!$F$24</f>
        <v>93</v>
      </c>
      <c r="V8" s="111">
        <f>[4]Novembro!$F$25</f>
        <v>90</v>
      </c>
      <c r="W8" s="111">
        <f>[4]Novembro!$F$26</f>
        <v>75</v>
      </c>
      <c r="X8" s="111">
        <f>[4]Novembro!$F$27</f>
        <v>90</v>
      </c>
      <c r="Y8" s="111">
        <f>[4]Novembro!$F$28</f>
        <v>92</v>
      </c>
      <c r="Z8" s="111">
        <f>[4]Novembro!$F$29</f>
        <v>93</v>
      </c>
      <c r="AA8" s="111">
        <f>[4]Novembro!$F$30</f>
        <v>91</v>
      </c>
      <c r="AB8" s="111">
        <f>[4]Novembro!$F$31</f>
        <v>96</v>
      </c>
      <c r="AC8" s="111">
        <f>[4]Novembro!$F$32</f>
        <v>89</v>
      </c>
      <c r="AD8" s="111">
        <f>[4]Novembro!$F$33</f>
        <v>88</v>
      </c>
      <c r="AE8" s="111">
        <f>[4]Novembro!$F$34</f>
        <v>86</v>
      </c>
      <c r="AF8" s="116">
        <f t="shared" si="1"/>
        <v>96</v>
      </c>
      <c r="AG8" s="115">
        <f t="shared" si="2"/>
        <v>78.666666666666671</v>
      </c>
    </row>
    <row r="9" spans="1:35" x14ac:dyDescent="0.2">
      <c r="A9" s="48" t="s">
        <v>146</v>
      </c>
      <c r="B9" s="111">
        <f>[5]Novembro!$F$5</f>
        <v>98</v>
      </c>
      <c r="C9" s="111">
        <f>[5]Novembro!$F$6</f>
        <v>98</v>
      </c>
      <c r="D9" s="111">
        <f>[5]Novembro!$F$7</f>
        <v>99</v>
      </c>
      <c r="E9" s="111">
        <f>[5]Novembro!$F$8</f>
        <v>94</v>
      </c>
      <c r="F9" s="111">
        <f>[5]Novembro!$F$9</f>
        <v>88</v>
      </c>
      <c r="G9" s="111">
        <f>[5]Novembro!$F$10</f>
        <v>52</v>
      </c>
      <c r="H9" s="111">
        <f>[5]Novembro!$F$11</f>
        <v>57</v>
      </c>
      <c r="I9" s="111">
        <f>[5]Novembro!$F$12</f>
        <v>65</v>
      </c>
      <c r="J9" s="111">
        <f>[5]Novembro!$F$13</f>
        <v>95</v>
      </c>
      <c r="K9" s="111">
        <f>[5]Novembro!$F$14</f>
        <v>93</v>
      </c>
      <c r="L9" s="111">
        <f>[5]Novembro!$F$15</f>
        <v>78</v>
      </c>
      <c r="M9" s="111">
        <f>[5]Novembro!$F$16</f>
        <v>55</v>
      </c>
      <c r="N9" s="111">
        <f>[5]Novembro!$F$17</f>
        <v>94</v>
      </c>
      <c r="O9" s="111">
        <f>[5]Novembro!$F$18</f>
        <v>96</v>
      </c>
      <c r="P9" s="111">
        <f>[5]Novembro!$F$19</f>
        <v>97</v>
      </c>
      <c r="Q9" s="111">
        <f>[5]Novembro!$F$20</f>
        <v>51</v>
      </c>
      <c r="R9" s="111">
        <f>[5]Novembro!$F$21</f>
        <v>51</v>
      </c>
      <c r="S9" s="111">
        <f>[5]Novembro!$F$22</f>
        <v>72</v>
      </c>
      <c r="T9" s="111">
        <f>[5]Novembro!$F$23</f>
        <v>92</v>
      </c>
      <c r="U9" s="111">
        <f>[5]Novembro!$F$24</f>
        <v>97</v>
      </c>
      <c r="V9" s="111">
        <f>[5]Novembro!$F$25</f>
        <v>98</v>
      </c>
      <c r="W9" s="111">
        <f>[5]Novembro!$F$26</f>
        <v>77</v>
      </c>
      <c r="X9" s="111">
        <f>[5]Novembro!$F$27</f>
        <v>98</v>
      </c>
      <c r="Y9" s="111">
        <f>[5]Novembro!$F$28</f>
        <v>99</v>
      </c>
      <c r="Z9" s="111">
        <f>[5]Novembro!$F$29</f>
        <v>99</v>
      </c>
      <c r="AA9" s="111">
        <f>[5]Novembro!$F$30</f>
        <v>99</v>
      </c>
      <c r="AB9" s="111">
        <f>[5]Novembro!$F$31</f>
        <v>99</v>
      </c>
      <c r="AC9" s="111">
        <f>[5]Novembro!$F$32</f>
        <v>99</v>
      </c>
      <c r="AD9" s="111">
        <f>[5]Novembro!$F$33</f>
        <v>99</v>
      </c>
      <c r="AE9" s="111">
        <f>[5]Novembro!$F$34</f>
        <v>98</v>
      </c>
      <c r="AF9" s="116">
        <f t="shared" si="1"/>
        <v>99</v>
      </c>
      <c r="AG9" s="115">
        <f t="shared" si="2"/>
        <v>86.233333333333334</v>
      </c>
    </row>
    <row r="10" spans="1:35" x14ac:dyDescent="0.2">
      <c r="A10" s="48" t="s">
        <v>91</v>
      </c>
      <c r="B10" s="111">
        <f>[6]Novembro!$F$5</f>
        <v>100</v>
      </c>
      <c r="C10" s="111">
        <f>[6]Novembro!$F$6</f>
        <v>99</v>
      </c>
      <c r="D10" s="111">
        <f>[6]Novembro!$F$7</f>
        <v>76</v>
      </c>
      <c r="E10" s="111">
        <f>[6]Novembro!$F$8</f>
        <v>94</v>
      </c>
      <c r="F10" s="111">
        <f>[6]Novembro!$F$9</f>
        <v>93</v>
      </c>
      <c r="G10" s="111">
        <f>[6]Novembro!$F$10</f>
        <v>81</v>
      </c>
      <c r="H10" s="111">
        <f>[6]Novembro!$F$11</f>
        <v>90</v>
      </c>
      <c r="I10" s="111">
        <f>[6]Novembro!$F$12</f>
        <v>89</v>
      </c>
      <c r="J10" s="111">
        <f>[6]Novembro!$F$13</f>
        <v>88</v>
      </c>
      <c r="K10" s="111">
        <f>[6]Novembro!$F$14</f>
        <v>96</v>
      </c>
      <c r="L10" s="111">
        <f>[6]Novembro!$F$15</f>
        <v>75</v>
      </c>
      <c r="M10" s="111">
        <f>[6]Novembro!$F$16</f>
        <v>60</v>
      </c>
      <c r="N10" s="111">
        <f>[6]Novembro!$F$17</f>
        <v>88</v>
      </c>
      <c r="O10" s="111">
        <f>[6]Novembro!$F$18</f>
        <v>82</v>
      </c>
      <c r="P10" s="111">
        <f>[6]Novembro!$F$19</f>
        <v>87</v>
      </c>
      <c r="Q10" s="111">
        <f>[6]Novembro!$F$20</f>
        <v>63</v>
      </c>
      <c r="R10" s="111">
        <f>[6]Novembro!$F$21</f>
        <v>68</v>
      </c>
      <c r="S10" s="111">
        <f>[6]Novembro!$F$22</f>
        <v>77</v>
      </c>
      <c r="T10" s="111">
        <f>[6]Novembro!$F$23</f>
        <v>98</v>
      </c>
      <c r="U10" s="111">
        <f>[6]Novembro!$F$24</f>
        <v>100</v>
      </c>
      <c r="V10" s="111">
        <f>[6]Novembro!$F$25</f>
        <v>97</v>
      </c>
      <c r="W10" s="111">
        <f>[6]Novembro!$F$26</f>
        <v>93</v>
      </c>
      <c r="X10" s="111">
        <f>[6]Novembro!$F$27</f>
        <v>100</v>
      </c>
      <c r="Y10" s="111">
        <f>[6]Novembro!$F$28</f>
        <v>99</v>
      </c>
      <c r="Z10" s="111">
        <f>[6]Novembro!$F$29</f>
        <v>100</v>
      </c>
      <c r="AA10" s="111">
        <f>[6]Novembro!$F$30</f>
        <v>100</v>
      </c>
      <c r="AB10" s="111">
        <f>[6]Novembro!$F$31</f>
        <v>100</v>
      </c>
      <c r="AC10" s="111">
        <f>[6]Novembro!$F$32</f>
        <v>96</v>
      </c>
      <c r="AD10" s="111">
        <f>[6]Novembro!$F$33</f>
        <v>95</v>
      </c>
      <c r="AE10" s="111">
        <f>[6]Novembro!$F$34</f>
        <v>99</v>
      </c>
      <c r="AF10" s="116">
        <f t="shared" si="1"/>
        <v>100</v>
      </c>
      <c r="AG10" s="115">
        <f t="shared" si="2"/>
        <v>89.433333333333337</v>
      </c>
    </row>
    <row r="11" spans="1:35" x14ac:dyDescent="0.2">
      <c r="A11" s="48" t="s">
        <v>49</v>
      </c>
      <c r="B11" s="111">
        <f>[7]Novembro!$F$5</f>
        <v>100</v>
      </c>
      <c r="C11" s="111">
        <f>[7]Novembro!$F$6</f>
        <v>100</v>
      </c>
      <c r="D11" s="111">
        <f>[7]Novembro!$F$7</f>
        <v>76</v>
      </c>
      <c r="E11" s="111">
        <f>[7]Novembro!$F$8</f>
        <v>100</v>
      </c>
      <c r="F11" s="111">
        <f>[7]Novembro!$F$9</f>
        <v>82</v>
      </c>
      <c r="G11" s="111">
        <f>[7]Novembro!$F$10</f>
        <v>80</v>
      </c>
      <c r="H11" s="111">
        <f>[7]Novembro!$F$11</f>
        <v>77</v>
      </c>
      <c r="I11" s="111">
        <f>[7]Novembro!$F$12</f>
        <v>68</v>
      </c>
      <c r="J11" s="111">
        <f>[7]Novembro!$F$13</f>
        <v>76</v>
      </c>
      <c r="K11" s="111">
        <f>[7]Novembro!$F$14</f>
        <v>76</v>
      </c>
      <c r="L11" s="111">
        <f>[7]Novembro!$F$15</f>
        <v>77</v>
      </c>
      <c r="M11" s="111">
        <f>[7]Novembro!$F$16</f>
        <v>50</v>
      </c>
      <c r="N11" s="111">
        <f>[7]Novembro!$F$17</f>
        <v>86</v>
      </c>
      <c r="O11" s="111">
        <f>[7]Novembro!$F$18</f>
        <v>100</v>
      </c>
      <c r="P11" s="111">
        <f>[7]Novembro!$F$19</f>
        <v>100</v>
      </c>
      <c r="Q11" s="111">
        <f>[7]Novembro!$F$20</f>
        <v>70</v>
      </c>
      <c r="R11" s="111">
        <f>[7]Novembro!$F$21</f>
        <v>62</v>
      </c>
      <c r="S11" s="111">
        <f>[7]Novembro!$F$22</f>
        <v>84</v>
      </c>
      <c r="T11" s="111">
        <f>[7]Novembro!$F$23</f>
        <v>100</v>
      </c>
      <c r="U11" s="111">
        <f>[7]Novembro!$F$24</f>
        <v>95</v>
      </c>
      <c r="V11" s="111">
        <f>[7]Novembro!$F$25</f>
        <v>100</v>
      </c>
      <c r="W11" s="111">
        <f>[7]Novembro!$F$26</f>
        <v>100</v>
      </c>
      <c r="X11" s="111">
        <f>[7]Novembro!$F$27</f>
        <v>100</v>
      </c>
      <c r="Y11" s="111">
        <f>[7]Novembro!$F$28</f>
        <v>100</v>
      </c>
      <c r="Z11" s="111">
        <f>[7]Novembro!$F$29</f>
        <v>100</v>
      </c>
      <c r="AA11" s="111">
        <f>[7]Novembro!$F$30</f>
        <v>97</v>
      </c>
      <c r="AB11" s="111">
        <f>[7]Novembro!$F$31</f>
        <v>100</v>
      </c>
      <c r="AC11" s="111">
        <f>[7]Novembro!$F$32</f>
        <v>100</v>
      </c>
      <c r="AD11" s="111">
        <f>[7]Novembro!$F$33</f>
        <v>95</v>
      </c>
      <c r="AE11" s="111">
        <f>[7]Novembro!$F$34</f>
        <v>100</v>
      </c>
      <c r="AF11" s="116">
        <f t="shared" si="1"/>
        <v>100</v>
      </c>
      <c r="AG11" s="115">
        <f t="shared" si="2"/>
        <v>88.36666666666666</v>
      </c>
      <c r="AI11" t="s">
        <v>35</v>
      </c>
    </row>
    <row r="12" spans="1:35" x14ac:dyDescent="0.2">
      <c r="A12" s="48" t="s">
        <v>94</v>
      </c>
      <c r="B12" s="111">
        <f>[8]Novembro!$F$5</f>
        <v>99</v>
      </c>
      <c r="C12" s="111">
        <f>[8]Novembro!$F$6</f>
        <v>95</v>
      </c>
      <c r="D12" s="111">
        <f>[8]Novembro!$F$7</f>
        <v>84</v>
      </c>
      <c r="E12" s="111">
        <f>[8]Novembro!$F$8</f>
        <v>96</v>
      </c>
      <c r="F12" s="111">
        <f>[8]Novembro!$F$9</f>
        <v>92</v>
      </c>
      <c r="G12" s="111">
        <f>[8]Novembro!$F$10</f>
        <v>81</v>
      </c>
      <c r="H12" s="111">
        <f>[8]Novembro!$F$11</f>
        <v>85</v>
      </c>
      <c r="I12" s="111">
        <f>[8]Novembro!$F$12</f>
        <v>83</v>
      </c>
      <c r="J12" s="111">
        <f>[8]Novembro!$F$13</f>
        <v>74</v>
      </c>
      <c r="K12" s="111">
        <f>[8]Novembro!$F$14</f>
        <v>90</v>
      </c>
      <c r="L12" s="111">
        <f>[8]Novembro!$F$15</f>
        <v>75</v>
      </c>
      <c r="M12" s="111">
        <f>[8]Novembro!$F$16</f>
        <v>66</v>
      </c>
      <c r="N12" s="111">
        <f>[8]Novembro!$F$17</f>
        <v>62</v>
      </c>
      <c r="O12" s="111">
        <f>[8]Novembro!$F$18</f>
        <v>77</v>
      </c>
      <c r="P12" s="111">
        <f>[8]Novembro!$F$19</f>
        <v>84</v>
      </c>
      <c r="Q12" s="111">
        <f>[8]Novembro!$F$20</f>
        <v>65</v>
      </c>
      <c r="R12" s="111">
        <f>[8]Novembro!$F$21</f>
        <v>61</v>
      </c>
      <c r="S12" s="111">
        <f>[8]Novembro!$F$22</f>
        <v>61</v>
      </c>
      <c r="T12" s="111">
        <f>[8]Novembro!$F$23</f>
        <v>92</v>
      </c>
      <c r="U12" s="111">
        <f>[8]Novembro!$F$24</f>
        <v>99</v>
      </c>
      <c r="V12" s="111">
        <f>[8]Novembro!$F$25</f>
        <v>99</v>
      </c>
      <c r="W12" s="111">
        <f>[8]Novembro!$F$26</f>
        <v>77</v>
      </c>
      <c r="X12" s="111">
        <f>[8]Novembro!$F$27</f>
        <v>99</v>
      </c>
      <c r="Y12" s="111">
        <f>[8]Novembro!$F$28</f>
        <v>100</v>
      </c>
      <c r="Z12" s="111">
        <f>[8]Novembro!$F$29</f>
        <v>100</v>
      </c>
      <c r="AA12" s="111">
        <f>[8]Novembro!$F$30</f>
        <v>100</v>
      </c>
      <c r="AB12" s="111">
        <f>[8]Novembro!$F$31</f>
        <v>100</v>
      </c>
      <c r="AC12" s="111">
        <f>[8]Novembro!$F$32</f>
        <v>100</v>
      </c>
      <c r="AD12" s="111">
        <f>[8]Novembro!$F$33</f>
        <v>89</v>
      </c>
      <c r="AE12" s="111">
        <f>[8]Novembro!$F$34</f>
        <v>100</v>
      </c>
      <c r="AF12" s="116">
        <f>MAX(B12:AE12)</f>
        <v>100</v>
      </c>
      <c r="AG12" s="115">
        <f>AVERAGE(B12:AE12)</f>
        <v>86.166666666666671</v>
      </c>
    </row>
    <row r="13" spans="1:35" x14ac:dyDescent="0.2">
      <c r="A13" s="48" t="s">
        <v>101</v>
      </c>
      <c r="B13" s="111">
        <f>[9]Novembro!$F$5</f>
        <v>100</v>
      </c>
      <c r="C13" s="111">
        <f>[9]Novembro!$F$6</f>
        <v>100</v>
      </c>
      <c r="D13" s="111">
        <f>[9]Novembro!$F$7</f>
        <v>99</v>
      </c>
      <c r="E13" s="111">
        <f>[9]Novembro!$F$8</f>
        <v>100</v>
      </c>
      <c r="F13" s="111">
        <f>[9]Novembro!$F$9</f>
        <v>97</v>
      </c>
      <c r="G13" s="111">
        <f>[9]Novembro!$F$10</f>
        <v>56</v>
      </c>
      <c r="H13" s="111">
        <f>[9]Novembro!$F$11</f>
        <v>62</v>
      </c>
      <c r="I13" s="111">
        <f>[9]Novembro!$F$12</f>
        <v>67</v>
      </c>
      <c r="J13" s="111">
        <f>[9]Novembro!$F$13</f>
        <v>93</v>
      </c>
      <c r="K13" s="111">
        <f>[9]Novembro!$F$14</f>
        <v>99</v>
      </c>
      <c r="L13" s="111">
        <f>[9]Novembro!$F$15</f>
        <v>77</v>
      </c>
      <c r="M13" s="111">
        <f>[9]Novembro!$F$16</f>
        <v>62</v>
      </c>
      <c r="N13" s="111">
        <f>[9]Novembro!$F$17</f>
        <v>97</v>
      </c>
      <c r="O13" s="111">
        <f>[9]Novembro!$F$18</f>
        <v>97</v>
      </c>
      <c r="P13" s="111">
        <f>[9]Novembro!$F$19</f>
        <v>96</v>
      </c>
      <c r="Q13" s="111">
        <f>[9]Novembro!$F$20</f>
        <v>81</v>
      </c>
      <c r="R13" s="111">
        <f>[9]Novembro!$F$21</f>
        <v>61</v>
      </c>
      <c r="S13" s="111">
        <f>[9]Novembro!$F$22</f>
        <v>72</v>
      </c>
      <c r="T13" s="111">
        <f>[9]Novembro!$F$23</f>
        <v>100</v>
      </c>
      <c r="U13" s="111">
        <f>[9]Novembro!$F$24</f>
        <v>99</v>
      </c>
      <c r="V13" s="111">
        <f>[9]Novembro!$F$25</f>
        <v>92</v>
      </c>
      <c r="W13" s="111">
        <f>[9]Novembro!$F$26</f>
        <v>89</v>
      </c>
      <c r="X13" s="111">
        <f>[9]Novembro!$F$27</f>
        <v>100</v>
      </c>
      <c r="Y13" s="111">
        <f>[9]Novembro!$F$28</f>
        <v>100</v>
      </c>
      <c r="Z13" s="111">
        <f>[9]Novembro!$F$29</f>
        <v>100</v>
      </c>
      <c r="AA13" s="111">
        <f>[9]Novembro!$F$30</f>
        <v>100</v>
      </c>
      <c r="AB13" s="111">
        <f>[9]Novembro!$F$31</f>
        <v>100</v>
      </c>
      <c r="AC13" s="111">
        <f>[9]Novembro!$F$32</f>
        <v>100</v>
      </c>
      <c r="AD13" s="111">
        <f>[9]Novembro!$F$33</f>
        <v>100</v>
      </c>
      <c r="AE13" s="111">
        <f>[9]Novembro!$F$34</f>
        <v>100</v>
      </c>
      <c r="AF13" s="116">
        <f>MAX(B13:AE13)</f>
        <v>100</v>
      </c>
      <c r="AG13" s="115">
        <f>AVERAGE(B13:AE13)</f>
        <v>89.86666666666666</v>
      </c>
      <c r="AI13" t="s">
        <v>35</v>
      </c>
    </row>
    <row r="14" spans="1:35" x14ac:dyDescent="0.2">
      <c r="A14" s="48" t="s">
        <v>147</v>
      </c>
      <c r="B14" s="111">
        <f>[10]Novembro!$F$5</f>
        <v>100</v>
      </c>
      <c r="C14" s="111">
        <f>[10]Novembro!$F$6</f>
        <v>100</v>
      </c>
      <c r="D14" s="111">
        <f>[10]Novembro!$F$7</f>
        <v>100</v>
      </c>
      <c r="E14" s="111">
        <f>[10]Novembro!$F$8</f>
        <v>100</v>
      </c>
      <c r="F14" s="111">
        <f>[10]Novembro!$F$9</f>
        <v>100</v>
      </c>
      <c r="G14" s="111">
        <f>[10]Novembro!$F$10</f>
        <v>100</v>
      </c>
      <c r="H14" s="111">
        <f>[10]Novembro!$F$11</f>
        <v>100</v>
      </c>
      <c r="I14" s="111">
        <f>[10]Novembro!$F$12</f>
        <v>100</v>
      </c>
      <c r="J14" s="111">
        <f>[10]Novembro!$F$13</f>
        <v>100</v>
      </c>
      <c r="K14" s="111">
        <f>[10]Novembro!$F$14</f>
        <v>100</v>
      </c>
      <c r="L14" s="111">
        <f>[10]Novembro!$F$15</f>
        <v>100</v>
      </c>
      <c r="M14" s="111">
        <f>[10]Novembro!$F$16</f>
        <v>100</v>
      </c>
      <c r="N14" s="111">
        <f>[10]Novembro!$F$17</f>
        <v>100</v>
      </c>
      <c r="O14" s="111">
        <f>[10]Novembro!$F$18</f>
        <v>100</v>
      </c>
      <c r="P14" s="111">
        <f>[10]Novembro!$F$19</f>
        <v>100</v>
      </c>
      <c r="Q14" s="111">
        <f>[10]Novembro!$F$20</f>
        <v>85</v>
      </c>
      <c r="R14" s="111">
        <f>[10]Novembro!$F$21</f>
        <v>94</v>
      </c>
      <c r="S14" s="111">
        <f>[10]Novembro!$F$22</f>
        <v>100</v>
      </c>
      <c r="T14" s="111">
        <f>[10]Novembro!$F$23</f>
        <v>100</v>
      </c>
      <c r="U14" s="111">
        <f>[10]Novembro!$F$24</f>
        <v>100</v>
      </c>
      <c r="V14" s="111">
        <f>[10]Novembro!$F$25</f>
        <v>100</v>
      </c>
      <c r="W14" s="111">
        <f>[10]Novembro!$F$26</f>
        <v>100</v>
      </c>
      <c r="X14" s="111">
        <f>[10]Novembro!$F$27</f>
        <v>100</v>
      </c>
      <c r="Y14" s="111">
        <f>[10]Novembro!$F$28</f>
        <v>100</v>
      </c>
      <c r="Z14" s="111">
        <f>[10]Novembro!$F$29</f>
        <v>100</v>
      </c>
      <c r="AA14" s="111">
        <f>[10]Novembro!$F$30</f>
        <v>100</v>
      </c>
      <c r="AB14" s="111">
        <f>[10]Novembro!$F$31</f>
        <v>100</v>
      </c>
      <c r="AC14" s="111">
        <f>[10]Novembro!$F$32</f>
        <v>100</v>
      </c>
      <c r="AD14" s="111">
        <f>[10]Novembro!$F$33</f>
        <v>100</v>
      </c>
      <c r="AE14" s="111">
        <f>[10]Novembro!$F$34</f>
        <v>100</v>
      </c>
      <c r="AF14" s="116">
        <f>MAX(B14:AE14)</f>
        <v>100</v>
      </c>
      <c r="AG14" s="115">
        <f>AVERAGE(B14:AE14)</f>
        <v>99.3</v>
      </c>
    </row>
    <row r="15" spans="1:35" x14ac:dyDescent="0.2">
      <c r="A15" s="48" t="s">
        <v>2</v>
      </c>
      <c r="B15" s="111">
        <f>[11]Novembro!$F$5</f>
        <v>93</v>
      </c>
      <c r="C15" s="111">
        <f>[11]Novembro!$F$6</f>
        <v>83</v>
      </c>
      <c r="D15" s="111">
        <f>[11]Novembro!$F$7</f>
        <v>67</v>
      </c>
      <c r="E15" s="111">
        <f>[11]Novembro!$F$8</f>
        <v>91</v>
      </c>
      <c r="F15" s="111">
        <f>[11]Novembro!$F$9</f>
        <v>67</v>
      </c>
      <c r="G15" s="111">
        <f>[11]Novembro!$F$10</f>
        <v>53</v>
      </c>
      <c r="H15" s="111">
        <f>[11]Novembro!$F$11</f>
        <v>43</v>
      </c>
      <c r="I15" s="111">
        <f>[11]Novembro!$F$12</f>
        <v>64</v>
      </c>
      <c r="J15" s="111">
        <f>[11]Novembro!$F$13</f>
        <v>89</v>
      </c>
      <c r="K15" s="111">
        <f>[11]Novembro!$F$14</f>
        <v>92</v>
      </c>
      <c r="L15" s="111">
        <f>[11]Novembro!$F$15</f>
        <v>78</v>
      </c>
      <c r="M15" s="111">
        <f>[11]Novembro!$F$16</f>
        <v>52</v>
      </c>
      <c r="N15" s="111">
        <f>[11]Novembro!$F$17</f>
        <v>54</v>
      </c>
      <c r="O15" s="111">
        <f>[11]Novembro!$F$18</f>
        <v>53</v>
      </c>
      <c r="P15" s="111">
        <f>[11]Novembro!$F$19</f>
        <v>63</v>
      </c>
      <c r="Q15" s="111">
        <f>[11]Novembro!$F$20</f>
        <v>57</v>
      </c>
      <c r="R15" s="111">
        <f>[11]Novembro!$F$21</f>
        <v>58</v>
      </c>
      <c r="S15" s="111">
        <f>[11]Novembro!$F$22</f>
        <v>63</v>
      </c>
      <c r="T15" s="111">
        <f>[11]Novembro!$F$23</f>
        <v>75</v>
      </c>
      <c r="U15" s="111">
        <f>[11]Novembro!$F$24</f>
        <v>93</v>
      </c>
      <c r="V15" s="111">
        <f>[11]Novembro!$F$25</f>
        <v>84</v>
      </c>
      <c r="W15" s="111">
        <f>[11]Novembro!$F$26</f>
        <v>76</v>
      </c>
      <c r="X15" s="111">
        <f>[11]Novembro!$F$27</f>
        <v>88</v>
      </c>
      <c r="Y15" s="111">
        <f>[11]Novembro!$F$28</f>
        <v>94</v>
      </c>
      <c r="Z15" s="111">
        <f>[11]Novembro!$F$29</f>
        <v>94</v>
      </c>
      <c r="AA15" s="111">
        <f>[11]Novembro!$F$30</f>
        <v>90</v>
      </c>
      <c r="AB15" s="111">
        <f>[11]Novembro!$F$31</f>
        <v>84</v>
      </c>
      <c r="AC15" s="111">
        <f>[11]Novembro!$F$32</f>
        <v>84</v>
      </c>
      <c r="AD15" s="111">
        <f>[11]Novembro!$F$33</f>
        <v>87</v>
      </c>
      <c r="AE15" s="111">
        <f>[11]Novembro!$F$34</f>
        <v>93</v>
      </c>
      <c r="AF15" s="116">
        <f>MAX(B15:AE15)</f>
        <v>94</v>
      </c>
      <c r="AG15" s="115">
        <f>AVERAGE(B15:AE15)</f>
        <v>75.400000000000006</v>
      </c>
      <c r="AI15" s="12" t="s">
        <v>35</v>
      </c>
    </row>
    <row r="16" spans="1:35" ht="14.25" customHeight="1" x14ac:dyDescent="0.2">
      <c r="A16" s="48" t="s">
        <v>3</v>
      </c>
      <c r="B16" s="111" t="str">
        <f>[12]Novembro!$F$5</f>
        <v>*</v>
      </c>
      <c r="C16" s="111" t="str">
        <f>[12]Novembro!$F$6</f>
        <v>*</v>
      </c>
      <c r="D16" s="111">
        <f>[12]Novembro!$F$7</f>
        <v>92</v>
      </c>
      <c r="E16" s="111">
        <f>[12]Novembro!$F$8</f>
        <v>82</v>
      </c>
      <c r="F16" s="111">
        <f>[12]Novembro!$F$9</f>
        <v>90</v>
      </c>
      <c r="G16" s="111">
        <f>[12]Novembro!$F$10</f>
        <v>87</v>
      </c>
      <c r="H16" s="111">
        <f>[12]Novembro!$F$11</f>
        <v>85</v>
      </c>
      <c r="I16" s="111">
        <f>[12]Novembro!$F$12</f>
        <v>87</v>
      </c>
      <c r="J16" s="111">
        <f>[12]Novembro!$F$13</f>
        <v>94</v>
      </c>
      <c r="K16" s="111">
        <f>[12]Novembro!$F$14</f>
        <v>85</v>
      </c>
      <c r="L16" s="111">
        <f>[12]Novembro!$F$15</f>
        <v>80</v>
      </c>
      <c r="M16" s="111">
        <f>[12]Novembro!$F$16</f>
        <v>80</v>
      </c>
      <c r="N16" s="111">
        <f>[12]Novembro!$F$17</f>
        <v>85</v>
      </c>
      <c r="O16" s="111">
        <f>[12]Novembro!$F$18</f>
        <v>87</v>
      </c>
      <c r="P16" s="111">
        <f>[12]Novembro!$F$19</f>
        <v>86</v>
      </c>
      <c r="Q16" s="111">
        <f>[12]Novembro!$F$20</f>
        <v>88</v>
      </c>
      <c r="R16" s="111">
        <f>[12]Novembro!$F$21</f>
        <v>83</v>
      </c>
      <c r="S16" s="111">
        <f>[12]Novembro!$F$22</f>
        <v>79</v>
      </c>
      <c r="T16" s="111">
        <f>[12]Novembro!$F$23</f>
        <v>74</v>
      </c>
      <c r="U16" s="111">
        <f>[12]Novembro!$F$24</f>
        <v>93</v>
      </c>
      <c r="V16" s="111">
        <f>[12]Novembro!$F$25</f>
        <v>92</v>
      </c>
      <c r="W16" s="111">
        <f>[12]Novembro!$F$26</f>
        <v>95</v>
      </c>
      <c r="X16" s="111">
        <f>[12]Novembro!$F$27</f>
        <v>93</v>
      </c>
      <c r="Y16" s="111">
        <f>[12]Novembro!$F$28</f>
        <v>94</v>
      </c>
      <c r="Z16" s="111" t="str">
        <f>[12]Novembro!$F$29</f>
        <v>*</v>
      </c>
      <c r="AA16" s="111" t="str">
        <f>[12]Novembro!$F$30</f>
        <v>*</v>
      </c>
      <c r="AB16" s="111" t="str">
        <f>[12]Novembro!$F$31</f>
        <v>*</v>
      </c>
      <c r="AC16" s="111" t="str">
        <f>[12]Novembro!$F$32</f>
        <v>*</v>
      </c>
      <c r="AD16" s="111" t="str">
        <f>[12]Novembro!$F$33</f>
        <v>*</v>
      </c>
      <c r="AE16" s="111" t="str">
        <f>[12]Novembro!$F$34</f>
        <v>*</v>
      </c>
      <c r="AF16" s="116">
        <f t="shared" ref="AF16" si="3">MAX(B16:AE16)</f>
        <v>95</v>
      </c>
      <c r="AG16" s="115">
        <f t="shared" ref="AG16" si="4">AVERAGE(B16:AE16)</f>
        <v>86.86363636363636</v>
      </c>
      <c r="AH16" s="12" t="s">
        <v>35</v>
      </c>
      <c r="AI16" s="12" t="s">
        <v>35</v>
      </c>
    </row>
    <row r="17" spans="1:36" x14ac:dyDescent="0.2">
      <c r="A17" s="48" t="s">
        <v>4</v>
      </c>
      <c r="B17" s="111">
        <f>[14]Novembro!$F$5</f>
        <v>94</v>
      </c>
      <c r="C17" s="111">
        <f>[14]Novembro!$F$6</f>
        <v>90</v>
      </c>
      <c r="D17" s="111">
        <f>[14]Novembro!$F$7</f>
        <v>88</v>
      </c>
      <c r="E17" s="111">
        <f>[14]Novembro!$F$8</f>
        <v>89</v>
      </c>
      <c r="F17" s="111">
        <f>[14]Novembro!$F$9</f>
        <v>65</v>
      </c>
      <c r="G17" s="111">
        <f>[14]Novembro!$F$10</f>
        <v>57</v>
      </c>
      <c r="H17" s="111">
        <f>[14]Novembro!$F$11</f>
        <v>57</v>
      </c>
      <c r="I17" s="111">
        <f>[14]Novembro!$F$12</f>
        <v>86</v>
      </c>
      <c r="J17" s="111">
        <f>[14]Novembro!$F$13</f>
        <v>81</v>
      </c>
      <c r="K17" s="111">
        <f>[14]Novembro!$F$14</f>
        <v>88</v>
      </c>
      <c r="L17" s="111">
        <f>[14]Novembro!$F$15</f>
        <v>51</v>
      </c>
      <c r="M17" s="111">
        <f>[14]Novembro!$F$16</f>
        <v>55</v>
      </c>
      <c r="N17" s="111">
        <f>[14]Novembro!$F$17</f>
        <v>95</v>
      </c>
      <c r="O17" s="111">
        <f>[14]Novembro!$F$18</f>
        <v>83</v>
      </c>
      <c r="P17" s="111">
        <f>[14]Novembro!$F$19</f>
        <v>76</v>
      </c>
      <c r="Q17" s="111">
        <f>[14]Novembro!$F$20</f>
        <v>64</v>
      </c>
      <c r="R17" s="111">
        <f>[14]Novembro!$F$21</f>
        <v>70</v>
      </c>
      <c r="S17" s="111">
        <f>[14]Novembro!$F$22</f>
        <v>78</v>
      </c>
      <c r="T17" s="111">
        <f>[14]Novembro!$F$23</f>
        <v>92</v>
      </c>
      <c r="U17" s="111">
        <f>[14]Novembro!$F$24</f>
        <v>94</v>
      </c>
      <c r="V17" s="111">
        <f>[14]Novembro!$F$25</f>
        <v>91</v>
      </c>
      <c r="W17" s="111">
        <f>[14]Novembro!$F$26</f>
        <v>94</v>
      </c>
      <c r="X17" s="111">
        <f>[14]Novembro!$F$27</f>
        <v>87</v>
      </c>
      <c r="Y17" s="111">
        <f>[14]Novembro!$F$28</f>
        <v>94</v>
      </c>
      <c r="Z17" s="111">
        <f>[14]Novembro!$F$29</f>
        <v>94</v>
      </c>
      <c r="AA17" s="111">
        <f>[14]Novembro!$F$30</f>
        <v>90</v>
      </c>
      <c r="AB17" s="111">
        <f>[14]Novembro!$F$31</f>
        <v>94</v>
      </c>
      <c r="AC17" s="111">
        <f>[14]Novembro!$F$32</f>
        <v>86</v>
      </c>
      <c r="AD17" s="111">
        <f>[14]Novembro!$F$33</f>
        <v>88</v>
      </c>
      <c r="AE17" s="111">
        <f>[14]Novembro!$F$34</f>
        <v>93</v>
      </c>
      <c r="AF17" s="116">
        <f t="shared" ref="AF17:AF42" si="5">MAX(B17:AE17)</f>
        <v>95</v>
      </c>
      <c r="AG17" s="115">
        <f t="shared" ref="AG17:AG42" si="6">AVERAGE(B17:AE17)</f>
        <v>82.13333333333334</v>
      </c>
      <c r="AI17" t="s">
        <v>35</v>
      </c>
    </row>
    <row r="18" spans="1:36" x14ac:dyDescent="0.2">
      <c r="A18" s="48" t="s">
        <v>5</v>
      </c>
      <c r="B18" s="111">
        <f>[15]Novembro!$F$5</f>
        <v>90</v>
      </c>
      <c r="C18" s="111">
        <f>[15]Novembro!$F$6</f>
        <v>77</v>
      </c>
      <c r="D18" s="111">
        <f>[15]Novembro!$F$7</f>
        <v>60</v>
      </c>
      <c r="E18" s="111">
        <f>[15]Novembro!$F$8</f>
        <v>73</v>
      </c>
      <c r="F18" s="111">
        <f>[15]Novembro!$F$9</f>
        <v>82</v>
      </c>
      <c r="G18" s="111">
        <f>[15]Novembro!$F$10</f>
        <v>63</v>
      </c>
      <c r="H18" s="111">
        <f>[15]Novembro!$F$11</f>
        <v>70</v>
      </c>
      <c r="I18" s="111">
        <f>[15]Novembro!$F$12</f>
        <v>57</v>
      </c>
      <c r="J18" s="111">
        <f>[15]Novembro!$F$13</f>
        <v>71</v>
      </c>
      <c r="K18" s="111">
        <f>[15]Novembro!$F$14</f>
        <v>70</v>
      </c>
      <c r="L18" s="111">
        <f>[15]Novembro!$F$15</f>
        <v>66</v>
      </c>
      <c r="M18" s="111">
        <f>[15]Novembro!$F$16</f>
        <v>64</v>
      </c>
      <c r="N18" s="111">
        <f>[15]Novembro!$F$17</f>
        <v>59</v>
      </c>
      <c r="O18" s="111">
        <f>[15]Novembro!$F$18</f>
        <v>58</v>
      </c>
      <c r="P18" s="111">
        <f>[15]Novembro!$F$19</f>
        <v>68</v>
      </c>
      <c r="Q18" s="111">
        <f>[15]Novembro!$F$20</f>
        <v>51</v>
      </c>
      <c r="R18" s="111">
        <f>[15]Novembro!$F$21</f>
        <v>65</v>
      </c>
      <c r="S18" s="111">
        <f>[15]Novembro!$F$22</f>
        <v>65</v>
      </c>
      <c r="T18" s="111">
        <f>[15]Novembro!$F$23</f>
        <v>75</v>
      </c>
      <c r="U18" s="111">
        <f>[15]Novembro!$F$24</f>
        <v>86</v>
      </c>
      <c r="V18" s="111">
        <f>[15]Novembro!$F$25</f>
        <v>82</v>
      </c>
      <c r="W18" s="111">
        <f>[15]Novembro!$F$26</f>
        <v>72</v>
      </c>
      <c r="X18" s="111">
        <f>[15]Novembro!$F$27</f>
        <v>72</v>
      </c>
      <c r="Y18" s="111">
        <f>[15]Novembro!$F$28</f>
        <v>92</v>
      </c>
      <c r="Z18" s="111">
        <f>[15]Novembro!$F$29</f>
        <v>91</v>
      </c>
      <c r="AA18" s="111">
        <f>[15]Novembro!$F$30</f>
        <v>90</v>
      </c>
      <c r="AB18" s="111">
        <f>[15]Novembro!$F$31</f>
        <v>84</v>
      </c>
      <c r="AC18" s="111">
        <f>[15]Novembro!$F$32</f>
        <v>85</v>
      </c>
      <c r="AD18" s="111">
        <f>[15]Novembro!$F$33</f>
        <v>76</v>
      </c>
      <c r="AE18" s="111">
        <f>[15]Novembro!$F$34</f>
        <v>81</v>
      </c>
      <c r="AF18" s="116">
        <f t="shared" si="5"/>
        <v>92</v>
      </c>
      <c r="AG18" s="115">
        <f t="shared" si="6"/>
        <v>73.166666666666671</v>
      </c>
      <c r="AH18" s="12" t="s">
        <v>35</v>
      </c>
    </row>
    <row r="19" spans="1:36" x14ac:dyDescent="0.2">
      <c r="A19" s="48" t="s">
        <v>33</v>
      </c>
      <c r="B19" s="111">
        <f>[16]Novembro!$F$5</f>
        <v>98</v>
      </c>
      <c r="C19" s="111">
        <f>[16]Novembro!$F$6</f>
        <v>95</v>
      </c>
      <c r="D19" s="111">
        <f>[16]Novembro!$F$7</f>
        <v>88</v>
      </c>
      <c r="E19" s="111">
        <f>[16]Novembro!$F$8</f>
        <v>83</v>
      </c>
      <c r="F19" s="111">
        <f>[16]Novembro!$F$9</f>
        <v>70</v>
      </c>
      <c r="G19" s="111">
        <f>[16]Novembro!$F$10</f>
        <v>69</v>
      </c>
      <c r="H19" s="111">
        <f>[16]Novembro!$F$11</f>
        <v>64</v>
      </c>
      <c r="I19" s="111">
        <f>[16]Novembro!$F$12</f>
        <v>87</v>
      </c>
      <c r="J19" s="111">
        <f>[16]Novembro!$F$13</f>
        <v>89</v>
      </c>
      <c r="K19" s="111">
        <f>[16]Novembro!$F$14</f>
        <v>87</v>
      </c>
      <c r="L19" s="111">
        <f>[16]Novembro!$F$15</f>
        <v>72</v>
      </c>
      <c r="M19" s="111">
        <f>[16]Novembro!$F$16</f>
        <v>70</v>
      </c>
      <c r="N19" s="111">
        <f>[16]Novembro!$F$17</f>
        <v>85</v>
      </c>
      <c r="O19" s="111">
        <f>[16]Novembro!$F$18</f>
        <v>85</v>
      </c>
      <c r="P19" s="111">
        <f>[16]Novembro!$F$19</f>
        <v>82</v>
      </c>
      <c r="Q19" s="111">
        <f>[16]Novembro!$F$20</f>
        <v>69</v>
      </c>
      <c r="R19" s="111">
        <f>[16]Novembro!$F$21</f>
        <v>82</v>
      </c>
      <c r="S19" s="111">
        <f>[16]Novembro!$F$22</f>
        <v>82</v>
      </c>
      <c r="T19" s="111">
        <f>[16]Novembro!$F$23</f>
        <v>73</v>
      </c>
      <c r="U19" s="111">
        <f>[16]Novembro!$F$24</f>
        <v>96</v>
      </c>
      <c r="V19" s="111">
        <f>[16]Novembro!$F$25</f>
        <v>100</v>
      </c>
      <c r="W19" s="111">
        <f>[16]Novembro!$F$26</f>
        <v>100</v>
      </c>
      <c r="X19" s="111">
        <f>[16]Novembro!$F$27</f>
        <v>92</v>
      </c>
      <c r="Y19" s="111">
        <f>[16]Novembro!$F$28</f>
        <v>100</v>
      </c>
      <c r="Z19" s="111">
        <f>[16]Novembro!$F$29</f>
        <v>100</v>
      </c>
      <c r="AA19" s="111">
        <f>[16]Novembro!$F$30</f>
        <v>99</v>
      </c>
      <c r="AB19" s="111">
        <f>[16]Novembro!$F$31</f>
        <v>98</v>
      </c>
      <c r="AC19" s="111">
        <f>[16]Novembro!$F$32</f>
        <v>91</v>
      </c>
      <c r="AD19" s="111">
        <f>[16]Novembro!$F$33</f>
        <v>94</v>
      </c>
      <c r="AE19" s="111">
        <f>[16]Novembro!$F$34</f>
        <v>94</v>
      </c>
      <c r="AF19" s="116">
        <f t="shared" si="5"/>
        <v>100</v>
      </c>
      <c r="AG19" s="115">
        <f t="shared" si="6"/>
        <v>86.466666666666669</v>
      </c>
    </row>
    <row r="20" spans="1:36" x14ac:dyDescent="0.2">
      <c r="A20" s="48" t="s">
        <v>6</v>
      </c>
      <c r="B20" s="111">
        <f>[17]Novembro!$F$5</f>
        <v>85</v>
      </c>
      <c r="C20" s="111">
        <f>[17]Novembro!$F$6</f>
        <v>97</v>
      </c>
      <c r="D20" s="111">
        <f>[17]Novembro!$F$7</f>
        <v>93</v>
      </c>
      <c r="E20" s="111">
        <f>[17]Novembro!$F$8</f>
        <v>79</v>
      </c>
      <c r="F20" s="111">
        <f>[17]Novembro!$F$9</f>
        <v>82</v>
      </c>
      <c r="G20" s="111">
        <f>[17]Novembro!$F$10</f>
        <v>62</v>
      </c>
      <c r="H20" s="111">
        <f>[17]Novembro!$F$11</f>
        <v>61</v>
      </c>
      <c r="I20" s="111">
        <f>[17]Novembro!$F$12</f>
        <v>85</v>
      </c>
      <c r="J20" s="111">
        <f>[17]Novembro!$F$13</f>
        <v>96</v>
      </c>
      <c r="K20" s="111">
        <f>[17]Novembro!$F$14</f>
        <v>82</v>
      </c>
      <c r="L20" s="111">
        <f>[17]Novembro!$F$15</f>
        <v>89</v>
      </c>
      <c r="M20" s="111">
        <f>[17]Novembro!$F$16</f>
        <v>77</v>
      </c>
      <c r="N20" s="111">
        <f>[17]Novembro!$F$17</f>
        <v>82</v>
      </c>
      <c r="O20" s="111">
        <f>[17]Novembro!$F$18</f>
        <v>76</v>
      </c>
      <c r="P20" s="111">
        <f>[17]Novembro!$F$19</f>
        <v>96</v>
      </c>
      <c r="Q20" s="111">
        <f>[17]Novembro!$F$20</f>
        <v>75</v>
      </c>
      <c r="R20" s="111">
        <f>[17]Novembro!$F$21</f>
        <v>77</v>
      </c>
      <c r="S20" s="111">
        <f>[17]Novembro!$F$22</f>
        <v>71</v>
      </c>
      <c r="T20" s="111">
        <f>[17]Novembro!$F$23</f>
        <v>62</v>
      </c>
      <c r="U20" s="111">
        <f>[17]Novembro!$F$24</f>
        <v>97</v>
      </c>
      <c r="V20" s="111">
        <f>[17]Novembro!$F$25</f>
        <v>91</v>
      </c>
      <c r="W20" s="111">
        <f>[17]Novembro!$F$26</f>
        <v>94</v>
      </c>
      <c r="X20" s="111">
        <f>[17]Novembro!$F$27</f>
        <v>89</v>
      </c>
      <c r="Y20" s="111">
        <f>[17]Novembro!$F$28</f>
        <v>97</v>
      </c>
      <c r="Z20" s="111">
        <f>[17]Novembro!$F$29</f>
        <v>95</v>
      </c>
      <c r="AA20" s="111">
        <f>[17]Novembro!$F$30</f>
        <v>95</v>
      </c>
      <c r="AB20" s="111">
        <f>[17]Novembro!$F$31</f>
        <v>94</v>
      </c>
      <c r="AC20" s="111">
        <f>[17]Novembro!$F$32</f>
        <v>97</v>
      </c>
      <c r="AD20" s="111">
        <f>[17]Novembro!$F$33</f>
        <v>98</v>
      </c>
      <c r="AE20" s="111">
        <f>[17]Novembro!$F$34</f>
        <v>97</v>
      </c>
      <c r="AF20" s="116">
        <f t="shared" si="5"/>
        <v>98</v>
      </c>
      <c r="AG20" s="115">
        <f t="shared" si="6"/>
        <v>85.7</v>
      </c>
    </row>
    <row r="21" spans="1:36" x14ac:dyDescent="0.2">
      <c r="A21" s="48" t="s">
        <v>7</v>
      </c>
      <c r="B21" s="111">
        <f>[18]Novembro!$F$5</f>
        <v>97</v>
      </c>
      <c r="C21" s="111">
        <f>[18]Novembro!$F$6</f>
        <v>99</v>
      </c>
      <c r="D21" s="111">
        <f>[18]Novembro!$F$7</f>
        <v>93</v>
      </c>
      <c r="E21" s="111">
        <f>[18]Novembro!$F$8</f>
        <v>95</v>
      </c>
      <c r="F21" s="111">
        <f>[18]Novembro!$F$9</f>
        <v>88</v>
      </c>
      <c r="G21" s="111">
        <f>[18]Novembro!$F$10</f>
        <v>67</v>
      </c>
      <c r="H21" s="111">
        <f>[18]Novembro!$F$11</f>
        <v>61</v>
      </c>
      <c r="I21" s="111">
        <f>[18]Novembro!$F$12</f>
        <v>83</v>
      </c>
      <c r="J21" s="111">
        <f>[18]Novembro!$F$13</f>
        <v>90</v>
      </c>
      <c r="K21" s="111">
        <f>[18]Novembro!$F$14</f>
        <v>93</v>
      </c>
      <c r="L21" s="111">
        <f>[18]Novembro!$F$15</f>
        <v>78</v>
      </c>
      <c r="M21" s="111">
        <f>[18]Novembro!$F$16</f>
        <v>64</v>
      </c>
      <c r="N21" s="111">
        <f>[18]Novembro!$F$17</f>
        <v>89</v>
      </c>
      <c r="O21" s="111">
        <f>[18]Novembro!$F$18</f>
        <v>92</v>
      </c>
      <c r="P21" s="111">
        <f>[18]Novembro!$F$19</f>
        <v>89</v>
      </c>
      <c r="Q21" s="111">
        <f>[18]Novembro!$F$20</f>
        <v>80</v>
      </c>
      <c r="R21" s="111">
        <f>[18]Novembro!$F$21</f>
        <v>69</v>
      </c>
      <c r="S21" s="111">
        <f>[18]Novembro!$F$22</f>
        <v>69</v>
      </c>
      <c r="T21" s="111">
        <f>[18]Novembro!$F$23</f>
        <v>91</v>
      </c>
      <c r="U21" s="111">
        <f>[18]Novembro!$F$24</f>
        <v>95</v>
      </c>
      <c r="V21" s="111">
        <f>[18]Novembro!$F$25</f>
        <v>90</v>
      </c>
      <c r="W21" s="111">
        <f>[18]Novembro!$F$26</f>
        <v>89</v>
      </c>
      <c r="X21" s="111">
        <f>[18]Novembro!$F$27</f>
        <v>99</v>
      </c>
      <c r="Y21" s="111">
        <f>[18]Novembro!$F$28</f>
        <v>98</v>
      </c>
      <c r="Z21" s="111">
        <f>[18]Novembro!$F$29</f>
        <v>98</v>
      </c>
      <c r="AA21" s="111">
        <f>[18]Novembro!$F$30</f>
        <v>99</v>
      </c>
      <c r="AB21" s="111">
        <f>[18]Novembro!$F$31</f>
        <v>99</v>
      </c>
      <c r="AC21" s="111">
        <f>[18]Novembro!$F$32</f>
        <v>99</v>
      </c>
      <c r="AD21" s="111">
        <f>[18]Novembro!$F$33</f>
        <v>97</v>
      </c>
      <c r="AE21" s="111">
        <f>[18]Novembro!$F$34</f>
        <v>98</v>
      </c>
      <c r="AF21" s="116">
        <f t="shared" si="5"/>
        <v>99</v>
      </c>
      <c r="AG21" s="115">
        <f t="shared" si="6"/>
        <v>88.266666666666666</v>
      </c>
      <c r="AI21" t="s">
        <v>35</v>
      </c>
    </row>
    <row r="22" spans="1:36" x14ac:dyDescent="0.2">
      <c r="A22" s="48" t="s">
        <v>148</v>
      </c>
      <c r="B22" s="111">
        <f>[19]Novembro!$F$5</f>
        <v>100</v>
      </c>
      <c r="C22" s="111">
        <f>[19]Novembro!$F$6</f>
        <v>100</v>
      </c>
      <c r="D22" s="111">
        <f>[19]Novembro!$F$7</f>
        <v>97</v>
      </c>
      <c r="E22" s="111">
        <f>[19]Novembro!$F$8</f>
        <v>96</v>
      </c>
      <c r="F22" s="111">
        <f>[19]Novembro!$F$9</f>
        <v>96</v>
      </c>
      <c r="G22" s="111">
        <f>[19]Novembro!$F$10</f>
        <v>92</v>
      </c>
      <c r="H22" s="111">
        <f>[19]Novembro!$F$11</f>
        <v>67</v>
      </c>
      <c r="I22" s="111">
        <f>[19]Novembro!$F$12</f>
        <v>78</v>
      </c>
      <c r="J22" s="111">
        <f>[19]Novembro!$F$13</f>
        <v>99</v>
      </c>
      <c r="K22" s="111">
        <f>[19]Novembro!$F$14</f>
        <v>100</v>
      </c>
      <c r="L22" s="111">
        <f>[19]Novembro!$F$15</f>
        <v>98</v>
      </c>
      <c r="M22" s="111">
        <f>[19]Novembro!$F$16</f>
        <v>85</v>
      </c>
      <c r="N22" s="111">
        <f>[19]Novembro!$F$17</f>
        <v>84</v>
      </c>
      <c r="O22" s="111">
        <f>[19]Novembro!$F$18</f>
        <v>92</v>
      </c>
      <c r="P22" s="111">
        <f>[19]Novembro!$F$19</f>
        <v>96</v>
      </c>
      <c r="Q22" s="111">
        <f>[19]Novembro!$F$20</f>
        <v>81</v>
      </c>
      <c r="R22" s="111">
        <f>[19]Novembro!$F$21</f>
        <v>77</v>
      </c>
      <c r="S22" s="111">
        <f>[19]Novembro!$F$22</f>
        <v>75</v>
      </c>
      <c r="T22" s="111">
        <f>[19]Novembro!$F$23</f>
        <v>97</v>
      </c>
      <c r="U22" s="111">
        <f>[19]Novembro!$F$24</f>
        <v>99</v>
      </c>
      <c r="V22" s="111">
        <f>[19]Novembro!$F$25</f>
        <v>99</v>
      </c>
      <c r="W22" s="111">
        <f>[19]Novembro!$F$26</f>
        <v>95</v>
      </c>
      <c r="X22" s="111">
        <f>[19]Novembro!$F$27</f>
        <v>100</v>
      </c>
      <c r="Y22" s="111">
        <f>[19]Novembro!$F$28</f>
        <v>100</v>
      </c>
      <c r="Z22" s="111">
        <f>[19]Novembro!$F$29</f>
        <v>100</v>
      </c>
      <c r="AA22" s="111">
        <f>[19]Novembro!$F$30</f>
        <v>99</v>
      </c>
      <c r="AB22" s="111">
        <f>[19]Novembro!$F$31</f>
        <v>100</v>
      </c>
      <c r="AC22" s="111">
        <f>[19]Novembro!$F$32</f>
        <v>100</v>
      </c>
      <c r="AD22" s="111">
        <f>[19]Novembro!$F$33</f>
        <v>100</v>
      </c>
      <c r="AE22" s="111">
        <f>[19]Novembro!$F$34</f>
        <v>100</v>
      </c>
      <c r="AF22" s="116">
        <f t="shared" si="5"/>
        <v>100</v>
      </c>
      <c r="AG22" s="115">
        <f t="shared" si="6"/>
        <v>93.4</v>
      </c>
    </row>
    <row r="23" spans="1:36" x14ac:dyDescent="0.2">
      <c r="A23" s="48" t="s">
        <v>149</v>
      </c>
      <c r="B23" s="111">
        <f>[20]Novembro!$F$5</f>
        <v>96</v>
      </c>
      <c r="C23" s="111">
        <f>[20]Novembro!$F$6</f>
        <v>95</v>
      </c>
      <c r="D23" s="111">
        <f>[20]Novembro!$F$7</f>
        <v>95</v>
      </c>
      <c r="E23" s="111">
        <f>[20]Novembro!$F$8</f>
        <v>88</v>
      </c>
      <c r="F23" s="111">
        <f>[20]Novembro!$F$9</f>
        <v>96</v>
      </c>
      <c r="G23" s="111">
        <f>[20]Novembro!$F$10</f>
        <v>93</v>
      </c>
      <c r="H23" s="111">
        <f>[20]Novembro!$F$11</f>
        <v>84</v>
      </c>
      <c r="I23" s="111">
        <f>[20]Novembro!$F$12</f>
        <v>80</v>
      </c>
      <c r="J23" s="111">
        <f>[20]Novembro!$F$13</f>
        <v>94</v>
      </c>
      <c r="K23" s="111">
        <f>[20]Novembro!$F$14</f>
        <v>94</v>
      </c>
      <c r="L23" s="111">
        <f>[20]Novembro!$F$15</f>
        <v>84</v>
      </c>
      <c r="M23" s="111">
        <f>[20]Novembro!$F$16</f>
        <v>83</v>
      </c>
      <c r="N23" s="111">
        <f>[20]Novembro!$F$17</f>
        <v>78</v>
      </c>
      <c r="O23" s="111">
        <f>[20]Novembro!$F$18</f>
        <v>94</v>
      </c>
      <c r="P23" s="111">
        <f>[20]Novembro!$F$19</f>
        <v>92</v>
      </c>
      <c r="Q23" s="111">
        <f>[20]Novembro!$F$20</f>
        <v>76</v>
      </c>
      <c r="R23" s="111">
        <f>[20]Novembro!$F$21</f>
        <v>61</v>
      </c>
      <c r="S23" s="111">
        <f>[20]Novembro!$F$22</f>
        <v>72</v>
      </c>
      <c r="T23" s="111">
        <f>[20]Novembro!$F$23</f>
        <v>96</v>
      </c>
      <c r="U23" s="111">
        <f>[20]Novembro!$F$24</f>
        <v>92</v>
      </c>
      <c r="V23" s="111">
        <f>[20]Novembro!$F$25</f>
        <v>93</v>
      </c>
      <c r="W23" s="111">
        <f>[20]Novembro!$F$26</f>
        <v>87</v>
      </c>
      <c r="X23" s="111">
        <f>[20]Novembro!$F$27</f>
        <v>97</v>
      </c>
      <c r="Y23" s="111">
        <f>[20]Novembro!$F$28</f>
        <v>98</v>
      </c>
      <c r="Z23" s="111">
        <f>[20]Novembro!$F$29</f>
        <v>94</v>
      </c>
      <c r="AA23" s="111">
        <f>[20]Novembro!$F$30</f>
        <v>94</v>
      </c>
      <c r="AB23" s="111">
        <f>[20]Novembro!$F$31</f>
        <v>96</v>
      </c>
      <c r="AC23" s="111">
        <f>[20]Novembro!$F$32</f>
        <v>97</v>
      </c>
      <c r="AD23" s="111">
        <f>[20]Novembro!$F$33</f>
        <v>96</v>
      </c>
      <c r="AE23" s="111">
        <f>[20]Novembro!$F$34</f>
        <v>92</v>
      </c>
      <c r="AF23" s="116">
        <f t="shared" si="5"/>
        <v>98</v>
      </c>
      <c r="AG23" s="115">
        <f t="shared" si="6"/>
        <v>89.566666666666663</v>
      </c>
      <c r="AH23" s="12" t="s">
        <v>35</v>
      </c>
    </row>
    <row r="24" spans="1:36" x14ac:dyDescent="0.2">
      <c r="A24" s="48" t="s">
        <v>150</v>
      </c>
      <c r="B24" s="111">
        <f>[21]Novembro!$F$5</f>
        <v>100</v>
      </c>
      <c r="C24" s="111">
        <f>[21]Novembro!$F$6</f>
        <v>100</v>
      </c>
      <c r="D24" s="111">
        <f>[21]Novembro!$F$7</f>
        <v>100</v>
      </c>
      <c r="E24" s="111">
        <f>[21]Novembro!$F$8</f>
        <v>100</v>
      </c>
      <c r="F24" s="111">
        <f>[21]Novembro!$F$9</f>
        <v>89</v>
      </c>
      <c r="G24" s="111">
        <f>[21]Novembro!$F$10</f>
        <v>82</v>
      </c>
      <c r="H24" s="111">
        <f>[21]Novembro!$F$11</f>
        <v>64</v>
      </c>
      <c r="I24" s="111">
        <f>[21]Novembro!$F$12</f>
        <v>98</v>
      </c>
      <c r="J24" s="111">
        <f>[21]Novembro!$F$13</f>
        <v>98</v>
      </c>
      <c r="K24" s="111">
        <f>[21]Novembro!$F$14</f>
        <v>100</v>
      </c>
      <c r="L24" s="111">
        <f>[21]Novembro!$F$15</f>
        <v>86</v>
      </c>
      <c r="M24" s="111">
        <f>[21]Novembro!$F$16</f>
        <v>80</v>
      </c>
      <c r="N24" s="111">
        <f>[21]Novembro!$F$17</f>
        <v>78</v>
      </c>
      <c r="O24" s="111">
        <f>[21]Novembro!$F$18</f>
        <v>91</v>
      </c>
      <c r="P24" s="111">
        <f>[21]Novembro!$F$19</f>
        <v>97</v>
      </c>
      <c r="Q24" s="111">
        <f>[21]Novembro!$F$20</f>
        <v>84</v>
      </c>
      <c r="R24" s="111">
        <f>[21]Novembro!$F$21</f>
        <v>71</v>
      </c>
      <c r="S24" s="111">
        <f>[21]Novembro!$F$22</f>
        <v>76</v>
      </c>
      <c r="T24" s="111">
        <f>[21]Novembro!$F$23</f>
        <v>100</v>
      </c>
      <c r="U24" s="111">
        <f>[21]Novembro!$F$24</f>
        <v>100</v>
      </c>
      <c r="V24" s="111">
        <f>[21]Novembro!$F$25</f>
        <v>100</v>
      </c>
      <c r="W24" s="111">
        <f>[21]Novembro!$F$26</f>
        <v>96</v>
      </c>
      <c r="X24" s="111">
        <f>[21]Novembro!$F$27</f>
        <v>100</v>
      </c>
      <c r="Y24" s="111">
        <f>[21]Novembro!$F$28</f>
        <v>100</v>
      </c>
      <c r="Z24" s="111">
        <f>[21]Novembro!$F$29</f>
        <v>100</v>
      </c>
      <c r="AA24" s="111">
        <f>[21]Novembro!$F$30</f>
        <v>100</v>
      </c>
      <c r="AB24" s="111">
        <f>[21]Novembro!$F$31</f>
        <v>100</v>
      </c>
      <c r="AC24" s="111">
        <f>[21]Novembro!$F$32</f>
        <v>100</v>
      </c>
      <c r="AD24" s="111">
        <f>[21]Novembro!$F$33</f>
        <v>100</v>
      </c>
      <c r="AE24" s="111">
        <f>[21]Novembro!$F$34</f>
        <v>100</v>
      </c>
      <c r="AF24" s="116">
        <f t="shared" si="5"/>
        <v>100</v>
      </c>
      <c r="AG24" s="115">
        <f t="shared" si="6"/>
        <v>93</v>
      </c>
      <c r="AI24" t="s">
        <v>35</v>
      </c>
    </row>
    <row r="25" spans="1:36" x14ac:dyDescent="0.2">
      <c r="A25" s="48" t="s">
        <v>8</v>
      </c>
      <c r="B25" s="111">
        <f>[22]Novembro!$F$5</f>
        <v>100</v>
      </c>
      <c r="C25" s="111">
        <f>[22]Novembro!$F$6</f>
        <v>100</v>
      </c>
      <c r="D25" s="111">
        <f>[22]Novembro!$F$7</f>
        <v>100</v>
      </c>
      <c r="E25" s="111">
        <f>[22]Novembro!$F$8</f>
        <v>93</v>
      </c>
      <c r="F25" s="111">
        <f>[22]Novembro!$F$9</f>
        <v>100</v>
      </c>
      <c r="G25" s="111">
        <f>[22]Novembro!$F$10</f>
        <v>87</v>
      </c>
      <c r="H25" s="111">
        <f>[22]Novembro!$F$11</f>
        <v>80</v>
      </c>
      <c r="I25" s="111">
        <f>[22]Novembro!$F$12</f>
        <v>81</v>
      </c>
      <c r="J25" s="111">
        <f>[22]Novembro!$F$13</f>
        <v>100</v>
      </c>
      <c r="K25" s="111">
        <f>[22]Novembro!$F$14</f>
        <v>100</v>
      </c>
      <c r="L25" s="111">
        <f>[22]Novembro!$F$15</f>
        <v>83</v>
      </c>
      <c r="M25" s="111">
        <f>[22]Novembro!$F$16</f>
        <v>68</v>
      </c>
      <c r="N25" s="111">
        <f>[22]Novembro!$F$17</f>
        <v>82</v>
      </c>
      <c r="O25" s="111">
        <f>[22]Novembro!$F$18</f>
        <v>100</v>
      </c>
      <c r="P25" s="111">
        <f>[22]Novembro!$F$19</f>
        <v>100</v>
      </c>
      <c r="Q25" s="111">
        <f>[22]Novembro!$F$20</f>
        <v>76</v>
      </c>
      <c r="R25" s="111">
        <f>[22]Novembro!$F$21</f>
        <v>62</v>
      </c>
      <c r="S25" s="111">
        <f>[22]Novembro!$F$22</f>
        <v>79</v>
      </c>
      <c r="T25" s="111">
        <f>[22]Novembro!$F$23</f>
        <v>100</v>
      </c>
      <c r="U25" s="111">
        <f>[22]Novembro!$F$24</f>
        <v>100</v>
      </c>
      <c r="V25" s="111">
        <f>[22]Novembro!$F$25</f>
        <v>100</v>
      </c>
      <c r="W25" s="111">
        <f>[22]Novembro!$F$26</f>
        <v>100</v>
      </c>
      <c r="X25" s="111">
        <f>[22]Novembro!$F$27</f>
        <v>96</v>
      </c>
      <c r="Y25" s="111">
        <f>[22]Novembro!$F$28</f>
        <v>100</v>
      </c>
      <c r="Z25" s="111">
        <f>[22]Novembro!$F$29</f>
        <v>100</v>
      </c>
      <c r="AA25" s="111">
        <f>[22]Novembro!$F$30</f>
        <v>100</v>
      </c>
      <c r="AB25" s="111">
        <f>[22]Novembro!$F$31</f>
        <v>100</v>
      </c>
      <c r="AC25" s="111">
        <f>[22]Novembro!$F$32</f>
        <v>100</v>
      </c>
      <c r="AD25" s="111">
        <f>[22]Novembro!$F$33</f>
        <v>100</v>
      </c>
      <c r="AE25" s="111">
        <f>[22]Novembro!$F$34</f>
        <v>100</v>
      </c>
      <c r="AF25" s="116">
        <f t="shared" si="5"/>
        <v>100</v>
      </c>
      <c r="AG25" s="115">
        <f t="shared" si="6"/>
        <v>92.9</v>
      </c>
      <c r="AI25" t="s">
        <v>35</v>
      </c>
    </row>
    <row r="26" spans="1:36" x14ac:dyDescent="0.2">
      <c r="A26" s="48" t="s">
        <v>9</v>
      </c>
      <c r="B26" s="111">
        <f>[23]Novembro!$F$5</f>
        <v>92</v>
      </c>
      <c r="C26" s="111">
        <f>[23]Novembro!$F$6</f>
        <v>95</v>
      </c>
      <c r="D26" s="111">
        <f>[23]Novembro!$F$7</f>
        <v>86</v>
      </c>
      <c r="E26" s="111">
        <f>[23]Novembro!$F$8</f>
        <v>86</v>
      </c>
      <c r="F26" s="111">
        <f>[23]Novembro!$F$9</f>
        <v>81</v>
      </c>
      <c r="G26" s="111">
        <f>[23]Novembro!$F$10</f>
        <v>75</v>
      </c>
      <c r="H26" s="111">
        <f>[23]Novembro!$F$11</f>
        <v>74</v>
      </c>
      <c r="I26" s="111">
        <f>[23]Novembro!$F$12</f>
        <v>67</v>
      </c>
      <c r="J26" s="111">
        <f>[23]Novembro!$F$13</f>
        <v>89</v>
      </c>
      <c r="K26" s="111">
        <f>[23]Novembro!$F$14</f>
        <v>87</v>
      </c>
      <c r="L26" s="111">
        <f>[23]Novembro!$F$15</f>
        <v>77</v>
      </c>
      <c r="M26" s="111">
        <f>[23]Novembro!$F$16</f>
        <v>70</v>
      </c>
      <c r="N26" s="111">
        <f>[23]Novembro!$F$17</f>
        <v>68</v>
      </c>
      <c r="O26" s="111">
        <f>[23]Novembro!$F$18</f>
        <v>84</v>
      </c>
      <c r="P26" s="111">
        <f>[23]Novembro!$F$19</f>
        <v>88</v>
      </c>
      <c r="Q26" s="111">
        <f>[23]Novembro!$F$20</f>
        <v>72</v>
      </c>
      <c r="R26" s="111">
        <f>[23]Novembro!$F$21</f>
        <v>66</v>
      </c>
      <c r="S26" s="111">
        <f>[23]Novembro!$F$22</f>
        <v>64</v>
      </c>
      <c r="T26" s="111">
        <f>[23]Novembro!$F$23</f>
        <v>90</v>
      </c>
      <c r="U26" s="111">
        <f>[23]Novembro!$F$24</f>
        <v>92</v>
      </c>
      <c r="V26" s="111">
        <f>[23]Novembro!$F$25</f>
        <v>85</v>
      </c>
      <c r="W26" s="111">
        <f>[23]Novembro!$F$26</f>
        <v>89</v>
      </c>
      <c r="X26" s="111">
        <f>[23]Novembro!$F$27</f>
        <v>100</v>
      </c>
      <c r="Y26" s="111">
        <f>[23]Novembro!$F$28</f>
        <v>95</v>
      </c>
      <c r="Z26" s="111">
        <f>[23]Novembro!$F$29</f>
        <v>93</v>
      </c>
      <c r="AA26" s="111">
        <f>[23]Novembro!$F$30</f>
        <v>93</v>
      </c>
      <c r="AB26" s="111">
        <f>[23]Novembro!$F$31</f>
        <v>96</v>
      </c>
      <c r="AC26" s="111">
        <f>[23]Novembro!$F$32</f>
        <v>93</v>
      </c>
      <c r="AD26" s="111">
        <f>[23]Novembro!$F$33</f>
        <v>96</v>
      </c>
      <c r="AE26" s="111">
        <f>[23]Novembro!$F$34</f>
        <v>93</v>
      </c>
      <c r="AF26" s="116">
        <f t="shared" si="5"/>
        <v>100</v>
      </c>
      <c r="AG26" s="115">
        <f t="shared" si="6"/>
        <v>84.533333333333331</v>
      </c>
      <c r="AI26" t="s">
        <v>35</v>
      </c>
    </row>
    <row r="27" spans="1:36" x14ac:dyDescent="0.2">
      <c r="A27" s="48" t="s">
        <v>32</v>
      </c>
      <c r="B27" s="111">
        <f>[24]Novembro!$F$5</f>
        <v>91</v>
      </c>
      <c r="C27" s="111">
        <f>[24]Novembro!$F$6</f>
        <v>89</v>
      </c>
      <c r="D27" s="111">
        <f>[24]Novembro!$F$7</f>
        <v>79</v>
      </c>
      <c r="E27" s="111">
        <f>[24]Novembro!$F$8</f>
        <v>87</v>
      </c>
      <c r="F27" s="111">
        <f>[24]Novembro!$F$9</f>
        <v>86</v>
      </c>
      <c r="G27" s="111">
        <f>[24]Novembro!$F$10</f>
        <v>79</v>
      </c>
      <c r="H27" s="111">
        <f>[24]Novembro!$F$11</f>
        <v>55</v>
      </c>
      <c r="I27" s="111">
        <f>[24]Novembro!$F$12</f>
        <v>78</v>
      </c>
      <c r="J27" s="111">
        <f>[24]Novembro!$F$13</f>
        <v>73</v>
      </c>
      <c r="K27" s="111">
        <f>[24]Novembro!$F$14</f>
        <v>86</v>
      </c>
      <c r="L27" s="111">
        <f>[24]Novembro!$F$15</f>
        <v>72</v>
      </c>
      <c r="M27" s="111">
        <f>[24]Novembro!$F$16</f>
        <v>63</v>
      </c>
      <c r="N27" s="111">
        <f>[24]Novembro!$F$17</f>
        <v>64</v>
      </c>
      <c r="O27" s="111">
        <f>[24]Novembro!$F$18</f>
        <v>71</v>
      </c>
      <c r="P27" s="111">
        <f>[24]Novembro!$F$19</f>
        <v>74</v>
      </c>
      <c r="Q27" s="111">
        <f>[24]Novembro!$F$20</f>
        <v>54</v>
      </c>
      <c r="R27" s="111">
        <f>[24]Novembro!$F$21</f>
        <v>51</v>
      </c>
      <c r="S27" s="111">
        <f>[24]Novembro!$F$22</f>
        <v>54</v>
      </c>
      <c r="T27" s="111">
        <f>[24]Novembro!$F$23</f>
        <v>76</v>
      </c>
      <c r="U27" s="111">
        <f>[24]Novembro!$F$24</f>
        <v>82</v>
      </c>
      <c r="V27" s="111">
        <f>[24]Novembro!$F$25</f>
        <v>80</v>
      </c>
      <c r="W27" s="111">
        <f>[24]Novembro!$F$26</f>
        <v>70</v>
      </c>
      <c r="X27" s="111">
        <f>[24]Novembro!$F$27</f>
        <v>88</v>
      </c>
      <c r="Y27" s="111">
        <f>[24]Novembro!$F$28</f>
        <v>94</v>
      </c>
      <c r="Z27" s="111">
        <f>[24]Novembro!$F$29</f>
        <v>95</v>
      </c>
      <c r="AA27" s="111">
        <f>[24]Novembro!$F$30</f>
        <v>96</v>
      </c>
      <c r="AB27" s="111">
        <f>[24]Novembro!$F$31</f>
        <v>99</v>
      </c>
      <c r="AC27" s="111">
        <f>[24]Novembro!$F$32</f>
        <v>87</v>
      </c>
      <c r="AD27" s="111">
        <f>[24]Novembro!$F$33</f>
        <v>80</v>
      </c>
      <c r="AE27" s="111">
        <f>[24]Novembro!$F$34</f>
        <v>80</v>
      </c>
      <c r="AF27" s="116">
        <f t="shared" si="5"/>
        <v>99</v>
      </c>
      <c r="AG27" s="115">
        <f t="shared" si="6"/>
        <v>77.766666666666666</v>
      </c>
      <c r="AI27" t="s">
        <v>35</v>
      </c>
    </row>
    <row r="28" spans="1:36" x14ac:dyDescent="0.2">
      <c r="A28" s="48" t="s">
        <v>10</v>
      </c>
      <c r="B28" s="111">
        <f>[25]Novembro!$F$5</f>
        <v>99</v>
      </c>
      <c r="C28" s="111">
        <f>[25]Novembro!$F$6</f>
        <v>95</v>
      </c>
      <c r="D28" s="111">
        <f>[25]Novembro!$F$7</f>
        <v>90</v>
      </c>
      <c r="E28" s="111">
        <f>[25]Novembro!$F$8</f>
        <v>91</v>
      </c>
      <c r="F28" s="111">
        <f>[25]Novembro!$F$9</f>
        <v>94</v>
      </c>
      <c r="G28" s="111">
        <f>[25]Novembro!$F$10</f>
        <v>79</v>
      </c>
      <c r="H28" s="111">
        <f>[25]Novembro!$F$11</f>
        <v>67</v>
      </c>
      <c r="I28" s="111">
        <f>[25]Novembro!$F$12</f>
        <v>79</v>
      </c>
      <c r="J28" s="111">
        <f>[25]Novembro!$F$13</f>
        <v>89</v>
      </c>
      <c r="K28" s="111">
        <f>[25]Novembro!$F$14</f>
        <v>93</v>
      </c>
      <c r="L28" s="111">
        <f>[25]Novembro!$F$15</f>
        <v>76</v>
      </c>
      <c r="M28" s="111">
        <f>[25]Novembro!$F$16</f>
        <v>60</v>
      </c>
      <c r="N28" s="111">
        <f>[25]Novembro!$F$17</f>
        <v>91</v>
      </c>
      <c r="O28" s="111">
        <f>[25]Novembro!$F$18</f>
        <v>90</v>
      </c>
      <c r="P28" s="111">
        <f>[25]Novembro!$F$19</f>
        <v>93</v>
      </c>
      <c r="Q28" s="111">
        <f>[25]Novembro!$F$20</f>
        <v>69</v>
      </c>
      <c r="R28" s="111">
        <f>[25]Novembro!$F$21</f>
        <v>62</v>
      </c>
      <c r="S28" s="111">
        <f>[25]Novembro!$F$22</f>
        <v>66</v>
      </c>
      <c r="T28" s="111">
        <f>[25]Novembro!$F$23</f>
        <v>92</v>
      </c>
      <c r="U28" s="111">
        <f>[25]Novembro!$F$24</f>
        <v>92</v>
      </c>
      <c r="V28" s="111">
        <f>[25]Novembro!$F$25</f>
        <v>88</v>
      </c>
      <c r="W28" s="111">
        <f>[25]Novembro!$F$26</f>
        <v>82</v>
      </c>
      <c r="X28" s="111">
        <f>[25]Novembro!$F$27</f>
        <v>90</v>
      </c>
      <c r="Y28" s="111">
        <f>[25]Novembro!$F$28</f>
        <v>98</v>
      </c>
      <c r="Z28" s="111">
        <f>[25]Novembro!$F$29</f>
        <v>98</v>
      </c>
      <c r="AA28" s="111">
        <f>[25]Novembro!$F$30</f>
        <v>99</v>
      </c>
      <c r="AB28" s="111">
        <f>[25]Novembro!$F$31</f>
        <v>98</v>
      </c>
      <c r="AC28" s="111">
        <f>[25]Novembro!$F$32</f>
        <v>97</v>
      </c>
      <c r="AD28" s="111">
        <f>[25]Novembro!$F$33</f>
        <v>98</v>
      </c>
      <c r="AE28" s="111">
        <f>[25]Novembro!$F$34</f>
        <v>99</v>
      </c>
      <c r="AF28" s="116">
        <f t="shared" si="5"/>
        <v>99</v>
      </c>
      <c r="AG28" s="115">
        <f t="shared" si="6"/>
        <v>87.13333333333334</v>
      </c>
      <c r="AI28" t="s">
        <v>35</v>
      </c>
    </row>
    <row r="29" spans="1:36" x14ac:dyDescent="0.2">
      <c r="A29" s="48" t="s">
        <v>151</v>
      </c>
      <c r="B29" s="111">
        <f>[26]Novembro!$F$5</f>
        <v>98</v>
      </c>
      <c r="C29" s="111">
        <f>[26]Novembro!$F$6</f>
        <v>98</v>
      </c>
      <c r="D29" s="111">
        <f>[26]Novembro!$F$7</f>
        <v>95</v>
      </c>
      <c r="E29" s="111">
        <f>[26]Novembro!$F$8</f>
        <v>94</v>
      </c>
      <c r="F29" s="111">
        <f>[26]Novembro!$F$9</f>
        <v>91</v>
      </c>
      <c r="G29" s="111">
        <f>[26]Novembro!$F$10</f>
        <v>80</v>
      </c>
      <c r="H29" s="111">
        <f>[26]Novembro!$F$11</f>
        <v>64</v>
      </c>
      <c r="I29" s="111">
        <f>[26]Novembro!$F$12</f>
        <v>80</v>
      </c>
      <c r="J29" s="111">
        <f>[26]Novembro!$F$13</f>
        <v>94</v>
      </c>
      <c r="K29" s="111">
        <f>[26]Novembro!$F$14</f>
        <v>97</v>
      </c>
      <c r="L29" s="111">
        <f>[26]Novembro!$F$15</f>
        <v>85</v>
      </c>
      <c r="M29" s="111">
        <f>[26]Novembro!$F$16</f>
        <v>74</v>
      </c>
      <c r="N29" s="111">
        <f>[26]Novembro!$F$17</f>
        <v>92</v>
      </c>
      <c r="O29" s="111">
        <f>[26]Novembro!$F$18</f>
        <v>95</v>
      </c>
      <c r="P29" s="111">
        <f>[26]Novembro!$F$19</f>
        <v>96</v>
      </c>
      <c r="Q29" s="111">
        <f>[26]Novembro!$F$20</f>
        <v>85</v>
      </c>
      <c r="R29" s="111">
        <f>[26]Novembro!$F$21</f>
        <v>73</v>
      </c>
      <c r="S29" s="111">
        <f>[26]Novembro!$F$22</f>
        <v>74</v>
      </c>
      <c r="T29" s="111">
        <f>[26]Novembro!$F$23</f>
        <v>96</v>
      </c>
      <c r="U29" s="111">
        <f>[26]Novembro!$F$24</f>
        <v>98</v>
      </c>
      <c r="V29" s="111">
        <f>[26]Novembro!$F$25</f>
        <v>96</v>
      </c>
      <c r="W29" s="111">
        <f>[26]Novembro!$F$26</f>
        <v>94</v>
      </c>
      <c r="X29" s="111">
        <f>[26]Novembro!$F$27</f>
        <v>96</v>
      </c>
      <c r="Y29" s="111">
        <f>[26]Novembro!$F$28</f>
        <v>98</v>
      </c>
      <c r="Z29" s="111">
        <f>[26]Novembro!$F$29</f>
        <v>98</v>
      </c>
      <c r="AA29" s="111">
        <f>[26]Novembro!$F$30</f>
        <v>98</v>
      </c>
      <c r="AB29" s="111">
        <f>[26]Novembro!$F$31</f>
        <v>98</v>
      </c>
      <c r="AC29" s="111">
        <f>[26]Novembro!$F$32</f>
        <v>98</v>
      </c>
      <c r="AD29" s="111">
        <f>[26]Novembro!$F$33</f>
        <v>98</v>
      </c>
      <c r="AE29" s="111">
        <f>[26]Novembro!$F$34</f>
        <v>98</v>
      </c>
      <c r="AF29" s="116">
        <f t="shared" si="5"/>
        <v>98</v>
      </c>
      <c r="AG29" s="115">
        <f t="shared" si="6"/>
        <v>91.033333333333331</v>
      </c>
      <c r="AH29" s="12" t="s">
        <v>35</v>
      </c>
    </row>
    <row r="30" spans="1:36" x14ac:dyDescent="0.2">
      <c r="A30" s="48" t="s">
        <v>11</v>
      </c>
      <c r="B30" s="111">
        <f>[27]Novembro!$F$5</f>
        <v>96</v>
      </c>
      <c r="C30" s="111">
        <f>[27]Novembro!$F$6</f>
        <v>95</v>
      </c>
      <c r="D30" s="111">
        <f>[27]Novembro!$F$7</f>
        <v>92</v>
      </c>
      <c r="E30" s="111">
        <f>[27]Novembro!$F$8</f>
        <v>91</v>
      </c>
      <c r="F30" s="111">
        <f>[27]Novembro!$F$9</f>
        <v>93</v>
      </c>
      <c r="G30" s="111">
        <f>[27]Novembro!$F$10</f>
        <v>86</v>
      </c>
      <c r="H30" s="111">
        <f>[27]Novembro!$F$11</f>
        <v>83</v>
      </c>
      <c r="I30" s="111">
        <f>[27]Novembro!$F$12</f>
        <v>85</v>
      </c>
      <c r="J30" s="111">
        <f>[27]Novembro!$F$13</f>
        <v>95</v>
      </c>
      <c r="K30" s="111">
        <f>[27]Novembro!$F$14</f>
        <v>95</v>
      </c>
      <c r="L30" s="111">
        <f>[27]Novembro!$F$15</f>
        <v>94</v>
      </c>
      <c r="M30" s="111">
        <f>[27]Novembro!$F$16</f>
        <v>84</v>
      </c>
      <c r="N30" s="111">
        <f>[27]Novembro!$F$17</f>
        <v>76</v>
      </c>
      <c r="O30" s="111">
        <f>[27]Novembro!$F$18</f>
        <v>89</v>
      </c>
      <c r="P30" s="111">
        <f>[27]Novembro!$F$19</f>
        <v>89</v>
      </c>
      <c r="Q30" s="111">
        <f>[27]Novembro!$F$20</f>
        <v>80</v>
      </c>
      <c r="R30" s="111">
        <f>[27]Novembro!$F$21</f>
        <v>68</v>
      </c>
      <c r="S30" s="111">
        <f>[27]Novembro!$F$22</f>
        <v>71</v>
      </c>
      <c r="T30" s="111">
        <f>[27]Novembro!$F$23</f>
        <v>94</v>
      </c>
      <c r="U30" s="111">
        <f>[27]Novembro!$F$24</f>
        <v>93</v>
      </c>
      <c r="V30" s="111">
        <f>[27]Novembro!$F$25</f>
        <v>92</v>
      </c>
      <c r="W30" s="111">
        <f>[27]Novembro!$F$26</f>
        <v>89</v>
      </c>
      <c r="X30" s="111">
        <f>[27]Novembro!$F$27</f>
        <v>93</v>
      </c>
      <c r="Y30" s="111">
        <f>[27]Novembro!$F$28</f>
        <v>94</v>
      </c>
      <c r="Z30" s="111">
        <f>[27]Novembro!$F$29</f>
        <v>95</v>
      </c>
      <c r="AA30" s="111">
        <f>[27]Novembro!$F$30</f>
        <v>94</v>
      </c>
      <c r="AB30" s="111">
        <f>[27]Novembro!$F$31</f>
        <v>91</v>
      </c>
      <c r="AC30" s="111">
        <f>[27]Novembro!$F$32</f>
        <v>92</v>
      </c>
      <c r="AD30" s="111">
        <f>[27]Novembro!$F$33</f>
        <v>87</v>
      </c>
      <c r="AE30" s="111">
        <f>[27]Novembro!$F$34</f>
        <v>89</v>
      </c>
      <c r="AF30" s="116">
        <f t="shared" si="5"/>
        <v>96</v>
      </c>
      <c r="AG30" s="115">
        <f t="shared" si="6"/>
        <v>88.833333333333329</v>
      </c>
      <c r="AI30" t="s">
        <v>35</v>
      </c>
      <c r="AJ30" t="s">
        <v>35</v>
      </c>
    </row>
    <row r="31" spans="1:36" s="5" customFormat="1" x14ac:dyDescent="0.2">
      <c r="A31" s="48" t="s">
        <v>12</v>
      </c>
      <c r="B31" s="111">
        <f>[28]Novembro!$F$5</f>
        <v>95</v>
      </c>
      <c r="C31" s="111">
        <f>[28]Novembro!$F$6</f>
        <v>93</v>
      </c>
      <c r="D31" s="111">
        <f>[28]Novembro!$F$7</f>
        <v>70</v>
      </c>
      <c r="E31" s="111">
        <f>[28]Novembro!$F$8</f>
        <v>80</v>
      </c>
      <c r="F31" s="111">
        <f>[28]Novembro!$F$9</f>
        <v>76</v>
      </c>
      <c r="G31" s="111">
        <f>[28]Novembro!$F$10</f>
        <v>71</v>
      </c>
      <c r="H31" s="111">
        <f>[28]Novembro!$F$11</f>
        <v>63</v>
      </c>
      <c r="I31" s="111">
        <f>[28]Novembro!$F$12</f>
        <v>80</v>
      </c>
      <c r="J31" s="111">
        <f>[28]Novembro!$F$13</f>
        <v>78</v>
      </c>
      <c r="K31" s="111">
        <f>[28]Novembro!$F$14</f>
        <v>79</v>
      </c>
      <c r="L31" s="111">
        <f>[28]Novembro!$F$15</f>
        <v>80</v>
      </c>
      <c r="M31" s="111">
        <f>[28]Novembro!$F$16</f>
        <v>76</v>
      </c>
      <c r="N31" s="111">
        <f>[28]Novembro!$F$17</f>
        <v>71</v>
      </c>
      <c r="O31" s="111">
        <f>[28]Novembro!$F$18</f>
        <v>82</v>
      </c>
      <c r="P31" s="111">
        <f>[28]Novembro!$F$19</f>
        <v>78</v>
      </c>
      <c r="Q31" s="111">
        <f>[28]Novembro!$F$20</f>
        <v>65</v>
      </c>
      <c r="R31" s="111">
        <f>[28]Novembro!$F$21</f>
        <v>61</v>
      </c>
      <c r="S31" s="111">
        <f>[28]Novembro!$F$22</f>
        <v>62</v>
      </c>
      <c r="T31" s="111">
        <f>[28]Novembro!$F$23</f>
        <v>66</v>
      </c>
      <c r="U31" s="111">
        <f>[28]Novembro!$F$24</f>
        <v>94</v>
      </c>
      <c r="V31" s="111">
        <f>[28]Novembro!$F$25</f>
        <v>90</v>
      </c>
      <c r="W31" s="111">
        <f>[28]Novembro!$F$26</f>
        <v>85</v>
      </c>
      <c r="X31" s="111">
        <f>[28]Novembro!$F$27</f>
        <v>91</v>
      </c>
      <c r="Y31" s="111">
        <f>[28]Novembro!$F$28</f>
        <v>94</v>
      </c>
      <c r="Z31" s="111">
        <f>[28]Novembro!$F$29</f>
        <v>93</v>
      </c>
      <c r="AA31" s="111">
        <f>[28]Novembro!$F$30</f>
        <v>92</v>
      </c>
      <c r="AB31" s="111">
        <f>[28]Novembro!$F$31</f>
        <v>91</v>
      </c>
      <c r="AC31" s="111">
        <f>[28]Novembro!$F$32</f>
        <v>92</v>
      </c>
      <c r="AD31" s="111">
        <f>[28]Novembro!$F$33</f>
        <v>87</v>
      </c>
      <c r="AE31" s="111">
        <f>[28]Novembro!$F$34</f>
        <v>87</v>
      </c>
      <c r="AF31" s="116">
        <f t="shared" si="5"/>
        <v>95</v>
      </c>
      <c r="AG31" s="115">
        <f t="shared" si="6"/>
        <v>80.733333333333334</v>
      </c>
    </row>
    <row r="32" spans="1:36" x14ac:dyDescent="0.2">
      <c r="A32" s="48" t="s">
        <v>13</v>
      </c>
      <c r="B32" s="111">
        <f>[29]Novembro!$F$5</f>
        <v>92</v>
      </c>
      <c r="C32" s="111">
        <f>[29]Novembro!$F$6</f>
        <v>87</v>
      </c>
      <c r="D32" s="111">
        <f>[29]Novembro!$F$7</f>
        <v>82</v>
      </c>
      <c r="E32" s="111">
        <f>[29]Novembro!$F$8</f>
        <v>82</v>
      </c>
      <c r="F32" s="111">
        <f>[29]Novembro!$F$9</f>
        <v>91</v>
      </c>
      <c r="G32" s="111">
        <f>[29]Novembro!$F$10</f>
        <v>89</v>
      </c>
      <c r="H32" s="111">
        <f>[29]Novembro!$F$11</f>
        <v>88</v>
      </c>
      <c r="I32" s="111">
        <f>[29]Novembro!$F$12</f>
        <v>72</v>
      </c>
      <c r="J32" s="111">
        <f>[29]Novembro!$F$13</f>
        <v>73</v>
      </c>
      <c r="K32" s="111">
        <f>[29]Novembro!$F$14</f>
        <v>87</v>
      </c>
      <c r="L32" s="111">
        <f>[29]Novembro!$F$15</f>
        <v>77</v>
      </c>
      <c r="M32" s="111">
        <f>[29]Novembro!$F$16</f>
        <v>71</v>
      </c>
      <c r="N32" s="111">
        <f>[29]Novembro!$F$17</f>
        <v>75</v>
      </c>
      <c r="O32" s="111">
        <f>[29]Novembro!$F$18</f>
        <v>67</v>
      </c>
      <c r="P32" s="111">
        <f>[29]Novembro!$F$19</f>
        <v>72</v>
      </c>
      <c r="Q32" s="111">
        <f>[29]Novembro!$F$20</f>
        <v>75</v>
      </c>
      <c r="R32" s="111">
        <f>[29]Novembro!$F$21</f>
        <v>73</v>
      </c>
      <c r="S32" s="111">
        <f>[29]Novembro!$F$22</f>
        <v>68</v>
      </c>
      <c r="T32" s="111">
        <f>[29]Novembro!$F$23</f>
        <v>63</v>
      </c>
      <c r="U32" s="111">
        <f>[29]Novembro!$F$24</f>
        <v>93</v>
      </c>
      <c r="V32" s="111">
        <f>[29]Novembro!$F$25</f>
        <v>95</v>
      </c>
      <c r="W32" s="111">
        <f>[29]Novembro!$F$26</f>
        <v>86</v>
      </c>
      <c r="X32" s="111">
        <f>[29]Novembro!$F$27</f>
        <v>81</v>
      </c>
      <c r="Y32" s="111">
        <f>[29]Novembro!$F$28</f>
        <v>92</v>
      </c>
      <c r="Z32" s="111">
        <f>[29]Novembro!$F$29</f>
        <v>93</v>
      </c>
      <c r="AA32" s="111">
        <f>[29]Novembro!$F$30</f>
        <v>92</v>
      </c>
      <c r="AB32" s="111">
        <f>[29]Novembro!$F$31</f>
        <v>92</v>
      </c>
      <c r="AC32" s="111">
        <f>[29]Novembro!$F$32</f>
        <v>92</v>
      </c>
      <c r="AD32" s="111">
        <f>[29]Novembro!$F$33</f>
        <v>84</v>
      </c>
      <c r="AE32" s="111">
        <f>[29]Novembro!$F$34</f>
        <v>84</v>
      </c>
      <c r="AF32" s="116">
        <f t="shared" si="5"/>
        <v>95</v>
      </c>
      <c r="AG32" s="115">
        <f t="shared" si="6"/>
        <v>82.266666666666666</v>
      </c>
      <c r="AI32" t="s">
        <v>35</v>
      </c>
    </row>
    <row r="33" spans="1:35" x14ac:dyDescent="0.2">
      <c r="A33" s="48" t="s">
        <v>152</v>
      </c>
      <c r="B33" s="111">
        <f>[30]Novembro!$F$5</f>
        <v>96</v>
      </c>
      <c r="C33" s="111">
        <f>[30]Novembro!$F$6</f>
        <v>94</v>
      </c>
      <c r="D33" s="111">
        <f>[30]Novembro!$F$7</f>
        <v>80</v>
      </c>
      <c r="E33" s="111">
        <f>[30]Novembro!$F$8</f>
        <v>96</v>
      </c>
      <c r="F33" s="111">
        <f>[30]Novembro!$F$9</f>
        <v>98</v>
      </c>
      <c r="G33" s="111">
        <f>[30]Novembro!$F$10</f>
        <v>90</v>
      </c>
      <c r="H33" s="111">
        <f>[30]Novembro!$F$11</f>
        <v>86</v>
      </c>
      <c r="I33" s="111">
        <f>[30]Novembro!$F$12</f>
        <v>81</v>
      </c>
      <c r="J33" s="111">
        <f>[30]Novembro!$F$13</f>
        <v>95</v>
      </c>
      <c r="K33" s="111">
        <f>[30]Novembro!$F$14</f>
        <v>96</v>
      </c>
      <c r="L33" s="111">
        <f>[30]Novembro!$F$15</f>
        <v>80</v>
      </c>
      <c r="M33" s="111">
        <f>[30]Novembro!$F$16</f>
        <v>72</v>
      </c>
      <c r="N33" s="111">
        <f>[30]Novembro!$F$17</f>
        <v>71</v>
      </c>
      <c r="O33" s="111">
        <f>[30]Novembro!$F$18</f>
        <v>94</v>
      </c>
      <c r="P33" s="111">
        <f>[30]Novembro!$F$19</f>
        <v>90</v>
      </c>
      <c r="Q33" s="111">
        <f>[30]Novembro!$F$20</f>
        <v>77</v>
      </c>
      <c r="R33" s="111">
        <f>[30]Novembro!$F$21</f>
        <v>63</v>
      </c>
      <c r="S33" s="111">
        <f>[30]Novembro!$F$22</f>
        <v>68</v>
      </c>
      <c r="T33" s="111">
        <f>[30]Novembro!$F$23</f>
        <v>88</v>
      </c>
      <c r="U33" s="111">
        <f>[30]Novembro!$F$24</f>
        <v>90</v>
      </c>
      <c r="V33" s="111">
        <f>[30]Novembro!$F$25</f>
        <v>87</v>
      </c>
      <c r="W33" s="111">
        <f>[30]Novembro!$F$26</f>
        <v>87</v>
      </c>
      <c r="X33" s="111">
        <f>[30]Novembro!$F$27</f>
        <v>97</v>
      </c>
      <c r="Y33" s="111">
        <f>[30]Novembro!$F$28</f>
        <v>97</v>
      </c>
      <c r="Z33" s="111">
        <f>[30]Novembro!$F$29</f>
        <v>97</v>
      </c>
      <c r="AA33" s="111">
        <f>[30]Novembro!$F$30</f>
        <v>97</v>
      </c>
      <c r="AB33" s="111">
        <f>[30]Novembro!$F$31</f>
        <v>98</v>
      </c>
      <c r="AC33" s="111">
        <f>[30]Novembro!$F$32</f>
        <v>97</v>
      </c>
      <c r="AD33" s="111">
        <f>[30]Novembro!$F$33</f>
        <v>95</v>
      </c>
      <c r="AE33" s="111">
        <f>[30]Novembro!$F$34</f>
        <v>97</v>
      </c>
      <c r="AF33" s="116">
        <f t="shared" si="5"/>
        <v>98</v>
      </c>
      <c r="AG33" s="115">
        <f t="shared" si="6"/>
        <v>88.466666666666669</v>
      </c>
      <c r="AI33" t="s">
        <v>35</v>
      </c>
    </row>
    <row r="34" spans="1:35" x14ac:dyDescent="0.2">
      <c r="A34" s="48" t="s">
        <v>123</v>
      </c>
      <c r="B34" s="111">
        <f>[31]Novembro!$F$5</f>
        <v>100</v>
      </c>
      <c r="C34" s="111">
        <f>[31]Novembro!$F$6</f>
        <v>99</v>
      </c>
      <c r="D34" s="111">
        <f>[31]Novembro!$F$7</f>
        <v>85</v>
      </c>
      <c r="E34" s="111">
        <f>[31]Novembro!$F$8</f>
        <v>97</v>
      </c>
      <c r="F34" s="111">
        <f>[31]Novembro!$F$9</f>
        <v>99</v>
      </c>
      <c r="G34" s="111">
        <f>[31]Novembro!$F$10</f>
        <v>83</v>
      </c>
      <c r="H34" s="111">
        <f>[31]Novembro!$F$11</f>
        <v>82</v>
      </c>
      <c r="I34" s="111">
        <f>[31]Novembro!$F$12</f>
        <v>67</v>
      </c>
      <c r="J34" s="111">
        <f>[31]Novembro!$F$13</f>
        <v>100</v>
      </c>
      <c r="K34" s="111">
        <f>[31]Novembro!$F$14</f>
        <v>99</v>
      </c>
      <c r="L34" s="111">
        <f>[31]Novembro!$F$15</f>
        <v>99</v>
      </c>
      <c r="M34" s="111" t="str">
        <f>[31]Novembro!$F$16</f>
        <v>*</v>
      </c>
      <c r="N34" s="111" t="str">
        <f>[31]Novembro!$F$17</f>
        <v>*</v>
      </c>
      <c r="O34" s="111" t="str">
        <f>[31]Novembro!$F$18</f>
        <v>*</v>
      </c>
      <c r="P34" s="111" t="str">
        <f>[31]Novembro!$F$19</f>
        <v>*</v>
      </c>
      <c r="Q34" s="111" t="str">
        <f>[31]Novembro!$F$20</f>
        <v>*</v>
      </c>
      <c r="R34" s="111" t="str">
        <f>[31]Novembro!$F$21</f>
        <v>*</v>
      </c>
      <c r="S34" s="111" t="str">
        <f>[31]Novembro!$F$22</f>
        <v>*</v>
      </c>
      <c r="T34" s="111" t="str">
        <f>[31]Novembro!$F$23</f>
        <v>*</v>
      </c>
      <c r="U34" s="111" t="str">
        <f>[31]Novembro!$F$24</f>
        <v>*</v>
      </c>
      <c r="V34" s="111" t="str">
        <f>[31]Novembro!$F$25</f>
        <v>*</v>
      </c>
      <c r="W34" s="111" t="str">
        <f>[31]Novembro!$F$26</f>
        <v>*</v>
      </c>
      <c r="X34" s="111" t="str">
        <f>[31]Novembro!$F$27</f>
        <v>*</v>
      </c>
      <c r="Y34" s="111" t="str">
        <f>[31]Novembro!$F$28</f>
        <v>*</v>
      </c>
      <c r="Z34" s="111" t="str">
        <f>[31]Novembro!$F$29</f>
        <v>*</v>
      </c>
      <c r="AA34" s="111" t="str">
        <f>[31]Novembro!$F$30</f>
        <v>*</v>
      </c>
      <c r="AB34" s="111" t="str">
        <f>[31]Novembro!$F$31</f>
        <v>*</v>
      </c>
      <c r="AC34" s="111" t="str">
        <f>[31]Novembro!$F$32</f>
        <v>*</v>
      </c>
      <c r="AD34" s="111">
        <f>[31]Novembro!$F$33</f>
        <v>100</v>
      </c>
      <c r="AE34" s="111">
        <f>[31]Novembro!$F$34</f>
        <v>100</v>
      </c>
      <c r="AF34" s="116">
        <f t="shared" si="5"/>
        <v>100</v>
      </c>
      <c r="AG34" s="115">
        <f t="shared" si="6"/>
        <v>93.07692307692308</v>
      </c>
    </row>
    <row r="35" spans="1:35" x14ac:dyDescent="0.2">
      <c r="A35" s="48" t="s">
        <v>14</v>
      </c>
      <c r="B35" s="111">
        <f>[32]Novembro!$F$5</f>
        <v>93</v>
      </c>
      <c r="C35" s="111">
        <f>[32]Novembro!$F$6</f>
        <v>93</v>
      </c>
      <c r="D35" s="111">
        <f>[32]Novembro!$F$7</f>
        <v>90</v>
      </c>
      <c r="E35" s="111">
        <f>[32]Novembro!$F$8</f>
        <v>90</v>
      </c>
      <c r="F35" s="111">
        <f>[32]Novembro!$F$9</f>
        <v>91</v>
      </c>
      <c r="G35" s="111">
        <f>[32]Novembro!$F$10</f>
        <v>88</v>
      </c>
      <c r="H35" s="111">
        <f>[32]Novembro!$F$11</f>
        <v>87</v>
      </c>
      <c r="I35" s="111">
        <f>[32]Novembro!$F$12</f>
        <v>87</v>
      </c>
      <c r="J35" s="111">
        <f>[32]Novembro!$F$13</f>
        <v>90</v>
      </c>
      <c r="K35" s="111">
        <f>[32]Novembro!$F$14</f>
        <v>89</v>
      </c>
      <c r="L35" s="111">
        <f>[32]Novembro!$F$15</f>
        <v>85</v>
      </c>
      <c r="M35" s="111">
        <f>[32]Novembro!$F$16</f>
        <v>84</v>
      </c>
      <c r="N35" s="111">
        <f>[32]Novembro!$F$17</f>
        <v>83</v>
      </c>
      <c r="O35" s="111">
        <f>[32]Novembro!$F$18</f>
        <v>81</v>
      </c>
      <c r="P35" s="111">
        <f>[32]Novembro!$F$19</f>
        <v>78</v>
      </c>
      <c r="Q35" s="111">
        <f>[32]Novembro!$F$20</f>
        <v>71</v>
      </c>
      <c r="R35" s="111">
        <f>[32]Novembro!$F$21</f>
        <v>73</v>
      </c>
      <c r="S35" s="111">
        <f>[32]Novembro!$F$22</f>
        <v>71</v>
      </c>
      <c r="T35" s="111">
        <f>[32]Novembro!$F$23</f>
        <v>93</v>
      </c>
      <c r="U35" s="111">
        <f>[32]Novembro!$F$24</f>
        <v>93</v>
      </c>
      <c r="V35" s="111">
        <f>[32]Novembro!$F$25</f>
        <v>89</v>
      </c>
      <c r="W35" s="111">
        <f>[32]Novembro!$F$26</f>
        <v>86</v>
      </c>
      <c r="X35" s="111">
        <f>[32]Novembro!$F$27</f>
        <v>90</v>
      </c>
      <c r="Y35" s="111">
        <f>[32]Novembro!$F$28</f>
        <v>91</v>
      </c>
      <c r="Z35" s="111">
        <f>[32]Novembro!$F$29</f>
        <v>89</v>
      </c>
      <c r="AA35" s="111">
        <f>[32]Novembro!$F$30</f>
        <v>88</v>
      </c>
      <c r="AB35" s="111">
        <f>[32]Novembro!$F$31</f>
        <v>86</v>
      </c>
      <c r="AC35" s="111">
        <f>[32]Novembro!$F$32</f>
        <v>84</v>
      </c>
      <c r="AD35" s="111">
        <f>[32]Novembro!$F$33</f>
        <v>92</v>
      </c>
      <c r="AE35" s="111">
        <f>[32]Novembro!$F$34</f>
        <v>90</v>
      </c>
      <c r="AF35" s="116">
        <f t="shared" si="5"/>
        <v>93</v>
      </c>
      <c r="AG35" s="115">
        <f t="shared" si="6"/>
        <v>86.5</v>
      </c>
    </row>
    <row r="36" spans="1:35" x14ac:dyDescent="0.2">
      <c r="A36" s="48" t="s">
        <v>153</v>
      </c>
      <c r="B36" s="111">
        <f>[33]Novembro!$F$5</f>
        <v>98</v>
      </c>
      <c r="C36" s="111">
        <f>[33]Novembro!$F$6</f>
        <v>98</v>
      </c>
      <c r="D36" s="111">
        <f>[33]Novembro!$F$7</f>
        <v>98</v>
      </c>
      <c r="E36" s="111">
        <f>[33]Novembro!$F$8</f>
        <v>77</v>
      </c>
      <c r="F36" s="111">
        <f>[33]Novembro!$F$9</f>
        <v>94</v>
      </c>
      <c r="G36" s="111">
        <f>[33]Novembro!$F$10</f>
        <v>94</v>
      </c>
      <c r="H36" s="111">
        <f>[33]Novembro!$F$11</f>
        <v>92</v>
      </c>
      <c r="I36" s="111">
        <f>[33]Novembro!$F$12</f>
        <v>93</v>
      </c>
      <c r="J36" s="111">
        <f>[33]Novembro!$F$13</f>
        <v>96</v>
      </c>
      <c r="K36" s="111">
        <f>[33]Novembro!$F$14</f>
        <v>87</v>
      </c>
      <c r="L36" s="111">
        <f>[33]Novembro!$F$15</f>
        <v>91</v>
      </c>
      <c r="M36" s="111">
        <f>[33]Novembro!$F$16</f>
        <v>93</v>
      </c>
      <c r="N36" s="111">
        <f>[33]Novembro!$F$17</f>
        <v>92</v>
      </c>
      <c r="O36" s="111">
        <f>[33]Novembro!$F$18</f>
        <v>89</v>
      </c>
      <c r="P36" s="111">
        <f>[33]Novembro!$F$19</f>
        <v>94</v>
      </c>
      <c r="Q36" s="111">
        <f>[33]Novembro!$F$20</f>
        <v>91</v>
      </c>
      <c r="R36" s="111">
        <f>[33]Novembro!$F$21</f>
        <v>92</v>
      </c>
      <c r="S36" s="111">
        <f>[33]Novembro!$F$22</f>
        <v>75</v>
      </c>
      <c r="T36" s="111">
        <f>[33]Novembro!$F$23</f>
        <v>86</v>
      </c>
      <c r="U36" s="111">
        <f>[33]Novembro!$F$24</f>
        <v>97</v>
      </c>
      <c r="V36" s="111">
        <f>[33]Novembro!$F$25</f>
        <v>97</v>
      </c>
      <c r="W36" s="111">
        <f>[33]Novembro!$F$26</f>
        <v>98</v>
      </c>
      <c r="X36" s="111">
        <f>[33]Novembro!$F$27</f>
        <v>97</v>
      </c>
      <c r="Y36" s="111">
        <f>[33]Novembro!$F$28</f>
        <v>97</v>
      </c>
      <c r="Z36" s="111">
        <f>[33]Novembro!$F$29</f>
        <v>97</v>
      </c>
      <c r="AA36" s="111">
        <f>[33]Novembro!$F$30</f>
        <v>98</v>
      </c>
      <c r="AB36" s="111">
        <f>[33]Novembro!$F$31</f>
        <v>97</v>
      </c>
      <c r="AC36" s="111">
        <f>[33]Novembro!$F$32</f>
        <v>98</v>
      </c>
      <c r="AD36" s="111">
        <f>[33]Novembro!$F$33</f>
        <v>97</v>
      </c>
      <c r="AE36" s="111">
        <f>[33]Novembro!$F$34</f>
        <v>98</v>
      </c>
      <c r="AF36" s="116">
        <f t="shared" si="5"/>
        <v>98</v>
      </c>
      <c r="AG36" s="115">
        <f t="shared" si="6"/>
        <v>93.36666666666666</v>
      </c>
    </row>
    <row r="37" spans="1:35" x14ac:dyDescent="0.2">
      <c r="A37" s="48" t="s">
        <v>15</v>
      </c>
      <c r="B37" s="111">
        <f>[34]Novembro!$F$5</f>
        <v>91</v>
      </c>
      <c r="C37" s="111">
        <f>[34]Novembro!$F$6</f>
        <v>94</v>
      </c>
      <c r="D37" s="111">
        <f>[34]Novembro!$F$7</f>
        <v>96</v>
      </c>
      <c r="E37" s="111">
        <f>[34]Novembro!$F$8</f>
        <v>93</v>
      </c>
      <c r="F37" s="111">
        <f>[34]Novembro!$F$9</f>
        <v>90</v>
      </c>
      <c r="G37" s="111">
        <f>[34]Novembro!$F$10</f>
        <v>60</v>
      </c>
      <c r="H37" s="111">
        <f>[34]Novembro!$F$11</f>
        <v>66</v>
      </c>
      <c r="I37" s="111">
        <f>[34]Novembro!$F$12</f>
        <v>64</v>
      </c>
      <c r="J37" s="111">
        <f>[34]Novembro!$F$13</f>
        <v>89</v>
      </c>
      <c r="K37" s="111">
        <f>[34]Novembro!$F$14</f>
        <v>92</v>
      </c>
      <c r="L37" s="111">
        <f>[34]Novembro!$F$15</f>
        <v>79</v>
      </c>
      <c r="M37" s="111">
        <f>[34]Novembro!$F$16</f>
        <v>59</v>
      </c>
      <c r="N37" s="111">
        <f>[34]Novembro!$F$17</f>
        <v>80</v>
      </c>
      <c r="O37" s="111">
        <f>[34]Novembro!$F$18</f>
        <v>91</v>
      </c>
      <c r="P37" s="111">
        <f>[34]Novembro!$F$19</f>
        <v>94</v>
      </c>
      <c r="Q37" s="111">
        <f>[34]Novembro!$F$20</f>
        <v>50</v>
      </c>
      <c r="R37" s="111">
        <f>[34]Novembro!$F$21</f>
        <v>52</v>
      </c>
      <c r="S37" s="111">
        <f>[34]Novembro!$F$22</f>
        <v>63</v>
      </c>
      <c r="T37" s="111">
        <f>[34]Novembro!$F$23</f>
        <v>85</v>
      </c>
      <c r="U37" s="111">
        <f>[34]Novembro!$F$24</f>
        <v>94</v>
      </c>
      <c r="V37" s="111">
        <f>[34]Novembro!$F$25</f>
        <v>94</v>
      </c>
      <c r="W37" s="111">
        <f>[34]Novembro!$F$26</f>
        <v>79</v>
      </c>
      <c r="X37" s="111">
        <f>[34]Novembro!$F$27</f>
        <v>93</v>
      </c>
      <c r="Y37" s="111">
        <f>[34]Novembro!$F$28</f>
        <v>95</v>
      </c>
      <c r="Z37" s="111">
        <f>[34]Novembro!$F$29</f>
        <v>96</v>
      </c>
      <c r="AA37" s="111">
        <f>[34]Novembro!$F$30</f>
        <v>96</v>
      </c>
      <c r="AB37" s="111">
        <f>[34]Novembro!$F$31</f>
        <v>95</v>
      </c>
      <c r="AC37" s="111">
        <f>[34]Novembro!$F$32</f>
        <v>95</v>
      </c>
      <c r="AD37" s="111">
        <f>[34]Novembro!$F$33</f>
        <v>95</v>
      </c>
      <c r="AE37" s="111">
        <f>[34]Novembro!$F$34</f>
        <v>90</v>
      </c>
      <c r="AF37" s="116">
        <f t="shared" si="5"/>
        <v>96</v>
      </c>
      <c r="AG37" s="115">
        <f t="shared" si="6"/>
        <v>83.666666666666671</v>
      </c>
      <c r="AH37" s="12" t="s">
        <v>35</v>
      </c>
      <c r="AI37" t="s">
        <v>35</v>
      </c>
    </row>
    <row r="38" spans="1:35" x14ac:dyDescent="0.2">
      <c r="A38" s="48" t="s">
        <v>16</v>
      </c>
      <c r="B38" s="111">
        <f>[35]Novembro!$F$5</f>
        <v>93</v>
      </c>
      <c r="C38" s="111">
        <f>[35]Novembro!$F$6</f>
        <v>77</v>
      </c>
      <c r="D38" s="111">
        <f>[35]Novembro!$F$7</f>
        <v>80</v>
      </c>
      <c r="E38" s="111">
        <f>[35]Novembro!$F$8</f>
        <v>83</v>
      </c>
      <c r="F38" s="111">
        <f>[35]Novembro!$F$9</f>
        <v>77</v>
      </c>
      <c r="G38" s="111">
        <f>[35]Novembro!$F$10</f>
        <v>72</v>
      </c>
      <c r="H38" s="111">
        <f>[35]Novembro!$F$11</f>
        <v>67</v>
      </c>
      <c r="I38" s="111">
        <f>[35]Novembro!$F$12</f>
        <v>44</v>
      </c>
      <c r="J38" s="111">
        <f>[35]Novembro!$F$13</f>
        <v>60</v>
      </c>
      <c r="K38" s="111">
        <f>[35]Novembro!$F$14</f>
        <v>73</v>
      </c>
      <c r="L38" s="111">
        <f>[35]Novembro!$F$15</f>
        <v>47</v>
      </c>
      <c r="M38" s="111">
        <f>[35]Novembro!$F$16</f>
        <v>43</v>
      </c>
      <c r="N38" s="111">
        <f>[35]Novembro!$F$17</f>
        <v>62</v>
      </c>
      <c r="O38" s="111">
        <f>[35]Novembro!$F$18</f>
        <v>86</v>
      </c>
      <c r="P38" s="111">
        <f>[35]Novembro!$F$19</f>
        <v>71</v>
      </c>
      <c r="Q38" s="111">
        <f>[35]Novembro!$F$20</f>
        <v>40</v>
      </c>
      <c r="R38" s="111">
        <f>[35]Novembro!$F$21</f>
        <v>40</v>
      </c>
      <c r="S38" s="111">
        <f>[35]Novembro!$F$22</f>
        <v>81</v>
      </c>
      <c r="T38" s="111">
        <f>[35]Novembro!$F$23</f>
        <v>85</v>
      </c>
      <c r="U38" s="111">
        <f>[35]Novembro!$F$24</f>
        <v>87</v>
      </c>
      <c r="V38" s="111">
        <f>[35]Novembro!$F$25</f>
        <v>81</v>
      </c>
      <c r="W38" s="111">
        <f>[35]Novembro!$F$26</f>
        <v>58</v>
      </c>
      <c r="X38" s="111">
        <f>[35]Novembro!$F$27</f>
        <v>81</v>
      </c>
      <c r="Y38" s="111">
        <f>[35]Novembro!$F$28</f>
        <v>94</v>
      </c>
      <c r="Z38" s="111">
        <f>[35]Novembro!$F$29</f>
        <v>92</v>
      </c>
      <c r="AA38" s="111">
        <f>[35]Novembro!$F$30</f>
        <v>92</v>
      </c>
      <c r="AB38" s="111">
        <f>[35]Novembro!$F$31</f>
        <v>93</v>
      </c>
      <c r="AC38" s="111">
        <f>[35]Novembro!$F$32</f>
        <v>88</v>
      </c>
      <c r="AD38" s="111">
        <f>[35]Novembro!$F$33</f>
        <v>68</v>
      </c>
      <c r="AE38" s="111">
        <f>[35]Novembro!$F$34</f>
        <v>72</v>
      </c>
      <c r="AF38" s="116">
        <f t="shared" si="5"/>
        <v>94</v>
      </c>
      <c r="AG38" s="115">
        <f t="shared" si="6"/>
        <v>72.900000000000006</v>
      </c>
    </row>
    <row r="39" spans="1:35" x14ac:dyDescent="0.2">
      <c r="A39" s="48" t="s">
        <v>154</v>
      </c>
      <c r="B39" s="111">
        <f>[36]Novembro!$F$5</f>
        <v>100</v>
      </c>
      <c r="C39" s="111">
        <f>[36]Novembro!$F$6</f>
        <v>100</v>
      </c>
      <c r="D39" s="111">
        <f>[36]Novembro!$F$7</f>
        <v>94</v>
      </c>
      <c r="E39" s="111">
        <f>[36]Novembro!$F$8</f>
        <v>95</v>
      </c>
      <c r="F39" s="111">
        <f>[36]Novembro!$F$9</f>
        <v>91</v>
      </c>
      <c r="G39" s="111">
        <f>[36]Novembro!$F$10</f>
        <v>92</v>
      </c>
      <c r="H39" s="111">
        <f>[36]Novembro!$F$11</f>
        <v>81</v>
      </c>
      <c r="I39" s="111">
        <f>[36]Novembro!$F$12</f>
        <v>82</v>
      </c>
      <c r="J39" s="111">
        <f>[36]Novembro!$F$13</f>
        <v>92</v>
      </c>
      <c r="K39" s="111">
        <f>[36]Novembro!$F$14</f>
        <v>94</v>
      </c>
      <c r="L39" s="111">
        <f>[36]Novembro!$F$15</f>
        <v>100</v>
      </c>
      <c r="M39" s="111">
        <f>[36]Novembro!$F$16</f>
        <v>85</v>
      </c>
      <c r="N39" s="111">
        <f>[36]Novembro!$F$17</f>
        <v>76</v>
      </c>
      <c r="O39" s="111">
        <f>[36]Novembro!$F$18</f>
        <v>97</v>
      </c>
      <c r="P39" s="111">
        <f>[36]Novembro!$F$19</f>
        <v>90</v>
      </c>
      <c r="Q39" s="111">
        <f>[36]Novembro!$F$20</f>
        <v>80</v>
      </c>
      <c r="R39" s="111">
        <f>[36]Novembro!$F$21</f>
        <v>70</v>
      </c>
      <c r="S39" s="111">
        <f>[36]Novembro!$F$22</f>
        <v>68</v>
      </c>
      <c r="T39" s="111">
        <f>[36]Novembro!$F$23</f>
        <v>100</v>
      </c>
      <c r="U39" s="111">
        <f>[36]Novembro!$F$24</f>
        <v>100</v>
      </c>
      <c r="V39" s="111">
        <f>[36]Novembro!$F$25</f>
        <v>95</v>
      </c>
      <c r="W39" s="111">
        <f>[36]Novembro!$F$26</f>
        <v>95</v>
      </c>
      <c r="X39" s="111">
        <f>[36]Novembro!$F$27</f>
        <v>100</v>
      </c>
      <c r="Y39" s="111">
        <f>[36]Novembro!$F$28</f>
        <v>100</v>
      </c>
      <c r="Z39" s="111">
        <f>[36]Novembro!$F$29</f>
        <v>100</v>
      </c>
      <c r="AA39" s="111">
        <f>[36]Novembro!$F$30</f>
        <v>99</v>
      </c>
      <c r="AB39" s="111">
        <f>[36]Novembro!$F$31</f>
        <v>100</v>
      </c>
      <c r="AC39" s="111">
        <f>[36]Novembro!$F$32</f>
        <v>97</v>
      </c>
      <c r="AD39" s="111">
        <f>[36]Novembro!$F$33</f>
        <v>96</v>
      </c>
      <c r="AE39" s="111">
        <f>[36]Novembro!$F$34</f>
        <v>100</v>
      </c>
      <c r="AF39" s="116">
        <f t="shared" si="5"/>
        <v>100</v>
      </c>
      <c r="AG39" s="115">
        <f t="shared" si="6"/>
        <v>92.3</v>
      </c>
    </row>
    <row r="40" spans="1:35" x14ac:dyDescent="0.2">
      <c r="A40" s="48" t="s">
        <v>17</v>
      </c>
      <c r="B40" s="111">
        <f>[37]Novembro!$F$5</f>
        <v>87</v>
      </c>
      <c r="C40" s="111">
        <f>[37]Novembro!$F$6</f>
        <v>80</v>
      </c>
      <c r="D40" s="111">
        <f>[37]Novembro!$F$7</f>
        <v>84</v>
      </c>
      <c r="E40" s="111">
        <f>[37]Novembro!$F$8</f>
        <v>92</v>
      </c>
      <c r="F40" s="111">
        <f>[37]Novembro!$F$9</f>
        <v>99</v>
      </c>
      <c r="G40" s="111">
        <f>[37]Novembro!$F$10</f>
        <v>87</v>
      </c>
      <c r="H40" s="111">
        <f>[37]Novembro!$F$11</f>
        <v>91</v>
      </c>
      <c r="I40" s="111">
        <f>[37]Novembro!$F$12</f>
        <v>87</v>
      </c>
      <c r="J40" s="111">
        <f>[37]Novembro!$F$13</f>
        <v>96</v>
      </c>
      <c r="K40" s="111">
        <f>[37]Novembro!$F$14</f>
        <v>96</v>
      </c>
      <c r="L40" s="111">
        <f>[37]Novembro!$F$15</f>
        <v>81</v>
      </c>
      <c r="M40" s="111">
        <f>[37]Novembro!$F$16</f>
        <v>77</v>
      </c>
      <c r="N40" s="111">
        <f>[37]Novembro!$F$17</f>
        <v>68</v>
      </c>
      <c r="O40" s="111">
        <f>[37]Novembro!$F$18</f>
        <v>82</v>
      </c>
      <c r="P40" s="111">
        <f>[37]Novembro!$F$19</f>
        <v>65</v>
      </c>
      <c r="Q40" s="111">
        <f>[37]Novembro!$F$20</f>
        <v>83</v>
      </c>
      <c r="R40" s="111">
        <f>[37]Novembro!$F$21</f>
        <v>69</v>
      </c>
      <c r="S40" s="111">
        <f>[37]Novembro!$F$22</f>
        <v>67</v>
      </c>
      <c r="T40" s="111">
        <f>[37]Novembro!$F$23</f>
        <v>86</v>
      </c>
      <c r="U40" s="111">
        <f>[37]Novembro!$F$24</f>
        <v>85</v>
      </c>
      <c r="V40" s="111">
        <f>[37]Novembro!$F$25</f>
        <v>82</v>
      </c>
      <c r="W40" s="111">
        <f>[37]Novembro!$F$26</f>
        <v>91</v>
      </c>
      <c r="X40" s="111">
        <f>[37]Novembro!$F$27</f>
        <v>98</v>
      </c>
      <c r="Y40" s="111">
        <f>[37]Novembro!$F$28</f>
        <v>98</v>
      </c>
      <c r="Z40" s="111">
        <f>[37]Novembro!$F$29</f>
        <v>99</v>
      </c>
      <c r="AA40" s="111">
        <f>[37]Novembro!$F$30</f>
        <v>100</v>
      </c>
      <c r="AB40" s="111">
        <f>[37]Novembro!$F$31</f>
        <v>100</v>
      </c>
      <c r="AC40" s="111">
        <f>[37]Novembro!$F$32</f>
        <v>100</v>
      </c>
      <c r="AD40" s="111">
        <f>[37]Novembro!$F$33</f>
        <v>86</v>
      </c>
      <c r="AE40" s="111">
        <f>[37]Novembro!$F$34</f>
        <v>83</v>
      </c>
      <c r="AF40" s="116">
        <f t="shared" si="5"/>
        <v>100</v>
      </c>
      <c r="AG40" s="115">
        <f t="shared" si="6"/>
        <v>86.63333333333334</v>
      </c>
    </row>
    <row r="41" spans="1:35" x14ac:dyDescent="0.2">
      <c r="A41" s="48" t="s">
        <v>136</v>
      </c>
      <c r="B41" s="111">
        <f>[38]Novembro!$F$5</f>
        <v>100</v>
      </c>
      <c r="C41" s="111">
        <f>[38]Novembro!$F$6</f>
        <v>100</v>
      </c>
      <c r="D41" s="111">
        <f>[38]Novembro!$F$7</f>
        <v>95</v>
      </c>
      <c r="E41" s="111">
        <f>[38]Novembro!$F$8</f>
        <v>100</v>
      </c>
      <c r="F41" s="111">
        <f>[38]Novembro!$F$9</f>
        <v>100</v>
      </c>
      <c r="G41" s="111">
        <f>[38]Novembro!$F$10</f>
        <v>100</v>
      </c>
      <c r="H41" s="111">
        <f>[38]Novembro!$F$11</f>
        <v>97</v>
      </c>
      <c r="I41" s="111">
        <f>[38]Novembro!$F$12</f>
        <v>74</v>
      </c>
      <c r="J41" s="111">
        <f>[38]Novembro!$F$13</f>
        <v>100</v>
      </c>
      <c r="K41" s="111">
        <f>[38]Novembro!$F$14</f>
        <v>100</v>
      </c>
      <c r="L41" s="111">
        <f>[38]Novembro!$F$15</f>
        <v>100</v>
      </c>
      <c r="M41" s="111">
        <f>[38]Novembro!$F$16</f>
        <v>100</v>
      </c>
      <c r="N41" s="111">
        <f>[38]Novembro!$F$17</f>
        <v>100</v>
      </c>
      <c r="O41" s="111">
        <f>[38]Novembro!$F$18</f>
        <v>100</v>
      </c>
      <c r="P41" s="111">
        <f>[38]Novembro!$F$19</f>
        <v>100</v>
      </c>
      <c r="Q41" s="111">
        <f>[38]Novembro!$F$20</f>
        <v>100</v>
      </c>
      <c r="R41" s="111">
        <f>[38]Novembro!$F$21</f>
        <v>100</v>
      </c>
      <c r="S41" s="111">
        <f>[38]Novembro!$F$22</f>
        <v>98</v>
      </c>
      <c r="T41" s="111">
        <f>[38]Novembro!$F$23</f>
        <v>100</v>
      </c>
      <c r="U41" s="111">
        <f>[38]Novembro!$F$24</f>
        <v>100</v>
      </c>
      <c r="V41" s="111">
        <f>[38]Novembro!$F$25</f>
        <v>100</v>
      </c>
      <c r="W41" s="111">
        <f>[38]Novembro!$F$26</f>
        <v>100</v>
      </c>
      <c r="X41" s="111">
        <f>[38]Novembro!$F$27</f>
        <v>100</v>
      </c>
      <c r="Y41" s="111">
        <f>[38]Novembro!$F$28</f>
        <v>100</v>
      </c>
      <c r="Z41" s="111">
        <f>[38]Novembro!$F$29</f>
        <v>100</v>
      </c>
      <c r="AA41" s="111">
        <f>[38]Novembro!$F$30</f>
        <v>100</v>
      </c>
      <c r="AB41" s="111">
        <f>[38]Novembro!$F$31</f>
        <v>100</v>
      </c>
      <c r="AC41" s="111">
        <f>[38]Novembro!$F$32</f>
        <v>100</v>
      </c>
      <c r="AD41" s="111">
        <f>[38]Novembro!$F$33</f>
        <v>100</v>
      </c>
      <c r="AE41" s="111">
        <f>[38]Novembro!$F$34</f>
        <v>100</v>
      </c>
      <c r="AF41" s="116">
        <f t="shared" si="5"/>
        <v>100</v>
      </c>
      <c r="AG41" s="115">
        <f t="shared" si="6"/>
        <v>98.8</v>
      </c>
    </row>
    <row r="42" spans="1:35" x14ac:dyDescent="0.2">
      <c r="A42" s="48" t="s">
        <v>18</v>
      </c>
      <c r="B42" s="111">
        <f>[39]Novembro!$F$5</f>
        <v>95</v>
      </c>
      <c r="C42" s="111">
        <f>[39]Novembro!$F$6</f>
        <v>96</v>
      </c>
      <c r="D42" s="111">
        <f>[39]Novembro!$F$7</f>
        <v>78</v>
      </c>
      <c r="E42" s="111">
        <f>[39]Novembro!$F$8</f>
        <v>90</v>
      </c>
      <c r="F42" s="111">
        <f>[39]Novembro!$F$9</f>
        <v>65</v>
      </c>
      <c r="G42" s="111">
        <f>[39]Novembro!$F$10</f>
        <v>49</v>
      </c>
      <c r="H42" s="111">
        <f>[39]Novembro!$F$11</f>
        <v>65</v>
      </c>
      <c r="I42" s="111">
        <f>[39]Novembro!$F$12</f>
        <v>82</v>
      </c>
      <c r="J42" s="111">
        <f>[39]Novembro!$F$13</f>
        <v>82</v>
      </c>
      <c r="K42" s="111">
        <f>[39]Novembro!$F$14</f>
        <v>85</v>
      </c>
      <c r="L42" s="111">
        <f>[39]Novembro!$F$15</f>
        <v>70</v>
      </c>
      <c r="M42" s="111">
        <f>[39]Novembro!$F$16</f>
        <v>66</v>
      </c>
      <c r="N42" s="111">
        <f>[39]Novembro!$F$17</f>
        <v>68</v>
      </c>
      <c r="O42" s="111">
        <f>[39]Novembro!$F$18</f>
        <v>70</v>
      </c>
      <c r="P42" s="111">
        <f>[39]Novembro!$F$19</f>
        <v>79</v>
      </c>
      <c r="Q42" s="111">
        <f>[39]Novembro!$F$20</f>
        <v>59</v>
      </c>
      <c r="R42" s="111">
        <f>[39]Novembro!$F$21</f>
        <v>71</v>
      </c>
      <c r="S42" s="111">
        <f>[39]Novembro!$F$22</f>
        <v>76</v>
      </c>
      <c r="T42" s="111">
        <f>[39]Novembro!$F$23</f>
        <v>78</v>
      </c>
      <c r="U42" s="111">
        <f>[39]Novembro!$F$24</f>
        <v>94</v>
      </c>
      <c r="V42" s="111">
        <f>[39]Novembro!$F$25</f>
        <v>90</v>
      </c>
      <c r="W42" s="111">
        <f>[39]Novembro!$F$26</f>
        <v>91</v>
      </c>
      <c r="X42" s="111">
        <f>[39]Novembro!$F$27</f>
        <v>89</v>
      </c>
      <c r="Y42" s="111">
        <f>[39]Novembro!$F$28</f>
        <v>93</v>
      </c>
      <c r="Z42" s="111">
        <f>[39]Novembro!$F$29</f>
        <v>95</v>
      </c>
      <c r="AA42" s="111">
        <f>[39]Novembro!$F$30</f>
        <v>95</v>
      </c>
      <c r="AB42" s="111">
        <f>[39]Novembro!$F$31</f>
        <v>94</v>
      </c>
      <c r="AC42" s="111">
        <f>[39]Novembro!$F$32</f>
        <v>93</v>
      </c>
      <c r="AD42" s="111">
        <f>[39]Novembro!$F$33</f>
        <v>90</v>
      </c>
      <c r="AE42" s="111">
        <f>[39]Novembro!$F$34</f>
        <v>94</v>
      </c>
      <c r="AF42" s="116">
        <f t="shared" si="5"/>
        <v>96</v>
      </c>
      <c r="AG42" s="115">
        <f t="shared" si="6"/>
        <v>81.400000000000006</v>
      </c>
      <c r="AI42" t="s">
        <v>35</v>
      </c>
    </row>
    <row r="43" spans="1:35" hidden="1" x14ac:dyDescent="0.2">
      <c r="A43" s="48" t="s">
        <v>141</v>
      </c>
      <c r="B43" s="111" t="str">
        <f>[40]Novembro!$F$5</f>
        <v>*</v>
      </c>
      <c r="C43" s="111" t="str">
        <f>[40]Novembro!$F$6</f>
        <v>*</v>
      </c>
      <c r="D43" s="111" t="str">
        <f>[40]Novembro!$F$7</f>
        <v>*</v>
      </c>
      <c r="E43" s="111" t="str">
        <f>[40]Novembro!$F$8</f>
        <v>*</v>
      </c>
      <c r="F43" s="111" t="str">
        <f>[40]Novembro!$F$9</f>
        <v>*</v>
      </c>
      <c r="G43" s="111" t="str">
        <f>[40]Novembro!$F$10</f>
        <v>*</v>
      </c>
      <c r="H43" s="111" t="str">
        <f>[40]Novembro!$F$11</f>
        <v>*</v>
      </c>
      <c r="I43" s="111" t="str">
        <f>[40]Novembro!$F$12</f>
        <v>*</v>
      </c>
      <c r="J43" s="111" t="str">
        <f>[40]Novembro!$F$13</f>
        <v>*</v>
      </c>
      <c r="K43" s="111" t="str">
        <f>[40]Novembro!$F$14</f>
        <v>*</v>
      </c>
      <c r="L43" s="111" t="str">
        <f>[40]Novembro!$F$15</f>
        <v>*</v>
      </c>
      <c r="M43" s="111" t="str">
        <f>[40]Novembro!$F$16</f>
        <v>*</v>
      </c>
      <c r="N43" s="111" t="str">
        <f>[40]Novembro!$F$17</f>
        <v>*</v>
      </c>
      <c r="O43" s="111" t="str">
        <f>[40]Novembro!$F$18</f>
        <v>*</v>
      </c>
      <c r="P43" s="111" t="str">
        <f>[40]Novembro!$F$19</f>
        <v>*</v>
      </c>
      <c r="Q43" s="111" t="str">
        <f>[40]Novembro!$F$20</f>
        <v>*</v>
      </c>
      <c r="R43" s="111" t="str">
        <f>[40]Novembro!$F$21</f>
        <v>*</v>
      </c>
      <c r="S43" s="111" t="str">
        <f>[40]Novembro!$F$22</f>
        <v>*</v>
      </c>
      <c r="T43" s="111" t="str">
        <f>[40]Novembro!$F$23</f>
        <v>*</v>
      </c>
      <c r="U43" s="111" t="str">
        <f>[40]Novembro!$F$24</f>
        <v>*</v>
      </c>
      <c r="V43" s="111" t="str">
        <f>[40]Novembro!$F$25</f>
        <v>*</v>
      </c>
      <c r="W43" s="111" t="str">
        <f>[40]Novembro!$F$26</f>
        <v>*</v>
      </c>
      <c r="X43" s="111" t="str">
        <f>[40]Novembro!$F$27</f>
        <v>*</v>
      </c>
      <c r="Y43" s="111" t="str">
        <f>[40]Novembro!$F$28</f>
        <v>*</v>
      </c>
      <c r="Z43" s="111" t="str">
        <f>[40]Novembro!$F$29</f>
        <v>*</v>
      </c>
      <c r="AA43" s="111" t="str">
        <f>[40]Novembro!$F$30</f>
        <v>*</v>
      </c>
      <c r="AB43" s="111" t="str">
        <f>[40]Novembro!$F$31</f>
        <v>*</v>
      </c>
      <c r="AC43" s="111" t="str">
        <f>[40]Novembro!$F$32</f>
        <v>*</v>
      </c>
      <c r="AD43" s="111" t="str">
        <f>[40]Novembro!$F$33</f>
        <v>*</v>
      </c>
      <c r="AE43" s="111" t="str">
        <f>[40]Novembro!$F$34</f>
        <v>*</v>
      </c>
      <c r="AF43" s="116" t="s">
        <v>197</v>
      </c>
      <c r="AG43" s="115" t="s">
        <v>197</v>
      </c>
      <c r="AI43" t="s">
        <v>35</v>
      </c>
    </row>
    <row r="44" spans="1:35" x14ac:dyDescent="0.2">
      <c r="A44" s="48" t="s">
        <v>19</v>
      </c>
      <c r="B44" s="111">
        <f>[41]Novembro!$F$5</f>
        <v>99</v>
      </c>
      <c r="C44" s="111">
        <f>[41]Novembro!$F$6</f>
        <v>98</v>
      </c>
      <c r="D44" s="111">
        <f>[41]Novembro!$F$7</f>
        <v>98</v>
      </c>
      <c r="E44" s="111">
        <f>[41]Novembro!$F$8</f>
        <v>90</v>
      </c>
      <c r="F44" s="111">
        <f>[41]Novembro!$F$9</f>
        <v>95</v>
      </c>
      <c r="G44" s="111">
        <f>[41]Novembro!$F$10</f>
        <v>75</v>
      </c>
      <c r="H44" s="111">
        <f>[41]Novembro!$F$11</f>
        <v>69</v>
      </c>
      <c r="I44" s="111">
        <f>[41]Novembro!$F$12</f>
        <v>74</v>
      </c>
      <c r="J44" s="111">
        <f>[41]Novembro!$F$13</f>
        <v>99</v>
      </c>
      <c r="K44" s="111">
        <f>[41]Novembro!$F$14</f>
        <v>99</v>
      </c>
      <c r="L44" s="111">
        <f>[41]Novembro!$F$15</f>
        <v>84</v>
      </c>
      <c r="M44" s="111">
        <f>[41]Novembro!$F$16</f>
        <v>72</v>
      </c>
      <c r="N44" s="111">
        <f>[41]Novembro!$F$17</f>
        <v>81</v>
      </c>
      <c r="O44" s="111">
        <f>[41]Novembro!$F$18</f>
        <v>98</v>
      </c>
      <c r="P44" s="111">
        <f>[41]Novembro!$F$19</f>
        <v>97</v>
      </c>
      <c r="Q44" s="111">
        <f>[41]Novembro!$F$20</f>
        <v>80</v>
      </c>
      <c r="R44" s="111">
        <f>[41]Novembro!$F$21</f>
        <v>70</v>
      </c>
      <c r="S44" s="111">
        <f>[41]Novembro!$F$22</f>
        <v>76</v>
      </c>
      <c r="T44" s="111">
        <f>[41]Novembro!$F$23</f>
        <v>97</v>
      </c>
      <c r="U44" s="111">
        <f>[41]Novembro!$F$24</f>
        <v>96</v>
      </c>
      <c r="V44" s="111">
        <f>[41]Novembro!$F$25</f>
        <v>94</v>
      </c>
      <c r="W44" s="111">
        <f>[41]Novembro!$F$26</f>
        <v>91</v>
      </c>
      <c r="X44" s="111">
        <f>[41]Novembro!$F$27</f>
        <v>99</v>
      </c>
      <c r="Y44" s="111">
        <f>[41]Novembro!$F$28</f>
        <v>99</v>
      </c>
      <c r="Z44" s="111">
        <f>[41]Novembro!$F$29</f>
        <v>99</v>
      </c>
      <c r="AA44" s="111">
        <f>[41]Novembro!$F$30</f>
        <v>97</v>
      </c>
      <c r="AB44" s="111">
        <f>[41]Novembro!$F$31</f>
        <v>98</v>
      </c>
      <c r="AC44" s="111">
        <f>[41]Novembro!$F$32</f>
        <v>99</v>
      </c>
      <c r="AD44" s="111">
        <f>[41]Novembro!$F$33</f>
        <v>99</v>
      </c>
      <c r="AE44" s="111">
        <f>[41]Novembro!$F$34</f>
        <v>97</v>
      </c>
      <c r="AF44" s="116">
        <f>MAX(B44:AE44)</f>
        <v>99</v>
      </c>
      <c r="AG44" s="115">
        <f>AVERAGE(B44:AE44)</f>
        <v>90.63333333333334</v>
      </c>
      <c r="AH44" s="12" t="s">
        <v>35</v>
      </c>
      <c r="AI44" t="s">
        <v>35</v>
      </c>
    </row>
    <row r="45" spans="1:35" x14ac:dyDescent="0.2">
      <c r="A45" s="48" t="s">
        <v>23</v>
      </c>
      <c r="B45" s="111">
        <f>[42]Novembro!$F$5</f>
        <v>93</v>
      </c>
      <c r="C45" s="111">
        <f>[42]Novembro!$F$6</f>
        <v>85</v>
      </c>
      <c r="D45" s="111">
        <f>[42]Novembro!$F$7</f>
        <v>75</v>
      </c>
      <c r="E45" s="111">
        <f>[42]Novembro!$F$8</f>
        <v>87</v>
      </c>
      <c r="F45" s="111">
        <f>[42]Novembro!$F$9</f>
        <v>88</v>
      </c>
      <c r="G45" s="111">
        <f>[42]Novembro!$F$10</f>
        <v>73</v>
      </c>
      <c r="H45" s="111">
        <f>[42]Novembro!$F$11</f>
        <v>58</v>
      </c>
      <c r="I45" s="111">
        <f>[42]Novembro!$F$12</f>
        <v>58</v>
      </c>
      <c r="J45" s="111">
        <f>[42]Novembro!$F$13</f>
        <v>75</v>
      </c>
      <c r="K45" s="111">
        <f>[42]Novembro!$F$14</f>
        <v>90</v>
      </c>
      <c r="L45" s="111">
        <f>[42]Novembro!$F$15</f>
        <v>69</v>
      </c>
      <c r="M45" s="111">
        <f>[42]Novembro!$F$16</f>
        <v>53</v>
      </c>
      <c r="N45" s="111">
        <f>[42]Novembro!$F$17</f>
        <v>64</v>
      </c>
      <c r="O45" s="111">
        <f>[42]Novembro!$F$18</f>
        <v>66</v>
      </c>
      <c r="P45" s="111">
        <f>[42]Novembro!$F$19</f>
        <v>73</v>
      </c>
      <c r="Q45" s="111">
        <f>[42]Novembro!$F$20</f>
        <v>58</v>
      </c>
      <c r="R45" s="111">
        <f>[42]Novembro!$F$21</f>
        <v>58</v>
      </c>
      <c r="S45" s="111">
        <f>[42]Novembro!$F$22</f>
        <v>60</v>
      </c>
      <c r="T45" s="111">
        <f>[42]Novembro!$F$23</f>
        <v>68</v>
      </c>
      <c r="U45" s="111">
        <f>[42]Novembro!$F$24</f>
        <v>88</v>
      </c>
      <c r="V45" s="111">
        <f>[42]Novembro!$F$25</f>
        <v>83</v>
      </c>
      <c r="W45" s="111">
        <f>[42]Novembro!$F$26</f>
        <v>76</v>
      </c>
      <c r="X45" s="111">
        <f>[42]Novembro!$F$27</f>
        <v>94</v>
      </c>
      <c r="Y45" s="111">
        <f>[42]Novembro!$F$28</f>
        <v>94</v>
      </c>
      <c r="Z45" s="111">
        <f>[42]Novembro!$F$29</f>
        <v>94</v>
      </c>
      <c r="AA45" s="111">
        <f>[42]Novembro!$F$30</f>
        <v>93</v>
      </c>
      <c r="AB45" s="111">
        <f>[42]Novembro!$F$31</f>
        <v>90</v>
      </c>
      <c r="AC45" s="111">
        <f>[42]Novembro!$F$32</f>
        <v>89</v>
      </c>
      <c r="AD45" s="111">
        <f>[42]Novembro!$F$33</f>
        <v>83</v>
      </c>
      <c r="AE45" s="111">
        <f>[42]Novembro!$F$34</f>
        <v>88</v>
      </c>
      <c r="AF45" s="116">
        <f>MAX(B45:AE45)</f>
        <v>94</v>
      </c>
      <c r="AG45" s="115">
        <f>AVERAGE(B45:AE45)</f>
        <v>77.433333333333337</v>
      </c>
      <c r="AI45" t="s">
        <v>35</v>
      </c>
    </row>
    <row r="46" spans="1:35" x14ac:dyDescent="0.2">
      <c r="A46" s="48" t="s">
        <v>34</v>
      </c>
      <c r="B46" s="111">
        <f>[43]Novembro!$F$5</f>
        <v>89</v>
      </c>
      <c r="C46" s="111">
        <f>[43]Novembro!$F$6</f>
        <v>90</v>
      </c>
      <c r="D46" s="111">
        <f>[43]Novembro!$F$7</f>
        <v>75</v>
      </c>
      <c r="E46" s="111">
        <f>[43]Novembro!$F$8</f>
        <v>98</v>
      </c>
      <c r="F46" s="111">
        <f>[43]Novembro!$F$9</f>
        <v>62</v>
      </c>
      <c r="G46" s="111">
        <f>[43]Novembro!$F$10</f>
        <v>69</v>
      </c>
      <c r="H46" s="111">
        <f>[43]Novembro!$F$11</f>
        <v>62</v>
      </c>
      <c r="I46" s="111">
        <f>[43]Novembro!$F$12</f>
        <v>74</v>
      </c>
      <c r="J46" s="111">
        <f>[43]Novembro!$F$13</f>
        <v>70</v>
      </c>
      <c r="K46" s="111">
        <f>[43]Novembro!$F$14</f>
        <v>80</v>
      </c>
      <c r="L46" s="111">
        <f>[43]Novembro!$F$15</f>
        <v>66</v>
      </c>
      <c r="M46" s="111">
        <f>[43]Novembro!$F$16</f>
        <v>61</v>
      </c>
      <c r="N46" s="111">
        <f>[43]Novembro!$F$17</f>
        <v>67</v>
      </c>
      <c r="O46" s="111">
        <f>[43]Novembro!$F$18</f>
        <v>64</v>
      </c>
      <c r="P46" s="111">
        <f>[43]Novembro!$F$19</f>
        <v>65</v>
      </c>
      <c r="Q46" s="111">
        <f>[43]Novembro!$F$20</f>
        <v>55</v>
      </c>
      <c r="R46" s="111">
        <f>[43]Novembro!$F$21</f>
        <v>68</v>
      </c>
      <c r="S46" s="111">
        <f>[43]Novembro!$F$22</f>
        <v>76</v>
      </c>
      <c r="T46" s="111">
        <f>[43]Novembro!$F$23</f>
        <v>66</v>
      </c>
      <c r="U46" s="111">
        <f>[43]Novembro!$F$24</f>
        <v>100</v>
      </c>
      <c r="V46" s="111">
        <f>[43]Novembro!$F$25</f>
        <v>100</v>
      </c>
      <c r="W46" s="111">
        <f>[43]Novembro!$F$26</f>
        <v>95</v>
      </c>
      <c r="X46" s="111">
        <f>[43]Novembro!$F$27</f>
        <v>94</v>
      </c>
      <c r="Y46" s="111">
        <f>[43]Novembro!$F$28</f>
        <v>100</v>
      </c>
      <c r="Z46" s="111">
        <f>[43]Novembro!$F$29</f>
        <v>100</v>
      </c>
      <c r="AA46" s="111">
        <f>[43]Novembro!$F$30</f>
        <v>100</v>
      </c>
      <c r="AB46" s="111">
        <f>[43]Novembro!$F$31</f>
        <v>100</v>
      </c>
      <c r="AC46" s="111">
        <f>[43]Novembro!$F$32</f>
        <v>100</v>
      </c>
      <c r="AD46" s="111">
        <f>[43]Novembro!$F$33</f>
        <v>100</v>
      </c>
      <c r="AE46" s="111">
        <f>[43]Novembro!$F$34</f>
        <v>100</v>
      </c>
      <c r="AF46" s="116">
        <f>MAX(B46:AE46)</f>
        <v>100</v>
      </c>
      <c r="AG46" s="115">
        <f>AVERAGE(B46:AE46)</f>
        <v>81.533333333333331</v>
      </c>
      <c r="AH46" s="12" t="s">
        <v>35</v>
      </c>
      <c r="AI46" t="s">
        <v>35</v>
      </c>
    </row>
    <row r="47" spans="1:35" x14ac:dyDescent="0.2">
      <c r="A47" s="48" t="s">
        <v>20</v>
      </c>
      <c r="B47" s="111">
        <f>[44]Novembro!$F$5</f>
        <v>89</v>
      </c>
      <c r="C47" s="111">
        <f>[44]Novembro!$F$6</f>
        <v>91</v>
      </c>
      <c r="D47" s="111">
        <f>[44]Novembro!$F$7</f>
        <v>87</v>
      </c>
      <c r="E47" s="111">
        <f>[44]Novembro!$F$8</f>
        <v>79</v>
      </c>
      <c r="F47" s="111">
        <f>[44]Novembro!$F$9</f>
        <v>76</v>
      </c>
      <c r="G47" s="111">
        <f>[44]Novembro!$F$10</f>
        <v>84</v>
      </c>
      <c r="H47" s="111">
        <f>[44]Novembro!$F$11</f>
        <v>71</v>
      </c>
      <c r="I47" s="111">
        <f>[44]Novembro!$F$12</f>
        <v>76</v>
      </c>
      <c r="J47" s="111">
        <f>[44]Novembro!$F$13</f>
        <v>83</v>
      </c>
      <c r="K47" s="111">
        <f>[44]Novembro!$F$14</f>
        <v>80</v>
      </c>
      <c r="L47" s="111">
        <f>[44]Novembro!$F$15</f>
        <v>79</v>
      </c>
      <c r="M47" s="111">
        <f>[44]Novembro!$F$16</f>
        <v>60</v>
      </c>
      <c r="N47" s="111">
        <f>[44]Novembro!$F$17</f>
        <v>67</v>
      </c>
      <c r="O47" s="111">
        <f>[44]Novembro!$F$18</f>
        <v>72</v>
      </c>
      <c r="P47" s="111">
        <f>[44]Novembro!$F$19</f>
        <v>79</v>
      </c>
      <c r="Q47" s="111">
        <f>[44]Novembro!$F$20</f>
        <v>67</v>
      </c>
      <c r="R47" s="111">
        <f>[44]Novembro!$F$21</f>
        <v>67</v>
      </c>
      <c r="S47" s="111">
        <f>[44]Novembro!$F$22</f>
        <v>66</v>
      </c>
      <c r="T47" s="111">
        <f>[44]Novembro!$F$23</f>
        <v>92</v>
      </c>
      <c r="U47" s="111">
        <f>[44]Novembro!$F$24</f>
        <v>94</v>
      </c>
      <c r="V47" s="111">
        <f>[44]Novembro!$F$25</f>
        <v>77</v>
      </c>
      <c r="W47" s="111">
        <f>[44]Novembro!$F$26</f>
        <v>75</v>
      </c>
      <c r="X47" s="111">
        <f>[44]Novembro!$F$27</f>
        <v>94</v>
      </c>
      <c r="Y47" s="111">
        <f>[44]Novembro!$F$28</f>
        <v>94</v>
      </c>
      <c r="Z47" s="111">
        <f>[44]Novembro!$F$29</f>
        <v>85</v>
      </c>
      <c r="AA47" s="111">
        <f>[44]Novembro!$F$30</f>
        <v>82</v>
      </c>
      <c r="AB47" s="111">
        <f>[44]Novembro!$F$31</f>
        <v>81</v>
      </c>
      <c r="AC47" s="111">
        <f>[44]Novembro!$F$32</f>
        <v>94</v>
      </c>
      <c r="AD47" s="111">
        <f>[44]Novembro!$F$33</f>
        <v>95</v>
      </c>
      <c r="AE47" s="111">
        <f>[44]Novembro!$F$34</f>
        <v>93</v>
      </c>
      <c r="AF47" s="116">
        <f>MAX(B47:AE47)</f>
        <v>95</v>
      </c>
      <c r="AG47" s="115">
        <f>AVERAGE(B47:AE47)</f>
        <v>80.966666666666669</v>
      </c>
    </row>
    <row r="48" spans="1:35" s="5" customFormat="1" ht="17.100000000000001" customHeight="1" x14ac:dyDescent="0.2">
      <c r="A48" s="49" t="s">
        <v>24</v>
      </c>
      <c r="B48" s="112">
        <f t="shared" ref="B48:AF48" si="7">MAX(B5:B47)</f>
        <v>100</v>
      </c>
      <c r="C48" s="112">
        <f t="shared" si="7"/>
        <v>100</v>
      </c>
      <c r="D48" s="112">
        <f t="shared" si="7"/>
        <v>100</v>
      </c>
      <c r="E48" s="112">
        <f t="shared" si="7"/>
        <v>100</v>
      </c>
      <c r="F48" s="112">
        <f t="shared" si="7"/>
        <v>100</v>
      </c>
      <c r="G48" s="112">
        <f t="shared" si="7"/>
        <v>100</v>
      </c>
      <c r="H48" s="112">
        <f t="shared" si="7"/>
        <v>100</v>
      </c>
      <c r="I48" s="112">
        <f t="shared" si="7"/>
        <v>100</v>
      </c>
      <c r="J48" s="112">
        <f t="shared" si="7"/>
        <v>100</v>
      </c>
      <c r="K48" s="112">
        <f t="shared" si="7"/>
        <v>100</v>
      </c>
      <c r="L48" s="112">
        <f t="shared" si="7"/>
        <v>100</v>
      </c>
      <c r="M48" s="112">
        <f t="shared" si="7"/>
        <v>100</v>
      </c>
      <c r="N48" s="112">
        <f t="shared" si="7"/>
        <v>100</v>
      </c>
      <c r="O48" s="112">
        <f t="shared" si="7"/>
        <v>100</v>
      </c>
      <c r="P48" s="112">
        <f t="shared" si="7"/>
        <v>100</v>
      </c>
      <c r="Q48" s="112">
        <f t="shared" si="7"/>
        <v>100</v>
      </c>
      <c r="R48" s="112">
        <f t="shared" si="7"/>
        <v>100</v>
      </c>
      <c r="S48" s="112">
        <f t="shared" si="7"/>
        <v>100</v>
      </c>
      <c r="T48" s="112">
        <f t="shared" si="7"/>
        <v>100</v>
      </c>
      <c r="U48" s="112">
        <f t="shared" si="7"/>
        <v>100</v>
      </c>
      <c r="V48" s="112">
        <f t="shared" si="7"/>
        <v>100</v>
      </c>
      <c r="W48" s="112">
        <f t="shared" si="7"/>
        <v>100</v>
      </c>
      <c r="X48" s="112">
        <f t="shared" si="7"/>
        <v>100</v>
      </c>
      <c r="Y48" s="112">
        <f t="shared" si="7"/>
        <v>100</v>
      </c>
      <c r="Z48" s="112">
        <f t="shared" si="7"/>
        <v>100</v>
      </c>
      <c r="AA48" s="112">
        <f t="shared" si="7"/>
        <v>100</v>
      </c>
      <c r="AB48" s="112">
        <f t="shared" si="7"/>
        <v>100</v>
      </c>
      <c r="AC48" s="112">
        <f t="shared" si="7"/>
        <v>100</v>
      </c>
      <c r="AD48" s="112">
        <f t="shared" si="7"/>
        <v>100</v>
      </c>
      <c r="AE48" s="112">
        <f t="shared" si="7"/>
        <v>100</v>
      </c>
      <c r="AF48" s="116">
        <f t="shared" si="7"/>
        <v>100</v>
      </c>
      <c r="AG48" s="115">
        <f>AVERAGE(AG5:AG47)</f>
        <v>86.666045066045072</v>
      </c>
      <c r="AI48" s="5" t="s">
        <v>35</v>
      </c>
    </row>
    <row r="49" spans="1:35" x14ac:dyDescent="0.2">
      <c r="A49" s="105" t="s">
        <v>227</v>
      </c>
      <c r="B49" s="39"/>
      <c r="C49" s="39"/>
      <c r="D49" s="39"/>
      <c r="E49" s="39"/>
      <c r="F49" s="39"/>
      <c r="G49" s="39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45"/>
      <c r="AE49" s="50"/>
      <c r="AF49" s="43"/>
      <c r="AG49" s="44"/>
    </row>
    <row r="50" spans="1:35" x14ac:dyDescent="0.2">
      <c r="A50" s="105" t="s">
        <v>228</v>
      </c>
      <c r="B50" s="40"/>
      <c r="C50" s="40"/>
      <c r="D50" s="40"/>
      <c r="E50" s="40"/>
      <c r="F50" s="40"/>
      <c r="G50" s="40"/>
      <c r="H50" s="40"/>
      <c r="I50" s="40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8"/>
      <c r="U50" s="98"/>
      <c r="V50" s="98"/>
      <c r="W50" s="98"/>
      <c r="X50" s="98"/>
      <c r="Y50" s="96"/>
      <c r="Z50" s="96"/>
      <c r="AA50" s="96"/>
      <c r="AB50" s="96"/>
      <c r="AC50" s="96"/>
      <c r="AD50" s="96"/>
      <c r="AE50" s="96"/>
      <c r="AF50" s="43"/>
      <c r="AG50" s="42"/>
    </row>
    <row r="51" spans="1:35" x14ac:dyDescent="0.2">
      <c r="A51" s="41"/>
      <c r="B51" s="96"/>
      <c r="C51" s="96"/>
      <c r="D51" s="96"/>
      <c r="E51" s="96"/>
      <c r="F51" s="96"/>
      <c r="G51" s="96"/>
      <c r="H51" s="96"/>
      <c r="I51" s="96"/>
      <c r="J51" s="97"/>
      <c r="K51" s="97"/>
      <c r="L51" s="97"/>
      <c r="M51" s="97"/>
      <c r="N51" s="97"/>
      <c r="O51" s="97"/>
      <c r="P51" s="97"/>
      <c r="Q51" s="96"/>
      <c r="R51" s="96"/>
      <c r="S51" s="96"/>
      <c r="T51" s="99"/>
      <c r="U51" s="99"/>
      <c r="V51" s="99"/>
      <c r="W51" s="99"/>
      <c r="X51" s="99"/>
      <c r="Y51" s="96"/>
      <c r="Z51" s="96"/>
      <c r="AA51" s="96"/>
      <c r="AB51" s="96"/>
      <c r="AC51" s="96"/>
      <c r="AD51" s="45"/>
      <c r="AE51" s="45"/>
      <c r="AF51" s="43"/>
      <c r="AG51" s="42"/>
      <c r="AH51" s="12" t="s">
        <v>35</v>
      </c>
    </row>
    <row r="52" spans="1:35" x14ac:dyDescent="0.2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45"/>
      <c r="AE52" s="45"/>
      <c r="AF52" s="43"/>
      <c r="AG52" s="75"/>
    </row>
    <row r="53" spans="1:35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45"/>
      <c r="AF53" s="43"/>
      <c r="AG53" s="44"/>
      <c r="AI53" t="s">
        <v>35</v>
      </c>
    </row>
    <row r="54" spans="1:35" x14ac:dyDescent="0.2">
      <c r="A54" s="41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46"/>
      <c r="AF54" s="43"/>
      <c r="AG54" s="44"/>
    </row>
    <row r="55" spans="1:35" ht="13.5" thickBot="1" x14ac:dyDescent="0.25">
      <c r="A55" s="51"/>
      <c r="B55" s="52"/>
      <c r="C55" s="52"/>
      <c r="D55" s="52"/>
      <c r="E55" s="52"/>
      <c r="F55" s="52"/>
      <c r="G55" s="52" t="s">
        <v>35</v>
      </c>
      <c r="H55" s="52"/>
      <c r="I55" s="52"/>
      <c r="J55" s="52"/>
      <c r="K55" s="52"/>
      <c r="L55" s="52" t="s">
        <v>35</v>
      </c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3"/>
      <c r="AG55" s="76"/>
    </row>
    <row r="56" spans="1:35" x14ac:dyDescent="0.2">
      <c r="AI56" t="s">
        <v>35</v>
      </c>
    </row>
    <row r="57" spans="1:35" x14ac:dyDescent="0.2">
      <c r="U57" s="2" t="s">
        <v>35</v>
      </c>
      <c r="Y57" s="2" t="s">
        <v>35</v>
      </c>
      <c r="AI57" t="s">
        <v>35</v>
      </c>
    </row>
    <row r="58" spans="1:35" x14ac:dyDescent="0.2">
      <c r="L58" s="2" t="s">
        <v>35</v>
      </c>
      <c r="Q58" s="2" t="s">
        <v>35</v>
      </c>
      <c r="U58" s="2" t="s">
        <v>35</v>
      </c>
      <c r="AD58" s="2" t="s">
        <v>35</v>
      </c>
      <c r="AI58" t="s">
        <v>35</v>
      </c>
    </row>
    <row r="59" spans="1:35" x14ac:dyDescent="0.2">
      <c r="O59" s="2" t="s">
        <v>35</v>
      </c>
      <c r="AB59" s="2" t="s">
        <v>35</v>
      </c>
      <c r="AF59" s="7" t="s">
        <v>35</v>
      </c>
    </row>
    <row r="60" spans="1:35" x14ac:dyDescent="0.2">
      <c r="G60" s="2" t="s">
        <v>35</v>
      </c>
      <c r="L60" s="2" t="s">
        <v>35</v>
      </c>
      <c r="AI60" s="12" t="s">
        <v>35</v>
      </c>
    </row>
    <row r="61" spans="1:35" x14ac:dyDescent="0.2">
      <c r="P61" s="2" t="s">
        <v>200</v>
      </c>
      <c r="S61" s="2" t="s">
        <v>35</v>
      </c>
      <c r="U61" s="2" t="s">
        <v>35</v>
      </c>
      <c r="V61" s="2" t="s">
        <v>35</v>
      </c>
      <c r="Y61" s="2" t="s">
        <v>35</v>
      </c>
      <c r="AD61" s="2" t="s">
        <v>35</v>
      </c>
    </row>
    <row r="62" spans="1:35" x14ac:dyDescent="0.2">
      <c r="L62" s="2" t="s">
        <v>35</v>
      </c>
      <c r="S62" s="2" t="s">
        <v>35</v>
      </c>
      <c r="T62" s="2" t="s">
        <v>35</v>
      </c>
      <c r="Z62" s="2" t="s">
        <v>35</v>
      </c>
      <c r="AA62" s="2" t="s">
        <v>35</v>
      </c>
      <c r="AB62" s="2" t="s">
        <v>35</v>
      </c>
      <c r="AE62" s="2" t="s">
        <v>35</v>
      </c>
    </row>
    <row r="63" spans="1:35" x14ac:dyDescent="0.2">
      <c r="V63" s="2" t="s">
        <v>35</v>
      </c>
      <c r="W63" s="2" t="s">
        <v>35</v>
      </c>
      <c r="X63" s="2" t="s">
        <v>35</v>
      </c>
      <c r="Y63" s="2" t="s">
        <v>35</v>
      </c>
      <c r="AF63" s="7" t="s">
        <v>35</v>
      </c>
    </row>
    <row r="64" spans="1:35" x14ac:dyDescent="0.2">
      <c r="G64" s="2" t="s">
        <v>35</v>
      </c>
      <c r="P64" s="2" t="s">
        <v>35</v>
      </c>
      <c r="V64" s="2" t="s">
        <v>35</v>
      </c>
      <c r="Y64" s="2" t="s">
        <v>35</v>
      </c>
      <c r="AE64" s="2" t="s">
        <v>35</v>
      </c>
    </row>
    <row r="65" spans="12:30" x14ac:dyDescent="0.2">
      <c r="R65" s="2" t="s">
        <v>35</v>
      </c>
      <c r="U65" s="2" t="s">
        <v>35</v>
      </c>
    </row>
    <row r="66" spans="12:30" x14ac:dyDescent="0.2">
      <c r="L66" s="2" t="s">
        <v>35</v>
      </c>
      <c r="Y66" s="2" t="s">
        <v>35</v>
      </c>
      <c r="AC66" s="2" t="s">
        <v>35</v>
      </c>
      <c r="AD66" s="2" t="s">
        <v>35</v>
      </c>
    </row>
    <row r="68" spans="12:30" x14ac:dyDescent="0.2">
      <c r="N68" s="2" t="s">
        <v>35</v>
      </c>
    </row>
    <row r="69" spans="12:30" x14ac:dyDescent="0.2">
      <c r="U69" s="2" t="s">
        <v>35</v>
      </c>
    </row>
    <row r="74" spans="12:30" x14ac:dyDescent="0.2">
      <c r="W74" s="2" t="s">
        <v>35</v>
      </c>
    </row>
  </sheetData>
  <mergeCells count="33">
    <mergeCell ref="M3:M4"/>
    <mergeCell ref="S3:S4"/>
    <mergeCell ref="H3:H4"/>
    <mergeCell ref="AE3:AE4"/>
    <mergeCell ref="A2:A4"/>
    <mergeCell ref="T3:T4"/>
    <mergeCell ref="Z3:Z4"/>
    <mergeCell ref="B3:B4"/>
    <mergeCell ref="C3:C4"/>
    <mergeCell ref="D3:D4"/>
    <mergeCell ref="N3:N4"/>
    <mergeCell ref="E3:E4"/>
    <mergeCell ref="J3:J4"/>
    <mergeCell ref="V3:V4"/>
    <mergeCell ref="K3:K4"/>
    <mergeCell ref="L3:L4"/>
    <mergeCell ref="U3:U4"/>
    <mergeCell ref="B2:AG2"/>
    <mergeCell ref="F3:F4"/>
    <mergeCell ref="I3:I4"/>
    <mergeCell ref="G3:G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7"/>
  <sheetViews>
    <sheetView tabSelected="1" topLeftCell="A4" zoomScale="90" zoomScaleNormal="90" workbookViewId="0">
      <selection activeCell="AH13" sqref="AH13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7" style="6" bestFit="1" customWidth="1"/>
    <col min="33" max="33" width="6.85546875" style="1" customWidth="1"/>
  </cols>
  <sheetData>
    <row r="1" spans="1:37" ht="20.100000000000001" customHeight="1" x14ac:dyDescent="0.2">
      <c r="A1" s="133" t="s">
        <v>205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5"/>
    </row>
    <row r="2" spans="1:37" s="4" customFormat="1" ht="20.100000000000001" customHeight="1" x14ac:dyDescent="0.2">
      <c r="A2" s="136" t="s">
        <v>21</v>
      </c>
      <c r="B2" s="131" t="s">
        <v>246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2"/>
    </row>
    <row r="3" spans="1:37" s="5" customFormat="1" ht="20.100000000000001" customHeight="1" x14ac:dyDescent="0.2">
      <c r="A3" s="136"/>
      <c r="B3" s="137">
        <v>1</v>
      </c>
      <c r="C3" s="137">
        <f>SUM(B3+1)</f>
        <v>2</v>
      </c>
      <c r="D3" s="137">
        <f t="shared" ref="D3:AD3" si="0">SUM(C3+1)</f>
        <v>3</v>
      </c>
      <c r="E3" s="137">
        <f t="shared" si="0"/>
        <v>4</v>
      </c>
      <c r="F3" s="137">
        <f t="shared" si="0"/>
        <v>5</v>
      </c>
      <c r="G3" s="137">
        <f t="shared" si="0"/>
        <v>6</v>
      </c>
      <c r="H3" s="137">
        <f t="shared" si="0"/>
        <v>7</v>
      </c>
      <c r="I3" s="137">
        <f t="shared" si="0"/>
        <v>8</v>
      </c>
      <c r="J3" s="137">
        <f t="shared" si="0"/>
        <v>9</v>
      </c>
      <c r="K3" s="137">
        <f t="shared" si="0"/>
        <v>10</v>
      </c>
      <c r="L3" s="137">
        <f t="shared" si="0"/>
        <v>11</v>
      </c>
      <c r="M3" s="137">
        <f t="shared" si="0"/>
        <v>12</v>
      </c>
      <c r="N3" s="137">
        <f t="shared" si="0"/>
        <v>13</v>
      </c>
      <c r="O3" s="137">
        <f t="shared" si="0"/>
        <v>14</v>
      </c>
      <c r="P3" s="137">
        <f t="shared" si="0"/>
        <v>15</v>
      </c>
      <c r="Q3" s="137">
        <f t="shared" si="0"/>
        <v>16</v>
      </c>
      <c r="R3" s="137">
        <f t="shared" si="0"/>
        <v>17</v>
      </c>
      <c r="S3" s="137">
        <f t="shared" si="0"/>
        <v>18</v>
      </c>
      <c r="T3" s="137">
        <f t="shared" si="0"/>
        <v>19</v>
      </c>
      <c r="U3" s="137">
        <f t="shared" si="0"/>
        <v>20</v>
      </c>
      <c r="V3" s="137">
        <f t="shared" si="0"/>
        <v>21</v>
      </c>
      <c r="W3" s="137">
        <f t="shared" si="0"/>
        <v>22</v>
      </c>
      <c r="X3" s="137">
        <f t="shared" si="0"/>
        <v>23</v>
      </c>
      <c r="Y3" s="137">
        <f t="shared" si="0"/>
        <v>24</v>
      </c>
      <c r="Z3" s="137">
        <f t="shared" si="0"/>
        <v>25</v>
      </c>
      <c r="AA3" s="137">
        <f t="shared" si="0"/>
        <v>26</v>
      </c>
      <c r="AB3" s="137">
        <f t="shared" si="0"/>
        <v>27</v>
      </c>
      <c r="AC3" s="137">
        <f t="shared" si="0"/>
        <v>28</v>
      </c>
      <c r="AD3" s="137">
        <f t="shared" si="0"/>
        <v>29</v>
      </c>
      <c r="AE3" s="137">
        <v>30</v>
      </c>
      <c r="AF3" s="100" t="s">
        <v>28</v>
      </c>
      <c r="AG3" s="101" t="s">
        <v>26</v>
      </c>
    </row>
    <row r="4" spans="1:37" s="5" customFormat="1" ht="20.100000000000001" customHeight="1" x14ac:dyDescent="0.2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00" t="s">
        <v>25</v>
      </c>
      <c r="AG4" s="101" t="s">
        <v>25</v>
      </c>
    </row>
    <row r="5" spans="1:37" s="5" customFormat="1" x14ac:dyDescent="0.2">
      <c r="A5" s="48" t="s">
        <v>30</v>
      </c>
      <c r="B5" s="109">
        <f>[1]Novembro!$G$5</f>
        <v>81</v>
      </c>
      <c r="C5" s="109">
        <f>[1]Novembro!$G$6</f>
        <v>37</v>
      </c>
      <c r="D5" s="109">
        <f>[1]Novembro!$G$7</f>
        <v>34</v>
      </c>
      <c r="E5" s="109">
        <f>[1]Novembro!$G$8</f>
        <v>21</v>
      </c>
      <c r="F5" s="109">
        <f>[1]Novembro!$G$9</f>
        <v>17</v>
      </c>
      <c r="G5" s="109">
        <f>[1]Novembro!$G$10</f>
        <v>19</v>
      </c>
      <c r="H5" s="109">
        <f>[1]Novembro!$G$11</f>
        <v>21</v>
      </c>
      <c r="I5" s="109">
        <f>[1]Novembro!$G$12</f>
        <v>23</v>
      </c>
      <c r="J5" s="109">
        <f>[1]Novembro!$G$13</f>
        <v>25</v>
      </c>
      <c r="K5" s="109">
        <f>[1]Novembro!$G$14</f>
        <v>21</v>
      </c>
      <c r="L5" s="109">
        <f>[1]Novembro!$G$15</f>
        <v>18</v>
      </c>
      <c r="M5" s="109">
        <f>[1]Novembro!$G$16</f>
        <v>23</v>
      </c>
      <c r="N5" s="109">
        <f>[1]Novembro!$G$17</f>
        <v>20</v>
      </c>
      <c r="O5" s="109">
        <f>[1]Novembro!$G$18</f>
        <v>23</v>
      </c>
      <c r="P5" s="109">
        <f>[1]Novembro!$G$19</f>
        <v>24</v>
      </c>
      <c r="Q5" s="109">
        <f>[1]Novembro!$G$20</f>
        <v>24</v>
      </c>
      <c r="R5" s="109">
        <f>[1]Novembro!$G$21</f>
        <v>21</v>
      </c>
      <c r="S5" s="109">
        <f>[1]Novembro!$G$22</f>
        <v>25</v>
      </c>
      <c r="T5" s="109">
        <f>[1]Novembro!$G$23</f>
        <v>29</v>
      </c>
      <c r="U5" s="109">
        <f>[1]Novembro!$G$24</f>
        <v>47</v>
      </c>
      <c r="V5" s="109">
        <f>[1]Novembro!$G$25</f>
        <v>43</v>
      </c>
      <c r="W5" s="109">
        <f>[1]Novembro!$G$26</f>
        <v>39</v>
      </c>
      <c r="X5" s="109">
        <f>[1]Novembro!$G$27</f>
        <v>46</v>
      </c>
      <c r="Y5" s="109">
        <f>[1]Novembro!$G$28</f>
        <v>60</v>
      </c>
      <c r="Z5" s="109">
        <f>[1]Novembro!$G$29</f>
        <v>62</v>
      </c>
      <c r="AA5" s="109">
        <f>[1]Novembro!$G$30</f>
        <v>47</v>
      </c>
      <c r="AB5" s="109">
        <f>[1]Novembro!$G$31</f>
        <v>44</v>
      </c>
      <c r="AC5" s="109">
        <f>[1]Novembro!$G$32</f>
        <v>33</v>
      </c>
      <c r="AD5" s="109">
        <f>[1]Novembro!$G$33</f>
        <v>37</v>
      </c>
      <c r="AE5" s="109">
        <f>[1]Novembro!$G$34</f>
        <v>45</v>
      </c>
      <c r="AF5" s="116">
        <f t="shared" ref="AF5:AF11" si="1">MIN(B5:AE5)</f>
        <v>17</v>
      </c>
      <c r="AG5" s="115">
        <f t="shared" ref="AG5:AG11" si="2">AVERAGE(B5:AE5)</f>
        <v>33.633333333333333</v>
      </c>
    </row>
    <row r="6" spans="1:37" x14ac:dyDescent="0.2">
      <c r="A6" s="48" t="s">
        <v>0</v>
      </c>
      <c r="B6" s="111">
        <f>[2]Novembro!$G$5</f>
        <v>64</v>
      </c>
      <c r="C6" s="111">
        <f>[2]Novembro!$G$6</f>
        <v>37</v>
      </c>
      <c r="D6" s="111">
        <f>[2]Novembro!$G$7</f>
        <v>57</v>
      </c>
      <c r="E6" s="111">
        <f>[2]Novembro!$G$8</f>
        <v>27</v>
      </c>
      <c r="F6" s="111">
        <f>[2]Novembro!$G$9</f>
        <v>14</v>
      </c>
      <c r="G6" s="111">
        <f>[2]Novembro!$G$10</f>
        <v>15</v>
      </c>
      <c r="H6" s="111">
        <f>[2]Novembro!$G$11</f>
        <v>18</v>
      </c>
      <c r="I6" s="111">
        <f>[2]Novembro!$G$12</f>
        <v>27</v>
      </c>
      <c r="J6" s="111">
        <f>[2]Novembro!$G$13</f>
        <v>40</v>
      </c>
      <c r="K6" s="111">
        <f>[2]Novembro!$G$14</f>
        <v>32</v>
      </c>
      <c r="L6" s="111">
        <f>[2]Novembro!$G$15</f>
        <v>17</v>
      </c>
      <c r="M6" s="111">
        <f>[2]Novembro!$G$16</f>
        <v>20</v>
      </c>
      <c r="N6" s="111">
        <f>[2]Novembro!$G$17</f>
        <v>33</v>
      </c>
      <c r="O6" s="111">
        <f>[2]Novembro!$G$18</f>
        <v>61</v>
      </c>
      <c r="P6" s="111">
        <f>[2]Novembro!$G$19</f>
        <v>28</v>
      </c>
      <c r="Q6" s="111">
        <f>[2]Novembro!$G$20</f>
        <v>23</v>
      </c>
      <c r="R6" s="111">
        <f>[2]Novembro!$G$21</f>
        <v>20</v>
      </c>
      <c r="S6" s="111">
        <f>[2]Novembro!$G$22</f>
        <v>23</v>
      </c>
      <c r="T6" s="111">
        <f>[2]Novembro!$G$23</f>
        <v>55</v>
      </c>
      <c r="U6" s="111">
        <f>[2]Novembro!$G$24</f>
        <v>55</v>
      </c>
      <c r="V6" s="111">
        <f>[2]Novembro!$G$25</f>
        <v>33</v>
      </c>
      <c r="W6" s="111">
        <f>[2]Novembro!$G$26</f>
        <v>28</v>
      </c>
      <c r="X6" s="111">
        <f>[2]Novembro!$G$27</f>
        <v>56</v>
      </c>
      <c r="Y6" s="111">
        <f>[2]Novembro!$G$28</f>
        <v>74</v>
      </c>
      <c r="Z6" s="111">
        <f>[2]Novembro!$G$29</f>
        <v>87</v>
      </c>
      <c r="AA6" s="111">
        <f>[2]Novembro!$G$30</f>
        <v>77</v>
      </c>
      <c r="AB6" s="111">
        <f>[2]Novembro!$G$31</f>
        <v>65</v>
      </c>
      <c r="AC6" s="111">
        <f>[2]Novembro!$G$32</f>
        <v>73</v>
      </c>
      <c r="AD6" s="111">
        <f>[2]Novembro!$G$33</f>
        <v>38</v>
      </c>
      <c r="AE6" s="111">
        <f>[2]Novembro!$G$34</f>
        <v>58</v>
      </c>
      <c r="AF6" s="116">
        <f t="shared" si="1"/>
        <v>14</v>
      </c>
      <c r="AG6" s="115">
        <f t="shared" si="2"/>
        <v>41.833333333333336</v>
      </c>
    </row>
    <row r="7" spans="1:37" x14ac:dyDescent="0.2">
      <c r="A7" s="48" t="s">
        <v>85</v>
      </c>
      <c r="B7" s="111">
        <f>[3]Novembro!$G$5</f>
        <v>64</v>
      </c>
      <c r="C7" s="111">
        <f>[3]Novembro!$G$6</f>
        <v>47</v>
      </c>
      <c r="D7" s="111">
        <f>[3]Novembro!$G$7</f>
        <v>61</v>
      </c>
      <c r="E7" s="111">
        <f>[3]Novembro!$G$8</f>
        <v>29</v>
      </c>
      <c r="F7" s="111">
        <f>[3]Novembro!$G$9</f>
        <v>27</v>
      </c>
      <c r="G7" s="111">
        <f>[3]Novembro!$G$10</f>
        <v>28</v>
      </c>
      <c r="H7" s="111">
        <f>[3]Novembro!$G$11</f>
        <v>24</v>
      </c>
      <c r="I7" s="111">
        <f>[3]Novembro!$G$12</f>
        <v>34</v>
      </c>
      <c r="J7" s="111">
        <f>[3]Novembro!$G$13</f>
        <v>40</v>
      </c>
      <c r="K7" s="111">
        <f>[3]Novembro!$G$14</f>
        <v>38</v>
      </c>
      <c r="L7" s="111">
        <f>[3]Novembro!$G$15</f>
        <v>28</v>
      </c>
      <c r="M7" s="111">
        <f>[3]Novembro!$G$16</f>
        <v>31</v>
      </c>
      <c r="N7" s="111">
        <f>[3]Novembro!$G$17</f>
        <v>34</v>
      </c>
      <c r="O7" s="111">
        <f>[3]Novembro!$G$18</f>
        <v>37</v>
      </c>
      <c r="P7" s="111">
        <f>[3]Novembro!$G$19</f>
        <v>39</v>
      </c>
      <c r="Q7" s="111">
        <f>[3]Novembro!$G$20</f>
        <v>31</v>
      </c>
      <c r="R7" s="111">
        <f>[3]Novembro!$G$21</f>
        <v>33</v>
      </c>
      <c r="S7" s="111">
        <f>[3]Novembro!$G$22</f>
        <v>36</v>
      </c>
      <c r="T7" s="111">
        <f>[3]Novembro!$G$23</f>
        <v>47</v>
      </c>
      <c r="U7" s="111">
        <f>[3]Novembro!$G$24</f>
        <v>49</v>
      </c>
      <c r="V7" s="111">
        <f>[3]Novembro!$G$25</f>
        <v>38</v>
      </c>
      <c r="W7" s="111">
        <f>[3]Novembro!$G$26</f>
        <v>46</v>
      </c>
      <c r="X7" s="111">
        <f>[3]Novembro!$G$27</f>
        <v>75</v>
      </c>
      <c r="Y7" s="111">
        <f>[3]Novembro!$G$28</f>
        <v>79</v>
      </c>
      <c r="Z7" s="111">
        <f>[3]Novembro!$G$29</f>
        <v>73</v>
      </c>
      <c r="AA7" s="111">
        <f>[3]Novembro!$G$30</f>
        <v>73</v>
      </c>
      <c r="AB7" s="111">
        <f>[3]Novembro!$G$31</f>
        <v>61</v>
      </c>
      <c r="AC7" s="111">
        <f>[3]Novembro!$G$32</f>
        <v>53</v>
      </c>
      <c r="AD7" s="111">
        <f>[3]Novembro!$G$33</f>
        <v>47</v>
      </c>
      <c r="AE7" s="111">
        <f>[3]Novembro!$G$34</f>
        <v>49</v>
      </c>
      <c r="AF7" s="116">
        <f t="shared" si="1"/>
        <v>24</v>
      </c>
      <c r="AG7" s="115">
        <f t="shared" si="2"/>
        <v>45.033333333333331</v>
      </c>
    </row>
    <row r="8" spans="1:37" x14ac:dyDescent="0.2">
      <c r="A8" s="48" t="s">
        <v>1</v>
      </c>
      <c r="B8" s="111">
        <f>[4]Novembro!$G$5</f>
        <v>56</v>
      </c>
      <c r="C8" s="111">
        <f>[4]Novembro!$G$6</f>
        <v>33</v>
      </c>
      <c r="D8" s="111">
        <f>[4]Novembro!$G$7</f>
        <v>38</v>
      </c>
      <c r="E8" s="111">
        <f>[4]Novembro!$G$8</f>
        <v>26</v>
      </c>
      <c r="F8" s="111">
        <f>[4]Novembro!$G$9</f>
        <v>18</v>
      </c>
      <c r="G8" s="111">
        <f>[4]Novembro!$G$10</f>
        <v>17</v>
      </c>
      <c r="H8" s="111">
        <f>[4]Novembro!$G$11</f>
        <v>14</v>
      </c>
      <c r="I8" s="111">
        <f>[4]Novembro!$G$12</f>
        <v>26</v>
      </c>
      <c r="J8" s="111">
        <f>[4]Novembro!$G$13</f>
        <v>31</v>
      </c>
      <c r="K8" s="111">
        <f>[4]Novembro!$G$14</f>
        <v>27</v>
      </c>
      <c r="L8" s="111">
        <f>[4]Novembro!$G$15</f>
        <v>16</v>
      </c>
      <c r="M8" s="111">
        <f>[4]Novembro!$G$16</f>
        <v>22</v>
      </c>
      <c r="N8" s="111">
        <f>[4]Novembro!$G$17</f>
        <v>26</v>
      </c>
      <c r="O8" s="111">
        <f>[4]Novembro!$G$18</f>
        <v>23</v>
      </c>
      <c r="P8" s="111">
        <f>[4]Novembro!$G$19</f>
        <v>23</v>
      </c>
      <c r="Q8" s="111">
        <f>[4]Novembro!$G$20</f>
        <v>22</v>
      </c>
      <c r="R8" s="111">
        <f>[4]Novembro!$G$21</f>
        <v>21</v>
      </c>
      <c r="S8" s="111">
        <f>[4]Novembro!$G$22</f>
        <v>21</v>
      </c>
      <c r="T8" s="111">
        <f>[4]Novembro!$G$23</f>
        <v>28</v>
      </c>
      <c r="U8" s="111">
        <f>[4]Novembro!$G$24</f>
        <v>47</v>
      </c>
      <c r="V8" s="111">
        <f>[4]Novembro!$G$25</f>
        <v>33</v>
      </c>
      <c r="W8" s="111">
        <f>[4]Novembro!$G$26</f>
        <v>32</v>
      </c>
      <c r="X8" s="111">
        <f>[4]Novembro!$G$27</f>
        <v>47</v>
      </c>
      <c r="Y8" s="111">
        <f>[4]Novembro!$G$28</f>
        <v>62</v>
      </c>
      <c r="Z8" s="111">
        <f>[4]Novembro!$G$29</f>
        <v>46</v>
      </c>
      <c r="AA8" s="111">
        <f>[4]Novembro!$G$30</f>
        <v>64</v>
      </c>
      <c r="AB8" s="111">
        <f>[4]Novembro!$G$31</f>
        <v>39</v>
      </c>
      <c r="AC8" s="111">
        <f>[4]Novembro!$G$32</f>
        <v>48</v>
      </c>
      <c r="AD8" s="111">
        <f>[4]Novembro!$G$33</f>
        <v>34</v>
      </c>
      <c r="AE8" s="111">
        <f>[4]Novembro!$G$34</f>
        <v>48</v>
      </c>
      <c r="AF8" s="116">
        <f t="shared" si="1"/>
        <v>14</v>
      </c>
      <c r="AG8" s="115">
        <f t="shared" si="2"/>
        <v>32.93333333333333</v>
      </c>
    </row>
    <row r="9" spans="1:37" x14ac:dyDescent="0.2">
      <c r="A9" s="48" t="s">
        <v>146</v>
      </c>
      <c r="B9" s="111">
        <f>[5]Novembro!$G$5</f>
        <v>62</v>
      </c>
      <c r="C9" s="111">
        <f>[5]Novembro!$G$6</f>
        <v>47</v>
      </c>
      <c r="D9" s="111">
        <f>[5]Novembro!$G$7</f>
        <v>53</v>
      </c>
      <c r="E9" s="111">
        <f>[5]Novembro!$G$8</f>
        <v>42</v>
      </c>
      <c r="F9" s="111">
        <f>[5]Novembro!$G$9</f>
        <v>24</v>
      </c>
      <c r="G9" s="111">
        <f>[5]Novembro!$G$10</f>
        <v>23</v>
      </c>
      <c r="H9" s="111">
        <f>[5]Novembro!$G$11</f>
        <v>25</v>
      </c>
      <c r="I9" s="111">
        <f>[5]Novembro!$G$12</f>
        <v>34</v>
      </c>
      <c r="J9" s="111">
        <f>[5]Novembro!$G$13</f>
        <v>49</v>
      </c>
      <c r="K9" s="111">
        <f>[5]Novembro!$G$14</f>
        <v>39</v>
      </c>
      <c r="L9" s="111">
        <f>[5]Novembro!$G$15</f>
        <v>25</v>
      </c>
      <c r="M9" s="111">
        <f>[5]Novembro!$G$16</f>
        <v>31</v>
      </c>
      <c r="N9" s="111">
        <f>[5]Novembro!$G$17</f>
        <v>42</v>
      </c>
      <c r="O9" s="111">
        <f>[5]Novembro!$G$18</f>
        <v>56</v>
      </c>
      <c r="P9" s="111">
        <f>[5]Novembro!$G$19</f>
        <v>38</v>
      </c>
      <c r="Q9" s="111">
        <f>[5]Novembro!$G$20</f>
        <v>28</v>
      </c>
      <c r="R9" s="111">
        <f>[5]Novembro!$G$21</f>
        <v>31</v>
      </c>
      <c r="S9" s="111">
        <f>[5]Novembro!$G$22</f>
        <v>32</v>
      </c>
      <c r="T9" s="111">
        <f>[5]Novembro!$G$23</f>
        <v>52</v>
      </c>
      <c r="U9" s="111">
        <f>[5]Novembro!$G$24</f>
        <v>56</v>
      </c>
      <c r="V9" s="111">
        <f>[5]Novembro!$G$25</f>
        <v>41</v>
      </c>
      <c r="W9" s="111">
        <f>[5]Novembro!$G$26</f>
        <v>38</v>
      </c>
      <c r="X9" s="111">
        <f>[5]Novembro!$G$27</f>
        <v>53</v>
      </c>
      <c r="Y9" s="111">
        <f>[5]Novembro!$G$28</f>
        <v>82</v>
      </c>
      <c r="Z9" s="111">
        <f>[5]Novembro!$G$29</f>
        <v>97</v>
      </c>
      <c r="AA9" s="111">
        <f>[5]Novembro!$G$30</f>
        <v>84</v>
      </c>
      <c r="AB9" s="111">
        <f>[5]Novembro!$G$31</f>
        <v>69</v>
      </c>
      <c r="AC9" s="111">
        <f>[5]Novembro!$G$32</f>
        <v>66</v>
      </c>
      <c r="AD9" s="111">
        <f>[5]Novembro!$G$33</f>
        <v>50</v>
      </c>
      <c r="AE9" s="111">
        <f>[5]Novembro!$G$34</f>
        <v>46</v>
      </c>
      <c r="AF9" s="116">
        <f t="shared" si="1"/>
        <v>23</v>
      </c>
      <c r="AG9" s="115">
        <f t="shared" si="2"/>
        <v>47.166666666666664</v>
      </c>
      <c r="AK9" t="s">
        <v>35</v>
      </c>
    </row>
    <row r="10" spans="1:37" x14ac:dyDescent="0.2">
      <c r="A10" s="48" t="s">
        <v>91</v>
      </c>
      <c r="B10" s="111">
        <f>[6]Novembro!$G$5</f>
        <v>61</v>
      </c>
      <c r="C10" s="111">
        <f>[6]Novembro!$G$6</f>
        <v>39</v>
      </c>
      <c r="D10" s="111">
        <f>[6]Novembro!$G$7</f>
        <v>46</v>
      </c>
      <c r="E10" s="111">
        <f>[6]Novembro!$G$8</f>
        <v>16</v>
      </c>
      <c r="F10" s="111">
        <f>[6]Novembro!$G$9</f>
        <v>18</v>
      </c>
      <c r="G10" s="111">
        <f>[6]Novembro!$G$10</f>
        <v>17</v>
      </c>
      <c r="H10" s="111">
        <f>[6]Novembro!$G$11</f>
        <v>20</v>
      </c>
      <c r="I10" s="111">
        <f>[6]Novembro!$G$12</f>
        <v>36</v>
      </c>
      <c r="J10" s="111">
        <f>[6]Novembro!$G$13</f>
        <v>39</v>
      </c>
      <c r="K10" s="111">
        <f>[6]Novembro!$G$14</f>
        <v>32</v>
      </c>
      <c r="L10" s="111">
        <f>[6]Novembro!$G$15</f>
        <v>27</v>
      </c>
      <c r="M10" s="111">
        <f>[6]Novembro!$G$16</f>
        <v>32</v>
      </c>
      <c r="N10" s="111">
        <f>[6]Novembro!$G$17</f>
        <v>37</v>
      </c>
      <c r="O10" s="111">
        <f>[6]Novembro!$G$18</f>
        <v>35</v>
      </c>
      <c r="P10" s="111">
        <f>[6]Novembro!$G$19</f>
        <v>27</v>
      </c>
      <c r="Q10" s="111">
        <f>[6]Novembro!$G$20</f>
        <v>28</v>
      </c>
      <c r="R10" s="111">
        <f>[6]Novembro!$G$21</f>
        <v>35</v>
      </c>
      <c r="S10" s="111">
        <f>[6]Novembro!$G$22</f>
        <v>37</v>
      </c>
      <c r="T10" s="111">
        <f>[6]Novembro!$G$23</f>
        <v>41</v>
      </c>
      <c r="U10" s="111">
        <f>[6]Novembro!$G$24</f>
        <v>58</v>
      </c>
      <c r="V10" s="111">
        <f>[6]Novembro!$G$25</f>
        <v>50</v>
      </c>
      <c r="W10" s="111">
        <f>[6]Novembro!$G$26</f>
        <v>51</v>
      </c>
      <c r="X10" s="111">
        <f>[6]Novembro!$G$27</f>
        <v>65</v>
      </c>
      <c r="Y10" s="111">
        <f>[6]Novembro!$G$28</f>
        <v>61</v>
      </c>
      <c r="Z10" s="111">
        <f>[6]Novembro!$G$29</f>
        <v>44</v>
      </c>
      <c r="AA10" s="111">
        <f>[6]Novembro!$G$30</f>
        <v>73</v>
      </c>
      <c r="AB10" s="111">
        <f>[6]Novembro!$G$31</f>
        <v>48</v>
      </c>
      <c r="AC10" s="111">
        <f>[6]Novembro!$G$32</f>
        <v>51</v>
      </c>
      <c r="AD10" s="111">
        <f>[6]Novembro!$G$33</f>
        <v>42</v>
      </c>
      <c r="AE10" s="111">
        <f>[6]Novembro!$G$34</f>
        <v>60</v>
      </c>
      <c r="AF10" s="116">
        <f t="shared" si="1"/>
        <v>16</v>
      </c>
      <c r="AG10" s="115">
        <f t="shared" si="2"/>
        <v>40.866666666666667</v>
      </c>
    </row>
    <row r="11" spans="1:37" x14ac:dyDescent="0.2">
      <c r="A11" s="48" t="s">
        <v>49</v>
      </c>
      <c r="B11" s="111">
        <f>[7]Novembro!$G$5</f>
        <v>56</v>
      </c>
      <c r="C11" s="111">
        <f>[7]Novembro!$G$6</f>
        <v>50</v>
      </c>
      <c r="D11" s="111">
        <f>[7]Novembro!$G$7</f>
        <v>45</v>
      </c>
      <c r="E11" s="111">
        <f>[7]Novembro!$G$8</f>
        <v>24</v>
      </c>
      <c r="F11" s="111">
        <f>[7]Novembro!$G$9</f>
        <v>15</v>
      </c>
      <c r="G11" s="111">
        <f>[7]Novembro!$G$10</f>
        <v>19</v>
      </c>
      <c r="H11" s="111">
        <f>[7]Novembro!$G$11</f>
        <v>28</v>
      </c>
      <c r="I11" s="111">
        <f>[7]Novembro!$G$12</f>
        <v>24</v>
      </c>
      <c r="J11" s="111">
        <f>[7]Novembro!$G$13</f>
        <v>27</v>
      </c>
      <c r="K11" s="111">
        <f>[7]Novembro!$G$14</f>
        <v>24</v>
      </c>
      <c r="L11" s="111">
        <f>[7]Novembro!$G$15</f>
        <v>14</v>
      </c>
      <c r="M11" s="111">
        <f>[7]Novembro!$G$16</f>
        <v>16</v>
      </c>
      <c r="N11" s="111">
        <f>[7]Novembro!$G$17</f>
        <v>20</v>
      </c>
      <c r="O11" s="111">
        <f>[7]Novembro!$G$18</f>
        <v>27</v>
      </c>
      <c r="P11" s="111">
        <f>[7]Novembro!$G$19</f>
        <v>37</v>
      </c>
      <c r="Q11" s="111">
        <f>[7]Novembro!$G$20</f>
        <v>28</v>
      </c>
      <c r="R11" s="111">
        <f>[7]Novembro!$G$21</f>
        <v>23</v>
      </c>
      <c r="S11" s="111">
        <f>[7]Novembro!$G$22</f>
        <v>27</v>
      </c>
      <c r="T11" s="111">
        <f>[7]Novembro!$G$23</f>
        <v>52</v>
      </c>
      <c r="U11" s="111">
        <f>[7]Novembro!$G$24</f>
        <v>49</v>
      </c>
      <c r="V11" s="111">
        <f>[7]Novembro!$G$25</f>
        <v>40</v>
      </c>
      <c r="W11" s="111">
        <f>[7]Novembro!$G$26</f>
        <v>39</v>
      </c>
      <c r="X11" s="111">
        <f>[7]Novembro!$G$27</f>
        <v>61</v>
      </c>
      <c r="Y11" s="111">
        <f>[7]Novembro!$G$28</f>
        <v>70</v>
      </c>
      <c r="Z11" s="111">
        <f>[7]Novembro!$G$29</f>
        <v>62</v>
      </c>
      <c r="AA11" s="111">
        <f>[7]Novembro!$G$30</f>
        <v>53</v>
      </c>
      <c r="AB11" s="111">
        <f>[7]Novembro!$G$31</f>
        <v>45</v>
      </c>
      <c r="AC11" s="111">
        <f>[7]Novembro!$G$32</f>
        <v>42</v>
      </c>
      <c r="AD11" s="111">
        <f>[7]Novembro!$G$33</f>
        <v>54</v>
      </c>
      <c r="AE11" s="111">
        <f>[7]Novembro!$G$34</f>
        <v>39</v>
      </c>
      <c r="AF11" s="116">
        <f t="shared" si="1"/>
        <v>14</v>
      </c>
      <c r="AG11" s="115">
        <f t="shared" si="2"/>
        <v>37</v>
      </c>
    </row>
    <row r="12" spans="1:37" x14ac:dyDescent="0.2">
      <c r="A12" s="48" t="s">
        <v>94</v>
      </c>
      <c r="B12" s="111">
        <f>[8]Novembro!$G$5</f>
        <v>56</v>
      </c>
      <c r="C12" s="111">
        <f>[8]Novembro!$G$6</f>
        <v>46</v>
      </c>
      <c r="D12" s="111">
        <f>[8]Novembro!$G$7</f>
        <v>58</v>
      </c>
      <c r="E12" s="111">
        <f>[8]Novembro!$G$8</f>
        <v>30</v>
      </c>
      <c r="F12" s="111">
        <f>[8]Novembro!$G$9</f>
        <v>23</v>
      </c>
      <c r="G12" s="111">
        <f>[8]Novembro!$G$10</f>
        <v>24</v>
      </c>
      <c r="H12" s="111">
        <f>[8]Novembro!$G$11</f>
        <v>22</v>
      </c>
      <c r="I12" s="111">
        <f>[8]Novembro!$G$12</f>
        <v>33</v>
      </c>
      <c r="J12" s="111">
        <f>[8]Novembro!$G$13</f>
        <v>39</v>
      </c>
      <c r="K12" s="111">
        <f>[8]Novembro!$G$14</f>
        <v>32</v>
      </c>
      <c r="L12" s="111">
        <f>[8]Novembro!$G$15</f>
        <v>24</v>
      </c>
      <c r="M12" s="111">
        <f>[8]Novembro!$G$16</f>
        <v>26</v>
      </c>
      <c r="N12" s="111">
        <f>[8]Novembro!$G$17</f>
        <v>27</v>
      </c>
      <c r="O12" s="111">
        <f>[8]Novembro!$G$18</f>
        <v>28</v>
      </c>
      <c r="P12" s="111">
        <f>[8]Novembro!$G$19</f>
        <v>26</v>
      </c>
      <c r="Q12" s="111">
        <f>[8]Novembro!$G$20</f>
        <v>22</v>
      </c>
      <c r="R12" s="111">
        <f>[8]Novembro!$G$21</f>
        <v>25</v>
      </c>
      <c r="S12" s="111">
        <f>[8]Novembro!$G$22</f>
        <v>26</v>
      </c>
      <c r="T12" s="111">
        <f>[8]Novembro!$G$23</f>
        <v>39</v>
      </c>
      <c r="U12" s="111">
        <f>[8]Novembro!$G$24</f>
        <v>44</v>
      </c>
      <c r="V12" s="111">
        <f>[8]Novembro!$G$25</f>
        <v>40</v>
      </c>
      <c r="W12" s="111">
        <f>[8]Novembro!$G$26</f>
        <v>36</v>
      </c>
      <c r="X12" s="111">
        <f>[8]Novembro!$G$27</f>
        <v>51</v>
      </c>
      <c r="Y12" s="111">
        <f>[8]Novembro!$G$28</f>
        <v>66</v>
      </c>
      <c r="Z12" s="111">
        <f>[8]Novembro!$G$29</f>
        <v>61</v>
      </c>
      <c r="AA12" s="111">
        <f>[8]Novembro!$G$30</f>
        <v>73</v>
      </c>
      <c r="AB12" s="111">
        <f>[8]Novembro!$G$31</f>
        <v>49</v>
      </c>
      <c r="AC12" s="111">
        <f>[8]Novembro!$G$32</f>
        <v>42</v>
      </c>
      <c r="AD12" s="111">
        <f>[8]Novembro!$G$33</f>
        <v>34</v>
      </c>
      <c r="AE12" s="111">
        <f>[8]Novembro!$G$34</f>
        <v>51</v>
      </c>
      <c r="AF12" s="116">
        <f>MIN(B12:AE12)</f>
        <v>22</v>
      </c>
      <c r="AG12" s="115">
        <f>AVERAGE(B12:AE12)</f>
        <v>38.43333333333333</v>
      </c>
    </row>
    <row r="13" spans="1:37" x14ac:dyDescent="0.2">
      <c r="A13" s="48" t="s">
        <v>101</v>
      </c>
      <c r="B13" s="111">
        <f>[9]Novembro!$G$5</f>
        <v>72</v>
      </c>
      <c r="C13" s="111">
        <f>[9]Novembro!$G$6</f>
        <v>42</v>
      </c>
      <c r="D13" s="111">
        <f>[9]Novembro!$G$7</f>
        <v>57</v>
      </c>
      <c r="E13" s="111">
        <f>[9]Novembro!$G$8</f>
        <v>36</v>
      </c>
      <c r="F13" s="111">
        <f>[9]Novembro!$G$9</f>
        <v>23</v>
      </c>
      <c r="G13" s="111">
        <f>[9]Novembro!$G$10</f>
        <v>23</v>
      </c>
      <c r="H13" s="111">
        <f>[9]Novembro!$G$11</f>
        <v>18</v>
      </c>
      <c r="I13" s="111">
        <f>[9]Novembro!$G$12</f>
        <v>33</v>
      </c>
      <c r="J13" s="111">
        <f>[9]Novembro!$G$13</f>
        <v>44</v>
      </c>
      <c r="K13" s="111">
        <f>[9]Novembro!$G$14</f>
        <v>36</v>
      </c>
      <c r="L13" s="111">
        <f>[9]Novembro!$G$15</f>
        <v>25</v>
      </c>
      <c r="M13" s="111">
        <f>[9]Novembro!$G$16</f>
        <v>28</v>
      </c>
      <c r="N13" s="111">
        <f>[9]Novembro!$G$17</f>
        <v>40</v>
      </c>
      <c r="O13" s="111">
        <f>[9]Novembro!$G$18</f>
        <v>57</v>
      </c>
      <c r="P13" s="111">
        <f>[9]Novembro!$G$19</f>
        <v>34</v>
      </c>
      <c r="Q13" s="111">
        <f>[9]Novembro!$G$20</f>
        <v>32</v>
      </c>
      <c r="R13" s="111">
        <f>[9]Novembro!$G$21</f>
        <v>32</v>
      </c>
      <c r="S13" s="111">
        <f>[9]Novembro!$G$22</f>
        <v>29</v>
      </c>
      <c r="T13" s="111">
        <f>[9]Novembro!$G$23</f>
        <v>71</v>
      </c>
      <c r="U13" s="111">
        <f>[9]Novembro!$G$24</f>
        <v>57</v>
      </c>
      <c r="V13" s="111">
        <f>[9]Novembro!$G$25</f>
        <v>40</v>
      </c>
      <c r="W13" s="111">
        <f>[9]Novembro!$G$26</f>
        <v>36</v>
      </c>
      <c r="X13" s="111">
        <f>[9]Novembro!$G$27</f>
        <v>53</v>
      </c>
      <c r="Y13" s="111">
        <f>[9]Novembro!$G$28</f>
        <v>92</v>
      </c>
      <c r="Z13" s="111">
        <f>[9]Novembro!$G$29</f>
        <v>87</v>
      </c>
      <c r="AA13" s="111">
        <f>[9]Novembro!$G$30</f>
        <v>79</v>
      </c>
      <c r="AB13" s="111">
        <f>[9]Novembro!$G$31</f>
        <v>73</v>
      </c>
      <c r="AC13" s="111">
        <f>[9]Novembro!$G$32</f>
        <v>79</v>
      </c>
      <c r="AD13" s="111">
        <f>[9]Novembro!$G$33</f>
        <v>47</v>
      </c>
      <c r="AE13" s="111">
        <f>[9]Novembro!$G$34</f>
        <v>53</v>
      </c>
      <c r="AF13" s="116">
        <f>MIN(B13:AE13)</f>
        <v>18</v>
      </c>
      <c r="AG13" s="115">
        <f>AVERAGE(B13:AE13)</f>
        <v>47.6</v>
      </c>
    </row>
    <row r="14" spans="1:37" x14ac:dyDescent="0.2">
      <c r="A14" s="48" t="s">
        <v>147</v>
      </c>
      <c r="B14" s="111">
        <f>[10]Novembro!$G$5</f>
        <v>78</v>
      </c>
      <c r="C14" s="111">
        <f>[10]Novembro!$G$6</f>
        <v>44</v>
      </c>
      <c r="D14" s="111">
        <f>[10]Novembro!$G$7</f>
        <v>43</v>
      </c>
      <c r="E14" s="111">
        <f>[10]Novembro!$G$8</f>
        <v>20</v>
      </c>
      <c r="F14" s="111">
        <f>[10]Novembro!$G$9</f>
        <v>22</v>
      </c>
      <c r="G14" s="111">
        <f>[10]Novembro!$G$10</f>
        <v>18</v>
      </c>
      <c r="H14" s="111">
        <f>[10]Novembro!$G$11</f>
        <v>25</v>
      </c>
      <c r="I14" s="111">
        <f>[10]Novembro!$G$12</f>
        <v>35</v>
      </c>
      <c r="J14" s="111">
        <f>[10]Novembro!$G$13</f>
        <v>43</v>
      </c>
      <c r="K14" s="111">
        <f>[10]Novembro!$G$14</f>
        <v>28</v>
      </c>
      <c r="L14" s="111">
        <f>[10]Novembro!$G$15</f>
        <v>25</v>
      </c>
      <c r="M14" s="111">
        <f>[10]Novembro!$G$16</f>
        <v>32</v>
      </c>
      <c r="N14" s="111">
        <f>[10]Novembro!$G$17</f>
        <v>31</v>
      </c>
      <c r="O14" s="111">
        <f>[10]Novembro!$G$18</f>
        <v>29</v>
      </c>
      <c r="P14" s="111">
        <f>[10]Novembro!$G$19</f>
        <v>27</v>
      </c>
      <c r="Q14" s="111">
        <f>[10]Novembro!$G$20</f>
        <v>31</v>
      </c>
      <c r="R14" s="111">
        <f>[10]Novembro!$G$21</f>
        <v>30</v>
      </c>
      <c r="S14" s="111">
        <f>[10]Novembro!$G$22</f>
        <v>37</v>
      </c>
      <c r="T14" s="111">
        <f>[10]Novembro!$G$23</f>
        <v>39</v>
      </c>
      <c r="U14" s="111">
        <f>[10]Novembro!$G$24</f>
        <v>48</v>
      </c>
      <c r="V14" s="111">
        <f>[10]Novembro!$G$25</f>
        <v>49</v>
      </c>
      <c r="W14" s="111">
        <f>[10]Novembro!$G$26</f>
        <v>51</v>
      </c>
      <c r="X14" s="111">
        <f>[10]Novembro!$G$27</f>
        <v>60</v>
      </c>
      <c r="Y14" s="111">
        <f>[10]Novembro!$G$28</f>
        <v>54</v>
      </c>
      <c r="Z14" s="111">
        <f>[10]Novembro!$G$29</f>
        <v>42</v>
      </c>
      <c r="AA14" s="111">
        <f>[10]Novembro!$G$30</f>
        <v>63</v>
      </c>
      <c r="AB14" s="111">
        <f>[10]Novembro!$G$31</f>
        <v>43</v>
      </c>
      <c r="AC14" s="111">
        <f>[10]Novembro!$G$32</f>
        <v>48</v>
      </c>
      <c r="AD14" s="111">
        <f>[10]Novembro!$G$33</f>
        <v>45</v>
      </c>
      <c r="AE14" s="111">
        <f>[10]Novembro!$G$34</f>
        <v>62</v>
      </c>
      <c r="AF14" s="116">
        <f>MIN(B14:AE14)</f>
        <v>18</v>
      </c>
      <c r="AG14" s="115">
        <f>AVERAGE(B14:AE14)</f>
        <v>40.06666666666667</v>
      </c>
    </row>
    <row r="15" spans="1:37" x14ac:dyDescent="0.2">
      <c r="A15" s="48" t="s">
        <v>2</v>
      </c>
      <c r="B15" s="111">
        <f>[11]Novembro!$G$5</f>
        <v>54</v>
      </c>
      <c r="C15" s="111">
        <f>[11]Novembro!$G$6</f>
        <v>34</v>
      </c>
      <c r="D15" s="111">
        <f>[11]Novembro!$G$7</f>
        <v>44</v>
      </c>
      <c r="E15" s="111">
        <f>[11]Novembro!$G$8</f>
        <v>18</v>
      </c>
      <c r="F15" s="111">
        <f>[11]Novembro!$G$9</f>
        <v>14</v>
      </c>
      <c r="G15" s="111">
        <f>[11]Novembro!$G$10</f>
        <v>11</v>
      </c>
      <c r="H15" s="111">
        <f>[11]Novembro!$G$11</f>
        <v>13</v>
      </c>
      <c r="I15" s="111">
        <f>[11]Novembro!$G$12</f>
        <v>25</v>
      </c>
      <c r="J15" s="111">
        <f>[11]Novembro!$G$13</f>
        <v>31</v>
      </c>
      <c r="K15" s="111">
        <f>[11]Novembro!$G$14</f>
        <v>28</v>
      </c>
      <c r="L15" s="111">
        <f>[11]Novembro!$G$15</f>
        <v>22</v>
      </c>
      <c r="M15" s="111">
        <f>[11]Novembro!$G$16</f>
        <v>26</v>
      </c>
      <c r="N15" s="111">
        <f>[11]Novembro!$G$17</f>
        <v>27</v>
      </c>
      <c r="O15" s="111">
        <f>[11]Novembro!$G$18</f>
        <v>25</v>
      </c>
      <c r="P15" s="111">
        <f>[11]Novembro!$G$19</f>
        <v>25</v>
      </c>
      <c r="Q15" s="111">
        <f>[11]Novembro!$G$20</f>
        <v>25</v>
      </c>
      <c r="R15" s="111">
        <f>[11]Novembro!$G$21</f>
        <v>27</v>
      </c>
      <c r="S15" s="111">
        <f>[11]Novembro!$G$22</f>
        <v>25</v>
      </c>
      <c r="T15" s="111">
        <f>[11]Novembro!$G$23</f>
        <v>37</v>
      </c>
      <c r="U15" s="111">
        <f>[11]Novembro!$G$24</f>
        <v>54</v>
      </c>
      <c r="V15" s="111">
        <f>[11]Novembro!$G$25</f>
        <v>32</v>
      </c>
      <c r="W15" s="111">
        <f>[11]Novembro!$G$26</f>
        <v>37</v>
      </c>
      <c r="X15" s="111">
        <f>[11]Novembro!$G$27</f>
        <v>51</v>
      </c>
      <c r="Y15" s="111">
        <f>[11]Novembro!$G$28</f>
        <v>52</v>
      </c>
      <c r="Z15" s="111">
        <f>[11]Novembro!$G$29</f>
        <v>35</v>
      </c>
      <c r="AA15" s="111">
        <f>[11]Novembro!$G$30</f>
        <v>50</v>
      </c>
      <c r="AB15" s="111">
        <f>[11]Novembro!$G$31</f>
        <v>34</v>
      </c>
      <c r="AC15" s="111">
        <f>[11]Novembro!$G$32</f>
        <v>40</v>
      </c>
      <c r="AD15" s="111">
        <f>[11]Novembro!$G$33</f>
        <v>33</v>
      </c>
      <c r="AE15" s="111">
        <f>[11]Novembro!$G$34</f>
        <v>42</v>
      </c>
      <c r="AF15" s="116">
        <f>MIN(B15:AE15)</f>
        <v>11</v>
      </c>
      <c r="AG15" s="115">
        <f>AVERAGE(B15:AE15)</f>
        <v>32.366666666666667</v>
      </c>
      <c r="AI15" s="12" t="s">
        <v>35</v>
      </c>
    </row>
    <row r="16" spans="1:37" ht="10.5" customHeight="1" x14ac:dyDescent="0.2">
      <c r="A16" s="48" t="s">
        <v>3</v>
      </c>
      <c r="B16" s="111" t="str">
        <f>[12]Novembro!$G$5</f>
        <v>*</v>
      </c>
      <c r="C16" s="111" t="str">
        <f>[12]Novembro!$G$6</f>
        <v>*</v>
      </c>
      <c r="D16" s="111">
        <f>[12]Novembro!$G$7</f>
        <v>44</v>
      </c>
      <c r="E16" s="111">
        <f>[12]Novembro!$G$8</f>
        <v>37</v>
      </c>
      <c r="F16" s="111">
        <f>[12]Novembro!$G$9</f>
        <v>28</v>
      </c>
      <c r="G16" s="111">
        <f>[12]Novembro!$G$10</f>
        <v>24</v>
      </c>
      <c r="H16" s="111">
        <f>[12]Novembro!$G$11</f>
        <v>31</v>
      </c>
      <c r="I16" s="111">
        <f>[12]Novembro!$G$12</f>
        <v>26</v>
      </c>
      <c r="J16" s="111">
        <f>[12]Novembro!$G$13</f>
        <v>32</v>
      </c>
      <c r="K16" s="111">
        <f>[12]Novembro!$G$14</f>
        <v>19</v>
      </c>
      <c r="L16" s="111">
        <f>[12]Novembro!$G$15</f>
        <v>17</v>
      </c>
      <c r="M16" s="111">
        <f>[12]Novembro!$G$16</f>
        <v>22</v>
      </c>
      <c r="N16" s="111">
        <f>[12]Novembro!$G$17</f>
        <v>29</v>
      </c>
      <c r="O16" s="111">
        <f>[12]Novembro!$G$18</f>
        <v>26</v>
      </c>
      <c r="P16" s="111">
        <f>[12]Novembro!$G$19</f>
        <v>51</v>
      </c>
      <c r="Q16" s="111">
        <f>[12]Novembro!$G$20</f>
        <v>28</v>
      </c>
      <c r="R16" s="111">
        <f>[12]Novembro!$G$21</f>
        <v>26</v>
      </c>
      <c r="S16" s="111">
        <f>[12]Novembro!$G$22</f>
        <v>28</v>
      </c>
      <c r="T16" s="111">
        <f>[12]Novembro!$G$23</f>
        <v>35</v>
      </c>
      <c r="U16" s="111">
        <f>[12]Novembro!$G$24</f>
        <v>45</v>
      </c>
      <c r="V16" s="111">
        <f>[12]Novembro!$G$25</f>
        <v>55</v>
      </c>
      <c r="W16" s="111">
        <f>[12]Novembro!$G$26</f>
        <v>40</v>
      </c>
      <c r="X16" s="111">
        <f>[12]Novembro!$G$27</f>
        <v>52</v>
      </c>
      <c r="Y16" s="111">
        <f>[12]Novembro!$G$28</f>
        <v>38</v>
      </c>
      <c r="Z16" s="111" t="str">
        <f>[12]Novembro!$G$29</f>
        <v>*</v>
      </c>
      <c r="AA16" s="111" t="str">
        <f>[12]Novembro!$G$30</f>
        <v>*</v>
      </c>
      <c r="AB16" s="111" t="str">
        <f>[12]Novembro!$G$31</f>
        <v>*</v>
      </c>
      <c r="AC16" s="111" t="str">
        <f>[12]Novembro!$G$32</f>
        <v>*</v>
      </c>
      <c r="AD16" s="111" t="str">
        <f>[12]Novembro!$G$33</f>
        <v>*</v>
      </c>
      <c r="AE16" s="111" t="str">
        <f>[12]Novembro!$G$34</f>
        <v>*</v>
      </c>
      <c r="AF16" s="116">
        <f t="shared" ref="AF16" si="3">MIN(B16:AE16)</f>
        <v>17</v>
      </c>
      <c r="AG16" s="115">
        <f>AVERAGE(B16:AE16)</f>
        <v>33.31818181818182</v>
      </c>
      <c r="AH16" s="12" t="s">
        <v>35</v>
      </c>
      <c r="AI16" s="12" t="s">
        <v>35</v>
      </c>
    </row>
    <row r="17" spans="1:38" x14ac:dyDescent="0.2">
      <c r="A17" s="48" t="s">
        <v>4</v>
      </c>
      <c r="B17" s="111">
        <f>[14]Novembro!$G$5</f>
        <v>46</v>
      </c>
      <c r="C17" s="111">
        <f>[14]Novembro!$G$6</f>
        <v>33</v>
      </c>
      <c r="D17" s="111">
        <f>[14]Novembro!$G$7</f>
        <v>39</v>
      </c>
      <c r="E17" s="111">
        <f>[14]Novembro!$G$8</f>
        <v>33</v>
      </c>
      <c r="F17" s="111">
        <f>[14]Novembro!$G$9</f>
        <v>30</v>
      </c>
      <c r="G17" s="111">
        <f>[14]Novembro!$G$10</f>
        <v>24</v>
      </c>
      <c r="H17" s="111">
        <f>[14]Novembro!$G$11</f>
        <v>24</v>
      </c>
      <c r="I17" s="111">
        <f>[14]Novembro!$G$12</f>
        <v>37</v>
      </c>
      <c r="J17" s="111">
        <f>[14]Novembro!$G$13</f>
        <v>27</v>
      </c>
      <c r="K17" s="111">
        <f>[14]Novembro!$G$14</f>
        <v>23</v>
      </c>
      <c r="L17" s="111">
        <f>[14]Novembro!$G$15</f>
        <v>20</v>
      </c>
      <c r="M17" s="111">
        <f>[14]Novembro!$G$16</f>
        <v>30</v>
      </c>
      <c r="N17" s="111">
        <f>[14]Novembro!$G$17</f>
        <v>32</v>
      </c>
      <c r="O17" s="111">
        <f>[14]Novembro!$G$18</f>
        <v>30</v>
      </c>
      <c r="P17" s="111">
        <f>[14]Novembro!$G$19</f>
        <v>27</v>
      </c>
      <c r="Q17" s="111">
        <f>[14]Novembro!$G$20</f>
        <v>31</v>
      </c>
      <c r="R17" s="111">
        <f>[14]Novembro!$G$21</f>
        <v>28</v>
      </c>
      <c r="S17" s="111">
        <f>[14]Novembro!$G$22</f>
        <v>30</v>
      </c>
      <c r="T17" s="111">
        <f>[14]Novembro!$G$23</f>
        <v>36</v>
      </c>
      <c r="U17" s="111">
        <f>[14]Novembro!$G$24</f>
        <v>43</v>
      </c>
      <c r="V17" s="111">
        <f>[14]Novembro!$G$25</f>
        <v>60</v>
      </c>
      <c r="W17" s="111">
        <f>[14]Novembro!$G$26</f>
        <v>49</v>
      </c>
      <c r="X17" s="111">
        <f>[14]Novembro!$G$27</f>
        <v>60</v>
      </c>
      <c r="Y17" s="111">
        <f>[14]Novembro!$G$28</f>
        <v>44</v>
      </c>
      <c r="Z17" s="111">
        <f>[14]Novembro!$G$29</f>
        <v>46</v>
      </c>
      <c r="AA17" s="111">
        <f>[14]Novembro!$G$30</f>
        <v>43</v>
      </c>
      <c r="AB17" s="111">
        <f>[14]Novembro!$G$31</f>
        <v>43</v>
      </c>
      <c r="AC17" s="111">
        <f>[14]Novembro!$G$32</f>
        <v>45</v>
      </c>
      <c r="AD17" s="111">
        <f>[14]Novembro!$G$33</f>
        <v>49</v>
      </c>
      <c r="AE17" s="111">
        <f>[14]Novembro!$G$34</f>
        <v>48</v>
      </c>
      <c r="AF17" s="116">
        <f t="shared" ref="AF17:AF42" si="4">MIN(B17:AE17)</f>
        <v>20</v>
      </c>
      <c r="AG17" s="115">
        <f t="shared" ref="AG17:AG42" si="5">AVERAGE(B17:AE17)</f>
        <v>37</v>
      </c>
      <c r="AK17" t="s">
        <v>35</v>
      </c>
    </row>
    <row r="18" spans="1:38" x14ac:dyDescent="0.2">
      <c r="A18" s="48" t="s">
        <v>5</v>
      </c>
      <c r="B18" s="111">
        <f>[15]Novembro!$G$5</f>
        <v>42</v>
      </c>
      <c r="C18" s="111">
        <f>[15]Novembro!$G$6</f>
        <v>26</v>
      </c>
      <c r="D18" s="111">
        <f>[15]Novembro!$G$7</f>
        <v>43</v>
      </c>
      <c r="E18" s="111">
        <f>[15]Novembro!$G$8</f>
        <v>12</v>
      </c>
      <c r="F18" s="111">
        <f>[15]Novembro!$G$9</f>
        <v>17</v>
      </c>
      <c r="G18" s="111">
        <f>[15]Novembro!$G$10</f>
        <v>20</v>
      </c>
      <c r="H18" s="111">
        <f>[15]Novembro!$G$11</f>
        <v>15</v>
      </c>
      <c r="I18" s="111">
        <f>[15]Novembro!$G$12</f>
        <v>25</v>
      </c>
      <c r="J18" s="111">
        <f>[15]Novembro!$G$13</f>
        <v>31</v>
      </c>
      <c r="K18" s="111">
        <f>[15]Novembro!$G$14</f>
        <v>25</v>
      </c>
      <c r="L18" s="111">
        <f>[15]Novembro!$G$15</f>
        <v>23</v>
      </c>
      <c r="M18" s="111">
        <f>[15]Novembro!$G$16</f>
        <v>24</v>
      </c>
      <c r="N18" s="111">
        <f>[15]Novembro!$G$17</f>
        <v>24</v>
      </c>
      <c r="O18" s="111">
        <f>[15]Novembro!$G$18</f>
        <v>18</v>
      </c>
      <c r="P18" s="111">
        <f>[15]Novembro!$G$19</f>
        <v>22</v>
      </c>
      <c r="Q18" s="111">
        <f>[15]Novembro!$G$20</f>
        <v>20</v>
      </c>
      <c r="R18" s="111">
        <f>[15]Novembro!$G$21</f>
        <v>22</v>
      </c>
      <c r="S18" s="111">
        <f>[15]Novembro!$G$22</f>
        <v>23</v>
      </c>
      <c r="T18" s="111">
        <f>[15]Novembro!$G$23</f>
        <v>28</v>
      </c>
      <c r="U18" s="111">
        <f>[15]Novembro!$G$24</f>
        <v>51</v>
      </c>
      <c r="V18" s="111">
        <f>[15]Novembro!$G$25</f>
        <v>31</v>
      </c>
      <c r="W18" s="111">
        <f>[15]Novembro!$G$26</f>
        <v>28</v>
      </c>
      <c r="X18" s="111">
        <f>[15]Novembro!$G$27</f>
        <v>33</v>
      </c>
      <c r="Y18" s="111">
        <f>[15]Novembro!$G$28</f>
        <v>63</v>
      </c>
      <c r="Z18" s="111">
        <f>[15]Novembro!$G$29</f>
        <v>48</v>
      </c>
      <c r="AA18" s="111">
        <f>[15]Novembro!$G$30</f>
        <v>64</v>
      </c>
      <c r="AB18" s="111">
        <f>[15]Novembro!$G$31</f>
        <v>56</v>
      </c>
      <c r="AC18" s="111">
        <f>[15]Novembro!$G$32</f>
        <v>37</v>
      </c>
      <c r="AD18" s="111">
        <f>[15]Novembro!$G$33</f>
        <v>33</v>
      </c>
      <c r="AE18" s="111">
        <f>[15]Novembro!$G$34</f>
        <v>47</v>
      </c>
      <c r="AF18" s="116">
        <f t="shared" si="4"/>
        <v>12</v>
      </c>
      <c r="AG18" s="115">
        <f t="shared" si="5"/>
        <v>31.7</v>
      </c>
      <c r="AH18" s="12" t="s">
        <v>35</v>
      </c>
    </row>
    <row r="19" spans="1:38" x14ac:dyDescent="0.2">
      <c r="A19" s="48" t="s">
        <v>33</v>
      </c>
      <c r="B19" s="111">
        <f>[16]Novembro!$G$5</f>
        <v>40</v>
      </c>
      <c r="C19" s="111">
        <f>[16]Novembro!$G$6</f>
        <v>34</v>
      </c>
      <c r="D19" s="111">
        <f>[16]Novembro!$G$7</f>
        <v>46</v>
      </c>
      <c r="E19" s="111">
        <f>[16]Novembro!$G$8</f>
        <v>40</v>
      </c>
      <c r="F19" s="111">
        <f>[16]Novembro!$G$9</f>
        <v>24</v>
      </c>
      <c r="G19" s="111">
        <f>[16]Novembro!$G$10</f>
        <v>17</v>
      </c>
      <c r="H19" s="111">
        <f>[16]Novembro!$G$11</f>
        <v>25</v>
      </c>
      <c r="I19" s="111">
        <f>[16]Novembro!$G$12</f>
        <v>44</v>
      </c>
      <c r="J19" s="111">
        <f>[16]Novembro!$G$13</f>
        <v>29</v>
      </c>
      <c r="K19" s="111">
        <f>[16]Novembro!$G$14</f>
        <v>22</v>
      </c>
      <c r="L19" s="111">
        <f>[16]Novembro!$G$15</f>
        <v>21</v>
      </c>
      <c r="M19" s="111">
        <f>[16]Novembro!$G$16</f>
        <v>32</v>
      </c>
      <c r="N19" s="111">
        <f>[16]Novembro!$G$17</f>
        <v>30</v>
      </c>
      <c r="O19" s="111">
        <f>[16]Novembro!$G$18</f>
        <v>31</v>
      </c>
      <c r="P19" s="111">
        <f>[16]Novembro!$G$19</f>
        <v>30</v>
      </c>
      <c r="Q19" s="111">
        <f>[16]Novembro!$G$20</f>
        <v>31</v>
      </c>
      <c r="R19" s="111">
        <f>[16]Novembro!$G$21</f>
        <v>30</v>
      </c>
      <c r="S19" s="111">
        <f>[16]Novembro!$G$22</f>
        <v>31</v>
      </c>
      <c r="T19" s="111">
        <f>[16]Novembro!$G$23</f>
        <v>41</v>
      </c>
      <c r="U19" s="111">
        <f>[16]Novembro!$G$24</f>
        <v>47</v>
      </c>
      <c r="V19" s="111">
        <f>[16]Novembro!$G$25</f>
        <v>38</v>
      </c>
      <c r="W19" s="111">
        <f>[16]Novembro!$G$26</f>
        <v>42</v>
      </c>
      <c r="X19" s="111">
        <f>[16]Novembro!$G$27</f>
        <v>52</v>
      </c>
      <c r="Y19" s="111">
        <f>[16]Novembro!$G$28</f>
        <v>50</v>
      </c>
      <c r="Z19" s="111">
        <f>[16]Novembro!$G$29</f>
        <v>48</v>
      </c>
      <c r="AA19" s="111">
        <f>[16]Novembro!$G$30</f>
        <v>51</v>
      </c>
      <c r="AB19" s="111">
        <f>[16]Novembro!$G$31</f>
        <v>39</v>
      </c>
      <c r="AC19" s="111">
        <f>[16]Novembro!$G$32</f>
        <v>44</v>
      </c>
      <c r="AD19" s="111">
        <f>[16]Novembro!$G$33</f>
        <v>51</v>
      </c>
      <c r="AE19" s="111">
        <f>[16]Novembro!$G$34</f>
        <v>45</v>
      </c>
      <c r="AF19" s="116">
        <f t="shared" si="4"/>
        <v>17</v>
      </c>
      <c r="AG19" s="115">
        <f t="shared" si="5"/>
        <v>36.833333333333336</v>
      </c>
      <c r="AI19" t="s">
        <v>35</v>
      </c>
      <c r="AK19" t="s">
        <v>35</v>
      </c>
    </row>
    <row r="20" spans="1:38" x14ac:dyDescent="0.2">
      <c r="A20" s="48" t="s">
        <v>6</v>
      </c>
      <c r="B20" s="111">
        <f>[17]Novembro!$G$5</f>
        <v>37</v>
      </c>
      <c r="C20" s="111">
        <f>[17]Novembro!$G$6</f>
        <v>29</v>
      </c>
      <c r="D20" s="111">
        <f>[17]Novembro!$G$7</f>
        <v>32</v>
      </c>
      <c r="E20" s="111">
        <f>[17]Novembro!$G$8</f>
        <v>19</v>
      </c>
      <c r="F20" s="111">
        <f>[17]Novembro!$G$9</f>
        <v>13</v>
      </c>
      <c r="G20" s="111">
        <f>[17]Novembro!$G$10</f>
        <v>8</v>
      </c>
      <c r="H20" s="111">
        <f>[17]Novembro!$G$11</f>
        <v>22</v>
      </c>
      <c r="I20" s="111">
        <f>[17]Novembro!$G$12</f>
        <v>24</v>
      </c>
      <c r="J20" s="111">
        <f>[17]Novembro!$G$13</f>
        <v>27</v>
      </c>
      <c r="K20" s="111">
        <f>[17]Novembro!$G$14</f>
        <v>20</v>
      </c>
      <c r="L20" s="111">
        <f>[17]Novembro!$G$15</f>
        <v>19</v>
      </c>
      <c r="M20" s="111">
        <f>[17]Novembro!$G$16</f>
        <v>22</v>
      </c>
      <c r="N20" s="111">
        <f>[17]Novembro!$G$17</f>
        <v>19</v>
      </c>
      <c r="O20" s="111">
        <f>[17]Novembro!$G$18</f>
        <v>25</v>
      </c>
      <c r="P20" s="111">
        <f>[17]Novembro!$G$19</f>
        <v>19</v>
      </c>
      <c r="Q20" s="111">
        <f>[17]Novembro!$G$20</f>
        <v>22</v>
      </c>
      <c r="R20" s="111">
        <f>[17]Novembro!$G$21</f>
        <v>21</v>
      </c>
      <c r="S20" s="111">
        <f>[17]Novembro!$G$22</f>
        <v>30</v>
      </c>
      <c r="T20" s="111">
        <f>[17]Novembro!$G$23</f>
        <v>42</v>
      </c>
      <c r="U20" s="111">
        <f>[17]Novembro!$G$24</f>
        <v>35</v>
      </c>
      <c r="V20" s="111">
        <f>[17]Novembro!$G$25</f>
        <v>36</v>
      </c>
      <c r="W20" s="111">
        <f>[17]Novembro!$G$26</f>
        <v>32</v>
      </c>
      <c r="X20" s="111">
        <f>[17]Novembro!$G$27</f>
        <v>44</v>
      </c>
      <c r="Y20" s="111">
        <f>[17]Novembro!$G$28</f>
        <v>51</v>
      </c>
      <c r="Z20" s="111">
        <f>[17]Novembro!$G$29</f>
        <v>39</v>
      </c>
      <c r="AA20" s="111">
        <f>[17]Novembro!$G$30</f>
        <v>34</v>
      </c>
      <c r="AB20" s="111">
        <f>[17]Novembro!$G$31</f>
        <v>35</v>
      </c>
      <c r="AC20" s="111">
        <f>[17]Novembro!$G$32</f>
        <v>39</v>
      </c>
      <c r="AD20" s="111">
        <f>[17]Novembro!$G$33</f>
        <v>43</v>
      </c>
      <c r="AE20" s="111">
        <f>[17]Novembro!$G$34</f>
        <v>54</v>
      </c>
      <c r="AF20" s="116">
        <f t="shared" si="4"/>
        <v>8</v>
      </c>
      <c r="AG20" s="115">
        <f t="shared" si="5"/>
        <v>29.733333333333334</v>
      </c>
      <c r="AJ20" t="s">
        <v>35</v>
      </c>
      <c r="AK20" t="s">
        <v>35</v>
      </c>
    </row>
    <row r="21" spans="1:38" x14ac:dyDescent="0.2">
      <c r="A21" s="48" t="s">
        <v>7</v>
      </c>
      <c r="B21" s="111">
        <f>[18]Novembro!$G$5</f>
        <v>66</v>
      </c>
      <c r="C21" s="111">
        <f>[18]Novembro!$G$6</f>
        <v>38</v>
      </c>
      <c r="D21" s="111">
        <f>[18]Novembro!$G$7</f>
        <v>62</v>
      </c>
      <c r="E21" s="111">
        <f>[18]Novembro!$G$8</f>
        <v>31</v>
      </c>
      <c r="F21" s="111">
        <f>[18]Novembro!$G$9</f>
        <v>20</v>
      </c>
      <c r="G21" s="111">
        <f>[18]Novembro!$G$10</f>
        <v>20</v>
      </c>
      <c r="H21" s="111">
        <f>[18]Novembro!$G$11</f>
        <v>18</v>
      </c>
      <c r="I21" s="111">
        <f>[18]Novembro!$G$12</f>
        <v>27</v>
      </c>
      <c r="J21" s="111">
        <f>[18]Novembro!$G$13</f>
        <v>40</v>
      </c>
      <c r="K21" s="111">
        <f>[18]Novembro!$G$14</f>
        <v>37</v>
      </c>
      <c r="L21" s="111">
        <f>[18]Novembro!$G$15</f>
        <v>24</v>
      </c>
      <c r="M21" s="111">
        <f>[18]Novembro!$G$16</f>
        <v>26</v>
      </c>
      <c r="N21" s="111">
        <f>[18]Novembro!$G$17</f>
        <v>27</v>
      </c>
      <c r="O21" s="111">
        <f>[18]Novembro!$G$18</f>
        <v>33</v>
      </c>
      <c r="P21" s="111">
        <f>[18]Novembro!$G$19</f>
        <v>31</v>
      </c>
      <c r="Q21" s="111">
        <f>[18]Novembro!$G$20</f>
        <v>27</v>
      </c>
      <c r="R21" s="111">
        <f>[18]Novembro!$G$21</f>
        <v>30</v>
      </c>
      <c r="S21" s="111">
        <f>[18]Novembro!$G$22</f>
        <v>24</v>
      </c>
      <c r="T21" s="111">
        <f>[18]Novembro!$G$23</f>
        <v>58</v>
      </c>
      <c r="U21" s="111">
        <f>[18]Novembro!$G$24</f>
        <v>57</v>
      </c>
      <c r="V21" s="111">
        <f>[18]Novembro!$G$25</f>
        <v>39</v>
      </c>
      <c r="W21" s="111">
        <f>[18]Novembro!$G$26</f>
        <v>38</v>
      </c>
      <c r="X21" s="111">
        <f>[18]Novembro!$G$27</f>
        <v>61</v>
      </c>
      <c r="Y21" s="111">
        <f>[18]Novembro!$G$28</f>
        <v>79</v>
      </c>
      <c r="Z21" s="111">
        <f>[18]Novembro!$G$29</f>
        <v>87</v>
      </c>
      <c r="AA21" s="111">
        <f>[18]Novembro!$G$30</f>
        <v>88</v>
      </c>
      <c r="AB21" s="111">
        <f>[18]Novembro!$G$31</f>
        <v>65</v>
      </c>
      <c r="AC21" s="111">
        <f>[18]Novembro!$G$32</f>
        <v>65</v>
      </c>
      <c r="AD21" s="111">
        <f>[18]Novembro!$G$33</f>
        <v>43</v>
      </c>
      <c r="AE21" s="111">
        <f>[18]Novembro!$G$34</f>
        <v>51</v>
      </c>
      <c r="AF21" s="116">
        <f t="shared" si="4"/>
        <v>18</v>
      </c>
      <c r="AG21" s="115">
        <f t="shared" si="5"/>
        <v>43.733333333333334</v>
      </c>
      <c r="AI21" t="s">
        <v>35</v>
      </c>
      <c r="AJ21" t="s">
        <v>35</v>
      </c>
    </row>
    <row r="22" spans="1:38" x14ac:dyDescent="0.2">
      <c r="A22" s="48" t="s">
        <v>148</v>
      </c>
      <c r="B22" s="111">
        <f>[19]Novembro!$G$5</f>
        <v>68</v>
      </c>
      <c r="C22" s="111">
        <f>[19]Novembro!$G$6</f>
        <v>52</v>
      </c>
      <c r="D22" s="111">
        <f>[19]Novembro!$G$7</f>
        <v>62</v>
      </c>
      <c r="E22" s="111">
        <f>[19]Novembro!$G$8</f>
        <v>32</v>
      </c>
      <c r="F22" s="111">
        <f>[19]Novembro!$G$9</f>
        <v>22</v>
      </c>
      <c r="G22" s="111">
        <f>[19]Novembro!$G$10</f>
        <v>24</v>
      </c>
      <c r="H22" s="111">
        <f>[19]Novembro!$G$11</f>
        <v>22</v>
      </c>
      <c r="I22" s="111">
        <f>[19]Novembro!$G$12</f>
        <v>31</v>
      </c>
      <c r="J22" s="111">
        <f>[19]Novembro!$G$13</f>
        <v>45</v>
      </c>
      <c r="K22" s="111">
        <f>[19]Novembro!$G$14</f>
        <v>44</v>
      </c>
      <c r="L22" s="111">
        <f>[19]Novembro!$G$15</f>
        <v>28</v>
      </c>
      <c r="M22" s="111">
        <f>[19]Novembro!$G$16</f>
        <v>30</v>
      </c>
      <c r="N22" s="111">
        <f>[19]Novembro!$G$17</f>
        <v>36</v>
      </c>
      <c r="O22" s="111">
        <f>[19]Novembro!$G$18</f>
        <v>36</v>
      </c>
      <c r="P22" s="111">
        <f>[19]Novembro!$G$19</f>
        <v>35</v>
      </c>
      <c r="Q22" s="111">
        <f>[19]Novembro!$G$20</f>
        <v>28</v>
      </c>
      <c r="R22" s="111">
        <f>[19]Novembro!$G$21</f>
        <v>33</v>
      </c>
      <c r="S22" s="111">
        <f>[19]Novembro!$G$22</f>
        <v>31</v>
      </c>
      <c r="T22" s="111">
        <f>[19]Novembro!$G$23</f>
        <v>47</v>
      </c>
      <c r="U22" s="111">
        <f>[19]Novembro!$G$24</f>
        <v>47</v>
      </c>
      <c r="V22" s="111">
        <f>[19]Novembro!$G$25</f>
        <v>37</v>
      </c>
      <c r="W22" s="111">
        <f>[19]Novembro!$G$26</f>
        <v>38</v>
      </c>
      <c r="X22" s="111">
        <f>[19]Novembro!$G$27</f>
        <v>69</v>
      </c>
      <c r="Y22" s="111">
        <f>[19]Novembro!$G$28</f>
        <v>83</v>
      </c>
      <c r="Z22" s="111">
        <f>[19]Novembro!$G$29</f>
        <v>79</v>
      </c>
      <c r="AA22" s="111">
        <f>[19]Novembro!$G$30</f>
        <v>79</v>
      </c>
      <c r="AB22" s="111">
        <f>[19]Novembro!$G$31</f>
        <v>57</v>
      </c>
      <c r="AC22" s="111">
        <f>[19]Novembro!$G$32</f>
        <v>66</v>
      </c>
      <c r="AD22" s="111">
        <f>[19]Novembro!$G$33</f>
        <v>48</v>
      </c>
      <c r="AE22" s="111">
        <f>[19]Novembro!$G$34</f>
        <v>53</v>
      </c>
      <c r="AF22" s="116">
        <f t="shared" si="4"/>
        <v>22</v>
      </c>
      <c r="AG22" s="115">
        <f t="shared" si="5"/>
        <v>45.4</v>
      </c>
      <c r="AI22" t="s">
        <v>35</v>
      </c>
    </row>
    <row r="23" spans="1:38" x14ac:dyDescent="0.2">
      <c r="A23" s="48" t="s">
        <v>149</v>
      </c>
      <c r="B23" s="111">
        <f>[20]Novembro!$G$5</f>
        <v>65</v>
      </c>
      <c r="C23" s="111">
        <f>[20]Novembro!$G$6</f>
        <v>54</v>
      </c>
      <c r="D23" s="111">
        <f>[20]Novembro!$G$7</f>
        <v>67</v>
      </c>
      <c r="E23" s="111">
        <f>[20]Novembro!$G$8</f>
        <v>43</v>
      </c>
      <c r="F23" s="111">
        <f>[20]Novembro!$G$9</f>
        <v>30</v>
      </c>
      <c r="G23" s="111">
        <f>[20]Novembro!$G$10</f>
        <v>27</v>
      </c>
      <c r="H23" s="111">
        <f>[20]Novembro!$G$11</f>
        <v>23</v>
      </c>
      <c r="I23" s="111">
        <f>[20]Novembro!$G$12</f>
        <v>36</v>
      </c>
      <c r="J23" s="111">
        <f>[20]Novembro!$G$13</f>
        <v>55</v>
      </c>
      <c r="K23" s="111">
        <f>[20]Novembro!$G$14</f>
        <v>38</v>
      </c>
      <c r="L23" s="111">
        <f>[20]Novembro!$G$15</f>
        <v>26</v>
      </c>
      <c r="M23" s="111">
        <f>[20]Novembro!$G$16</f>
        <v>29</v>
      </c>
      <c r="N23" s="111">
        <f>[20]Novembro!$G$17</f>
        <v>50</v>
      </c>
      <c r="O23" s="111">
        <f>[20]Novembro!$G$18</f>
        <v>70</v>
      </c>
      <c r="P23" s="111">
        <f>[20]Novembro!$G$19</f>
        <v>37</v>
      </c>
      <c r="Q23" s="111">
        <f>[20]Novembro!$G$20</f>
        <v>37</v>
      </c>
      <c r="R23" s="111">
        <f>[20]Novembro!$G$21</f>
        <v>32</v>
      </c>
      <c r="S23" s="111">
        <f>[20]Novembro!$G$22</f>
        <v>29</v>
      </c>
      <c r="T23" s="111">
        <f>[20]Novembro!$G$23</f>
        <v>65</v>
      </c>
      <c r="U23" s="111">
        <f>[20]Novembro!$G$24</f>
        <v>72</v>
      </c>
      <c r="V23" s="111">
        <f>[20]Novembro!$G$25</f>
        <v>46</v>
      </c>
      <c r="W23" s="111">
        <f>[20]Novembro!$G$26</f>
        <v>39</v>
      </c>
      <c r="X23" s="111">
        <f>[20]Novembro!$G$27</f>
        <v>70</v>
      </c>
      <c r="Y23" s="111">
        <f>[20]Novembro!$G$28</f>
        <v>68</v>
      </c>
      <c r="Z23" s="111">
        <f>[20]Novembro!$G$29</f>
        <v>74</v>
      </c>
      <c r="AA23" s="111">
        <f>[20]Novembro!$G$30</f>
        <v>81</v>
      </c>
      <c r="AB23" s="111">
        <f>[20]Novembro!$G$31</f>
        <v>80</v>
      </c>
      <c r="AC23" s="111">
        <f>[20]Novembro!$G$32</f>
        <v>63</v>
      </c>
      <c r="AD23" s="111">
        <f>[20]Novembro!$G$33</f>
        <v>49</v>
      </c>
      <c r="AE23" s="111">
        <f>[20]Novembro!$G$34</f>
        <v>44</v>
      </c>
      <c r="AF23" s="116">
        <f t="shared" si="4"/>
        <v>23</v>
      </c>
      <c r="AG23" s="115">
        <f t="shared" si="5"/>
        <v>49.966666666666669</v>
      </c>
      <c r="AH23" s="12" t="s">
        <v>35</v>
      </c>
      <c r="AI23" t="s">
        <v>35</v>
      </c>
    </row>
    <row r="24" spans="1:38" x14ac:dyDescent="0.2">
      <c r="A24" s="48" t="s">
        <v>150</v>
      </c>
      <c r="B24" s="111">
        <f>[21]Novembro!$G$5</f>
        <v>60</v>
      </c>
      <c r="C24" s="111">
        <f>[21]Novembro!$G$6</f>
        <v>45</v>
      </c>
      <c r="D24" s="111">
        <f>[21]Novembro!$G$7</f>
        <v>61</v>
      </c>
      <c r="E24" s="111">
        <f>[21]Novembro!$G$8</f>
        <v>27</v>
      </c>
      <c r="F24" s="111">
        <f>[21]Novembro!$G$9</f>
        <v>21</v>
      </c>
      <c r="G24" s="111">
        <f>[21]Novembro!$G$10</f>
        <v>23</v>
      </c>
      <c r="H24" s="111">
        <f>[21]Novembro!$G$11</f>
        <v>22</v>
      </c>
      <c r="I24" s="111">
        <f>[21]Novembro!$G$12</f>
        <v>35</v>
      </c>
      <c r="J24" s="111">
        <f>[21]Novembro!$G$13</f>
        <v>46</v>
      </c>
      <c r="K24" s="111">
        <f>[21]Novembro!$G$14</f>
        <v>41</v>
      </c>
      <c r="L24" s="111">
        <f>[21]Novembro!$G$15</f>
        <v>29</v>
      </c>
      <c r="M24" s="111">
        <f>[21]Novembro!$G$16</f>
        <v>30</v>
      </c>
      <c r="N24" s="111">
        <f>[21]Novembro!$G$17</f>
        <v>34</v>
      </c>
      <c r="O24" s="111">
        <f>[21]Novembro!$G$18</f>
        <v>37</v>
      </c>
      <c r="P24" s="111">
        <f>[21]Novembro!$G$19</f>
        <v>36</v>
      </c>
      <c r="Q24" s="111">
        <f>[21]Novembro!$G$20</f>
        <v>34</v>
      </c>
      <c r="R24" s="111">
        <f>[21]Novembro!$G$21</f>
        <v>33</v>
      </c>
      <c r="S24" s="111">
        <f>[21]Novembro!$G$22</f>
        <v>32</v>
      </c>
      <c r="T24" s="111">
        <f>[21]Novembro!$G$23</f>
        <v>39</v>
      </c>
      <c r="U24" s="111">
        <f>[21]Novembro!$G$24</f>
        <v>56</v>
      </c>
      <c r="V24" s="111">
        <f>[21]Novembro!$G$25</f>
        <v>45</v>
      </c>
      <c r="W24" s="111">
        <f>[21]Novembro!$G$26</f>
        <v>43</v>
      </c>
      <c r="X24" s="111">
        <f>[21]Novembro!$G$27</f>
        <v>64</v>
      </c>
      <c r="Y24" s="111">
        <f>[21]Novembro!$G$28</f>
        <v>75</v>
      </c>
      <c r="Z24" s="111">
        <f>[21]Novembro!$G$29</f>
        <v>84</v>
      </c>
      <c r="AA24" s="111">
        <f>[21]Novembro!$G$30</f>
        <v>85</v>
      </c>
      <c r="AB24" s="111">
        <f>[21]Novembro!$G$31</f>
        <v>57</v>
      </c>
      <c r="AC24" s="111">
        <f>[21]Novembro!$G$32</f>
        <v>63</v>
      </c>
      <c r="AD24" s="111">
        <f>[21]Novembro!$G$33</f>
        <v>46</v>
      </c>
      <c r="AE24" s="111">
        <f>[21]Novembro!$G$34</f>
        <v>52</v>
      </c>
      <c r="AF24" s="116">
        <f t="shared" si="4"/>
        <v>21</v>
      </c>
      <c r="AG24" s="115">
        <f t="shared" si="5"/>
        <v>45.166666666666664</v>
      </c>
      <c r="AI24" t="s">
        <v>35</v>
      </c>
      <c r="AL24" t="s">
        <v>35</v>
      </c>
    </row>
    <row r="25" spans="1:38" x14ac:dyDescent="0.2">
      <c r="A25" s="48" t="s">
        <v>8</v>
      </c>
      <c r="B25" s="111">
        <f>[22]Novembro!$G$5</f>
        <v>72</v>
      </c>
      <c r="C25" s="111">
        <f>[22]Novembro!$G$6</f>
        <v>71</v>
      </c>
      <c r="D25" s="111">
        <f>[22]Novembro!$G$7</f>
        <v>67</v>
      </c>
      <c r="E25" s="111">
        <f>[22]Novembro!$G$8</f>
        <v>49</v>
      </c>
      <c r="F25" s="111">
        <f>[22]Novembro!$G$9</f>
        <v>24</v>
      </c>
      <c r="G25" s="111">
        <f>[22]Novembro!$G$10</f>
        <v>29</v>
      </c>
      <c r="H25" s="111">
        <f>[22]Novembro!$G$11</f>
        <v>25</v>
      </c>
      <c r="I25" s="111">
        <f>[22]Novembro!$G$12</f>
        <v>35</v>
      </c>
      <c r="J25" s="111">
        <f>[22]Novembro!$G$13</f>
        <v>58</v>
      </c>
      <c r="K25" s="111">
        <f>[22]Novembro!$G$14</f>
        <v>43</v>
      </c>
      <c r="L25" s="111">
        <f>[22]Novembro!$G$15</f>
        <v>26</v>
      </c>
      <c r="M25" s="111">
        <f>[22]Novembro!$G$16</f>
        <v>28</v>
      </c>
      <c r="N25" s="111">
        <f>[22]Novembro!$G$17</f>
        <v>44</v>
      </c>
      <c r="O25" s="111">
        <f>[22]Novembro!$G$18</f>
        <v>72</v>
      </c>
      <c r="P25" s="111">
        <f>[22]Novembro!$G$19</f>
        <v>35</v>
      </c>
      <c r="Q25" s="111">
        <f>[22]Novembro!$G$20</f>
        <v>30</v>
      </c>
      <c r="R25" s="111">
        <f>[22]Novembro!$G$21</f>
        <v>29</v>
      </c>
      <c r="S25" s="111">
        <f>[22]Novembro!$G$22</f>
        <v>28</v>
      </c>
      <c r="T25" s="111">
        <f>[22]Novembro!$G$23</f>
        <v>67</v>
      </c>
      <c r="U25" s="111">
        <f>[22]Novembro!$G$24</f>
        <v>71</v>
      </c>
      <c r="V25" s="111">
        <f>[22]Novembro!$G$25</f>
        <v>50</v>
      </c>
      <c r="W25" s="111">
        <f>[22]Novembro!$G$26</f>
        <v>35</v>
      </c>
      <c r="X25" s="111">
        <f>[22]Novembro!$G$27</f>
        <v>71</v>
      </c>
      <c r="Y25" s="111">
        <f>[22]Novembro!$G$28</f>
        <v>72</v>
      </c>
      <c r="Z25" s="111">
        <f>[22]Novembro!$G$29</f>
        <v>78</v>
      </c>
      <c r="AA25" s="111">
        <f>[22]Novembro!$G$30</f>
        <v>85</v>
      </c>
      <c r="AB25" s="111">
        <f>[22]Novembro!$G$31</f>
        <v>57</v>
      </c>
      <c r="AC25" s="111">
        <f>[22]Novembro!$G$32</f>
        <v>63</v>
      </c>
      <c r="AD25" s="111">
        <f>[22]Novembro!$G$33</f>
        <v>46</v>
      </c>
      <c r="AE25" s="111">
        <f>[22]Novembro!$G$34</f>
        <v>38</v>
      </c>
      <c r="AF25" s="116">
        <f t="shared" si="4"/>
        <v>24</v>
      </c>
      <c r="AG25" s="115">
        <f t="shared" si="5"/>
        <v>49.93333333333333</v>
      </c>
      <c r="AI25" t="s">
        <v>35</v>
      </c>
      <c r="AJ25" t="s">
        <v>35</v>
      </c>
      <c r="AK25" t="s">
        <v>35</v>
      </c>
    </row>
    <row r="26" spans="1:38" x14ac:dyDescent="0.2">
      <c r="A26" s="48" t="s">
        <v>9</v>
      </c>
      <c r="B26" s="111">
        <f>[23]Novembro!$G$5</f>
        <v>63</v>
      </c>
      <c r="C26" s="111">
        <f>[23]Novembro!$G$6</f>
        <v>46</v>
      </c>
      <c r="D26" s="111">
        <f>[23]Novembro!$G$7</f>
        <v>57</v>
      </c>
      <c r="E26" s="111">
        <f>[23]Novembro!$G$8</f>
        <v>27</v>
      </c>
      <c r="F26" s="111">
        <f>[23]Novembro!$G$9</f>
        <v>21</v>
      </c>
      <c r="G26" s="111">
        <f>[23]Novembro!$G$10</f>
        <v>27</v>
      </c>
      <c r="H26" s="111">
        <f>[23]Novembro!$G$11</f>
        <v>24</v>
      </c>
      <c r="I26" s="111">
        <f>[23]Novembro!$G$12</f>
        <v>29</v>
      </c>
      <c r="J26" s="111">
        <f>[23]Novembro!$G$13</f>
        <v>40</v>
      </c>
      <c r="K26" s="111">
        <f>[23]Novembro!$G$14</f>
        <v>34</v>
      </c>
      <c r="L26" s="111">
        <f>[23]Novembro!$G$15</f>
        <v>25</v>
      </c>
      <c r="M26" s="111">
        <f>[23]Novembro!$G$16</f>
        <v>26</v>
      </c>
      <c r="N26" s="111">
        <f>[23]Novembro!$G$17</f>
        <v>31</v>
      </c>
      <c r="O26" s="111">
        <f>[23]Novembro!$G$18</f>
        <v>33</v>
      </c>
      <c r="P26" s="111">
        <f>[23]Novembro!$G$19</f>
        <v>36</v>
      </c>
      <c r="Q26" s="111">
        <f>[23]Novembro!$G$20</f>
        <v>29</v>
      </c>
      <c r="R26" s="111">
        <f>[23]Novembro!$G$21</f>
        <v>30</v>
      </c>
      <c r="S26" s="111">
        <f>[23]Novembro!$G$22</f>
        <v>31</v>
      </c>
      <c r="T26" s="111">
        <f>[23]Novembro!$G$23</f>
        <v>44</v>
      </c>
      <c r="U26" s="111">
        <f>[23]Novembro!$G$24</f>
        <v>49</v>
      </c>
      <c r="V26" s="111">
        <f>[23]Novembro!$G$25</f>
        <v>35</v>
      </c>
      <c r="W26" s="111">
        <f>[23]Novembro!$G$26</f>
        <v>39</v>
      </c>
      <c r="X26" s="111">
        <f>[23]Novembro!$G$27</f>
        <v>74</v>
      </c>
      <c r="Y26" s="111">
        <f>[23]Novembro!$G$28</f>
        <v>77</v>
      </c>
      <c r="Z26" s="111">
        <f>[23]Novembro!$G$29</f>
        <v>75</v>
      </c>
      <c r="AA26" s="111">
        <f>[23]Novembro!$G$30</f>
        <v>73</v>
      </c>
      <c r="AB26" s="111">
        <f>[23]Novembro!$G$31</f>
        <v>55</v>
      </c>
      <c r="AC26" s="111">
        <f>[23]Novembro!$G$32</f>
        <v>50</v>
      </c>
      <c r="AD26" s="111">
        <f>[23]Novembro!$G$33</f>
        <v>42</v>
      </c>
      <c r="AE26" s="111">
        <f>[23]Novembro!$G$34</f>
        <v>41</v>
      </c>
      <c r="AF26" s="116">
        <f t="shared" si="4"/>
        <v>21</v>
      </c>
      <c r="AG26" s="115">
        <f t="shared" si="5"/>
        <v>42.1</v>
      </c>
      <c r="AK26" t="s">
        <v>35</v>
      </c>
    </row>
    <row r="27" spans="1:38" x14ac:dyDescent="0.2">
      <c r="A27" s="48" t="s">
        <v>32</v>
      </c>
      <c r="B27" s="111">
        <f>[24]Novembro!$G$5</f>
        <v>58</v>
      </c>
      <c r="C27" s="111">
        <f>[24]Novembro!$G$6</f>
        <v>38</v>
      </c>
      <c r="D27" s="111">
        <f>[24]Novembro!$G$7</f>
        <v>45</v>
      </c>
      <c r="E27" s="111">
        <f>[24]Novembro!$G$8</f>
        <v>22</v>
      </c>
      <c r="F27" s="111">
        <f>[24]Novembro!$G$9</f>
        <v>15</v>
      </c>
      <c r="G27" s="111">
        <f>[24]Novembro!$G$10</f>
        <v>18</v>
      </c>
      <c r="H27" s="111">
        <f>[24]Novembro!$G$11</f>
        <v>15</v>
      </c>
      <c r="I27" s="111">
        <f>[24]Novembro!$G$12</f>
        <v>26</v>
      </c>
      <c r="J27" s="111">
        <f>[24]Novembro!$G$13</f>
        <v>36</v>
      </c>
      <c r="K27" s="111">
        <f>[24]Novembro!$G$14</f>
        <v>29</v>
      </c>
      <c r="L27" s="111">
        <f>[24]Novembro!$G$15</f>
        <v>18</v>
      </c>
      <c r="M27" s="111">
        <f>[24]Novembro!$G$16</f>
        <v>20</v>
      </c>
      <c r="N27" s="111">
        <f>[24]Novembro!$G$17</f>
        <v>26</v>
      </c>
      <c r="O27" s="111">
        <f>[24]Novembro!$G$18</f>
        <v>26</v>
      </c>
      <c r="P27" s="111">
        <f>[24]Novembro!$G$19</f>
        <v>22</v>
      </c>
      <c r="Q27" s="111">
        <f>[24]Novembro!$G$20</f>
        <v>18</v>
      </c>
      <c r="R27" s="111">
        <f>[24]Novembro!$G$21</f>
        <v>18</v>
      </c>
      <c r="S27" s="111">
        <f>[24]Novembro!$G$22</f>
        <v>22</v>
      </c>
      <c r="T27" s="111">
        <f>[24]Novembro!$G$23</f>
        <v>30</v>
      </c>
      <c r="U27" s="111">
        <f>[24]Novembro!$G$24</f>
        <v>35</v>
      </c>
      <c r="V27" s="111">
        <f>[24]Novembro!$G$25</f>
        <v>31</v>
      </c>
      <c r="W27" s="111">
        <f>[24]Novembro!$G$26</f>
        <v>28</v>
      </c>
      <c r="X27" s="111">
        <f>[24]Novembro!$G$27</f>
        <v>42</v>
      </c>
      <c r="Y27" s="111">
        <f>[24]Novembro!$G$28</f>
        <v>63</v>
      </c>
      <c r="Z27" s="111">
        <f>[24]Novembro!$G$29</f>
        <v>56</v>
      </c>
      <c r="AA27" s="111">
        <f>[24]Novembro!$G$30</f>
        <v>73</v>
      </c>
      <c r="AB27" s="111">
        <f>[24]Novembro!$G$31</f>
        <v>43</v>
      </c>
      <c r="AC27" s="111">
        <f>[24]Novembro!$G$32</f>
        <v>40</v>
      </c>
      <c r="AD27" s="111">
        <f>[24]Novembro!$G$33</f>
        <v>29</v>
      </c>
      <c r="AE27" s="111">
        <f>[24]Novembro!$G$34</f>
        <v>44</v>
      </c>
      <c r="AF27" s="116">
        <f t="shared" si="4"/>
        <v>15</v>
      </c>
      <c r="AG27" s="115">
        <f t="shared" si="5"/>
        <v>32.866666666666667</v>
      </c>
      <c r="AJ27" t="s">
        <v>35</v>
      </c>
      <c r="AK27" t="s">
        <v>35</v>
      </c>
    </row>
    <row r="28" spans="1:38" x14ac:dyDescent="0.2">
      <c r="A28" s="48" t="s">
        <v>10</v>
      </c>
      <c r="B28" s="111">
        <f>[25]Novembro!$G$5</f>
        <v>68</v>
      </c>
      <c r="C28" s="111">
        <f>[25]Novembro!$G$6</f>
        <v>53</v>
      </c>
      <c r="D28" s="111">
        <f>[25]Novembro!$G$7</f>
        <v>66</v>
      </c>
      <c r="E28" s="111">
        <f>[25]Novembro!$G$8</f>
        <v>38</v>
      </c>
      <c r="F28" s="111">
        <f>[25]Novembro!$G$9</f>
        <v>20</v>
      </c>
      <c r="G28" s="111">
        <f>[25]Novembro!$G$10</f>
        <v>25</v>
      </c>
      <c r="H28" s="111">
        <f>[25]Novembro!$G$11</f>
        <v>18</v>
      </c>
      <c r="I28" s="111">
        <f>[25]Novembro!$G$12</f>
        <v>30</v>
      </c>
      <c r="J28" s="111">
        <f>[25]Novembro!$G$13</f>
        <v>54</v>
      </c>
      <c r="K28" s="111">
        <f>[25]Novembro!$G$14</f>
        <v>40</v>
      </c>
      <c r="L28" s="111">
        <f>[25]Novembro!$G$15</f>
        <v>23</v>
      </c>
      <c r="M28" s="111">
        <f>[25]Novembro!$G$16</f>
        <v>26</v>
      </c>
      <c r="N28" s="111">
        <f>[25]Novembro!$G$17</f>
        <v>43</v>
      </c>
      <c r="O28" s="111">
        <f>[25]Novembro!$G$18</f>
        <v>65</v>
      </c>
      <c r="P28" s="111">
        <f>[25]Novembro!$G$19</f>
        <v>31</v>
      </c>
      <c r="Q28" s="111">
        <f>[25]Novembro!$G$20</f>
        <v>29</v>
      </c>
      <c r="R28" s="111">
        <f>[25]Novembro!$G$21</f>
        <v>28</v>
      </c>
      <c r="S28" s="111">
        <f>[25]Novembro!$G$22</f>
        <v>26</v>
      </c>
      <c r="T28" s="111">
        <f>[25]Novembro!$G$23</f>
        <v>66</v>
      </c>
      <c r="U28" s="111">
        <f>[25]Novembro!$G$24</f>
        <v>49</v>
      </c>
      <c r="V28" s="111">
        <f>[25]Novembro!$G$25</f>
        <v>36</v>
      </c>
      <c r="W28" s="111">
        <f>[25]Novembro!$G$26</f>
        <v>36</v>
      </c>
      <c r="X28" s="111">
        <f>[25]Novembro!$G$27</f>
        <v>56</v>
      </c>
      <c r="Y28" s="111">
        <f>[25]Novembro!$G$28</f>
        <v>83</v>
      </c>
      <c r="Z28" s="111">
        <f>[25]Novembro!$G$29</f>
        <v>91</v>
      </c>
      <c r="AA28" s="111">
        <f>[25]Novembro!$G$30</f>
        <v>81</v>
      </c>
      <c r="AB28" s="111">
        <f>[25]Novembro!$G$31</f>
        <v>71</v>
      </c>
      <c r="AC28" s="111">
        <f>[25]Novembro!$G$32</f>
        <v>76</v>
      </c>
      <c r="AD28" s="111">
        <f>[25]Novembro!$G$33</f>
        <v>45</v>
      </c>
      <c r="AE28" s="111">
        <f>[25]Novembro!$G$34</f>
        <v>52</v>
      </c>
      <c r="AF28" s="116">
        <f t="shared" si="4"/>
        <v>18</v>
      </c>
      <c r="AG28" s="115">
        <f t="shared" si="5"/>
        <v>47.5</v>
      </c>
      <c r="AJ28" t="s">
        <v>35</v>
      </c>
      <c r="AK28" t="s">
        <v>35</v>
      </c>
    </row>
    <row r="29" spans="1:38" x14ac:dyDescent="0.2">
      <c r="A29" s="48" t="s">
        <v>151</v>
      </c>
      <c r="B29" s="111">
        <f>[26]Novembro!$G$5</f>
        <v>64</v>
      </c>
      <c r="C29" s="111">
        <f>[26]Novembro!$G$6</f>
        <v>41</v>
      </c>
      <c r="D29" s="111">
        <f>[26]Novembro!$G$7</f>
        <v>61</v>
      </c>
      <c r="E29" s="111">
        <f>[26]Novembro!$G$8</f>
        <v>35</v>
      </c>
      <c r="F29" s="111">
        <f>[26]Novembro!$G$9</f>
        <v>15</v>
      </c>
      <c r="G29" s="111">
        <f>[26]Novembro!$G$10</f>
        <v>22</v>
      </c>
      <c r="H29" s="111">
        <f>[26]Novembro!$G$11</f>
        <v>23</v>
      </c>
      <c r="I29" s="111">
        <f>[26]Novembro!$G$12</f>
        <v>32</v>
      </c>
      <c r="J29" s="111">
        <f>[26]Novembro!$G$13</f>
        <v>41</v>
      </c>
      <c r="K29" s="111">
        <f>[26]Novembro!$G$14</f>
        <v>34</v>
      </c>
      <c r="L29" s="111">
        <f>[26]Novembro!$G$15</f>
        <v>23</v>
      </c>
      <c r="M29" s="111">
        <f>[26]Novembro!$G$16</f>
        <v>27</v>
      </c>
      <c r="N29" s="111">
        <f>[26]Novembro!$G$17</f>
        <v>36</v>
      </c>
      <c r="O29" s="111">
        <f>[26]Novembro!$G$18</f>
        <v>42</v>
      </c>
      <c r="P29" s="111">
        <f>[26]Novembro!$G$19</f>
        <v>36</v>
      </c>
      <c r="Q29" s="111">
        <f>[26]Novembro!$G$20</f>
        <v>34</v>
      </c>
      <c r="R29" s="111">
        <f>[26]Novembro!$G$21</f>
        <v>32</v>
      </c>
      <c r="S29" s="111">
        <f>[26]Novembro!$G$22</f>
        <v>29</v>
      </c>
      <c r="T29" s="111">
        <f>[26]Novembro!$G$23</f>
        <v>74</v>
      </c>
      <c r="U29" s="111">
        <f>[26]Novembro!$G$24</f>
        <v>64</v>
      </c>
      <c r="V29" s="111">
        <f>[26]Novembro!$G$25</f>
        <v>47</v>
      </c>
      <c r="W29" s="111">
        <f>[26]Novembro!$G$26</f>
        <v>43</v>
      </c>
      <c r="X29" s="111">
        <f>[26]Novembro!$G$27</f>
        <v>56</v>
      </c>
      <c r="Y29" s="111">
        <f>[26]Novembro!$G$28</f>
        <v>88</v>
      </c>
      <c r="Z29" s="111">
        <f>[26]Novembro!$G$29</f>
        <v>92</v>
      </c>
      <c r="AA29" s="111">
        <f>[26]Novembro!$G$30</f>
        <v>86</v>
      </c>
      <c r="AB29" s="111">
        <f>[26]Novembro!$G$31</f>
        <v>66</v>
      </c>
      <c r="AC29" s="111">
        <f>[26]Novembro!$G$32</f>
        <v>69</v>
      </c>
      <c r="AD29" s="111">
        <f>[26]Novembro!$G$33</f>
        <v>51</v>
      </c>
      <c r="AE29" s="111">
        <f>[26]Novembro!$G$34</f>
        <v>61</v>
      </c>
      <c r="AF29" s="116">
        <f t="shared" si="4"/>
        <v>15</v>
      </c>
      <c r="AG29" s="115">
        <f t="shared" si="5"/>
        <v>47.466666666666669</v>
      </c>
      <c r="AH29" s="12" t="s">
        <v>35</v>
      </c>
      <c r="AI29" t="s">
        <v>35</v>
      </c>
      <c r="AK29" t="s">
        <v>35</v>
      </c>
    </row>
    <row r="30" spans="1:38" x14ac:dyDescent="0.2">
      <c r="A30" s="48" t="s">
        <v>11</v>
      </c>
      <c r="B30" s="111">
        <f>[27]Novembro!$G$5</f>
        <v>60</v>
      </c>
      <c r="C30" s="111">
        <f>[27]Novembro!$G$6</f>
        <v>42</v>
      </c>
      <c r="D30" s="111">
        <f>[27]Novembro!$G$7</f>
        <v>59</v>
      </c>
      <c r="E30" s="111">
        <f>[27]Novembro!$G$8</f>
        <v>25</v>
      </c>
      <c r="F30" s="111">
        <f>[27]Novembro!$G$9</f>
        <v>17</v>
      </c>
      <c r="G30" s="111">
        <f>[27]Novembro!$G$10</f>
        <v>20</v>
      </c>
      <c r="H30" s="111">
        <f>[27]Novembro!$G$11</f>
        <v>18</v>
      </c>
      <c r="I30" s="111">
        <f>[27]Novembro!$G$12</f>
        <v>29</v>
      </c>
      <c r="J30" s="111">
        <f>[27]Novembro!$G$13</f>
        <v>35</v>
      </c>
      <c r="K30" s="111">
        <f>[27]Novembro!$G$14</f>
        <v>36</v>
      </c>
      <c r="L30" s="111">
        <f>[27]Novembro!$G$15</f>
        <v>28</v>
      </c>
      <c r="M30" s="111">
        <f>[27]Novembro!$G$16</f>
        <v>28</v>
      </c>
      <c r="N30" s="111">
        <f>[27]Novembro!$G$17</f>
        <v>32</v>
      </c>
      <c r="O30" s="111">
        <f>[27]Novembro!$G$18</f>
        <v>29</v>
      </c>
      <c r="P30" s="111">
        <f>[27]Novembro!$G$19</f>
        <v>31</v>
      </c>
      <c r="Q30" s="111">
        <f>[27]Novembro!$G$20</f>
        <v>25</v>
      </c>
      <c r="R30" s="111">
        <f>[27]Novembro!$G$21</f>
        <v>28</v>
      </c>
      <c r="S30" s="111">
        <f>[27]Novembro!$G$22</f>
        <v>24</v>
      </c>
      <c r="T30" s="111">
        <f>[27]Novembro!$G$23</f>
        <v>42</v>
      </c>
      <c r="U30" s="111">
        <f>[27]Novembro!$G$24</f>
        <v>54</v>
      </c>
      <c r="V30" s="111">
        <f>[27]Novembro!$G$25</f>
        <v>34</v>
      </c>
      <c r="W30" s="111">
        <f>[27]Novembro!$G$26</f>
        <v>36</v>
      </c>
      <c r="X30" s="111">
        <f>[27]Novembro!$G$27</f>
        <v>48</v>
      </c>
      <c r="Y30" s="111">
        <f>[27]Novembro!$G$28</f>
        <v>64</v>
      </c>
      <c r="Z30" s="111">
        <f>[27]Novembro!$G$29</f>
        <v>78</v>
      </c>
      <c r="AA30" s="111">
        <f>[27]Novembro!$G$30</f>
        <v>76</v>
      </c>
      <c r="AB30" s="111">
        <f>[27]Novembro!$G$31</f>
        <v>42</v>
      </c>
      <c r="AC30" s="111">
        <f>[27]Novembro!$G$32</f>
        <v>42</v>
      </c>
      <c r="AD30" s="111">
        <f>[27]Novembro!$G$33</f>
        <v>32</v>
      </c>
      <c r="AE30" s="111">
        <f>[27]Novembro!$G$34</f>
        <v>49</v>
      </c>
      <c r="AF30" s="116">
        <f t="shared" si="4"/>
        <v>17</v>
      </c>
      <c r="AG30" s="115">
        <f t="shared" si="5"/>
        <v>38.766666666666666</v>
      </c>
      <c r="AK30" t="s">
        <v>35</v>
      </c>
    </row>
    <row r="31" spans="1:38" s="5" customFormat="1" x14ac:dyDescent="0.2">
      <c r="A31" s="48" t="s">
        <v>12</v>
      </c>
      <c r="B31" s="111">
        <f>[28]Novembro!$G$5</f>
        <v>51</v>
      </c>
      <c r="C31" s="111">
        <f>[28]Novembro!$G$6</f>
        <v>33</v>
      </c>
      <c r="D31" s="111">
        <f>[28]Novembro!$G$7</f>
        <v>49</v>
      </c>
      <c r="E31" s="111">
        <f>[28]Novembro!$G$8</f>
        <v>21</v>
      </c>
      <c r="F31" s="111">
        <f>[28]Novembro!$G$9</f>
        <v>16</v>
      </c>
      <c r="G31" s="111">
        <f>[28]Novembro!$G$10</f>
        <v>16</v>
      </c>
      <c r="H31" s="111">
        <f>[28]Novembro!$G$11</f>
        <v>14</v>
      </c>
      <c r="I31" s="111">
        <f>[28]Novembro!$G$12</f>
        <v>25</v>
      </c>
      <c r="J31" s="111">
        <f>[28]Novembro!$G$13</f>
        <v>30</v>
      </c>
      <c r="K31" s="111">
        <f>[28]Novembro!$G$14</f>
        <v>26</v>
      </c>
      <c r="L31" s="111">
        <f>[28]Novembro!$G$15</f>
        <v>18</v>
      </c>
      <c r="M31" s="111">
        <f>[28]Novembro!$G$16</f>
        <v>22</v>
      </c>
      <c r="N31" s="111">
        <f>[28]Novembro!$G$17</f>
        <v>32</v>
      </c>
      <c r="O31" s="111">
        <f>[28]Novembro!$G$18</f>
        <v>30</v>
      </c>
      <c r="P31" s="111">
        <f>[28]Novembro!$G$19</f>
        <v>26</v>
      </c>
      <c r="Q31" s="111">
        <f>[28]Novembro!$G$20</f>
        <v>23</v>
      </c>
      <c r="R31" s="111">
        <f>[28]Novembro!$G$21</f>
        <v>24</v>
      </c>
      <c r="S31" s="111">
        <f>[28]Novembro!$G$22</f>
        <v>26</v>
      </c>
      <c r="T31" s="111">
        <f>[28]Novembro!$G$23</f>
        <v>31</v>
      </c>
      <c r="U31" s="111">
        <f>[28]Novembro!$G$24</f>
        <v>51</v>
      </c>
      <c r="V31" s="111">
        <f>[28]Novembro!$G$25</f>
        <v>35</v>
      </c>
      <c r="W31" s="111">
        <f>[28]Novembro!$G$26</f>
        <v>33</v>
      </c>
      <c r="X31" s="111">
        <f>[28]Novembro!$G$27</f>
        <v>54</v>
      </c>
      <c r="Y31" s="111">
        <f>[28]Novembro!$G$28</f>
        <v>68</v>
      </c>
      <c r="Z31" s="111">
        <f>[28]Novembro!$G$29</f>
        <v>49</v>
      </c>
      <c r="AA31" s="111">
        <f>[28]Novembro!$G$30</f>
        <v>68</v>
      </c>
      <c r="AB31" s="111">
        <f>[28]Novembro!$G$31</f>
        <v>42</v>
      </c>
      <c r="AC31" s="111">
        <f>[28]Novembro!$G$32</f>
        <v>45</v>
      </c>
      <c r="AD31" s="111">
        <f>[28]Novembro!$G$33</f>
        <v>32</v>
      </c>
      <c r="AE31" s="111">
        <f>[28]Novembro!$G$34</f>
        <v>50</v>
      </c>
      <c r="AF31" s="116">
        <f t="shared" si="4"/>
        <v>14</v>
      </c>
      <c r="AG31" s="115">
        <f t="shared" si="5"/>
        <v>34.666666666666664</v>
      </c>
      <c r="AI31" s="5" t="s">
        <v>35</v>
      </c>
    </row>
    <row r="32" spans="1:38" x14ac:dyDescent="0.2">
      <c r="A32" s="48" t="s">
        <v>13</v>
      </c>
      <c r="B32" s="111">
        <f>[29]Novembro!$G$5</f>
        <v>46</v>
      </c>
      <c r="C32" s="111">
        <f>[29]Novembro!$G$6</f>
        <v>26</v>
      </c>
      <c r="D32" s="111">
        <f>[29]Novembro!$G$7</f>
        <v>52</v>
      </c>
      <c r="E32" s="111">
        <f>[29]Novembro!$G$8</f>
        <v>14</v>
      </c>
      <c r="F32" s="111">
        <f>[29]Novembro!$G$9</f>
        <v>15</v>
      </c>
      <c r="G32" s="111">
        <f>[29]Novembro!$G$10</f>
        <v>18</v>
      </c>
      <c r="H32" s="111">
        <f>[29]Novembro!$G$11</f>
        <v>20</v>
      </c>
      <c r="I32" s="111">
        <f>[29]Novembro!$G$12</f>
        <v>29</v>
      </c>
      <c r="J32" s="111">
        <f>[29]Novembro!$G$13</f>
        <v>30</v>
      </c>
      <c r="K32" s="111">
        <f>[29]Novembro!$G$14</f>
        <v>25</v>
      </c>
      <c r="L32" s="111">
        <f>[29]Novembro!$G$15</f>
        <v>26</v>
      </c>
      <c r="M32" s="111">
        <f>[29]Novembro!$G$16</f>
        <v>27</v>
      </c>
      <c r="N32" s="111">
        <f>[29]Novembro!$G$17</f>
        <v>21</v>
      </c>
      <c r="O32" s="111">
        <f>[29]Novembro!$G$18</f>
        <v>24</v>
      </c>
      <c r="P32" s="111">
        <f>[29]Novembro!$G$19</f>
        <v>20</v>
      </c>
      <c r="Q32" s="111">
        <f>[29]Novembro!$G$20</f>
        <v>22</v>
      </c>
      <c r="R32" s="111">
        <f>[29]Novembro!$G$21</f>
        <v>19</v>
      </c>
      <c r="S32" s="111">
        <f>[29]Novembro!$G$22</f>
        <v>30</v>
      </c>
      <c r="T32" s="111">
        <f>[29]Novembro!$G$23</f>
        <v>34</v>
      </c>
      <c r="U32" s="111">
        <f>[29]Novembro!$G$24</f>
        <v>53</v>
      </c>
      <c r="V32" s="111">
        <f>[29]Novembro!$G$25</f>
        <v>38</v>
      </c>
      <c r="W32" s="111">
        <f>[29]Novembro!$G$26</f>
        <v>32</v>
      </c>
      <c r="X32" s="111">
        <f>[29]Novembro!$G$27</f>
        <v>47</v>
      </c>
      <c r="Y32" s="111">
        <f>[29]Novembro!$G$28</f>
        <v>65</v>
      </c>
      <c r="Z32" s="111">
        <f>[29]Novembro!$G$29</f>
        <v>39</v>
      </c>
      <c r="AA32" s="111">
        <f>[29]Novembro!$G$30</f>
        <v>60</v>
      </c>
      <c r="AB32" s="111">
        <f>[29]Novembro!$G$31</f>
        <v>46</v>
      </c>
      <c r="AC32" s="111">
        <f>[29]Novembro!$G$32</f>
        <v>34</v>
      </c>
      <c r="AD32" s="111">
        <f>[29]Novembro!$G$33</f>
        <v>31</v>
      </c>
      <c r="AE32" s="111">
        <f>[29]Novembro!$G$34</f>
        <v>41</v>
      </c>
      <c r="AF32" s="116">
        <f t="shared" si="4"/>
        <v>14</v>
      </c>
      <c r="AG32" s="115">
        <f t="shared" si="5"/>
        <v>32.799999999999997</v>
      </c>
      <c r="AJ32" t="s">
        <v>35</v>
      </c>
    </row>
    <row r="33" spans="1:38" x14ac:dyDescent="0.2">
      <c r="A33" s="48" t="s">
        <v>152</v>
      </c>
      <c r="B33" s="111">
        <f>[30]Novembro!$G$5</f>
        <v>70</v>
      </c>
      <c r="C33" s="111">
        <f>[30]Novembro!$G$6</f>
        <v>39</v>
      </c>
      <c r="D33" s="111">
        <f>[30]Novembro!$G$7</f>
        <v>56</v>
      </c>
      <c r="E33" s="111">
        <f>[30]Novembro!$G$8</f>
        <v>32</v>
      </c>
      <c r="F33" s="111">
        <f>[30]Novembro!$G$9</f>
        <v>21</v>
      </c>
      <c r="G33" s="111">
        <f>[30]Novembro!$G$10</f>
        <v>24</v>
      </c>
      <c r="H33" s="111">
        <f>[30]Novembro!$G$11</f>
        <v>19</v>
      </c>
      <c r="I33" s="111">
        <f>[30]Novembro!$G$12</f>
        <v>31</v>
      </c>
      <c r="J33" s="111">
        <f>[30]Novembro!$G$13</f>
        <v>38</v>
      </c>
      <c r="K33" s="111">
        <f>[30]Novembro!$G$14</f>
        <v>43</v>
      </c>
      <c r="L33" s="111">
        <f>[30]Novembro!$G$15</f>
        <v>29</v>
      </c>
      <c r="M33" s="111">
        <f>[30]Novembro!$G$16</f>
        <v>31</v>
      </c>
      <c r="N33" s="111">
        <f>[30]Novembro!$G$17</f>
        <v>34</v>
      </c>
      <c r="O33" s="111">
        <f>[30]Novembro!$G$18</f>
        <v>33</v>
      </c>
      <c r="P33" s="111">
        <f>[30]Novembro!$G$19</f>
        <v>37</v>
      </c>
      <c r="Q33" s="111">
        <f>[30]Novembro!$G$20</f>
        <v>32</v>
      </c>
      <c r="R33" s="111">
        <f>[30]Novembro!$G$21</f>
        <v>33</v>
      </c>
      <c r="S33" s="111">
        <f>[30]Novembro!$G$22</f>
        <v>33</v>
      </c>
      <c r="T33" s="111">
        <f>[30]Novembro!$G$23</f>
        <v>49</v>
      </c>
      <c r="U33" s="111">
        <f>[30]Novembro!$G$24</f>
        <v>48</v>
      </c>
      <c r="V33" s="111">
        <f>[30]Novembro!$G$25</f>
        <v>38</v>
      </c>
      <c r="W33" s="111">
        <f>[30]Novembro!$G$26</f>
        <v>39</v>
      </c>
      <c r="X33" s="111">
        <f>[30]Novembro!$G$27</f>
        <v>50</v>
      </c>
      <c r="Y33" s="111">
        <f>[30]Novembro!$G$28</f>
        <v>67</v>
      </c>
      <c r="Z33" s="111">
        <f>[30]Novembro!$G$29</f>
        <v>64</v>
      </c>
      <c r="AA33" s="111">
        <f>[30]Novembro!$G$30</f>
        <v>63</v>
      </c>
      <c r="AB33" s="111">
        <f>[30]Novembro!$G$31</f>
        <v>49</v>
      </c>
      <c r="AC33" s="111">
        <f>[30]Novembro!$G$32</f>
        <v>53</v>
      </c>
      <c r="AD33" s="111">
        <f>[30]Novembro!$G$33</f>
        <v>42</v>
      </c>
      <c r="AE33" s="111">
        <f>[30]Novembro!$G$34</f>
        <v>50</v>
      </c>
      <c r="AF33" s="116">
        <f t="shared" si="4"/>
        <v>19</v>
      </c>
      <c r="AG33" s="115">
        <f t="shared" si="5"/>
        <v>41.56666666666667</v>
      </c>
    </row>
    <row r="34" spans="1:38" x14ac:dyDescent="0.2">
      <c r="A34" s="48" t="s">
        <v>123</v>
      </c>
      <c r="B34" s="111">
        <f>[31]Novembro!$G$5</f>
        <v>62</v>
      </c>
      <c r="C34" s="111">
        <f>[31]Novembro!$G$6</f>
        <v>43</v>
      </c>
      <c r="D34" s="111">
        <f>[31]Novembro!$G$7</f>
        <v>61</v>
      </c>
      <c r="E34" s="111">
        <f>[31]Novembro!$G$8</f>
        <v>31</v>
      </c>
      <c r="F34" s="111">
        <f>[31]Novembro!$G$9</f>
        <v>22</v>
      </c>
      <c r="G34" s="111">
        <f>[31]Novembro!$G$10</f>
        <v>28</v>
      </c>
      <c r="H34" s="111">
        <f>[31]Novembro!$G$11</f>
        <v>24</v>
      </c>
      <c r="I34" s="111">
        <f>[31]Novembro!$G$12</f>
        <v>32</v>
      </c>
      <c r="J34" s="111">
        <f>[31]Novembro!$G$13</f>
        <v>44</v>
      </c>
      <c r="K34" s="111">
        <f>[31]Novembro!$G$14</f>
        <v>35</v>
      </c>
      <c r="L34" s="111">
        <f>[31]Novembro!$G$15</f>
        <v>72</v>
      </c>
      <c r="M34" s="111" t="str">
        <f>[31]Novembro!$G$16</f>
        <v>*</v>
      </c>
      <c r="N34" s="111" t="str">
        <f>[31]Novembro!$G$17</f>
        <v>*</v>
      </c>
      <c r="O34" s="111" t="str">
        <f>[31]Novembro!$G$18</f>
        <v>*</v>
      </c>
      <c r="P34" s="111" t="str">
        <f>[31]Novembro!$G$19</f>
        <v>*</v>
      </c>
      <c r="Q34" s="111" t="str">
        <f>[31]Novembro!$G$20</f>
        <v>*</v>
      </c>
      <c r="R34" s="111" t="str">
        <f>[31]Novembro!$G$21</f>
        <v>*</v>
      </c>
      <c r="S34" s="111" t="str">
        <f>[31]Novembro!$G$22</f>
        <v>*</v>
      </c>
      <c r="T34" s="111" t="str">
        <f>[31]Novembro!$G$23</f>
        <v>*</v>
      </c>
      <c r="U34" s="111" t="str">
        <f>[31]Novembro!$G$24</f>
        <v>*</v>
      </c>
      <c r="V34" s="111" t="str">
        <f>[31]Novembro!$G$25</f>
        <v>*</v>
      </c>
      <c r="W34" s="111" t="str">
        <f>[31]Novembro!$G$26</f>
        <v>*</v>
      </c>
      <c r="X34" s="111" t="str">
        <f>[31]Novembro!$G$27</f>
        <v>*</v>
      </c>
      <c r="Y34" s="111" t="str">
        <f>[31]Novembro!$G$28</f>
        <v>*</v>
      </c>
      <c r="Z34" s="111" t="str">
        <f>[31]Novembro!$G$29</f>
        <v>*</v>
      </c>
      <c r="AA34" s="111" t="str">
        <f>[31]Novembro!$G$30</f>
        <v>*</v>
      </c>
      <c r="AB34" s="111" t="str">
        <f>[31]Novembro!$G$31</f>
        <v>*</v>
      </c>
      <c r="AC34" s="111" t="str">
        <f>[31]Novembro!$G$32</f>
        <v>*</v>
      </c>
      <c r="AD34" s="111">
        <f>[31]Novembro!$G$33</f>
        <v>47</v>
      </c>
      <c r="AE34" s="111">
        <f>[31]Novembro!$G$34</f>
        <v>42</v>
      </c>
      <c r="AF34" s="116">
        <f t="shared" si="4"/>
        <v>22</v>
      </c>
      <c r="AG34" s="115">
        <f t="shared" si="5"/>
        <v>41.769230769230766</v>
      </c>
    </row>
    <row r="35" spans="1:38" x14ac:dyDescent="0.2">
      <c r="A35" s="48" t="s">
        <v>14</v>
      </c>
      <c r="B35" s="111">
        <f>[32]Novembro!$G$5</f>
        <v>49</v>
      </c>
      <c r="C35" s="111">
        <f>[32]Novembro!$G$6</f>
        <v>35</v>
      </c>
      <c r="D35" s="111">
        <f>[32]Novembro!$G$7</f>
        <v>35</v>
      </c>
      <c r="E35" s="111">
        <f>[32]Novembro!$G$8</f>
        <v>30</v>
      </c>
      <c r="F35" s="111">
        <f>[32]Novembro!$G$9</f>
        <v>23</v>
      </c>
      <c r="G35" s="111">
        <f>[32]Novembro!$G$10</f>
        <v>23</v>
      </c>
      <c r="H35" s="111">
        <f>[32]Novembro!$G$11</f>
        <v>30</v>
      </c>
      <c r="I35" s="111">
        <f>[32]Novembro!$G$12</f>
        <v>36</v>
      </c>
      <c r="J35" s="111">
        <f>[32]Novembro!$G$13</f>
        <v>32</v>
      </c>
      <c r="K35" s="111">
        <f>[32]Novembro!$G$14</f>
        <v>18</v>
      </c>
      <c r="L35" s="111">
        <f>[32]Novembro!$G$15</f>
        <v>14</v>
      </c>
      <c r="M35" s="111">
        <f>[32]Novembro!$G$16</f>
        <v>19</v>
      </c>
      <c r="N35" s="111">
        <f>[32]Novembro!$G$17</f>
        <v>22</v>
      </c>
      <c r="O35" s="111">
        <f>[32]Novembro!$G$18</f>
        <v>21</v>
      </c>
      <c r="P35" s="111">
        <f>[32]Novembro!$G$19</f>
        <v>38</v>
      </c>
      <c r="Q35" s="111">
        <f>[32]Novembro!$G$20</f>
        <v>23</v>
      </c>
      <c r="R35" s="111">
        <f>[32]Novembro!$G$21</f>
        <v>23</v>
      </c>
      <c r="S35" s="111">
        <f>[32]Novembro!$G$22</f>
        <v>26</v>
      </c>
      <c r="T35" s="111">
        <f>[32]Novembro!$G$23</f>
        <v>26</v>
      </c>
      <c r="U35" s="111">
        <f>[32]Novembro!$G$24</f>
        <v>49</v>
      </c>
      <c r="V35" s="111">
        <f>[32]Novembro!$G$25</f>
        <v>32</v>
      </c>
      <c r="W35" s="111">
        <f>[32]Novembro!$G$26</f>
        <v>30</v>
      </c>
      <c r="X35" s="111">
        <f>[32]Novembro!$G$27</f>
        <v>47</v>
      </c>
      <c r="Y35" s="111">
        <f>[32]Novembro!$G$28</f>
        <v>50</v>
      </c>
      <c r="Z35" s="111">
        <f>[32]Novembro!$G$29</f>
        <v>44</v>
      </c>
      <c r="AA35" s="111">
        <f>[32]Novembro!$G$30</f>
        <v>39</v>
      </c>
      <c r="AB35" s="111">
        <f>[32]Novembro!$G$31</f>
        <v>43</v>
      </c>
      <c r="AC35" s="111">
        <f>[32]Novembro!$G$32</f>
        <v>30</v>
      </c>
      <c r="AD35" s="111">
        <f>[32]Novembro!$G$33</f>
        <v>45</v>
      </c>
      <c r="AE35" s="111">
        <f>[32]Novembro!$G$34</f>
        <v>33</v>
      </c>
      <c r="AF35" s="116">
        <f t="shared" si="4"/>
        <v>14</v>
      </c>
      <c r="AG35" s="115">
        <f t="shared" si="5"/>
        <v>32.166666666666664</v>
      </c>
    </row>
    <row r="36" spans="1:38" x14ac:dyDescent="0.2">
      <c r="A36" s="48" t="s">
        <v>153</v>
      </c>
      <c r="B36" s="111">
        <f>[33]Novembro!$G$5</f>
        <v>44</v>
      </c>
      <c r="C36" s="111">
        <f>[33]Novembro!$G$6</f>
        <v>43</v>
      </c>
      <c r="D36" s="111">
        <f>[33]Novembro!$G$7</f>
        <v>40</v>
      </c>
      <c r="E36" s="111">
        <f>[33]Novembro!$G$8</f>
        <v>32</v>
      </c>
      <c r="F36" s="111">
        <f>[33]Novembro!$G$9</f>
        <v>28</v>
      </c>
      <c r="G36" s="111">
        <f>[33]Novembro!$G$10</f>
        <v>30</v>
      </c>
      <c r="H36" s="111">
        <f>[33]Novembro!$G$11</f>
        <v>25</v>
      </c>
      <c r="I36" s="111">
        <f>[33]Novembro!$G$12</f>
        <v>29</v>
      </c>
      <c r="J36" s="111">
        <f>[33]Novembro!$G$13</f>
        <v>32</v>
      </c>
      <c r="K36" s="111">
        <f>[33]Novembro!$G$14</f>
        <v>23</v>
      </c>
      <c r="L36" s="111">
        <f>[33]Novembro!$G$15</f>
        <v>23</v>
      </c>
      <c r="M36" s="111">
        <f>[33]Novembro!$G$16</f>
        <v>29</v>
      </c>
      <c r="N36" s="111">
        <f>[33]Novembro!$G$17</f>
        <v>30</v>
      </c>
      <c r="O36" s="111">
        <f>[33]Novembro!$G$18</f>
        <v>34</v>
      </c>
      <c r="P36" s="111">
        <f>[33]Novembro!$G$19</f>
        <v>24</v>
      </c>
      <c r="Q36" s="111">
        <f>[33]Novembro!$G$20</f>
        <v>29</v>
      </c>
      <c r="R36" s="111">
        <f>[33]Novembro!$G$21</f>
        <v>27</v>
      </c>
      <c r="S36" s="111">
        <f>[33]Novembro!$G$22</f>
        <v>34</v>
      </c>
      <c r="T36" s="111">
        <f>[33]Novembro!$G$23</f>
        <v>39</v>
      </c>
      <c r="U36" s="111">
        <f>[33]Novembro!$G$24</f>
        <v>41</v>
      </c>
      <c r="V36" s="111">
        <f>[33]Novembro!$G$25</f>
        <v>44</v>
      </c>
      <c r="W36" s="111">
        <f>[33]Novembro!$G$26</f>
        <v>46</v>
      </c>
      <c r="X36" s="111">
        <f>[33]Novembro!$G$27</f>
        <v>49</v>
      </c>
      <c r="Y36" s="111">
        <f>[33]Novembro!$G$28</f>
        <v>56</v>
      </c>
      <c r="Z36" s="111">
        <f>[33]Novembro!$G$29</f>
        <v>48</v>
      </c>
      <c r="AA36" s="111">
        <f>[33]Novembro!$G$30</f>
        <v>42</v>
      </c>
      <c r="AB36" s="111">
        <f>[33]Novembro!$G$31</f>
        <v>43</v>
      </c>
      <c r="AC36" s="111">
        <f>[33]Novembro!$G$32</f>
        <v>44</v>
      </c>
      <c r="AD36" s="111">
        <f>[33]Novembro!$G$33</f>
        <v>43</v>
      </c>
      <c r="AE36" s="111">
        <f>[33]Novembro!$G$34</f>
        <v>62</v>
      </c>
      <c r="AF36" s="116">
        <f t="shared" si="4"/>
        <v>23</v>
      </c>
      <c r="AG36" s="115">
        <f t="shared" si="5"/>
        <v>37.1</v>
      </c>
      <c r="AI36" t="s">
        <v>35</v>
      </c>
      <c r="AJ36" t="s">
        <v>35</v>
      </c>
    </row>
    <row r="37" spans="1:38" x14ac:dyDescent="0.2">
      <c r="A37" s="48" t="s">
        <v>15</v>
      </c>
      <c r="B37" s="111">
        <f>[34]Novembro!$G$5</f>
        <v>58</v>
      </c>
      <c r="C37" s="111">
        <f>[34]Novembro!$G$6</f>
        <v>38</v>
      </c>
      <c r="D37" s="111">
        <f>[34]Novembro!$G$7</f>
        <v>54</v>
      </c>
      <c r="E37" s="111">
        <f>[34]Novembro!$G$8</f>
        <v>36</v>
      </c>
      <c r="F37" s="111">
        <f>[34]Novembro!$G$9</f>
        <v>16</v>
      </c>
      <c r="G37" s="111">
        <f>[34]Novembro!$G$10</f>
        <v>18</v>
      </c>
      <c r="H37" s="111">
        <f>[34]Novembro!$G$11</f>
        <v>22</v>
      </c>
      <c r="I37" s="111">
        <f>[34]Novembro!$G$12</f>
        <v>28</v>
      </c>
      <c r="J37" s="111">
        <f>[34]Novembro!$G$13</f>
        <v>38</v>
      </c>
      <c r="K37" s="111">
        <f>[34]Novembro!$G$14</f>
        <v>30</v>
      </c>
      <c r="L37" s="111">
        <f>[34]Novembro!$G$15</f>
        <v>22</v>
      </c>
      <c r="M37" s="111">
        <f>[34]Novembro!$G$16</f>
        <v>25</v>
      </c>
      <c r="N37" s="111">
        <f>[34]Novembro!$G$17</f>
        <v>32</v>
      </c>
      <c r="O37" s="111">
        <f>[34]Novembro!$G$18</f>
        <v>39</v>
      </c>
      <c r="P37" s="111">
        <f>[34]Novembro!$G$19</f>
        <v>33</v>
      </c>
      <c r="Q37" s="111">
        <f>[34]Novembro!$G$20</f>
        <v>24</v>
      </c>
      <c r="R37" s="111">
        <f>[34]Novembro!$G$21</f>
        <v>27</v>
      </c>
      <c r="S37" s="111">
        <f>[34]Novembro!$G$22</f>
        <v>30</v>
      </c>
      <c r="T37" s="111">
        <f>[34]Novembro!$G$23</f>
        <v>51</v>
      </c>
      <c r="U37" s="111">
        <f>[34]Novembro!$G$24</f>
        <v>64</v>
      </c>
      <c r="V37" s="111">
        <f>[34]Novembro!$G$25</f>
        <v>33</v>
      </c>
      <c r="W37" s="111">
        <f>[34]Novembro!$G$26</f>
        <v>38</v>
      </c>
      <c r="X37" s="111">
        <f>[34]Novembro!$G$27</f>
        <v>57</v>
      </c>
      <c r="Y37" s="111">
        <f>[34]Novembro!$G$28</f>
        <v>77</v>
      </c>
      <c r="Z37" s="111">
        <f>[34]Novembro!$G$29</f>
        <v>92</v>
      </c>
      <c r="AA37" s="111">
        <f>[34]Novembro!$G$30</f>
        <v>77</v>
      </c>
      <c r="AB37" s="111">
        <f>[34]Novembro!$G$31</f>
        <v>54</v>
      </c>
      <c r="AC37" s="111">
        <f>[34]Novembro!$G$32</f>
        <v>58</v>
      </c>
      <c r="AD37" s="111">
        <f>[34]Novembro!$G$33</f>
        <v>40</v>
      </c>
      <c r="AE37" s="111">
        <f>[34]Novembro!$G$34</f>
        <v>43</v>
      </c>
      <c r="AF37" s="116">
        <f t="shared" si="4"/>
        <v>16</v>
      </c>
      <c r="AG37" s="115">
        <f t="shared" si="5"/>
        <v>41.8</v>
      </c>
      <c r="AH37" s="12" t="s">
        <v>35</v>
      </c>
      <c r="AJ37" t="s">
        <v>35</v>
      </c>
      <c r="AK37" t="s">
        <v>35</v>
      </c>
      <c r="AL37" t="s">
        <v>35</v>
      </c>
    </row>
    <row r="38" spans="1:38" x14ac:dyDescent="0.2">
      <c r="A38" s="48" t="s">
        <v>16</v>
      </c>
      <c r="B38" s="111">
        <f>[35]Novembro!$G$5</f>
        <v>48</v>
      </c>
      <c r="C38" s="111">
        <f>[35]Novembro!$G$6</f>
        <v>29</v>
      </c>
      <c r="D38" s="111">
        <f>[35]Novembro!$G$7</f>
        <v>39</v>
      </c>
      <c r="E38" s="111">
        <f>[35]Novembro!$G$8</f>
        <v>22</v>
      </c>
      <c r="F38" s="111">
        <f>[35]Novembro!$G$9</f>
        <v>14</v>
      </c>
      <c r="G38" s="111">
        <f>[35]Novembro!$G$10</f>
        <v>15</v>
      </c>
      <c r="H38" s="111">
        <f>[35]Novembro!$G$11</f>
        <v>13</v>
      </c>
      <c r="I38" s="111">
        <f>[35]Novembro!$G$12</f>
        <v>22</v>
      </c>
      <c r="J38" s="111">
        <f>[35]Novembro!$G$13</f>
        <v>30</v>
      </c>
      <c r="K38" s="111">
        <f>[35]Novembro!$G$14</f>
        <v>25</v>
      </c>
      <c r="L38" s="111">
        <f>[35]Novembro!$G$15</f>
        <v>20</v>
      </c>
      <c r="M38" s="111">
        <f>[35]Novembro!$G$16</f>
        <v>21</v>
      </c>
      <c r="N38" s="111">
        <f>[35]Novembro!$G$17</f>
        <v>25</v>
      </c>
      <c r="O38" s="111">
        <f>[35]Novembro!$G$18</f>
        <v>27</v>
      </c>
      <c r="P38" s="111">
        <f>[35]Novembro!$G$19</f>
        <v>23</v>
      </c>
      <c r="Q38" s="111">
        <f>[35]Novembro!$G$20</f>
        <v>16</v>
      </c>
      <c r="R38" s="111">
        <f>[35]Novembro!$G$21</f>
        <v>18</v>
      </c>
      <c r="S38" s="111">
        <f>[35]Novembro!$G$22</f>
        <v>23</v>
      </c>
      <c r="T38" s="111">
        <f>[35]Novembro!$G$23</f>
        <v>43</v>
      </c>
      <c r="U38" s="111">
        <f>[35]Novembro!$G$24</f>
        <v>36</v>
      </c>
      <c r="V38" s="111">
        <f>[35]Novembro!$G$25</f>
        <v>29</v>
      </c>
      <c r="W38" s="111">
        <f>[35]Novembro!$G$26</f>
        <v>27</v>
      </c>
      <c r="X38" s="111">
        <f>[35]Novembro!$G$27</f>
        <v>30</v>
      </c>
      <c r="Y38" s="111">
        <f>[35]Novembro!$G$28</f>
        <v>53</v>
      </c>
      <c r="Z38" s="111">
        <f>[35]Novembro!$G$29</f>
        <v>56</v>
      </c>
      <c r="AA38" s="111">
        <f>[35]Novembro!$G$30</f>
        <v>74</v>
      </c>
      <c r="AB38" s="111">
        <f>[35]Novembro!$G$31</f>
        <v>45</v>
      </c>
      <c r="AC38" s="111">
        <f>[35]Novembro!$G$32</f>
        <v>39</v>
      </c>
      <c r="AD38" s="111">
        <f>[35]Novembro!$G$33</f>
        <v>34</v>
      </c>
      <c r="AE38" s="111">
        <f>[35]Novembro!$G$34</f>
        <v>34</v>
      </c>
      <c r="AF38" s="116">
        <f t="shared" si="4"/>
        <v>13</v>
      </c>
      <c r="AG38" s="115">
        <f t="shared" si="5"/>
        <v>31</v>
      </c>
      <c r="AK38" t="s">
        <v>35</v>
      </c>
    </row>
    <row r="39" spans="1:38" x14ac:dyDescent="0.2">
      <c r="A39" s="48" t="s">
        <v>154</v>
      </c>
      <c r="B39" s="111">
        <f>[36]Novembro!$G$5</f>
        <v>70</v>
      </c>
      <c r="C39" s="111">
        <f>[36]Novembro!$G$6</f>
        <v>48</v>
      </c>
      <c r="D39" s="111">
        <f>[36]Novembro!$G$7</f>
        <v>43</v>
      </c>
      <c r="E39" s="111">
        <f>[36]Novembro!$G$8</f>
        <v>24</v>
      </c>
      <c r="F39" s="111">
        <f>[36]Novembro!$G$9</f>
        <v>20</v>
      </c>
      <c r="G39" s="111">
        <f>[36]Novembro!$G$10</f>
        <v>23</v>
      </c>
      <c r="H39" s="111">
        <f>[36]Novembro!$G$11</f>
        <v>21</v>
      </c>
      <c r="I39" s="111">
        <f>[36]Novembro!$G$12</f>
        <v>39</v>
      </c>
      <c r="J39" s="111">
        <f>[36]Novembro!$G$13</f>
        <v>36</v>
      </c>
      <c r="K39" s="111">
        <f>[36]Novembro!$G$14</f>
        <v>34</v>
      </c>
      <c r="L39" s="111">
        <f>[36]Novembro!$G$15</f>
        <v>21</v>
      </c>
      <c r="M39" s="111">
        <f>[36]Novembro!$G$16</f>
        <v>28</v>
      </c>
      <c r="N39" s="111">
        <f>[36]Novembro!$G$17</f>
        <v>29</v>
      </c>
      <c r="O39" s="111">
        <f>[36]Novembro!$G$18</f>
        <v>30</v>
      </c>
      <c r="P39" s="111">
        <f>[36]Novembro!$E$19</f>
        <v>63.458333333333336</v>
      </c>
      <c r="Q39" s="111">
        <f>[36]Novembro!$G$20</f>
        <v>31</v>
      </c>
      <c r="R39" s="111">
        <f>[36]Novembro!$G$21</f>
        <v>31</v>
      </c>
      <c r="S39" s="111">
        <f>[36]Novembro!$G$22</f>
        <v>33</v>
      </c>
      <c r="T39" s="111">
        <f>[36]Novembro!$G$23</f>
        <v>38</v>
      </c>
      <c r="U39" s="111">
        <f>[36]Novembro!$G$24</f>
        <v>55</v>
      </c>
      <c r="V39" s="111">
        <f>[36]Novembro!$G$25</f>
        <v>42</v>
      </c>
      <c r="W39" s="111">
        <f>[36]Novembro!$G$26</f>
        <v>43</v>
      </c>
      <c r="X39" s="111">
        <f>[36]Novembro!$G$27</f>
        <v>46</v>
      </c>
      <c r="Y39" s="111">
        <f>[36]Novembro!$G$28</f>
        <v>62</v>
      </c>
      <c r="Z39" s="111">
        <f>[36]Novembro!$G$29</f>
        <v>61</v>
      </c>
      <c r="AA39" s="111">
        <f>[36]Novembro!$G$30</f>
        <v>68</v>
      </c>
      <c r="AB39" s="111">
        <f>[36]Novembro!$G$31</f>
        <v>47</v>
      </c>
      <c r="AC39" s="111">
        <f>[36]Novembro!$G$32</f>
        <v>41</v>
      </c>
      <c r="AD39" s="111">
        <f>[36]Novembro!$G$33</f>
        <v>39</v>
      </c>
      <c r="AE39" s="111">
        <f>[36]Novembro!$G$34</f>
        <v>47</v>
      </c>
      <c r="AF39" s="116">
        <f t="shared" si="4"/>
        <v>20</v>
      </c>
      <c r="AG39" s="115">
        <f t="shared" si="5"/>
        <v>40.448611111111113</v>
      </c>
      <c r="AI39" t="s">
        <v>35</v>
      </c>
      <c r="AK39" t="s">
        <v>35</v>
      </c>
    </row>
    <row r="40" spans="1:38" x14ac:dyDescent="0.2">
      <c r="A40" s="48" t="s">
        <v>17</v>
      </c>
      <c r="B40" s="111">
        <f>[37]Novembro!$G$5</f>
        <v>40</v>
      </c>
      <c r="C40" s="111">
        <f>[37]Novembro!$G$6</f>
        <v>37</v>
      </c>
      <c r="D40" s="111">
        <f>[37]Novembro!$G$7</f>
        <v>62</v>
      </c>
      <c r="E40" s="111">
        <f>[37]Novembro!$G$8</f>
        <v>30</v>
      </c>
      <c r="F40" s="111">
        <f>[37]Novembro!$G$9</f>
        <v>17</v>
      </c>
      <c r="G40" s="111">
        <f>[37]Novembro!$G$10</f>
        <v>20</v>
      </c>
      <c r="H40" s="111">
        <f>[37]Novembro!$G$11</f>
        <v>19</v>
      </c>
      <c r="I40" s="111">
        <f>[37]Novembro!$G$12</f>
        <v>32</v>
      </c>
      <c r="J40" s="111">
        <f>[37]Novembro!$G$13</f>
        <v>36</v>
      </c>
      <c r="K40" s="111">
        <f>[37]Novembro!$G$14</f>
        <v>23</v>
      </c>
      <c r="L40" s="111">
        <f>[37]Novembro!$G$15</f>
        <v>26</v>
      </c>
      <c r="M40" s="111">
        <f>[37]Novembro!$G$16</f>
        <v>19</v>
      </c>
      <c r="N40" s="111">
        <f>[37]Novembro!$G$17</f>
        <v>24</v>
      </c>
      <c r="O40" s="111">
        <f>[37]Novembro!$G$18</f>
        <v>20</v>
      </c>
      <c r="P40" s="111">
        <f>[37]Novembro!$G$19</f>
        <v>30</v>
      </c>
      <c r="Q40" s="111">
        <f>[37]Novembro!$G$20</f>
        <v>27</v>
      </c>
      <c r="R40" s="111">
        <f>[37]Novembro!$G$21</f>
        <v>27</v>
      </c>
      <c r="S40" s="111">
        <f>[37]Novembro!$G$22</f>
        <v>25</v>
      </c>
      <c r="T40" s="111">
        <f>[37]Novembro!$G$23</f>
        <v>43</v>
      </c>
      <c r="U40" s="111">
        <f>[37]Novembro!$G$24</f>
        <v>42</v>
      </c>
      <c r="V40" s="111">
        <f>[37]Novembro!$G$25</f>
        <v>32</v>
      </c>
      <c r="W40" s="111">
        <f>[37]Novembro!$G$26</f>
        <v>41</v>
      </c>
      <c r="X40" s="111">
        <f>[37]Novembro!$G$27</f>
        <v>62</v>
      </c>
      <c r="Y40" s="111">
        <f>[37]Novembro!$G$28</f>
        <v>67</v>
      </c>
      <c r="Z40" s="111">
        <f>[37]Novembro!$G$29</f>
        <v>71</v>
      </c>
      <c r="AA40" s="111">
        <f>[37]Novembro!$G$30</f>
        <v>79</v>
      </c>
      <c r="AB40" s="111">
        <f>[37]Novembro!$G$31</f>
        <v>54</v>
      </c>
      <c r="AC40" s="111">
        <f>[37]Novembro!$G$32</f>
        <v>37</v>
      </c>
      <c r="AD40" s="111">
        <f>[37]Novembro!$G$33</f>
        <v>23</v>
      </c>
      <c r="AE40" s="111">
        <f>[37]Novembro!$G$34</f>
        <v>25</v>
      </c>
      <c r="AF40" s="116">
        <f t="shared" si="4"/>
        <v>17</v>
      </c>
      <c r="AG40" s="115">
        <f t="shared" si="5"/>
        <v>36.333333333333336</v>
      </c>
    </row>
    <row r="41" spans="1:38" x14ac:dyDescent="0.2">
      <c r="A41" s="48" t="s">
        <v>136</v>
      </c>
      <c r="B41" s="111">
        <f>[38]Novembro!$G$5</f>
        <v>61</v>
      </c>
      <c r="C41" s="111">
        <f>[38]Novembro!$G$6</f>
        <v>44</v>
      </c>
      <c r="D41" s="111">
        <f>[38]Novembro!$G$7</f>
        <v>49</v>
      </c>
      <c r="E41" s="111">
        <f>[38]Novembro!$G$8</f>
        <v>33</v>
      </c>
      <c r="F41" s="111">
        <f>[38]Novembro!$G$9</f>
        <v>24</v>
      </c>
      <c r="G41" s="111">
        <f>[38]Novembro!$G$10</f>
        <v>30</v>
      </c>
      <c r="H41" s="111">
        <f>[38]Novembro!$G$11</f>
        <v>22</v>
      </c>
      <c r="I41" s="111">
        <f>[38]Novembro!$G$12</f>
        <v>31</v>
      </c>
      <c r="J41" s="111">
        <f>[38]Novembro!$G$13</f>
        <v>36</v>
      </c>
      <c r="K41" s="111">
        <f>[38]Novembro!$G$14</f>
        <v>31</v>
      </c>
      <c r="L41" s="111">
        <f>[38]Novembro!$G$15</f>
        <v>21</v>
      </c>
      <c r="M41" s="111">
        <f>[38]Novembro!$G$16</f>
        <v>21</v>
      </c>
      <c r="N41" s="111">
        <f>[38]Novembro!$G$17</f>
        <v>31</v>
      </c>
      <c r="O41" s="111">
        <f>[38]Novembro!$G$18</f>
        <v>32</v>
      </c>
      <c r="P41" s="111">
        <f>[38]Novembro!$G$19</f>
        <v>39</v>
      </c>
      <c r="Q41" s="111">
        <f>[38]Novembro!$G$20</f>
        <v>32</v>
      </c>
      <c r="R41" s="111">
        <f>[38]Novembro!$G$21</f>
        <v>31</v>
      </c>
      <c r="S41" s="111">
        <f>[38]Novembro!$G$22</f>
        <v>35</v>
      </c>
      <c r="T41" s="111">
        <f>[38]Novembro!$G$23</f>
        <v>47</v>
      </c>
      <c r="U41" s="111">
        <f>[38]Novembro!$G$24</f>
        <v>55</v>
      </c>
      <c r="V41" s="111">
        <f>[38]Novembro!$G$25</f>
        <v>43</v>
      </c>
      <c r="W41" s="111">
        <f>[38]Novembro!$G$26</f>
        <v>40</v>
      </c>
      <c r="X41" s="111">
        <f>[38]Novembro!$G$27</f>
        <v>56</v>
      </c>
      <c r="Y41" s="111">
        <f>[38]Novembro!$G$28</f>
        <v>62</v>
      </c>
      <c r="Z41" s="111">
        <f>[38]Novembro!$G$29</f>
        <v>63</v>
      </c>
      <c r="AA41" s="111">
        <f>[38]Novembro!$G$30</f>
        <v>55</v>
      </c>
      <c r="AB41" s="111">
        <f>[38]Novembro!$G$31</f>
        <v>43</v>
      </c>
      <c r="AC41" s="111">
        <f>[38]Novembro!$G$32</f>
        <v>41</v>
      </c>
      <c r="AD41" s="111">
        <f>[38]Novembro!$G$33</f>
        <v>44</v>
      </c>
      <c r="AE41" s="111">
        <f>[38]Novembro!$G$34</f>
        <v>45</v>
      </c>
      <c r="AF41" s="116">
        <f t="shared" si="4"/>
        <v>21</v>
      </c>
      <c r="AG41" s="115">
        <f t="shared" si="5"/>
        <v>39.9</v>
      </c>
      <c r="AI41" t="s">
        <v>35</v>
      </c>
      <c r="AK41" t="s">
        <v>35</v>
      </c>
      <c r="AL41" t="s">
        <v>35</v>
      </c>
    </row>
    <row r="42" spans="1:38" x14ac:dyDescent="0.2">
      <c r="A42" s="48" t="s">
        <v>18</v>
      </c>
      <c r="B42" s="111">
        <f>[39]Novembro!$G$5</f>
        <v>52</v>
      </c>
      <c r="C42" s="111">
        <f>[39]Novembro!$G$6</f>
        <v>34</v>
      </c>
      <c r="D42" s="111">
        <f>[39]Novembro!$G$7</f>
        <v>41</v>
      </c>
      <c r="E42" s="111">
        <f>[39]Novembro!$G$8</f>
        <v>15</v>
      </c>
      <c r="F42" s="111">
        <f>[39]Novembro!$G$9</f>
        <v>15</v>
      </c>
      <c r="G42" s="111">
        <f>[39]Novembro!$G$10</f>
        <v>12</v>
      </c>
      <c r="H42" s="111">
        <f>[39]Novembro!$G$11</f>
        <v>17</v>
      </c>
      <c r="I42" s="111">
        <f>[39]Novembro!$G$12</f>
        <v>31</v>
      </c>
      <c r="J42" s="111">
        <f>[39]Novembro!$G$13</f>
        <v>35</v>
      </c>
      <c r="K42" s="111">
        <f>[39]Novembro!$G$14</f>
        <v>24</v>
      </c>
      <c r="L42" s="111">
        <f>[39]Novembro!$G$15</f>
        <v>18</v>
      </c>
      <c r="M42" s="111">
        <f>[39]Novembro!$G$16</f>
        <v>26</v>
      </c>
      <c r="N42" s="111">
        <f>[39]Novembro!$G$17</f>
        <v>28</v>
      </c>
      <c r="O42" s="111">
        <f>[39]Novembro!$G$18</f>
        <v>25</v>
      </c>
      <c r="P42" s="111">
        <f>[39]Novembro!$G$19</f>
        <v>25</v>
      </c>
      <c r="Q42" s="111">
        <f>[39]Novembro!$G$20</f>
        <v>26</v>
      </c>
      <c r="R42" s="111">
        <f>[39]Novembro!$G$21</f>
        <v>28</v>
      </c>
      <c r="S42" s="111">
        <f>[39]Novembro!$G$22</f>
        <v>30</v>
      </c>
      <c r="T42" s="111">
        <f>[39]Novembro!$G$23</f>
        <v>38</v>
      </c>
      <c r="U42" s="111">
        <f>[39]Novembro!$G$24</f>
        <v>49</v>
      </c>
      <c r="V42" s="111">
        <f>[39]Novembro!$G$25</f>
        <v>46</v>
      </c>
      <c r="W42" s="111">
        <f>[39]Novembro!$G$26</f>
        <v>43</v>
      </c>
      <c r="X42" s="111">
        <f>[39]Novembro!$G$27</f>
        <v>58</v>
      </c>
      <c r="Y42" s="111">
        <f>[39]Novembro!$G$28</f>
        <v>57</v>
      </c>
      <c r="Z42" s="111">
        <f>[39]Novembro!$G$29</f>
        <v>35</v>
      </c>
      <c r="AA42" s="111">
        <f>[39]Novembro!$G$30</f>
        <v>54</v>
      </c>
      <c r="AB42" s="111">
        <f>[39]Novembro!$G$31</f>
        <v>39</v>
      </c>
      <c r="AC42" s="111">
        <f>[39]Novembro!$G$32</f>
        <v>51</v>
      </c>
      <c r="AD42" s="111">
        <f>[39]Novembro!$G$33</f>
        <v>41</v>
      </c>
      <c r="AE42" s="111">
        <f>[39]Novembro!$G$34</f>
        <v>64</v>
      </c>
      <c r="AF42" s="116">
        <f t="shared" si="4"/>
        <v>12</v>
      </c>
      <c r="AG42" s="115">
        <f t="shared" si="5"/>
        <v>35.233333333333334</v>
      </c>
    </row>
    <row r="43" spans="1:38" hidden="1" x14ac:dyDescent="0.2">
      <c r="A43" s="48" t="s">
        <v>141</v>
      </c>
      <c r="B43" s="111" t="str">
        <f>[40]Novembro!$G$5</f>
        <v>*</v>
      </c>
      <c r="C43" s="111" t="str">
        <f>[40]Novembro!$G$6</f>
        <v>*</v>
      </c>
      <c r="D43" s="111" t="str">
        <f>[40]Novembro!$G$7</f>
        <v>*</v>
      </c>
      <c r="E43" s="111" t="str">
        <f>[40]Novembro!$G$8</f>
        <v>*</v>
      </c>
      <c r="F43" s="111" t="str">
        <f>[40]Novembro!$G$9</f>
        <v>*</v>
      </c>
      <c r="G43" s="111" t="str">
        <f>[40]Novembro!$G$10</f>
        <v>*</v>
      </c>
      <c r="H43" s="111" t="str">
        <f>[40]Novembro!$G$11</f>
        <v>*</v>
      </c>
      <c r="I43" s="111" t="str">
        <f>[40]Novembro!$G$12</f>
        <v>*</v>
      </c>
      <c r="J43" s="111" t="str">
        <f>[40]Novembro!$G$13</f>
        <v>*</v>
      </c>
      <c r="K43" s="111" t="str">
        <f>[40]Novembro!$G$14</f>
        <v>*</v>
      </c>
      <c r="L43" s="111" t="str">
        <f>[40]Novembro!$G$15</f>
        <v>*</v>
      </c>
      <c r="M43" s="111" t="str">
        <f>[40]Novembro!$G$16</f>
        <v>*</v>
      </c>
      <c r="N43" s="111" t="str">
        <f>[40]Novembro!$G$17</f>
        <v>*</v>
      </c>
      <c r="O43" s="111" t="str">
        <f>[40]Novembro!$G$18</f>
        <v>*</v>
      </c>
      <c r="P43" s="111" t="str">
        <f>[40]Novembro!$G$19</f>
        <v>*</v>
      </c>
      <c r="Q43" s="111" t="str">
        <f>[40]Novembro!$G$20</f>
        <v>*</v>
      </c>
      <c r="R43" s="111" t="str">
        <f>[40]Novembro!$G$21</f>
        <v>*</v>
      </c>
      <c r="S43" s="111" t="str">
        <f>[40]Novembro!$G$22</f>
        <v>*</v>
      </c>
      <c r="T43" s="111" t="str">
        <f>[40]Novembro!$G$23</f>
        <v>*</v>
      </c>
      <c r="U43" s="111" t="str">
        <f>[40]Novembro!$G$24</f>
        <v>*</v>
      </c>
      <c r="V43" s="111" t="str">
        <f>[40]Novembro!$G$25</f>
        <v>*</v>
      </c>
      <c r="W43" s="111" t="str">
        <f>[40]Novembro!$G$26</f>
        <v>*</v>
      </c>
      <c r="X43" s="111" t="str">
        <f>[40]Novembro!$G$27</f>
        <v>*</v>
      </c>
      <c r="Y43" s="111" t="str">
        <f>[40]Novembro!$G$28</f>
        <v>*</v>
      </c>
      <c r="Z43" s="111" t="str">
        <f>[40]Novembro!$G$29</f>
        <v>*</v>
      </c>
      <c r="AA43" s="111" t="str">
        <f>[40]Novembro!$G$30</f>
        <v>*</v>
      </c>
      <c r="AB43" s="111" t="str">
        <f>[40]Novembro!$G$31</f>
        <v>*</v>
      </c>
      <c r="AC43" s="111" t="str">
        <f>[40]Novembro!$G$32</f>
        <v>*</v>
      </c>
      <c r="AD43" s="111" t="str">
        <f>[40]Novembro!$G$33</f>
        <v>*</v>
      </c>
      <c r="AE43" s="111" t="str">
        <f>[40]Novembro!$G$34</f>
        <v>*</v>
      </c>
      <c r="AF43" s="116" t="s">
        <v>197</v>
      </c>
      <c r="AG43" s="115" t="s">
        <v>197</v>
      </c>
      <c r="AI43" s="12" t="s">
        <v>35</v>
      </c>
      <c r="AK43" t="s">
        <v>35</v>
      </c>
    </row>
    <row r="44" spans="1:38" x14ac:dyDescent="0.2">
      <c r="A44" s="48" t="s">
        <v>19</v>
      </c>
      <c r="B44" s="111">
        <f>[41]Novembro!$G$5</f>
        <v>70</v>
      </c>
      <c r="C44" s="111">
        <f>[41]Novembro!$G$6</f>
        <v>61</v>
      </c>
      <c r="D44" s="111">
        <f>[41]Novembro!$G$7</f>
        <v>73</v>
      </c>
      <c r="E44" s="111">
        <f>[41]Novembro!$G$8</f>
        <v>42</v>
      </c>
      <c r="F44" s="111">
        <f>[41]Novembro!$G$9</f>
        <v>26</v>
      </c>
      <c r="G44" s="111">
        <f>[41]Novembro!$G$10</f>
        <v>26</v>
      </c>
      <c r="H44" s="111">
        <f>[41]Novembro!$G$11</f>
        <v>24</v>
      </c>
      <c r="I44" s="111">
        <f>[41]Novembro!$G$12</f>
        <v>38</v>
      </c>
      <c r="J44" s="111">
        <f>[41]Novembro!$G$13</f>
        <v>43</v>
      </c>
      <c r="K44" s="111">
        <f>[41]Novembro!$G$14</f>
        <v>47</v>
      </c>
      <c r="L44" s="111">
        <f>[41]Novembro!$G$15</f>
        <v>30</v>
      </c>
      <c r="M44" s="111">
        <f>[41]Novembro!$G$16</f>
        <v>32</v>
      </c>
      <c r="N44" s="111">
        <f>[41]Novembro!$G$17</f>
        <v>52</v>
      </c>
      <c r="O44" s="111">
        <f>[41]Novembro!$G$18</f>
        <v>77</v>
      </c>
      <c r="P44" s="111">
        <f>[41]Novembro!$G$19</f>
        <v>37</v>
      </c>
      <c r="Q44" s="111">
        <f>[41]Novembro!$G$20</f>
        <v>32</v>
      </c>
      <c r="R44" s="111">
        <f>[41]Novembro!$G$21</f>
        <v>33</v>
      </c>
      <c r="S44" s="111">
        <f>[41]Novembro!$G$22</f>
        <v>34</v>
      </c>
      <c r="T44" s="111">
        <f>[41]Novembro!$G$23</f>
        <v>54</v>
      </c>
      <c r="U44" s="111">
        <f>[41]Novembro!$G$24</f>
        <v>69</v>
      </c>
      <c r="V44" s="111">
        <f>[41]Novembro!$G$25</f>
        <v>42</v>
      </c>
      <c r="W44" s="111">
        <f>[41]Novembro!$G$26</f>
        <v>40</v>
      </c>
      <c r="X44" s="111">
        <f>[41]Novembro!$G$27</f>
        <v>66</v>
      </c>
      <c r="Y44" s="111">
        <f>[41]Novembro!$G$28</f>
        <v>69</v>
      </c>
      <c r="Z44" s="111">
        <f>[41]Novembro!$G$29</f>
        <v>86</v>
      </c>
      <c r="AA44" s="111">
        <f>[41]Novembro!$G$30</f>
        <v>79</v>
      </c>
      <c r="AB44" s="111">
        <f>[41]Novembro!$G$31</f>
        <v>78</v>
      </c>
      <c r="AC44" s="111">
        <f>[41]Novembro!$G$32</f>
        <v>81</v>
      </c>
      <c r="AD44" s="111">
        <f>[41]Novembro!$G$33</f>
        <v>49</v>
      </c>
      <c r="AE44" s="111">
        <f>[41]Novembro!$G$34</f>
        <v>45</v>
      </c>
      <c r="AF44" s="116">
        <f>MIN(B44:AE44)</f>
        <v>24</v>
      </c>
      <c r="AG44" s="115">
        <f>AVERAGE(B44:AE44)</f>
        <v>51.166666666666664</v>
      </c>
      <c r="AH44" s="12" t="s">
        <v>35</v>
      </c>
      <c r="AI44" t="s">
        <v>35</v>
      </c>
      <c r="AJ44" t="s">
        <v>35</v>
      </c>
      <c r="AK44" t="s">
        <v>35</v>
      </c>
    </row>
    <row r="45" spans="1:38" x14ac:dyDescent="0.2">
      <c r="A45" s="48" t="s">
        <v>23</v>
      </c>
      <c r="B45" s="111">
        <f>[42]Novembro!$G$5</f>
        <v>66</v>
      </c>
      <c r="C45" s="111">
        <f>[42]Novembro!$G$6</f>
        <v>36</v>
      </c>
      <c r="D45" s="111">
        <f>[42]Novembro!$G$7</f>
        <v>52</v>
      </c>
      <c r="E45" s="111">
        <f>[42]Novembro!$G$8</f>
        <v>25</v>
      </c>
      <c r="F45" s="111">
        <f>[42]Novembro!$G$9</f>
        <v>18</v>
      </c>
      <c r="G45" s="111">
        <f>[42]Novembro!$G$10</f>
        <v>11</v>
      </c>
      <c r="H45" s="111">
        <f>[42]Novembro!$G$11</f>
        <v>13</v>
      </c>
      <c r="I45" s="111">
        <f>[42]Novembro!$G$12</f>
        <v>23</v>
      </c>
      <c r="J45" s="111">
        <f>[42]Novembro!$G$13</f>
        <v>32</v>
      </c>
      <c r="K45" s="111">
        <f>[42]Novembro!$G$14</f>
        <v>29</v>
      </c>
      <c r="L45" s="111">
        <f>[42]Novembro!$G$15</f>
        <v>20</v>
      </c>
      <c r="M45" s="111">
        <f>[42]Novembro!$G$16</f>
        <v>22</v>
      </c>
      <c r="N45" s="111">
        <f>[42]Novembro!$G$17</f>
        <v>27</v>
      </c>
      <c r="O45" s="111">
        <f>[42]Novembro!$G$18</f>
        <v>25</v>
      </c>
      <c r="P45" s="111">
        <f>[42]Novembro!$G$19</f>
        <v>25</v>
      </c>
      <c r="Q45" s="111">
        <f>[42]Novembro!$G$20</f>
        <v>22</v>
      </c>
      <c r="R45" s="111">
        <f>[42]Novembro!$G$21</f>
        <v>24</v>
      </c>
      <c r="S45" s="111">
        <f>[42]Novembro!$G$22</f>
        <v>20</v>
      </c>
      <c r="T45" s="111">
        <f>[42]Novembro!$G$23</f>
        <v>26</v>
      </c>
      <c r="U45" s="111">
        <f>[42]Novembro!$G$24</f>
        <v>48</v>
      </c>
      <c r="V45" s="111">
        <f>[42]Novembro!$G$25</f>
        <v>30</v>
      </c>
      <c r="W45" s="111">
        <f>[42]Novembro!$G$26</f>
        <v>33</v>
      </c>
      <c r="X45" s="111">
        <f>[42]Novembro!$G$27</f>
        <v>37</v>
      </c>
      <c r="Y45" s="111">
        <f>[42]Novembro!$G$28</f>
        <v>61</v>
      </c>
      <c r="Z45" s="111">
        <f>[42]Novembro!$G$29</f>
        <v>42</v>
      </c>
      <c r="AA45" s="111">
        <f>[42]Novembro!$G$30</f>
        <v>61</v>
      </c>
      <c r="AB45" s="111">
        <f>[42]Novembro!$G$31</f>
        <v>38</v>
      </c>
      <c r="AC45" s="111">
        <f>[42]Novembro!$G$32</f>
        <v>44</v>
      </c>
      <c r="AD45" s="111">
        <f>[42]Novembro!$G$33</f>
        <v>33</v>
      </c>
      <c r="AE45" s="111">
        <f>[42]Novembro!$G$34</f>
        <v>44</v>
      </c>
      <c r="AF45" s="116">
        <f>MIN(B45:AE45)</f>
        <v>11</v>
      </c>
      <c r="AG45" s="115">
        <f>AVERAGE(B45:AE45)</f>
        <v>32.9</v>
      </c>
      <c r="AK45" t="s">
        <v>35</v>
      </c>
    </row>
    <row r="46" spans="1:38" x14ac:dyDescent="0.2">
      <c r="A46" s="48" t="s">
        <v>34</v>
      </c>
      <c r="B46" s="111">
        <f>[43]Novembro!$G$5</f>
        <v>32</v>
      </c>
      <c r="C46" s="111">
        <f>[43]Novembro!$G$6</f>
        <v>30</v>
      </c>
      <c r="D46" s="111">
        <f>[43]Novembro!$G$7</f>
        <v>35</v>
      </c>
      <c r="E46" s="111">
        <f>[43]Novembro!$G$8</f>
        <v>42</v>
      </c>
      <c r="F46" s="111">
        <f>[43]Novembro!$G$9</f>
        <v>26</v>
      </c>
      <c r="G46" s="111">
        <f>[43]Novembro!$G$10</f>
        <v>27</v>
      </c>
      <c r="H46" s="111">
        <f>[43]Novembro!$G$11</f>
        <v>26</v>
      </c>
      <c r="I46" s="111">
        <f>[43]Novembro!$G$12</f>
        <v>24</v>
      </c>
      <c r="J46" s="111">
        <f>[43]Novembro!$G$13</f>
        <v>27</v>
      </c>
      <c r="K46" s="111">
        <f>[43]Novembro!$G$14</f>
        <v>19</v>
      </c>
      <c r="L46" s="111">
        <f>[43]Novembro!$G$15</f>
        <v>20</v>
      </c>
      <c r="M46" s="111">
        <f>[43]Novembro!$G$16</f>
        <v>24</v>
      </c>
      <c r="N46" s="111">
        <f>[43]Novembro!$G$17</f>
        <v>20</v>
      </c>
      <c r="O46" s="111">
        <f>[43]Novembro!$G$18</f>
        <v>27</v>
      </c>
      <c r="P46" s="111">
        <f>[43]Novembro!$G$19</f>
        <v>20</v>
      </c>
      <c r="Q46" s="111">
        <f>[43]Novembro!$G$20</f>
        <v>25</v>
      </c>
      <c r="R46" s="111">
        <f>[43]Novembro!$G$21</f>
        <v>28</v>
      </c>
      <c r="S46" s="111">
        <f>[43]Novembro!$G$22</f>
        <v>29</v>
      </c>
      <c r="T46" s="111">
        <f>[43]Novembro!$G$23</f>
        <v>39</v>
      </c>
      <c r="U46" s="111">
        <f>[43]Novembro!$G$24</f>
        <v>54</v>
      </c>
      <c r="V46" s="111">
        <f>[43]Novembro!$G$25</f>
        <v>40</v>
      </c>
      <c r="W46" s="111">
        <f>[43]Novembro!$G$26</f>
        <v>45</v>
      </c>
      <c r="X46" s="111">
        <f>[43]Novembro!$G$27</f>
        <v>45</v>
      </c>
      <c r="Y46" s="111">
        <f>[43]Novembro!$G$28</f>
        <v>48</v>
      </c>
      <c r="Z46" s="111">
        <f>[43]Novembro!$G$29</f>
        <v>41</v>
      </c>
      <c r="AA46" s="111">
        <f>[43]Novembro!$G$30</f>
        <v>52</v>
      </c>
      <c r="AB46" s="111">
        <f>[43]Novembro!$G$31</f>
        <v>35</v>
      </c>
      <c r="AC46" s="111">
        <f>[43]Novembro!$G$32</f>
        <v>40</v>
      </c>
      <c r="AD46" s="111">
        <f>[43]Novembro!$G$33</f>
        <v>34</v>
      </c>
      <c r="AE46" s="111">
        <f>[43]Novembro!$G$34</f>
        <v>36</v>
      </c>
      <c r="AF46" s="116">
        <f>MIN(B46:AE46)</f>
        <v>19</v>
      </c>
      <c r="AG46" s="115">
        <f>AVERAGE(B46:AE46)</f>
        <v>33</v>
      </c>
      <c r="AH46" s="12" t="s">
        <v>35</v>
      </c>
      <c r="AI46" t="s">
        <v>35</v>
      </c>
      <c r="AJ46" t="s">
        <v>35</v>
      </c>
    </row>
    <row r="47" spans="1:38" x14ac:dyDescent="0.2">
      <c r="A47" s="48" t="s">
        <v>20</v>
      </c>
      <c r="B47" s="111">
        <f>[44]Novembro!$G$5</f>
        <v>56</v>
      </c>
      <c r="C47" s="111">
        <f>[44]Novembro!$G$6</f>
        <v>45</v>
      </c>
      <c r="D47" s="111">
        <f>[44]Novembro!$G$7</f>
        <v>32</v>
      </c>
      <c r="E47" s="111">
        <f>[44]Novembro!$G$8</f>
        <v>22</v>
      </c>
      <c r="F47" s="111">
        <f>[44]Novembro!$G$9</f>
        <v>21</v>
      </c>
      <c r="G47" s="111">
        <f>[44]Novembro!$G$10</f>
        <v>22</v>
      </c>
      <c r="H47" s="111">
        <f>[44]Novembro!$G$11</f>
        <v>22</v>
      </c>
      <c r="I47" s="111">
        <f>[44]Novembro!$G$12</f>
        <v>28</v>
      </c>
      <c r="J47" s="111">
        <f>[44]Novembro!$G$13</f>
        <v>34</v>
      </c>
      <c r="K47" s="111">
        <f>[44]Novembro!$G$14</f>
        <v>23</v>
      </c>
      <c r="L47" s="111">
        <f>[44]Novembro!$G$15</f>
        <v>12</v>
      </c>
      <c r="M47" s="111">
        <f>[44]Novembro!$G$16</f>
        <v>15</v>
      </c>
      <c r="N47" s="111">
        <f>[44]Novembro!$G$17</f>
        <v>22</v>
      </c>
      <c r="O47" s="111">
        <f>[44]Novembro!$G$18</f>
        <v>18</v>
      </c>
      <c r="P47" s="111">
        <f>[44]Novembro!$G$19</f>
        <v>32</v>
      </c>
      <c r="Q47" s="111">
        <f>[44]Novembro!$G$20</f>
        <v>22</v>
      </c>
      <c r="R47" s="111">
        <f>[44]Novembro!$G$21</f>
        <v>17</v>
      </c>
      <c r="S47" s="111">
        <f>[44]Novembro!$G$22</f>
        <v>24</v>
      </c>
      <c r="T47" s="111">
        <f>[44]Novembro!$G$23</f>
        <v>27</v>
      </c>
      <c r="U47" s="111">
        <f>[44]Novembro!$G$24</f>
        <v>41</v>
      </c>
      <c r="V47" s="111">
        <f>[44]Novembro!$G$25</f>
        <v>28</v>
      </c>
      <c r="W47" s="111">
        <f>[44]Novembro!$G$26</f>
        <v>33</v>
      </c>
      <c r="X47" s="111">
        <f>[44]Novembro!$G$27</f>
        <v>42</v>
      </c>
      <c r="Y47" s="111">
        <f>[44]Novembro!$G$28</f>
        <v>60</v>
      </c>
      <c r="Z47" s="111">
        <f>[44]Novembro!$G$29</f>
        <v>45</v>
      </c>
      <c r="AA47" s="111">
        <f>[44]Novembro!$G$30</f>
        <v>40</v>
      </c>
      <c r="AB47" s="111">
        <f>[44]Novembro!$G$31</f>
        <v>34</v>
      </c>
      <c r="AC47" s="111">
        <f>[44]Novembro!$G$32</f>
        <v>32</v>
      </c>
      <c r="AD47" s="111">
        <f>[44]Novembro!$G$33</f>
        <v>47</v>
      </c>
      <c r="AE47" s="111">
        <f>[44]Novembro!$G$34</f>
        <v>34</v>
      </c>
      <c r="AF47" s="116">
        <f>MIN(B47:AE47)</f>
        <v>12</v>
      </c>
      <c r="AG47" s="115">
        <f>AVERAGE(B47:AE47)</f>
        <v>31</v>
      </c>
      <c r="AI47" t="s">
        <v>35</v>
      </c>
    </row>
    <row r="48" spans="1:38" s="5" customFormat="1" ht="17.100000000000001" customHeight="1" x14ac:dyDescent="0.2">
      <c r="A48" s="81" t="s">
        <v>199</v>
      </c>
      <c r="B48" s="112">
        <f t="shared" ref="B48:AF48" si="6">MIN(B5:B47)</f>
        <v>32</v>
      </c>
      <c r="C48" s="112">
        <f t="shared" si="6"/>
        <v>26</v>
      </c>
      <c r="D48" s="112">
        <f t="shared" si="6"/>
        <v>32</v>
      </c>
      <c r="E48" s="112">
        <f t="shared" si="6"/>
        <v>12</v>
      </c>
      <c r="F48" s="112">
        <f t="shared" si="6"/>
        <v>13</v>
      </c>
      <c r="G48" s="112">
        <f t="shared" si="6"/>
        <v>8</v>
      </c>
      <c r="H48" s="112">
        <f t="shared" si="6"/>
        <v>13</v>
      </c>
      <c r="I48" s="112">
        <f t="shared" si="6"/>
        <v>22</v>
      </c>
      <c r="J48" s="112">
        <f t="shared" si="6"/>
        <v>25</v>
      </c>
      <c r="K48" s="112">
        <f t="shared" si="6"/>
        <v>18</v>
      </c>
      <c r="L48" s="112">
        <f t="shared" si="6"/>
        <v>12</v>
      </c>
      <c r="M48" s="112">
        <f t="shared" si="6"/>
        <v>15</v>
      </c>
      <c r="N48" s="112">
        <f t="shared" si="6"/>
        <v>19</v>
      </c>
      <c r="O48" s="112">
        <f t="shared" si="6"/>
        <v>18</v>
      </c>
      <c r="P48" s="112">
        <f t="shared" si="6"/>
        <v>19</v>
      </c>
      <c r="Q48" s="112">
        <f t="shared" si="6"/>
        <v>16</v>
      </c>
      <c r="R48" s="112">
        <f t="shared" si="6"/>
        <v>17</v>
      </c>
      <c r="S48" s="112">
        <f t="shared" si="6"/>
        <v>20</v>
      </c>
      <c r="T48" s="112">
        <f t="shared" si="6"/>
        <v>26</v>
      </c>
      <c r="U48" s="112">
        <f t="shared" si="6"/>
        <v>35</v>
      </c>
      <c r="V48" s="112">
        <f t="shared" si="6"/>
        <v>28</v>
      </c>
      <c r="W48" s="112">
        <f t="shared" si="6"/>
        <v>27</v>
      </c>
      <c r="X48" s="112">
        <f t="shared" si="6"/>
        <v>30</v>
      </c>
      <c r="Y48" s="112">
        <f t="shared" si="6"/>
        <v>38</v>
      </c>
      <c r="Z48" s="112">
        <f t="shared" si="6"/>
        <v>35</v>
      </c>
      <c r="AA48" s="112">
        <f t="shared" si="6"/>
        <v>34</v>
      </c>
      <c r="AB48" s="112">
        <f t="shared" si="6"/>
        <v>34</v>
      </c>
      <c r="AC48" s="112">
        <f t="shared" si="6"/>
        <v>30</v>
      </c>
      <c r="AD48" s="112">
        <f t="shared" si="6"/>
        <v>23</v>
      </c>
      <c r="AE48" s="112">
        <f t="shared" si="6"/>
        <v>25</v>
      </c>
      <c r="AF48" s="116">
        <f t="shared" si="6"/>
        <v>8</v>
      </c>
      <c r="AG48" s="115">
        <f>AVERAGE(AG5:AG47)</f>
        <v>39.077841834091842</v>
      </c>
      <c r="AK48" s="5" t="s">
        <v>35</v>
      </c>
      <c r="AL48" s="5" t="s">
        <v>35</v>
      </c>
    </row>
    <row r="49" spans="1:38" x14ac:dyDescent="0.2">
      <c r="A49" s="105" t="s">
        <v>227</v>
      </c>
      <c r="B49" s="39"/>
      <c r="C49" s="39"/>
      <c r="D49" s="39"/>
      <c r="E49" s="39"/>
      <c r="F49" s="39"/>
      <c r="G49" s="39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45"/>
      <c r="AE49" s="50"/>
      <c r="AF49" s="43"/>
      <c r="AG49" s="44"/>
    </row>
    <row r="50" spans="1:38" x14ac:dyDescent="0.2">
      <c r="A50" s="105" t="s">
        <v>228</v>
      </c>
      <c r="B50" s="40"/>
      <c r="C50" s="40"/>
      <c r="D50" s="40"/>
      <c r="E50" s="40"/>
      <c r="F50" s="40"/>
      <c r="G50" s="40"/>
      <c r="H50" s="40"/>
      <c r="I50" s="40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8"/>
      <c r="U50" s="98"/>
      <c r="V50" s="98"/>
      <c r="W50" s="98"/>
      <c r="X50" s="98"/>
      <c r="Y50" s="96"/>
      <c r="Z50" s="96"/>
      <c r="AA50" s="96"/>
      <c r="AB50" s="96"/>
      <c r="AC50" s="96"/>
      <c r="AD50" s="96"/>
      <c r="AE50" s="96"/>
      <c r="AF50" s="43"/>
      <c r="AG50" s="42"/>
      <c r="AI50" s="12" t="s">
        <v>35</v>
      </c>
      <c r="AK50" t="s">
        <v>35</v>
      </c>
    </row>
    <row r="51" spans="1:38" x14ac:dyDescent="0.2">
      <c r="A51" s="41"/>
      <c r="B51" s="96"/>
      <c r="C51" s="96"/>
      <c r="D51" s="96"/>
      <c r="E51" s="96"/>
      <c r="F51" s="96"/>
      <c r="G51" s="96"/>
      <c r="H51" s="96"/>
      <c r="I51" s="96"/>
      <c r="J51" s="97"/>
      <c r="K51" s="97"/>
      <c r="L51" s="97"/>
      <c r="M51" s="97"/>
      <c r="N51" s="97"/>
      <c r="O51" s="97"/>
      <c r="P51" s="97"/>
      <c r="Q51" s="96"/>
      <c r="R51" s="96"/>
      <c r="S51" s="96"/>
      <c r="T51" s="99"/>
      <c r="U51" s="99"/>
      <c r="V51" s="99"/>
      <c r="W51" s="99"/>
      <c r="X51" s="99"/>
      <c r="Y51" s="96"/>
      <c r="Z51" s="96"/>
      <c r="AA51" s="96"/>
      <c r="AB51" s="96"/>
      <c r="AC51" s="96"/>
      <c r="AD51" s="45"/>
      <c r="AE51" s="45"/>
      <c r="AF51" s="43"/>
      <c r="AG51" s="42"/>
      <c r="AL51" s="12" t="s">
        <v>35</v>
      </c>
    </row>
    <row r="52" spans="1:38" x14ac:dyDescent="0.2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45"/>
      <c r="AE52" s="45"/>
      <c r="AF52" s="43"/>
      <c r="AG52" s="75"/>
    </row>
    <row r="53" spans="1:38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45"/>
      <c r="AF53" s="43"/>
      <c r="AG53" s="44"/>
      <c r="AK53" t="s">
        <v>35</v>
      </c>
    </row>
    <row r="54" spans="1:38" x14ac:dyDescent="0.2">
      <c r="A54" s="41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46"/>
      <c r="AF54" s="43"/>
      <c r="AG54" s="44"/>
    </row>
    <row r="55" spans="1:38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3"/>
      <c r="AG55" s="76"/>
    </row>
    <row r="56" spans="1:38" x14ac:dyDescent="0.2">
      <c r="AF56" s="7"/>
    </row>
    <row r="61" spans="1:38" x14ac:dyDescent="0.2">
      <c r="P61" s="2" t="s">
        <v>35</v>
      </c>
      <c r="AE61" s="2" t="s">
        <v>35</v>
      </c>
      <c r="AH61" t="s">
        <v>35</v>
      </c>
    </row>
    <row r="62" spans="1:38" x14ac:dyDescent="0.2">
      <c r="T62" s="2" t="s">
        <v>35</v>
      </c>
      <c r="Z62" s="2" t="s">
        <v>35</v>
      </c>
    </row>
    <row r="64" spans="1:38" x14ac:dyDescent="0.2">
      <c r="N64" s="2" t="s">
        <v>35</v>
      </c>
    </row>
    <row r="65" spans="7:37" x14ac:dyDescent="0.2">
      <c r="G65" s="2" t="s">
        <v>35</v>
      </c>
    </row>
    <row r="67" spans="7:37" x14ac:dyDescent="0.2">
      <c r="J67" s="2" t="s">
        <v>35</v>
      </c>
      <c r="AK67" s="12" t="s">
        <v>35</v>
      </c>
    </row>
  </sheetData>
  <mergeCells count="33"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D3:D4"/>
    <mergeCell ref="E3:E4"/>
    <mergeCell ref="F3:F4"/>
    <mergeCell ref="G3:G4"/>
    <mergeCell ref="H3:H4"/>
    <mergeCell ref="A2:A4"/>
    <mergeCell ref="B3:B4"/>
    <mergeCell ref="A1:AG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G2"/>
    <mergeCell ref="C3:C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zoomScale="90" zoomScaleNormal="90" workbookViewId="0">
      <selection activeCell="AI15" sqref="AI15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1" width="5.42578125" style="3" customWidth="1"/>
    <col min="32" max="32" width="7.42578125" style="7" bestFit="1" customWidth="1"/>
  </cols>
  <sheetData>
    <row r="1" spans="1:35" ht="20.100000000000001" customHeight="1" x14ac:dyDescent="0.2">
      <c r="A1" s="133" t="s">
        <v>204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5"/>
    </row>
    <row r="2" spans="1:35" s="4" customFormat="1" ht="20.100000000000001" customHeight="1" x14ac:dyDescent="0.2">
      <c r="A2" s="136" t="s">
        <v>21</v>
      </c>
      <c r="B2" s="131" t="s">
        <v>246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2"/>
    </row>
    <row r="3" spans="1:35" s="5" customFormat="1" ht="20.100000000000001" customHeight="1" x14ac:dyDescent="0.2">
      <c r="A3" s="136"/>
      <c r="B3" s="137">
        <v>1</v>
      </c>
      <c r="C3" s="137">
        <f>SUM(B3+1)</f>
        <v>2</v>
      </c>
      <c r="D3" s="137">
        <f t="shared" ref="D3:AD3" si="0">SUM(C3+1)</f>
        <v>3</v>
      </c>
      <c r="E3" s="137">
        <f t="shared" si="0"/>
        <v>4</v>
      </c>
      <c r="F3" s="137">
        <f t="shared" si="0"/>
        <v>5</v>
      </c>
      <c r="G3" s="137">
        <f t="shared" si="0"/>
        <v>6</v>
      </c>
      <c r="H3" s="137">
        <f t="shared" si="0"/>
        <v>7</v>
      </c>
      <c r="I3" s="137">
        <f t="shared" si="0"/>
        <v>8</v>
      </c>
      <c r="J3" s="137">
        <f t="shared" si="0"/>
        <v>9</v>
      </c>
      <c r="K3" s="137">
        <f t="shared" si="0"/>
        <v>10</v>
      </c>
      <c r="L3" s="137">
        <f t="shared" si="0"/>
        <v>11</v>
      </c>
      <c r="M3" s="137">
        <f t="shared" si="0"/>
        <v>12</v>
      </c>
      <c r="N3" s="137">
        <f t="shared" si="0"/>
        <v>13</v>
      </c>
      <c r="O3" s="137">
        <f t="shared" si="0"/>
        <v>14</v>
      </c>
      <c r="P3" s="137">
        <f t="shared" si="0"/>
        <v>15</v>
      </c>
      <c r="Q3" s="137">
        <f t="shared" si="0"/>
        <v>16</v>
      </c>
      <c r="R3" s="137">
        <f t="shared" si="0"/>
        <v>17</v>
      </c>
      <c r="S3" s="137">
        <f t="shared" si="0"/>
        <v>18</v>
      </c>
      <c r="T3" s="137">
        <f t="shared" si="0"/>
        <v>19</v>
      </c>
      <c r="U3" s="137">
        <f t="shared" si="0"/>
        <v>20</v>
      </c>
      <c r="V3" s="137">
        <f t="shared" si="0"/>
        <v>21</v>
      </c>
      <c r="W3" s="137">
        <f t="shared" si="0"/>
        <v>22</v>
      </c>
      <c r="X3" s="137">
        <f t="shared" si="0"/>
        <v>23</v>
      </c>
      <c r="Y3" s="137">
        <f t="shared" si="0"/>
        <v>24</v>
      </c>
      <c r="Z3" s="137">
        <f t="shared" si="0"/>
        <v>25</v>
      </c>
      <c r="AA3" s="137">
        <f t="shared" si="0"/>
        <v>26</v>
      </c>
      <c r="AB3" s="137">
        <f t="shared" si="0"/>
        <v>27</v>
      </c>
      <c r="AC3" s="137">
        <f t="shared" si="0"/>
        <v>28</v>
      </c>
      <c r="AD3" s="137">
        <f t="shared" si="0"/>
        <v>29</v>
      </c>
      <c r="AE3" s="137">
        <v>30</v>
      </c>
      <c r="AF3" s="100" t="s">
        <v>27</v>
      </c>
      <c r="AG3" s="101" t="s">
        <v>26</v>
      </c>
    </row>
    <row r="4" spans="1:35" s="5" customFormat="1" ht="20.100000000000001" customHeight="1" x14ac:dyDescent="0.2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00" t="s">
        <v>25</v>
      </c>
      <c r="AG4" s="101" t="s">
        <v>25</v>
      </c>
    </row>
    <row r="5" spans="1:35" s="5" customFormat="1" x14ac:dyDescent="0.2">
      <c r="A5" s="48" t="s">
        <v>30</v>
      </c>
      <c r="B5" s="109">
        <f>[1]Novembro!$H$5</f>
        <v>7.2</v>
      </c>
      <c r="C5" s="109">
        <f>[1]Novembro!$H$6</f>
        <v>10.8</v>
      </c>
      <c r="D5" s="109">
        <f>[1]Novembro!$H$7</f>
        <v>21.96</v>
      </c>
      <c r="E5" s="109">
        <f>[1]Novembro!$H$8</f>
        <v>11.879999999999999</v>
      </c>
      <c r="F5" s="109">
        <f>[1]Novembro!$H$9</f>
        <v>7.9200000000000008</v>
      </c>
      <c r="G5" s="109">
        <f>[1]Novembro!$H$10</f>
        <v>10.8</v>
      </c>
      <c r="H5" s="109">
        <f>[1]Novembro!$H$11</f>
        <v>8.2799999999999994</v>
      </c>
      <c r="I5" s="109">
        <f>[1]Novembro!$H$12</f>
        <v>21.96</v>
      </c>
      <c r="J5" s="109">
        <f>[1]Novembro!$H$13</f>
        <v>15.840000000000002</v>
      </c>
      <c r="K5" s="109">
        <f>[1]Novembro!$H$14</f>
        <v>13.32</v>
      </c>
      <c r="L5" s="109">
        <f>[1]Novembro!$H$15</f>
        <v>16.920000000000002</v>
      </c>
      <c r="M5" s="109">
        <f>[1]Novembro!$H$16</f>
        <v>15.120000000000001</v>
      </c>
      <c r="N5" s="109">
        <f>[1]Novembro!$H$17</f>
        <v>16.920000000000002</v>
      </c>
      <c r="O5" s="109">
        <f>[1]Novembro!$H$18</f>
        <v>14.04</v>
      </c>
      <c r="P5" s="109">
        <f>[1]Novembro!$H$19</f>
        <v>12.24</v>
      </c>
      <c r="Q5" s="109">
        <f>[1]Novembro!$H$20</f>
        <v>11.16</v>
      </c>
      <c r="R5" s="109">
        <f>[1]Novembro!$H$21</f>
        <v>15.840000000000002</v>
      </c>
      <c r="S5" s="109">
        <f>[1]Novembro!$H$22</f>
        <v>19.8</v>
      </c>
      <c r="T5" s="109">
        <f>[1]Novembro!$H$23</f>
        <v>20.88</v>
      </c>
      <c r="U5" s="109">
        <f>[1]Novembro!$H$24</f>
        <v>8.2799999999999994</v>
      </c>
      <c r="V5" s="109">
        <f>[1]Novembro!$H$25</f>
        <v>9.7200000000000006</v>
      </c>
      <c r="W5" s="109">
        <f>[1]Novembro!$H$26</f>
        <v>18</v>
      </c>
      <c r="X5" s="109">
        <f>[1]Novembro!$H$27</f>
        <v>20.88</v>
      </c>
      <c r="Y5" s="109">
        <f>[1]Novembro!$H$28</f>
        <v>8.2799999999999994</v>
      </c>
      <c r="Z5" s="109">
        <f>[1]Novembro!$H$29</f>
        <v>10.08</v>
      </c>
      <c r="AA5" s="109">
        <f>[1]Novembro!$H$30</f>
        <v>16.2</v>
      </c>
      <c r="AB5" s="109">
        <f>[1]Novembro!$H$31</f>
        <v>9.7200000000000006</v>
      </c>
      <c r="AC5" s="109">
        <f>[1]Novembro!$H$32</f>
        <v>14.76</v>
      </c>
      <c r="AD5" s="109">
        <f>[1]Novembro!$H$33</f>
        <v>16.559999999999999</v>
      </c>
      <c r="AE5" s="109">
        <f>[1]Novembro!$H$34</f>
        <v>16.559999999999999</v>
      </c>
      <c r="AF5" s="116">
        <f t="shared" ref="AF5:AF11" si="1">MAX(B5:AE5)</f>
        <v>21.96</v>
      </c>
      <c r="AG5" s="115">
        <f t="shared" ref="AG5:AG11" si="2">AVERAGE(B5:AE5)</f>
        <v>14.064</v>
      </c>
    </row>
    <row r="6" spans="1:35" x14ac:dyDescent="0.2">
      <c r="A6" s="48" t="s">
        <v>0</v>
      </c>
      <c r="B6" s="111" t="str">
        <f>[2]Novembro!$H$5</f>
        <v>*</v>
      </c>
      <c r="C6" s="111" t="str">
        <f>[2]Novembro!$H$6</f>
        <v>*</v>
      </c>
      <c r="D6" s="111" t="str">
        <f>[2]Novembro!$H$7</f>
        <v>*</v>
      </c>
      <c r="E6" s="111" t="str">
        <f>[2]Novembro!$H$8</f>
        <v>*</v>
      </c>
      <c r="F6" s="111" t="str">
        <f>[2]Novembro!$H$9</f>
        <v>*</v>
      </c>
      <c r="G6" s="111" t="str">
        <f>[2]Novembro!$H$10</f>
        <v>*</v>
      </c>
      <c r="H6" s="111" t="str">
        <f>[2]Novembro!$H$11</f>
        <v>*</v>
      </c>
      <c r="I6" s="111" t="str">
        <f>[2]Novembro!$H$12</f>
        <v>*</v>
      </c>
      <c r="J6" s="111" t="str">
        <f>[2]Novembro!$H$13</f>
        <v>*</v>
      </c>
      <c r="K6" s="111" t="str">
        <f>[2]Novembro!$H$14</f>
        <v>*</v>
      </c>
      <c r="L6" s="111" t="str">
        <f>[2]Novembro!$H$15</f>
        <v>*</v>
      </c>
      <c r="M6" s="111" t="str">
        <f>[2]Novembro!$H$16</f>
        <v>*</v>
      </c>
      <c r="N6" s="111" t="str">
        <f>[2]Novembro!$H$17</f>
        <v>*</v>
      </c>
      <c r="O6" s="111" t="str">
        <f>[2]Novembro!$H$18</f>
        <v>*</v>
      </c>
      <c r="P6" s="111" t="str">
        <f>[2]Novembro!$H$19</f>
        <v>*</v>
      </c>
      <c r="Q6" s="111" t="str">
        <f>[2]Novembro!$H$20</f>
        <v>*</v>
      </c>
      <c r="R6" s="111" t="str">
        <f>[2]Novembro!$H$21</f>
        <v>*</v>
      </c>
      <c r="S6" s="111" t="str">
        <f>[2]Novembro!$H$22</f>
        <v>*</v>
      </c>
      <c r="T6" s="111" t="str">
        <f>[2]Novembro!$H$23</f>
        <v>*</v>
      </c>
      <c r="U6" s="111" t="str">
        <f>[2]Novembro!$H$24</f>
        <v>*</v>
      </c>
      <c r="V6" s="111" t="str">
        <f>[2]Novembro!$H$25</f>
        <v>*</v>
      </c>
      <c r="W6" s="111" t="str">
        <f>[2]Novembro!$H$26</f>
        <v>*</v>
      </c>
      <c r="X6" s="111" t="str">
        <f>[2]Novembro!$H$27</f>
        <v>*</v>
      </c>
      <c r="Y6" s="111" t="str">
        <f>[2]Novembro!$H$28</f>
        <v>*</v>
      </c>
      <c r="Z6" s="111" t="str">
        <f>[2]Novembro!$H$29</f>
        <v>*</v>
      </c>
      <c r="AA6" s="111" t="str">
        <f>[2]Novembro!$H$30</f>
        <v>*</v>
      </c>
      <c r="AB6" s="111" t="str">
        <f>[2]Novembro!$H$31</f>
        <v>*</v>
      </c>
      <c r="AC6" s="111" t="str">
        <f>[2]Novembro!$H$32</f>
        <v>*</v>
      </c>
      <c r="AD6" s="111" t="str">
        <f>[2]Novembro!$H$33</f>
        <v>*</v>
      </c>
      <c r="AE6" s="111" t="str">
        <f>[2]Novembro!$H$34</f>
        <v>*</v>
      </c>
      <c r="AF6" s="116" t="s">
        <v>197</v>
      </c>
      <c r="AG6" s="115" t="s">
        <v>197</v>
      </c>
    </row>
    <row r="7" spans="1:35" x14ac:dyDescent="0.2">
      <c r="A7" s="48" t="s">
        <v>85</v>
      </c>
      <c r="B7" s="111">
        <f>[3]Novembro!$H$5</f>
        <v>14.4</v>
      </c>
      <c r="C7" s="111">
        <f>[3]Novembro!$H$6</f>
        <v>18.720000000000002</v>
      </c>
      <c r="D7" s="111">
        <f>[3]Novembro!$H$7</f>
        <v>27</v>
      </c>
      <c r="E7" s="111">
        <f>[3]Novembro!$H$8</f>
        <v>20.52</v>
      </c>
      <c r="F7" s="111">
        <f>[3]Novembro!$H$9</f>
        <v>11.879999999999999</v>
      </c>
      <c r="G7" s="111">
        <f>[3]Novembro!$H$10</f>
        <v>14.04</v>
      </c>
      <c r="H7" s="111">
        <f>[3]Novembro!$H$11</f>
        <v>18.36</v>
      </c>
      <c r="I7" s="111">
        <f>[3]Novembro!$H$12</f>
        <v>13.68</v>
      </c>
      <c r="J7" s="111">
        <f>[3]Novembro!$H$13</f>
        <v>20.52</v>
      </c>
      <c r="K7" s="111">
        <f>[3]Novembro!$H$14</f>
        <v>27.720000000000002</v>
      </c>
      <c r="L7" s="111">
        <f>[3]Novembro!$H$15</f>
        <v>19.440000000000001</v>
      </c>
      <c r="M7" s="111">
        <f>[3]Novembro!$H$16</f>
        <v>20.16</v>
      </c>
      <c r="N7" s="111">
        <f>[3]Novembro!$H$17</f>
        <v>23.040000000000003</v>
      </c>
      <c r="O7" s="111">
        <f>[3]Novembro!$H$18</f>
        <v>19.079999999999998</v>
      </c>
      <c r="P7" s="111">
        <f>[3]Novembro!$H$19</f>
        <v>18.36</v>
      </c>
      <c r="Q7" s="111">
        <f>[3]Novembro!$H$20</f>
        <v>24.12</v>
      </c>
      <c r="R7" s="111">
        <f>[3]Novembro!$H$21</f>
        <v>23.040000000000003</v>
      </c>
      <c r="S7" s="111">
        <f>[3]Novembro!$H$22</f>
        <v>24.840000000000003</v>
      </c>
      <c r="T7" s="111">
        <f>[3]Novembro!$H$23</f>
        <v>13.32</v>
      </c>
      <c r="U7" s="111">
        <f>[3]Novembro!$H$24</f>
        <v>13.32</v>
      </c>
      <c r="V7" s="111">
        <f>[3]Novembro!$H$25</f>
        <v>18.36</v>
      </c>
      <c r="W7" s="111">
        <f>[3]Novembro!$H$26</f>
        <v>18.720000000000002</v>
      </c>
      <c r="X7" s="111">
        <f>[3]Novembro!$H$27</f>
        <v>15.120000000000001</v>
      </c>
      <c r="Y7" s="111">
        <f>[3]Novembro!$H$28</f>
        <v>13.32</v>
      </c>
      <c r="Z7" s="111">
        <f>[3]Novembro!$H$29</f>
        <v>19.079999999999998</v>
      </c>
      <c r="AA7" s="111">
        <f>[3]Novembro!$H$30</f>
        <v>13.68</v>
      </c>
      <c r="AB7" s="111">
        <f>[3]Novembro!$H$31</f>
        <v>16.2</v>
      </c>
      <c r="AC7" s="111">
        <f>[3]Novembro!$H$32</f>
        <v>19.440000000000001</v>
      </c>
      <c r="AD7" s="111">
        <f>[3]Novembro!$H$33</f>
        <v>17.28</v>
      </c>
      <c r="AE7" s="111">
        <f>[3]Novembro!$H$34</f>
        <v>19.440000000000001</v>
      </c>
      <c r="AF7" s="116">
        <f t="shared" si="1"/>
        <v>27.720000000000002</v>
      </c>
      <c r="AG7" s="115">
        <f t="shared" si="2"/>
        <v>18.540000000000006</v>
      </c>
    </row>
    <row r="8" spans="1:35" x14ac:dyDescent="0.2">
      <c r="A8" s="48" t="s">
        <v>1</v>
      </c>
      <c r="B8" s="111">
        <f>[4]Novembro!$H$5</f>
        <v>10.44</v>
      </c>
      <c r="C8" s="111">
        <f>[4]Novembro!$H$6</f>
        <v>11.879999999999999</v>
      </c>
      <c r="D8" s="111">
        <f>[4]Novembro!$H$7</f>
        <v>10.44</v>
      </c>
      <c r="E8" s="111">
        <f>[4]Novembro!$H$8</f>
        <v>9</v>
      </c>
      <c r="F8" s="111">
        <f>[4]Novembro!$H$9</f>
        <v>15.840000000000002</v>
      </c>
      <c r="G8" s="111">
        <f>[4]Novembro!$H$10</f>
        <v>5.04</v>
      </c>
      <c r="H8" s="111">
        <f>[4]Novembro!$H$11</f>
        <v>6.48</v>
      </c>
      <c r="I8" s="111">
        <f>[4]Novembro!$H$12</f>
        <v>14.76</v>
      </c>
      <c r="J8" s="111">
        <f>[4]Novembro!$H$13</f>
        <v>26.28</v>
      </c>
      <c r="K8" s="111">
        <f>[4]Novembro!$H$14</f>
        <v>21.6</v>
      </c>
      <c r="L8" s="111">
        <f>[4]Novembro!$H$15</f>
        <v>21.96</v>
      </c>
      <c r="M8" s="111">
        <f>[4]Novembro!$H$16</f>
        <v>19.440000000000001</v>
      </c>
      <c r="N8" s="111">
        <f>[4]Novembro!$H$17</f>
        <v>16.559999999999999</v>
      </c>
      <c r="O8" s="111">
        <f>[4]Novembro!$H$18</f>
        <v>16.2</v>
      </c>
      <c r="P8" s="111">
        <f>[4]Novembro!$H$19</f>
        <v>21.240000000000002</v>
      </c>
      <c r="Q8" s="111">
        <f>[4]Novembro!$H$20</f>
        <v>19.079999999999998</v>
      </c>
      <c r="R8" s="111">
        <f>[4]Novembro!$H$21</f>
        <v>20.52</v>
      </c>
      <c r="S8" s="111">
        <f>[4]Novembro!$H$22</f>
        <v>22.68</v>
      </c>
      <c r="T8" s="111">
        <f>[4]Novembro!$H$23</f>
        <v>14.04</v>
      </c>
      <c r="U8" s="111">
        <f>[4]Novembro!$H$24</f>
        <v>12.6</v>
      </c>
      <c r="V8" s="111">
        <f>[4]Novembro!$H$25</f>
        <v>14.4</v>
      </c>
      <c r="W8" s="111">
        <f>[4]Novembro!$H$26</f>
        <v>17.64</v>
      </c>
      <c r="X8" s="111">
        <f>[4]Novembro!$H$27</f>
        <v>16.2</v>
      </c>
      <c r="Y8" s="111">
        <f>[4]Novembro!$H$28</f>
        <v>6.84</v>
      </c>
      <c r="Z8" s="111">
        <f>[4]Novembro!$H$29</f>
        <v>2.16</v>
      </c>
      <c r="AA8" s="111">
        <f>[4]Novembro!$H$30</f>
        <v>4.32</v>
      </c>
      <c r="AB8" s="111">
        <f>[4]Novembro!$H$31</f>
        <v>10.44</v>
      </c>
      <c r="AC8" s="111">
        <f>[4]Novembro!$H$32</f>
        <v>11.879999999999999</v>
      </c>
      <c r="AD8" s="111">
        <f>[4]Novembro!$H$33</f>
        <v>13.68</v>
      </c>
      <c r="AE8" s="111">
        <f>[4]Novembro!$H$34</f>
        <v>22.32</v>
      </c>
      <c r="AF8" s="116">
        <f t="shared" si="1"/>
        <v>26.28</v>
      </c>
      <c r="AG8" s="115">
        <f t="shared" si="2"/>
        <v>14.532</v>
      </c>
    </row>
    <row r="9" spans="1:35" x14ac:dyDescent="0.2">
      <c r="A9" s="48" t="s">
        <v>146</v>
      </c>
      <c r="B9" s="111">
        <f>[5]Novembro!$H$5</f>
        <v>15.48</v>
      </c>
      <c r="C9" s="111">
        <f>[5]Novembro!$H$6</f>
        <v>19.8</v>
      </c>
      <c r="D9" s="111">
        <f>[5]Novembro!$H$7</f>
        <v>23.759999999999998</v>
      </c>
      <c r="E9" s="111">
        <f>[5]Novembro!$H$8</f>
        <v>16.920000000000002</v>
      </c>
      <c r="F9" s="111">
        <f>[5]Novembro!$H$9</f>
        <v>17.64</v>
      </c>
      <c r="G9" s="111">
        <f>[5]Novembro!$H$10</f>
        <v>15.840000000000002</v>
      </c>
      <c r="H9" s="111">
        <f>[5]Novembro!$H$11</f>
        <v>21.6</v>
      </c>
      <c r="I9" s="111">
        <f>[5]Novembro!$H$12</f>
        <v>16.2</v>
      </c>
      <c r="J9" s="111">
        <f>[5]Novembro!$H$13</f>
        <v>33.119999999999997</v>
      </c>
      <c r="K9" s="111">
        <f>[5]Novembro!$H$14</f>
        <v>28.8</v>
      </c>
      <c r="L9" s="111">
        <f>[5]Novembro!$H$15</f>
        <v>27.720000000000002</v>
      </c>
      <c r="M9" s="111">
        <f>[5]Novembro!$H$16</f>
        <v>24.48</v>
      </c>
      <c r="N9" s="111">
        <f>[5]Novembro!$H$17</f>
        <v>23.400000000000002</v>
      </c>
      <c r="O9" s="111">
        <f>[5]Novembro!$H$18</f>
        <v>25.92</v>
      </c>
      <c r="P9" s="111">
        <f>[5]Novembro!$H$19</f>
        <v>23.400000000000002</v>
      </c>
      <c r="Q9" s="111">
        <f>[5]Novembro!$H$20</f>
        <v>23.040000000000003</v>
      </c>
      <c r="R9" s="111">
        <f>[5]Novembro!$H$21</f>
        <v>26.28</v>
      </c>
      <c r="S9" s="111">
        <f>[5]Novembro!$H$22</f>
        <v>31.680000000000003</v>
      </c>
      <c r="T9" s="111">
        <f>[5]Novembro!$H$23</f>
        <v>16.559999999999999</v>
      </c>
      <c r="U9" s="111">
        <f>[5]Novembro!$H$24</f>
        <v>20.52</v>
      </c>
      <c r="V9" s="111">
        <f>[5]Novembro!$H$25</f>
        <v>18</v>
      </c>
      <c r="W9" s="111">
        <f>[5]Novembro!$H$26</f>
        <v>20.88</v>
      </c>
      <c r="X9" s="111">
        <f>[5]Novembro!$H$27</f>
        <v>19.8</v>
      </c>
      <c r="Y9" s="111">
        <f>[5]Novembro!$H$28</f>
        <v>16.559999999999999</v>
      </c>
      <c r="Z9" s="111">
        <f>[5]Novembro!$H$29</f>
        <v>21.6</v>
      </c>
      <c r="AA9" s="111">
        <f>[5]Novembro!$H$30</f>
        <v>16.920000000000002</v>
      </c>
      <c r="AB9" s="111">
        <f>[5]Novembro!$H$31</f>
        <v>16.920000000000002</v>
      </c>
      <c r="AC9" s="111">
        <f>[5]Novembro!$H$32</f>
        <v>13.32</v>
      </c>
      <c r="AD9" s="111">
        <f>[5]Novembro!$H$33</f>
        <v>18.720000000000002</v>
      </c>
      <c r="AE9" s="111">
        <f>[5]Novembro!$H$34</f>
        <v>20.16</v>
      </c>
      <c r="AF9" s="116">
        <f t="shared" si="1"/>
        <v>33.119999999999997</v>
      </c>
      <c r="AG9" s="115">
        <f t="shared" si="2"/>
        <v>21.167999999999999</v>
      </c>
    </row>
    <row r="10" spans="1:35" x14ac:dyDescent="0.2">
      <c r="A10" s="48" t="s">
        <v>91</v>
      </c>
      <c r="B10" s="111">
        <f>[6]Novembro!$H$5</f>
        <v>22.32</v>
      </c>
      <c r="C10" s="111">
        <f>[6]Novembro!$H$6</f>
        <v>16.2</v>
      </c>
      <c r="D10" s="111">
        <f>[6]Novembro!$H$7</f>
        <v>22.68</v>
      </c>
      <c r="E10" s="111">
        <f>[6]Novembro!$H$8</f>
        <v>18.720000000000002</v>
      </c>
      <c r="F10" s="111">
        <f>[6]Novembro!$H$9</f>
        <v>16.559999999999999</v>
      </c>
      <c r="G10" s="111">
        <f>[6]Novembro!$H$10</f>
        <v>23.400000000000002</v>
      </c>
      <c r="H10" s="111">
        <f>[6]Novembro!$H$11</f>
        <v>22.68</v>
      </c>
      <c r="I10" s="111">
        <f>[6]Novembro!$H$12</f>
        <v>28.8</v>
      </c>
      <c r="J10" s="111">
        <f>[6]Novembro!$H$13</f>
        <v>32.04</v>
      </c>
      <c r="K10" s="111">
        <f>[6]Novembro!$H$14</f>
        <v>26.64</v>
      </c>
      <c r="L10" s="111">
        <f>[6]Novembro!$H$15</f>
        <v>23.040000000000003</v>
      </c>
      <c r="M10" s="111">
        <f>[6]Novembro!$H$16</f>
        <v>21.96</v>
      </c>
      <c r="N10" s="111">
        <f>[6]Novembro!$H$17</f>
        <v>29.16</v>
      </c>
      <c r="O10" s="111">
        <f>[6]Novembro!$H$18</f>
        <v>35.64</v>
      </c>
      <c r="P10" s="111">
        <f>[6]Novembro!$H$19</f>
        <v>27</v>
      </c>
      <c r="Q10" s="111">
        <f>[6]Novembro!$H$20</f>
        <v>27.36</v>
      </c>
      <c r="R10" s="111">
        <f>[6]Novembro!$H$21</f>
        <v>25.56</v>
      </c>
      <c r="S10" s="111">
        <f>[6]Novembro!$H$22</f>
        <v>32.76</v>
      </c>
      <c r="T10" s="111">
        <f>[6]Novembro!$H$23</f>
        <v>25.92</v>
      </c>
      <c r="U10" s="111">
        <f>[6]Novembro!$H$24</f>
        <v>30.6</v>
      </c>
      <c r="V10" s="111">
        <f>[6]Novembro!$H$25</f>
        <v>26.64</v>
      </c>
      <c r="W10" s="111">
        <f>[6]Novembro!$H$26</f>
        <v>27.36</v>
      </c>
      <c r="X10" s="111">
        <f>[6]Novembro!$H$27</f>
        <v>20.16</v>
      </c>
      <c r="Y10" s="111">
        <f>[6]Novembro!$H$28</f>
        <v>20.88</v>
      </c>
      <c r="Z10" s="111">
        <f>[6]Novembro!$H$29</f>
        <v>19.8</v>
      </c>
      <c r="AA10" s="111">
        <f>[6]Novembro!$H$30</f>
        <v>27.720000000000002</v>
      </c>
      <c r="AB10" s="111">
        <f>[6]Novembro!$H$31</f>
        <v>17.64</v>
      </c>
      <c r="AC10" s="111">
        <f>[6]Novembro!$H$32</f>
        <v>16.920000000000002</v>
      </c>
      <c r="AD10" s="111">
        <f>[6]Novembro!$H$33</f>
        <v>17.64</v>
      </c>
      <c r="AE10" s="111">
        <f>[6]Novembro!$H$34</f>
        <v>26.64</v>
      </c>
      <c r="AF10" s="116">
        <f t="shared" si="1"/>
        <v>35.64</v>
      </c>
      <c r="AG10" s="115">
        <f t="shared" si="2"/>
        <v>24.347999999999999</v>
      </c>
    </row>
    <row r="11" spans="1:35" x14ac:dyDescent="0.2">
      <c r="A11" s="48" t="s">
        <v>49</v>
      </c>
      <c r="B11" s="111">
        <f>[7]Novembro!$H$5</f>
        <v>15.48</v>
      </c>
      <c r="C11" s="111">
        <f>[7]Novembro!$H$6</f>
        <v>22.68</v>
      </c>
      <c r="D11" s="111">
        <f>[7]Novembro!$H$7</f>
        <v>36.72</v>
      </c>
      <c r="E11" s="111">
        <f>[7]Novembro!$H$8</f>
        <v>23.040000000000003</v>
      </c>
      <c r="F11" s="111">
        <f>[7]Novembro!$H$9</f>
        <v>11.879999999999999</v>
      </c>
      <c r="G11" s="111">
        <f>[7]Novembro!$H$10</f>
        <v>22.32</v>
      </c>
      <c r="H11" s="111">
        <f>[7]Novembro!$H$11</f>
        <v>20.16</v>
      </c>
      <c r="I11" s="111">
        <f>[7]Novembro!$H$12</f>
        <v>20.16</v>
      </c>
      <c r="J11" s="111">
        <f>[7]Novembro!$H$13</f>
        <v>27</v>
      </c>
      <c r="K11" s="111">
        <f>[7]Novembro!$H$14</f>
        <v>16.559999999999999</v>
      </c>
      <c r="L11" s="111">
        <f>[7]Novembro!$H$15</f>
        <v>18.36</v>
      </c>
      <c r="M11" s="111">
        <f>[7]Novembro!$H$16</f>
        <v>19.440000000000001</v>
      </c>
      <c r="N11" s="111">
        <f>[7]Novembro!$H$17</f>
        <v>25.56</v>
      </c>
      <c r="O11" s="111">
        <f>[7]Novembro!$H$18</f>
        <v>23.400000000000002</v>
      </c>
      <c r="P11" s="111">
        <f>[7]Novembro!$H$19</f>
        <v>18.720000000000002</v>
      </c>
      <c r="Q11" s="111">
        <f>[7]Novembro!$H$20</f>
        <v>17.64</v>
      </c>
      <c r="R11" s="111">
        <f>[7]Novembro!$H$21</f>
        <v>16.559999999999999</v>
      </c>
      <c r="S11" s="111">
        <f>[7]Novembro!$H$22</f>
        <v>23.400000000000002</v>
      </c>
      <c r="T11" s="111">
        <f>[7]Novembro!$H$23</f>
        <v>25.56</v>
      </c>
      <c r="U11" s="111">
        <f>[7]Novembro!$H$24</f>
        <v>15.48</v>
      </c>
      <c r="V11" s="111">
        <f>[7]Novembro!$H$25</f>
        <v>20.52</v>
      </c>
      <c r="W11" s="111">
        <f>[7]Novembro!$H$26</f>
        <v>12.96</v>
      </c>
      <c r="X11" s="111">
        <f>[7]Novembro!$H$27</f>
        <v>36</v>
      </c>
      <c r="Y11" s="111">
        <f>[7]Novembro!$H$28</f>
        <v>20.16</v>
      </c>
      <c r="Z11" s="111">
        <f>[7]Novembro!$H$29</f>
        <v>21.6</v>
      </c>
      <c r="AA11" s="111">
        <f>[7]Novembro!$H$30</f>
        <v>21.240000000000002</v>
      </c>
      <c r="AB11" s="111">
        <f>[7]Novembro!$H$31</f>
        <v>16.559999999999999</v>
      </c>
      <c r="AC11" s="111">
        <f>[7]Novembro!$H$32</f>
        <v>16.559999999999999</v>
      </c>
      <c r="AD11" s="111">
        <f>[7]Novembro!$H$33</f>
        <v>12.6</v>
      </c>
      <c r="AE11" s="111">
        <f>[7]Novembro!$H$34</f>
        <v>21.240000000000002</v>
      </c>
      <c r="AF11" s="116">
        <f t="shared" si="1"/>
        <v>36.72</v>
      </c>
      <c r="AG11" s="115">
        <f t="shared" si="2"/>
        <v>20.651999999999997</v>
      </c>
    </row>
    <row r="12" spans="1:35" ht="12" customHeight="1" x14ac:dyDescent="0.2">
      <c r="A12" s="48" t="s">
        <v>94</v>
      </c>
      <c r="B12" s="111">
        <f>[8]Novembro!$H$5</f>
        <v>18.36</v>
      </c>
      <c r="C12" s="111">
        <f>[8]Novembro!$H$6</f>
        <v>24.840000000000003</v>
      </c>
      <c r="D12" s="111">
        <f>[8]Novembro!$H$7</f>
        <v>34.56</v>
      </c>
      <c r="E12" s="111">
        <f>[8]Novembro!$H$8</f>
        <v>25.92</v>
      </c>
      <c r="F12" s="111">
        <f>[8]Novembro!$H$9</f>
        <v>12.96</v>
      </c>
      <c r="G12" s="111">
        <f>[8]Novembro!$H$10</f>
        <v>14.4</v>
      </c>
      <c r="H12" s="111">
        <f>[8]Novembro!$H$11</f>
        <v>14.04</v>
      </c>
      <c r="I12" s="111">
        <f>[8]Novembro!$H$12</f>
        <v>19.8</v>
      </c>
      <c r="J12" s="111">
        <f>[8]Novembro!$H$13</f>
        <v>32.04</v>
      </c>
      <c r="K12" s="111">
        <f>[8]Novembro!$H$14</f>
        <v>28.8</v>
      </c>
      <c r="L12" s="111">
        <f>[8]Novembro!$H$15</f>
        <v>33.840000000000003</v>
      </c>
      <c r="M12" s="111">
        <f>[8]Novembro!$H$16</f>
        <v>31.680000000000003</v>
      </c>
      <c r="N12" s="111">
        <f>[8]Novembro!$H$17</f>
        <v>28.8</v>
      </c>
      <c r="O12" s="111">
        <f>[8]Novembro!$H$18</f>
        <v>24.12</v>
      </c>
      <c r="P12" s="111">
        <f>[8]Novembro!$H$19</f>
        <v>31.319999999999997</v>
      </c>
      <c r="Q12" s="111">
        <f>[8]Novembro!$H$20</f>
        <v>33.480000000000004</v>
      </c>
      <c r="R12" s="111">
        <f>[8]Novembro!$H$21</f>
        <v>28.08</v>
      </c>
      <c r="S12" s="111">
        <f>[8]Novembro!$H$22</f>
        <v>28.08</v>
      </c>
      <c r="T12" s="111">
        <f>[8]Novembro!$H$23</f>
        <v>25.2</v>
      </c>
      <c r="U12" s="111">
        <f>[8]Novembro!$H$24</f>
        <v>18.720000000000002</v>
      </c>
      <c r="V12" s="111">
        <f>[8]Novembro!$H$25</f>
        <v>20.52</v>
      </c>
      <c r="W12" s="111">
        <f>[8]Novembro!$H$26</f>
        <v>25.56</v>
      </c>
      <c r="X12" s="111">
        <f>[8]Novembro!$H$27</f>
        <v>16.920000000000002</v>
      </c>
      <c r="Y12" s="111">
        <f>[8]Novembro!$H$28</f>
        <v>19.079999999999998</v>
      </c>
      <c r="Z12" s="111">
        <f>[8]Novembro!$H$29</f>
        <v>12.96</v>
      </c>
      <c r="AA12" s="111">
        <f>[8]Novembro!$H$30</f>
        <v>36</v>
      </c>
      <c r="AB12" s="111">
        <f>[8]Novembro!$H$31</f>
        <v>42.480000000000004</v>
      </c>
      <c r="AC12" s="111">
        <f>[8]Novembro!$H$32</f>
        <v>30.6</v>
      </c>
      <c r="AD12" s="111">
        <f>[8]Novembro!$H$33</f>
        <v>28.08</v>
      </c>
      <c r="AE12" s="111">
        <f>[8]Novembro!$H$34</f>
        <v>25.56</v>
      </c>
      <c r="AF12" s="116">
        <f>MAX(B12:AE12)</f>
        <v>42.480000000000004</v>
      </c>
      <c r="AG12" s="115">
        <f>AVERAGE(B12:AE12)</f>
        <v>25.560000000000002</v>
      </c>
    </row>
    <row r="13" spans="1:35" x14ac:dyDescent="0.2">
      <c r="A13" s="48" t="s">
        <v>101</v>
      </c>
      <c r="B13" s="111">
        <f>[9]Novembro!$H$5</f>
        <v>16.920000000000002</v>
      </c>
      <c r="C13" s="111">
        <f>[9]Novembro!$H$6</f>
        <v>19.440000000000001</v>
      </c>
      <c r="D13" s="111">
        <f>[9]Novembro!$H$7</f>
        <v>34.92</v>
      </c>
      <c r="E13" s="111">
        <f>[9]Novembro!$H$8</f>
        <v>20.88</v>
      </c>
      <c r="F13" s="111">
        <f>[9]Novembro!$H$9</f>
        <v>12.96</v>
      </c>
      <c r="G13" s="111">
        <f>[9]Novembro!$H$10</f>
        <v>15.120000000000001</v>
      </c>
      <c r="H13" s="111">
        <f>[9]Novembro!$H$11</f>
        <v>21.96</v>
      </c>
      <c r="I13" s="111">
        <f>[9]Novembro!$H$12</f>
        <v>18</v>
      </c>
      <c r="J13" s="111">
        <f>[9]Novembro!$H$13</f>
        <v>29.52</v>
      </c>
      <c r="K13" s="111">
        <f>[9]Novembro!$H$14</f>
        <v>31.680000000000003</v>
      </c>
      <c r="L13" s="111">
        <f>[9]Novembro!$H$15</f>
        <v>21.240000000000002</v>
      </c>
      <c r="M13" s="111">
        <f>[9]Novembro!$H$16</f>
        <v>20.88</v>
      </c>
      <c r="N13" s="111">
        <f>[9]Novembro!$H$17</f>
        <v>21.240000000000002</v>
      </c>
      <c r="O13" s="111">
        <f>[9]Novembro!$H$18</f>
        <v>20.88</v>
      </c>
      <c r="P13" s="111">
        <f>[9]Novembro!$H$19</f>
        <v>20.88</v>
      </c>
      <c r="Q13" s="111">
        <f>[9]Novembro!$H$20</f>
        <v>22.32</v>
      </c>
      <c r="R13" s="111">
        <f>[9]Novembro!$H$21</f>
        <v>20.88</v>
      </c>
      <c r="S13" s="111">
        <f>[9]Novembro!$H$22</f>
        <v>21.96</v>
      </c>
      <c r="T13" s="111">
        <f>[9]Novembro!$H$23</f>
        <v>14.4</v>
      </c>
      <c r="U13" s="111">
        <f>[9]Novembro!$H$24</f>
        <v>17.28</v>
      </c>
      <c r="V13" s="111">
        <f>[9]Novembro!$H$25</f>
        <v>20.88</v>
      </c>
      <c r="W13" s="111">
        <f>[9]Novembro!$H$26</f>
        <v>21.6</v>
      </c>
      <c r="X13" s="111">
        <f>[9]Novembro!$H$27</f>
        <v>15.840000000000002</v>
      </c>
      <c r="Y13" s="111">
        <f>[9]Novembro!$H$28</f>
        <v>12.24</v>
      </c>
      <c r="Z13" s="111">
        <f>[9]Novembro!$H$29</f>
        <v>18</v>
      </c>
      <c r="AA13" s="111">
        <f>[9]Novembro!$H$30</f>
        <v>15.120000000000001</v>
      </c>
      <c r="AB13" s="111">
        <f>[9]Novembro!$H$31</f>
        <v>15.48</v>
      </c>
      <c r="AC13" s="111">
        <f>[9]Novembro!$H$32</f>
        <v>17.64</v>
      </c>
      <c r="AD13" s="111">
        <f>[9]Novembro!$H$33</f>
        <v>19.8</v>
      </c>
      <c r="AE13" s="111">
        <f>[9]Novembro!$H$34</f>
        <v>19.440000000000001</v>
      </c>
      <c r="AF13" s="116">
        <f>MAX(B13:AE13)</f>
        <v>34.92</v>
      </c>
      <c r="AG13" s="115">
        <f>AVERAGE(B13:AE13)</f>
        <v>19.98</v>
      </c>
    </row>
    <row r="14" spans="1:35" x14ac:dyDescent="0.2">
      <c r="A14" s="48" t="s">
        <v>147</v>
      </c>
      <c r="B14" s="111">
        <f>[10]Novembro!$H$5</f>
        <v>15.48</v>
      </c>
      <c r="C14" s="111">
        <f>[10]Novembro!$H$6</f>
        <v>14.04</v>
      </c>
      <c r="D14" s="111">
        <f>[10]Novembro!$H$7</f>
        <v>28.8</v>
      </c>
      <c r="E14" s="111">
        <f>[10]Novembro!$H$8</f>
        <v>21.6</v>
      </c>
      <c r="F14" s="111">
        <f>[10]Novembro!$H$9</f>
        <v>15.48</v>
      </c>
      <c r="G14" s="111">
        <f>[10]Novembro!$H$10</f>
        <v>19.079999999999998</v>
      </c>
      <c r="H14" s="111">
        <f>[10]Novembro!$H$11</f>
        <v>15.48</v>
      </c>
      <c r="I14" s="111">
        <f>[10]Novembro!$H$12</f>
        <v>20.52</v>
      </c>
      <c r="J14" s="111">
        <f>[10]Novembro!$H$13</f>
        <v>18.720000000000002</v>
      </c>
      <c r="K14" s="111">
        <f>[10]Novembro!$H$14</f>
        <v>28.8</v>
      </c>
      <c r="L14" s="111">
        <f>[10]Novembro!$H$15</f>
        <v>23.400000000000002</v>
      </c>
      <c r="M14" s="111">
        <f>[10]Novembro!$H$16</f>
        <v>25.2</v>
      </c>
      <c r="N14" s="111">
        <f>[10]Novembro!$H$17</f>
        <v>20.52</v>
      </c>
      <c r="O14" s="111">
        <f>[10]Novembro!$H$18</f>
        <v>36.36</v>
      </c>
      <c r="P14" s="111">
        <f>[10]Novembro!$H$19</f>
        <v>18.720000000000002</v>
      </c>
      <c r="Q14" s="111">
        <f>[10]Novembro!$H$20</f>
        <v>20.52</v>
      </c>
      <c r="R14" s="111">
        <f>[10]Novembro!$H$21</f>
        <v>23.759999999999998</v>
      </c>
      <c r="S14" s="111">
        <f>[10]Novembro!$H$22</f>
        <v>28.44</v>
      </c>
      <c r="T14" s="111">
        <f>[10]Novembro!$H$23</f>
        <v>23.400000000000002</v>
      </c>
      <c r="U14" s="111">
        <f>[10]Novembro!$H$24</f>
        <v>20.52</v>
      </c>
      <c r="V14" s="111">
        <f>[10]Novembro!$H$25</f>
        <v>16.559999999999999</v>
      </c>
      <c r="W14" s="111">
        <f>[10]Novembro!$H$26</f>
        <v>19.8</v>
      </c>
      <c r="X14" s="111">
        <f>[10]Novembro!$H$27</f>
        <v>23.759999999999998</v>
      </c>
      <c r="Y14" s="111">
        <f>[10]Novembro!$H$28</f>
        <v>16.559999999999999</v>
      </c>
      <c r="Z14" s="111">
        <f>[10]Novembro!$H$29</f>
        <v>19.440000000000001</v>
      </c>
      <c r="AA14" s="111">
        <f>[10]Novembro!$H$30</f>
        <v>17.28</v>
      </c>
      <c r="AB14" s="111">
        <f>[10]Novembro!$H$31</f>
        <v>17.64</v>
      </c>
      <c r="AC14" s="111">
        <f>[10]Novembro!$H$32</f>
        <v>17.28</v>
      </c>
      <c r="AD14" s="111">
        <f>[10]Novembro!$H$33</f>
        <v>19.079999999999998</v>
      </c>
      <c r="AE14" s="111">
        <f>[10]Novembro!$H$34</f>
        <v>11.520000000000001</v>
      </c>
      <c r="AF14" s="116">
        <f>MAX(B14:AE14)</f>
        <v>36.36</v>
      </c>
      <c r="AG14" s="115">
        <f>AVERAGE(B14:AE14)</f>
        <v>20.591999999999999</v>
      </c>
    </row>
    <row r="15" spans="1:35" x14ac:dyDescent="0.2">
      <c r="A15" s="48" t="s">
        <v>2</v>
      </c>
      <c r="B15" s="111">
        <f>[11]Novembro!$H$5</f>
        <v>12.24</v>
      </c>
      <c r="C15" s="111">
        <f>[11]Novembro!$H$6</f>
        <v>15.840000000000002</v>
      </c>
      <c r="D15" s="111">
        <f>[11]Novembro!$H$7</f>
        <v>19.8</v>
      </c>
      <c r="E15" s="111">
        <f>[11]Novembro!$H$8</f>
        <v>20.52</v>
      </c>
      <c r="F15" s="111">
        <f>[11]Novembro!$H$9</f>
        <v>15.120000000000001</v>
      </c>
      <c r="G15" s="111">
        <f>[11]Novembro!$H$10</f>
        <v>20.16</v>
      </c>
      <c r="H15" s="111">
        <f>[11]Novembro!$H$11</f>
        <v>22.68</v>
      </c>
      <c r="I15" s="111">
        <f>[11]Novembro!$H$12</f>
        <v>24.48</v>
      </c>
      <c r="J15" s="111">
        <f>[11]Novembro!$H$13</f>
        <v>23.400000000000002</v>
      </c>
      <c r="K15" s="111">
        <f>[11]Novembro!$H$14</f>
        <v>29.52</v>
      </c>
      <c r="L15" s="111">
        <f>[11]Novembro!$H$15</f>
        <v>20.52</v>
      </c>
      <c r="M15" s="111">
        <f>[11]Novembro!$H$16</f>
        <v>21.240000000000002</v>
      </c>
      <c r="N15" s="111">
        <f>[11]Novembro!$H$17</f>
        <v>18.720000000000002</v>
      </c>
      <c r="O15" s="111">
        <f>[11]Novembro!$H$18</f>
        <v>19.440000000000001</v>
      </c>
      <c r="P15" s="111">
        <f>[11]Novembro!$H$19</f>
        <v>20.88</v>
      </c>
      <c r="Q15" s="111">
        <f>[11]Novembro!$H$20</f>
        <v>20.88</v>
      </c>
      <c r="R15" s="111">
        <f>[11]Novembro!$H$21</f>
        <v>23.759999999999998</v>
      </c>
      <c r="S15" s="111">
        <f>[11]Novembro!$H$22</f>
        <v>24.48</v>
      </c>
      <c r="T15" s="111">
        <f>[11]Novembro!$H$23</f>
        <v>18</v>
      </c>
      <c r="U15" s="111">
        <f>[11]Novembro!$H$24</f>
        <v>29.880000000000003</v>
      </c>
      <c r="V15" s="111">
        <f>[11]Novembro!$H$25</f>
        <v>18.720000000000002</v>
      </c>
      <c r="W15" s="111">
        <f>[11]Novembro!$H$26</f>
        <v>19.079999999999998</v>
      </c>
      <c r="X15" s="111">
        <f>[11]Novembro!$H$27</f>
        <v>19.8</v>
      </c>
      <c r="Y15" s="111">
        <f>[11]Novembro!$H$28</f>
        <v>17.64</v>
      </c>
      <c r="Z15" s="111">
        <f>[11]Novembro!$H$29</f>
        <v>18</v>
      </c>
      <c r="AA15" s="111">
        <f>[11]Novembro!$H$30</f>
        <v>20.52</v>
      </c>
      <c r="AB15" s="111">
        <f>[11]Novembro!$H$31</f>
        <v>21.240000000000002</v>
      </c>
      <c r="AC15" s="111">
        <f>[11]Novembro!$H$32</f>
        <v>20.88</v>
      </c>
      <c r="AD15" s="111">
        <f>[11]Novembro!$H$33</f>
        <v>25.2</v>
      </c>
      <c r="AE15" s="111">
        <f>[11]Novembro!$H$34</f>
        <v>24.12</v>
      </c>
      <c r="AF15" s="116">
        <f>MAX(B15:AE15)</f>
        <v>29.880000000000003</v>
      </c>
      <c r="AG15" s="115">
        <f>AVERAGE(B15:AE15)</f>
        <v>20.892000000000003</v>
      </c>
      <c r="AI15" s="12" t="s">
        <v>35</v>
      </c>
    </row>
    <row r="16" spans="1:35" ht="12.75" customHeight="1" x14ac:dyDescent="0.2">
      <c r="A16" s="48" t="s">
        <v>3</v>
      </c>
      <c r="B16" s="111" t="str">
        <f>[12]Novembro!$H$5</f>
        <v>*</v>
      </c>
      <c r="C16" s="111" t="str">
        <f>[12]Novembro!$H$6</f>
        <v>*</v>
      </c>
      <c r="D16" s="111">
        <f>[12]Novembro!$H$7</f>
        <v>5.7600000000000007</v>
      </c>
      <c r="E16" s="111">
        <f>[12]Novembro!$H$8</f>
        <v>13.32</v>
      </c>
      <c r="F16" s="111">
        <f>[12]Novembro!$H$9</f>
        <v>11.520000000000001</v>
      </c>
      <c r="G16" s="111">
        <f>[12]Novembro!$H$10</f>
        <v>12.96</v>
      </c>
      <c r="H16" s="111">
        <f>[12]Novembro!$H$11</f>
        <v>13.32</v>
      </c>
      <c r="I16" s="111">
        <f>[12]Novembro!$H$12</f>
        <v>19.079999999999998</v>
      </c>
      <c r="J16" s="111">
        <f>[12]Novembro!$H$13</f>
        <v>8.2799999999999994</v>
      </c>
      <c r="K16" s="111">
        <f>[12]Novembro!$H$14</f>
        <v>16.2</v>
      </c>
      <c r="L16" s="111">
        <f>[12]Novembro!$H$15</f>
        <v>13.68</v>
      </c>
      <c r="M16" s="111">
        <f>[12]Novembro!$H$16</f>
        <v>13.68</v>
      </c>
      <c r="N16" s="111">
        <f>[12]Novembro!$H$17</f>
        <v>20.52</v>
      </c>
      <c r="O16" s="111">
        <f>[12]Novembro!$H$18</f>
        <v>16.559999999999999</v>
      </c>
      <c r="P16" s="111">
        <f>[12]Novembro!$H$19</f>
        <v>10.44</v>
      </c>
      <c r="Q16" s="111">
        <f>[12]Novembro!$H$20</f>
        <v>21.6</v>
      </c>
      <c r="R16" s="111">
        <f>[12]Novembro!$H$21</f>
        <v>15.120000000000001</v>
      </c>
      <c r="S16" s="111">
        <f>[12]Novembro!$H$22</f>
        <v>22.68</v>
      </c>
      <c r="T16" s="111">
        <f>[12]Novembro!$H$23</f>
        <v>21.6</v>
      </c>
      <c r="U16" s="111">
        <f>[12]Novembro!$H$24</f>
        <v>16.920000000000002</v>
      </c>
      <c r="V16" s="111">
        <f>[12]Novembro!$H$25</f>
        <v>31.680000000000003</v>
      </c>
      <c r="W16" s="111">
        <f>[12]Novembro!$H$26</f>
        <v>25.92</v>
      </c>
      <c r="X16" s="111">
        <f>[12]Novembro!$H$27</f>
        <v>18.720000000000002</v>
      </c>
      <c r="Y16" s="111">
        <f>[12]Novembro!$H$28</f>
        <v>9.3600000000000012</v>
      </c>
      <c r="Z16" s="111" t="str">
        <f>[12]Novembro!$H$29</f>
        <v>*</v>
      </c>
      <c r="AA16" s="111" t="str">
        <f>[12]Novembro!$H$30</f>
        <v>*</v>
      </c>
      <c r="AB16" s="111" t="str">
        <f>[12]Novembro!$H$31</f>
        <v>*</v>
      </c>
      <c r="AC16" s="111" t="str">
        <f>[12]Novembro!$H$32</f>
        <v>*</v>
      </c>
      <c r="AD16" s="111" t="str">
        <f>[12]Novembro!$H$33</f>
        <v>*</v>
      </c>
      <c r="AE16" s="111" t="str">
        <f>[12]Novembro!$H$34</f>
        <v>*</v>
      </c>
      <c r="AF16" s="116">
        <f>MAX(B16:AE16)</f>
        <v>31.680000000000003</v>
      </c>
      <c r="AG16" s="115">
        <f>AVERAGE(B16:AE16)</f>
        <v>16.31454545454546</v>
      </c>
      <c r="AH16" s="12" t="s">
        <v>35</v>
      </c>
      <c r="AI16" s="12" t="s">
        <v>35</v>
      </c>
    </row>
    <row r="17" spans="1:37" x14ac:dyDescent="0.2">
      <c r="A17" s="48" t="s">
        <v>4</v>
      </c>
      <c r="B17" s="111">
        <f>[14]Novembro!$H$5</f>
        <v>14.4</v>
      </c>
      <c r="C17" s="111">
        <f>[14]Novembro!$H$6</f>
        <v>18</v>
      </c>
      <c r="D17" s="111">
        <f>[14]Novembro!$H$7</f>
        <v>28.8</v>
      </c>
      <c r="E17" s="111">
        <f>[14]Novembro!$H$8</f>
        <v>18.720000000000002</v>
      </c>
      <c r="F17" s="111">
        <f>[14]Novembro!$H$9</f>
        <v>11.520000000000001</v>
      </c>
      <c r="G17" s="111">
        <f>[14]Novembro!$H$10</f>
        <v>12.96</v>
      </c>
      <c r="H17" s="111">
        <f>[14]Novembro!$H$11</f>
        <v>14.76</v>
      </c>
      <c r="I17" s="111">
        <f>[14]Novembro!$H$12</f>
        <v>14.76</v>
      </c>
      <c r="J17" s="111">
        <f>[14]Novembro!$H$13</f>
        <v>16.920000000000002</v>
      </c>
      <c r="K17" s="111">
        <f>[14]Novembro!$H$14</f>
        <v>15.48</v>
      </c>
      <c r="L17" s="111">
        <f>[14]Novembro!$H$15</f>
        <v>21.96</v>
      </c>
      <c r="M17" s="111">
        <f>[14]Novembro!$H$16</f>
        <v>20.52</v>
      </c>
      <c r="N17" s="111">
        <f>[14]Novembro!$H$17</f>
        <v>19.440000000000001</v>
      </c>
      <c r="O17" s="111">
        <f>[14]Novembro!$H$18</f>
        <v>18.720000000000002</v>
      </c>
      <c r="P17" s="111">
        <f>[14]Novembro!$H$19</f>
        <v>19.079999999999998</v>
      </c>
      <c r="Q17" s="111">
        <f>[14]Novembro!$H$20</f>
        <v>18.720000000000002</v>
      </c>
      <c r="R17" s="111">
        <f>[14]Novembro!$H$21</f>
        <v>18.720000000000002</v>
      </c>
      <c r="S17" s="111">
        <f>[14]Novembro!$H$22</f>
        <v>25.2</v>
      </c>
      <c r="T17" s="111">
        <f>[14]Novembro!$H$23</f>
        <v>20.88</v>
      </c>
      <c r="U17" s="111">
        <f>[14]Novembro!$H$24</f>
        <v>19.440000000000001</v>
      </c>
      <c r="V17" s="111">
        <f>[14]Novembro!$H$25</f>
        <v>12.96</v>
      </c>
      <c r="W17" s="111">
        <f>[14]Novembro!$H$26</f>
        <v>15.840000000000002</v>
      </c>
      <c r="X17" s="111">
        <f>[14]Novembro!$H$27</f>
        <v>18</v>
      </c>
      <c r="Y17" s="111">
        <f>[14]Novembro!$H$28</f>
        <v>20.88</v>
      </c>
      <c r="Z17" s="111">
        <f>[14]Novembro!$H$29</f>
        <v>10.44</v>
      </c>
      <c r="AA17" s="111">
        <f>[14]Novembro!$H$30</f>
        <v>15.120000000000001</v>
      </c>
      <c r="AB17" s="111">
        <f>[14]Novembro!$H$31</f>
        <v>15.120000000000001</v>
      </c>
      <c r="AC17" s="111">
        <f>[14]Novembro!$H$32</f>
        <v>14.4</v>
      </c>
      <c r="AD17" s="111">
        <f>[14]Novembro!$H$33</f>
        <v>18.36</v>
      </c>
      <c r="AE17" s="111">
        <f>[14]Novembro!$H$34</f>
        <v>22.68</v>
      </c>
      <c r="AF17" s="116">
        <f t="shared" ref="AF17:AF29" si="3">MAX(B17:AE17)</f>
        <v>28.8</v>
      </c>
      <c r="AG17" s="115">
        <f t="shared" ref="AG17:AG29" si="4">AVERAGE(B17:AE17)</f>
        <v>17.759999999999998</v>
      </c>
      <c r="AI17" t="s">
        <v>35</v>
      </c>
    </row>
    <row r="18" spans="1:37" x14ac:dyDescent="0.2">
      <c r="A18" s="48" t="s">
        <v>5</v>
      </c>
      <c r="B18" s="111">
        <f>[15]Novembro!$H$5</f>
        <v>9.7200000000000006</v>
      </c>
      <c r="C18" s="111">
        <f>[15]Novembro!$H$6</f>
        <v>11.879999999999999</v>
      </c>
      <c r="D18" s="111">
        <f>[15]Novembro!$H$7</f>
        <v>24.48</v>
      </c>
      <c r="E18" s="111">
        <f>[15]Novembro!$H$8</f>
        <v>14.04</v>
      </c>
      <c r="F18" s="111">
        <f>[15]Novembro!$H$9</f>
        <v>12.24</v>
      </c>
      <c r="G18" s="111">
        <f>[15]Novembro!$H$10</f>
        <v>10.8</v>
      </c>
      <c r="H18" s="111">
        <f>[15]Novembro!$H$11</f>
        <v>17.64</v>
      </c>
      <c r="I18" s="111">
        <f>[15]Novembro!$H$12</f>
        <v>13.32</v>
      </c>
      <c r="J18" s="111">
        <f>[15]Novembro!$H$13</f>
        <v>11.16</v>
      </c>
      <c r="K18" s="111">
        <f>[15]Novembro!$H$14</f>
        <v>18.36</v>
      </c>
      <c r="L18" s="111">
        <f>[15]Novembro!$H$15</f>
        <v>22.32</v>
      </c>
      <c r="M18" s="111">
        <f>[15]Novembro!$H$16</f>
        <v>17.64</v>
      </c>
      <c r="N18" s="111">
        <f>[15]Novembro!$H$17</f>
        <v>18.36</v>
      </c>
      <c r="O18" s="111">
        <f>[15]Novembro!$H$18</f>
        <v>13.32</v>
      </c>
      <c r="P18" s="111">
        <f>[15]Novembro!$H$19</f>
        <v>18.36</v>
      </c>
      <c r="Q18" s="111">
        <f>[15]Novembro!$H$20</f>
        <v>16.559999999999999</v>
      </c>
      <c r="R18" s="111">
        <f>[15]Novembro!$H$21</f>
        <v>18.720000000000002</v>
      </c>
      <c r="S18" s="111">
        <f>[15]Novembro!$H$22</f>
        <v>18.720000000000002</v>
      </c>
      <c r="T18" s="111">
        <f>[15]Novembro!$H$23</f>
        <v>13.68</v>
      </c>
      <c r="U18" s="111">
        <f>[15]Novembro!$H$24</f>
        <v>20.88</v>
      </c>
      <c r="V18" s="111">
        <f>[15]Novembro!$H$25</f>
        <v>9.3600000000000012</v>
      </c>
      <c r="W18" s="111">
        <f>[15]Novembro!$H$26</f>
        <v>10.44</v>
      </c>
      <c r="X18" s="111">
        <f>[15]Novembro!$H$27</f>
        <v>12.96</v>
      </c>
      <c r="Y18" s="111">
        <f>[15]Novembro!$H$28</f>
        <v>9.3600000000000012</v>
      </c>
      <c r="Z18" s="111">
        <f>[15]Novembro!$H$29</f>
        <v>7.2</v>
      </c>
      <c r="AA18" s="111">
        <f>[15]Novembro!$H$30</f>
        <v>10.8</v>
      </c>
      <c r="AB18" s="111">
        <f>[15]Novembro!$H$31</f>
        <v>12.96</v>
      </c>
      <c r="AC18" s="111">
        <f>[15]Novembro!$H$32</f>
        <v>10.8</v>
      </c>
      <c r="AD18" s="111">
        <f>[15]Novembro!$H$33</f>
        <v>9.7200000000000006</v>
      </c>
      <c r="AE18" s="111">
        <f>[15]Novembro!$H$34</f>
        <v>24.48</v>
      </c>
      <c r="AF18" s="116">
        <f t="shared" si="3"/>
        <v>24.48</v>
      </c>
      <c r="AG18" s="115">
        <f t="shared" si="4"/>
        <v>14.676000000000004</v>
      </c>
      <c r="AH18" s="12" t="s">
        <v>35</v>
      </c>
      <c r="AJ18" t="s">
        <v>35</v>
      </c>
    </row>
    <row r="19" spans="1:37" x14ac:dyDescent="0.2">
      <c r="A19" s="48" t="s">
        <v>33</v>
      </c>
      <c r="B19" s="111">
        <f>[16]Novembro!$H$5</f>
        <v>30.96</v>
      </c>
      <c r="C19" s="111">
        <f>[16]Novembro!$H$6</f>
        <v>23.040000000000003</v>
      </c>
      <c r="D19" s="111">
        <f>[16]Novembro!$H$7</f>
        <v>26.28</v>
      </c>
      <c r="E19" s="111">
        <f>[16]Novembro!$H$8</f>
        <v>19.440000000000001</v>
      </c>
      <c r="F19" s="111">
        <f>[16]Novembro!$H$9</f>
        <v>17.28</v>
      </c>
      <c r="G19" s="111">
        <f>[16]Novembro!$H$10</f>
        <v>19.8</v>
      </c>
      <c r="H19" s="111">
        <f>[16]Novembro!$H$11</f>
        <v>24.48</v>
      </c>
      <c r="I19" s="111">
        <f>[16]Novembro!$H$12</f>
        <v>23.759999999999998</v>
      </c>
      <c r="J19" s="111">
        <f>[16]Novembro!$H$13</f>
        <v>20.88</v>
      </c>
      <c r="K19" s="111">
        <f>[16]Novembro!$H$14</f>
        <v>19.440000000000001</v>
      </c>
      <c r="L19" s="111">
        <f>[16]Novembro!$H$15</f>
        <v>23.040000000000003</v>
      </c>
      <c r="M19" s="111">
        <f>[16]Novembro!$H$16</f>
        <v>37.080000000000005</v>
      </c>
      <c r="N19" s="111">
        <f>[16]Novembro!$H$17</f>
        <v>25.2</v>
      </c>
      <c r="O19" s="111">
        <f>[16]Novembro!$H$18</f>
        <v>27.36</v>
      </c>
      <c r="P19" s="111">
        <f>[16]Novembro!$H$19</f>
        <v>23.759999999999998</v>
      </c>
      <c r="Q19" s="111">
        <f>[16]Novembro!$H$20</f>
        <v>25.2</v>
      </c>
      <c r="R19" s="111">
        <f>[16]Novembro!$H$21</f>
        <v>23.759999999999998</v>
      </c>
      <c r="S19" s="111">
        <f>[16]Novembro!$H$22</f>
        <v>30.96</v>
      </c>
      <c r="T19" s="111">
        <f>[16]Novembro!$H$23</f>
        <v>33.119999999999997</v>
      </c>
      <c r="U19" s="111">
        <f>[16]Novembro!$H$24</f>
        <v>28.08</v>
      </c>
      <c r="V19" s="111">
        <f>[16]Novembro!$H$25</f>
        <v>33.840000000000003</v>
      </c>
      <c r="W19" s="111">
        <f>[16]Novembro!$H$26</f>
        <v>22.68</v>
      </c>
      <c r="X19" s="111">
        <f>[16]Novembro!$H$27</f>
        <v>24.840000000000003</v>
      </c>
      <c r="Y19" s="111">
        <f>[16]Novembro!$H$28</f>
        <v>19.440000000000001</v>
      </c>
      <c r="Z19" s="111">
        <f>[16]Novembro!$H$29</f>
        <v>21.6</v>
      </c>
      <c r="AA19" s="111">
        <f>[16]Novembro!$H$30</f>
        <v>29.16</v>
      </c>
      <c r="AB19" s="111">
        <f>[16]Novembro!$H$31</f>
        <v>20.16</v>
      </c>
      <c r="AC19" s="111">
        <f>[16]Novembro!$H$32</f>
        <v>21.240000000000002</v>
      </c>
      <c r="AD19" s="111">
        <f>[16]Novembro!$H$33</f>
        <v>24.12</v>
      </c>
      <c r="AE19" s="111">
        <f>[16]Novembro!$H$34</f>
        <v>18.720000000000002</v>
      </c>
      <c r="AF19" s="116">
        <f t="shared" si="3"/>
        <v>37.080000000000005</v>
      </c>
      <c r="AG19" s="115">
        <f t="shared" si="4"/>
        <v>24.623999999999999</v>
      </c>
    </row>
    <row r="20" spans="1:37" x14ac:dyDescent="0.2">
      <c r="A20" s="48" t="s">
        <v>6</v>
      </c>
      <c r="B20" s="111">
        <f>[17]Novembro!$H$5</f>
        <v>16.920000000000002</v>
      </c>
      <c r="C20" s="111">
        <f>[17]Novembro!$H$6</f>
        <v>11.16</v>
      </c>
      <c r="D20" s="111">
        <f>[17]Novembro!$H$7</f>
        <v>27.36</v>
      </c>
      <c r="E20" s="111">
        <f>[17]Novembro!$H$8</f>
        <v>12.24</v>
      </c>
      <c r="F20" s="111">
        <f>[17]Novembro!$H$9</f>
        <v>11.16</v>
      </c>
      <c r="G20" s="111">
        <f>[17]Novembro!$H$10</f>
        <v>11.520000000000001</v>
      </c>
      <c r="H20" s="111">
        <f>[17]Novembro!$H$11</f>
        <v>14.04</v>
      </c>
      <c r="I20" s="111">
        <f>[17]Novembro!$H$12</f>
        <v>15.120000000000001</v>
      </c>
      <c r="J20" s="111">
        <f>[17]Novembro!$H$13</f>
        <v>13.32</v>
      </c>
      <c r="K20" s="111">
        <f>[17]Novembro!$H$14</f>
        <v>12.96</v>
      </c>
      <c r="L20" s="111">
        <f>[17]Novembro!$H$15</f>
        <v>17.64</v>
      </c>
      <c r="M20" s="111">
        <f>[17]Novembro!$H$16</f>
        <v>12.6</v>
      </c>
      <c r="N20" s="111">
        <f>[17]Novembro!$H$17</f>
        <v>15.840000000000002</v>
      </c>
      <c r="O20" s="111">
        <f>[17]Novembro!$H$18</f>
        <v>15.840000000000002</v>
      </c>
      <c r="P20" s="111">
        <f>[17]Novembro!$H$19</f>
        <v>17.28</v>
      </c>
      <c r="Q20" s="111">
        <f>[17]Novembro!$H$20</f>
        <v>16.2</v>
      </c>
      <c r="R20" s="111">
        <f>[17]Novembro!$H$21</f>
        <v>15.48</v>
      </c>
      <c r="S20" s="111">
        <f>[17]Novembro!$H$22</f>
        <v>18.36</v>
      </c>
      <c r="T20" s="111">
        <f>[17]Novembro!$H$23</f>
        <v>19.440000000000001</v>
      </c>
      <c r="U20" s="111">
        <f>[17]Novembro!$H$24</f>
        <v>12.24</v>
      </c>
      <c r="V20" s="111">
        <f>[17]Novembro!$H$25</f>
        <v>12.96</v>
      </c>
      <c r="W20" s="111">
        <f>[17]Novembro!$H$26</f>
        <v>15.840000000000002</v>
      </c>
      <c r="X20" s="111">
        <f>[17]Novembro!$H$27</f>
        <v>11.16</v>
      </c>
      <c r="Y20" s="111">
        <f>[17]Novembro!$H$28</f>
        <v>17.28</v>
      </c>
      <c r="Z20" s="111">
        <f>[17]Novembro!$H$29</f>
        <v>12.96</v>
      </c>
      <c r="AA20" s="111">
        <f>[17]Novembro!$H$30</f>
        <v>12.6</v>
      </c>
      <c r="AB20" s="111">
        <f>[17]Novembro!$H$31</f>
        <v>15.48</v>
      </c>
      <c r="AC20" s="111">
        <f>[17]Novembro!$H$32</f>
        <v>14.04</v>
      </c>
      <c r="AD20" s="111">
        <f>[17]Novembro!$H$33</f>
        <v>14.76</v>
      </c>
      <c r="AE20" s="111">
        <f>[17]Novembro!$H$34</f>
        <v>10.08</v>
      </c>
      <c r="AF20" s="116">
        <f t="shared" si="3"/>
        <v>27.36</v>
      </c>
      <c r="AG20" s="115">
        <f t="shared" si="4"/>
        <v>14.796000000000001</v>
      </c>
    </row>
    <row r="21" spans="1:37" x14ac:dyDescent="0.2">
      <c r="A21" s="48" t="s">
        <v>7</v>
      </c>
      <c r="B21" s="111">
        <f>[18]Novembro!$H$5</f>
        <v>10.8</v>
      </c>
      <c r="C21" s="111">
        <f>[18]Novembro!$H$6</f>
        <v>13.68</v>
      </c>
      <c r="D21" s="111">
        <f>[18]Novembro!$H$7</f>
        <v>26.64</v>
      </c>
      <c r="E21" s="111">
        <f>[18]Novembro!$H$8</f>
        <v>17.64</v>
      </c>
      <c r="F21" s="111">
        <f>[18]Novembro!$H$9</f>
        <v>11.16</v>
      </c>
      <c r="G21" s="111">
        <f>[18]Novembro!$H$10</f>
        <v>15.840000000000002</v>
      </c>
      <c r="H21" s="111">
        <f>[18]Novembro!$H$11</f>
        <v>19.079999999999998</v>
      </c>
      <c r="I21" s="111">
        <f>[18]Novembro!$H$12</f>
        <v>20.52</v>
      </c>
      <c r="J21" s="111">
        <f>[18]Novembro!$H$13</f>
        <v>25.56</v>
      </c>
      <c r="K21" s="111">
        <f>[18]Novembro!$H$14</f>
        <v>16.920000000000002</v>
      </c>
      <c r="L21" s="111">
        <f>[18]Novembro!$H$15</f>
        <v>19.8</v>
      </c>
      <c r="M21" s="111">
        <f>[18]Novembro!$H$16</f>
        <v>20.88</v>
      </c>
      <c r="N21" s="111">
        <f>[18]Novembro!$H$17</f>
        <v>25.2</v>
      </c>
      <c r="O21" s="111">
        <f>[18]Novembro!$H$18</f>
        <v>20.88</v>
      </c>
      <c r="P21" s="111">
        <f>[18]Novembro!$H$19</f>
        <v>20.16</v>
      </c>
      <c r="Q21" s="111">
        <f>[18]Novembro!$H$20</f>
        <v>22.32</v>
      </c>
      <c r="R21" s="111">
        <f>[18]Novembro!$H$21</f>
        <v>21.240000000000002</v>
      </c>
      <c r="S21" s="111">
        <f>[18]Novembro!$H$22</f>
        <v>26.28</v>
      </c>
      <c r="T21" s="111">
        <f>[18]Novembro!$H$23</f>
        <v>19.8</v>
      </c>
      <c r="U21" s="111">
        <f>[18]Novembro!$H$24</f>
        <v>11.879999999999999</v>
      </c>
      <c r="V21" s="111">
        <f>[18]Novembro!$H$25</f>
        <v>15.840000000000002</v>
      </c>
      <c r="W21" s="111">
        <f>[18]Novembro!$H$26</f>
        <v>20.16</v>
      </c>
      <c r="X21" s="111">
        <f>[18]Novembro!$H$27</f>
        <v>15.840000000000002</v>
      </c>
      <c r="Y21" s="111">
        <f>[18]Novembro!$H$28</f>
        <v>16.2</v>
      </c>
      <c r="Z21" s="111">
        <f>[18]Novembro!$H$29</f>
        <v>15.48</v>
      </c>
      <c r="AA21" s="111">
        <f>[18]Novembro!$H$30</f>
        <v>11.879999999999999</v>
      </c>
      <c r="AB21" s="111">
        <f>[18]Novembro!$H$31</f>
        <v>11.16</v>
      </c>
      <c r="AC21" s="111">
        <f>[18]Novembro!$H$32</f>
        <v>17.28</v>
      </c>
      <c r="AD21" s="111">
        <f>[18]Novembro!$H$33</f>
        <v>21.6</v>
      </c>
      <c r="AE21" s="111">
        <f>[18]Novembro!$H$34</f>
        <v>12.96</v>
      </c>
      <c r="AF21" s="116">
        <f t="shared" si="3"/>
        <v>26.64</v>
      </c>
      <c r="AG21" s="115">
        <f t="shared" si="4"/>
        <v>18.156000000000002</v>
      </c>
    </row>
    <row r="22" spans="1:37" x14ac:dyDescent="0.2">
      <c r="A22" s="48" t="s">
        <v>148</v>
      </c>
      <c r="B22" s="111">
        <f>[19]Novembro!$H$5</f>
        <v>30.96</v>
      </c>
      <c r="C22" s="111">
        <f>[19]Novembro!$H$6</f>
        <v>36.72</v>
      </c>
      <c r="D22" s="111">
        <f>[19]Novembro!$H$7</f>
        <v>20.52</v>
      </c>
      <c r="E22" s="111">
        <f>[19]Novembro!$H$8</f>
        <v>17.28</v>
      </c>
      <c r="F22" s="111">
        <f>[19]Novembro!$H$9</f>
        <v>10.44</v>
      </c>
      <c r="G22" s="111">
        <f>[19]Novembro!$H$10</f>
        <v>16.920000000000002</v>
      </c>
      <c r="H22" s="111">
        <f>[19]Novembro!$H$11</f>
        <v>25.92</v>
      </c>
      <c r="I22" s="111">
        <f>[19]Novembro!$H$12</f>
        <v>23.400000000000002</v>
      </c>
      <c r="J22" s="111">
        <f>[19]Novembro!$H$13</f>
        <v>26.64</v>
      </c>
      <c r="K22" s="111">
        <f>[19]Novembro!$H$14</f>
        <v>21.96</v>
      </c>
      <c r="L22" s="111">
        <f>[19]Novembro!$H$15</f>
        <v>33.480000000000004</v>
      </c>
      <c r="M22" s="111">
        <f>[19]Novembro!$H$16</f>
        <v>33.480000000000004</v>
      </c>
      <c r="N22" s="111">
        <f>[19]Novembro!$H$17</f>
        <v>24.840000000000003</v>
      </c>
      <c r="O22" s="111">
        <f>[19]Novembro!$H$18</f>
        <v>23.759999999999998</v>
      </c>
      <c r="P22" s="111">
        <f>[19]Novembro!$H$19</f>
        <v>25.56</v>
      </c>
      <c r="Q22" s="111">
        <f>[19]Novembro!$H$20</f>
        <v>32.04</v>
      </c>
      <c r="R22" s="111">
        <f>[19]Novembro!$H$21</f>
        <v>35.64</v>
      </c>
      <c r="S22" s="111">
        <f>[19]Novembro!$H$22</f>
        <v>33.840000000000003</v>
      </c>
      <c r="T22" s="111">
        <f>[19]Novembro!$H$23</f>
        <v>16.2</v>
      </c>
      <c r="U22" s="111">
        <f>[19]Novembro!$H$24</f>
        <v>19.8</v>
      </c>
      <c r="V22" s="111">
        <f>[19]Novembro!$H$25</f>
        <v>71.28</v>
      </c>
      <c r="W22" s="111">
        <f>[19]Novembro!$H$25</f>
        <v>71.28</v>
      </c>
      <c r="X22" s="111">
        <f>[19]Novembro!$H$27</f>
        <v>25.56</v>
      </c>
      <c r="Y22" s="111">
        <f>[19]Novembro!$H$28</f>
        <v>15.840000000000002</v>
      </c>
      <c r="Z22" s="111">
        <f>[19]Novembro!$H$29</f>
        <v>18</v>
      </c>
      <c r="AA22" s="111">
        <f>[19]Novembro!$H$30</f>
        <v>15.840000000000002</v>
      </c>
      <c r="AB22" s="111">
        <f>[19]Novembro!$H$31</f>
        <v>22.68</v>
      </c>
      <c r="AC22" s="111">
        <f>[19]Novembro!$H$32</f>
        <v>38.519999999999996</v>
      </c>
      <c r="AD22" s="111">
        <f>[19]Novembro!$H$33</f>
        <v>22.32</v>
      </c>
      <c r="AE22" s="111">
        <f>[19]Novembro!$H$34</f>
        <v>25.92</v>
      </c>
      <c r="AF22" s="116">
        <f t="shared" si="3"/>
        <v>71.28</v>
      </c>
      <c r="AG22" s="115">
        <f t="shared" si="4"/>
        <v>27.887999999999998</v>
      </c>
      <c r="AJ22" t="s">
        <v>35</v>
      </c>
      <c r="AK22" t="s">
        <v>35</v>
      </c>
    </row>
    <row r="23" spans="1:37" x14ac:dyDescent="0.2">
      <c r="A23" s="48" t="s">
        <v>149</v>
      </c>
      <c r="B23" s="111">
        <f>[20]Novembro!$H$5</f>
        <v>30.6</v>
      </c>
      <c r="C23" s="111">
        <f>[20]Novembro!$H$6</f>
        <v>26.28</v>
      </c>
      <c r="D23" s="111">
        <f>[20]Novembro!$H$7</f>
        <v>27.720000000000002</v>
      </c>
      <c r="E23" s="111">
        <f>[20]Novembro!$H$8</f>
        <v>19.8</v>
      </c>
      <c r="F23" s="111">
        <f>[20]Novembro!$H$9</f>
        <v>12.24</v>
      </c>
      <c r="G23" s="111">
        <f>[20]Novembro!$H$10</f>
        <v>22.68</v>
      </c>
      <c r="H23" s="111">
        <f>[20]Novembro!$H$11</f>
        <v>26.28</v>
      </c>
      <c r="I23" s="111">
        <f>[20]Novembro!$H$12</f>
        <v>24.48</v>
      </c>
      <c r="J23" s="111">
        <f>[20]Novembro!$H$13</f>
        <v>21.240000000000002</v>
      </c>
      <c r="K23" s="111">
        <f>[20]Novembro!$H$14</f>
        <v>27.720000000000002</v>
      </c>
      <c r="L23" s="111">
        <f>[20]Novembro!$H$15</f>
        <v>28.44</v>
      </c>
      <c r="M23" s="111">
        <f>[20]Novembro!$H$16</f>
        <v>27.720000000000002</v>
      </c>
      <c r="N23" s="111">
        <f>[20]Novembro!$H$17</f>
        <v>21.96</v>
      </c>
      <c r="O23" s="111">
        <f>[20]Novembro!$H$18</f>
        <v>32.4</v>
      </c>
      <c r="P23" s="111">
        <f>[20]Novembro!$H$19</f>
        <v>27</v>
      </c>
      <c r="Q23" s="111">
        <f>[20]Novembro!$H$20</f>
        <v>26.28</v>
      </c>
      <c r="R23" s="111">
        <f>[20]Novembro!$H$21</f>
        <v>32.04</v>
      </c>
      <c r="S23" s="111">
        <f>[20]Novembro!$H$22</f>
        <v>28.44</v>
      </c>
      <c r="T23" s="111">
        <f>[20]Novembro!$H$23</f>
        <v>16.559999999999999</v>
      </c>
      <c r="U23" s="111">
        <f>[20]Novembro!$H$24</f>
        <v>28.8</v>
      </c>
      <c r="V23" s="111">
        <f>[20]Novembro!$H$25</f>
        <v>24.12</v>
      </c>
      <c r="W23" s="111">
        <f>[20]Novembro!$H$26</f>
        <v>24.12</v>
      </c>
      <c r="X23" s="111">
        <f>[20]Novembro!$H$27</f>
        <v>23.759999999999998</v>
      </c>
      <c r="Y23" s="111">
        <f>[20]Novembro!$H$28</f>
        <v>15.840000000000002</v>
      </c>
      <c r="Z23" s="111">
        <f>[20]Novembro!$H$29</f>
        <v>20.88</v>
      </c>
      <c r="AA23" s="111">
        <f>[20]Novembro!$H$30</f>
        <v>18</v>
      </c>
      <c r="AB23" s="111">
        <f>[20]Novembro!$H$31</f>
        <v>21.96</v>
      </c>
      <c r="AC23" s="111">
        <f>[20]Novembro!$H$32</f>
        <v>17.64</v>
      </c>
      <c r="AD23" s="111">
        <f>[20]Novembro!$H$33</f>
        <v>16.920000000000002</v>
      </c>
      <c r="AE23" s="111">
        <f>[20]Novembro!$H$34</f>
        <v>18.720000000000002</v>
      </c>
      <c r="AF23" s="116">
        <f t="shared" si="3"/>
        <v>32.4</v>
      </c>
      <c r="AG23" s="115">
        <f t="shared" si="4"/>
        <v>23.688000000000002</v>
      </c>
      <c r="AH23" s="12" t="s">
        <v>35</v>
      </c>
    </row>
    <row r="24" spans="1:37" x14ac:dyDescent="0.2">
      <c r="A24" s="48" t="s">
        <v>150</v>
      </c>
      <c r="B24" s="111">
        <f>[21]Novembro!$H$5</f>
        <v>11.879999999999999</v>
      </c>
      <c r="C24" s="111">
        <f>[21]Novembro!$H$6</f>
        <v>17.28</v>
      </c>
      <c r="D24" s="111">
        <f>[21]Novembro!$H$7</f>
        <v>27.720000000000002</v>
      </c>
      <c r="E24" s="111">
        <f>[21]Novembro!$H$8</f>
        <v>13.32</v>
      </c>
      <c r="F24" s="111">
        <f>[21]Novembro!$H$9</f>
        <v>9</v>
      </c>
      <c r="G24" s="111">
        <f>[21]Novembro!$H$10</f>
        <v>10.8</v>
      </c>
      <c r="H24" s="111">
        <f>[21]Novembro!$H$11</f>
        <v>15.840000000000002</v>
      </c>
      <c r="I24" s="111">
        <f>[21]Novembro!$H$12</f>
        <v>18.720000000000002</v>
      </c>
      <c r="J24" s="111">
        <f>[21]Novembro!$H$13</f>
        <v>23.759999999999998</v>
      </c>
      <c r="K24" s="111">
        <f>[21]Novembro!$H$14</f>
        <v>17.64</v>
      </c>
      <c r="L24" s="111">
        <f>[21]Novembro!$H$15</f>
        <v>26.64</v>
      </c>
      <c r="M24" s="111">
        <f>[21]Novembro!$H$16</f>
        <v>30.6</v>
      </c>
      <c r="N24" s="111">
        <f>[21]Novembro!$H$17</f>
        <v>19.8</v>
      </c>
      <c r="O24" s="111">
        <f>[21]Novembro!$H$18</f>
        <v>22.32</v>
      </c>
      <c r="P24" s="111">
        <f>[21]Novembro!$H$19</f>
        <v>20.88</v>
      </c>
      <c r="Q24" s="111">
        <f>[21]Novembro!$H$20</f>
        <v>24.12</v>
      </c>
      <c r="R24" s="111">
        <f>[21]Novembro!$H$21</f>
        <v>26.28</v>
      </c>
      <c r="S24" s="111">
        <f>[21]Novembro!$H$22</f>
        <v>30.6</v>
      </c>
      <c r="T24" s="111">
        <f>[21]Novembro!$H$23</f>
        <v>18</v>
      </c>
      <c r="U24" s="111">
        <f>[21]Novembro!$H$24</f>
        <v>11.16</v>
      </c>
      <c r="V24" s="111">
        <f>[21]Novembro!$H$25</f>
        <v>12.96</v>
      </c>
      <c r="W24" s="111">
        <f>[21]Novembro!$H$26</f>
        <v>19.8</v>
      </c>
      <c r="X24" s="111">
        <f>[21]Novembro!$H$27</f>
        <v>16.2</v>
      </c>
      <c r="Y24" s="111">
        <f>[21]Novembro!$H$28</f>
        <v>14.4</v>
      </c>
      <c r="Z24" s="111">
        <f>[21]Novembro!$H$29</f>
        <v>13.32</v>
      </c>
      <c r="AA24" s="111">
        <f>[21]Novembro!$H$30</f>
        <v>15.120000000000001</v>
      </c>
      <c r="AB24" s="111">
        <f>[21]Novembro!$H$31</f>
        <v>15.48</v>
      </c>
      <c r="AC24" s="111">
        <f>[21]Novembro!$H$32</f>
        <v>16.920000000000002</v>
      </c>
      <c r="AD24" s="111">
        <f>[21]Novembro!$H$33</f>
        <v>16.2</v>
      </c>
      <c r="AE24" s="111">
        <f>[21]Novembro!$H$34</f>
        <v>15.120000000000001</v>
      </c>
      <c r="AF24" s="116">
        <f t="shared" si="3"/>
        <v>30.6</v>
      </c>
      <c r="AG24" s="115">
        <f t="shared" si="4"/>
        <v>18.396000000000004</v>
      </c>
      <c r="AH24" t="s">
        <v>35</v>
      </c>
      <c r="AI24" t="s">
        <v>35</v>
      </c>
      <c r="AJ24" t="s">
        <v>35</v>
      </c>
      <c r="AK24" t="s">
        <v>35</v>
      </c>
    </row>
    <row r="25" spans="1:37" x14ac:dyDescent="0.2">
      <c r="A25" s="48" t="s">
        <v>8</v>
      </c>
      <c r="B25" s="111">
        <f>[22]Novembro!$H$5</f>
        <v>11.16</v>
      </c>
      <c r="C25" s="111">
        <f>[22]Novembro!$H$6</f>
        <v>17.64</v>
      </c>
      <c r="D25" s="111">
        <f>[22]Novembro!$H$7</f>
        <v>23.400000000000002</v>
      </c>
      <c r="E25" s="111">
        <f>[22]Novembro!$H$8</f>
        <v>12.96</v>
      </c>
      <c r="F25" s="111">
        <f>[22]Novembro!$H$9</f>
        <v>9.7200000000000006</v>
      </c>
      <c r="G25" s="111">
        <f>[22]Novembro!$H$10</f>
        <v>13.32</v>
      </c>
      <c r="H25" s="111">
        <f>[22]Novembro!$H$11</f>
        <v>15.840000000000002</v>
      </c>
      <c r="I25" s="111">
        <f>[22]Novembro!$H$12</f>
        <v>15.840000000000002</v>
      </c>
      <c r="J25" s="111">
        <f>[22]Novembro!$H$13</f>
        <v>27.720000000000002</v>
      </c>
      <c r="K25" s="111">
        <f>[22]Novembro!$H$14</f>
        <v>19.079999999999998</v>
      </c>
      <c r="L25" s="111">
        <f>[22]Novembro!$H$15</f>
        <v>20.52</v>
      </c>
      <c r="M25" s="111">
        <f>[22]Novembro!$H$16</f>
        <v>23.759999999999998</v>
      </c>
      <c r="N25" s="111">
        <f>[22]Novembro!$H$17</f>
        <v>15.48</v>
      </c>
      <c r="O25" s="111">
        <f>[22]Novembro!$H$18</f>
        <v>30.6</v>
      </c>
      <c r="P25" s="111">
        <f>[22]Novembro!$H$19</f>
        <v>17.64</v>
      </c>
      <c r="Q25" s="111">
        <f>[22]Novembro!$H$20</f>
        <v>23.040000000000003</v>
      </c>
      <c r="R25" s="111">
        <f>[22]Novembro!$H$21</f>
        <v>25.92</v>
      </c>
      <c r="S25" s="111">
        <f>[22]Novembro!$H$22</f>
        <v>21.96</v>
      </c>
      <c r="T25" s="111">
        <f>[22]Novembro!$H$23</f>
        <v>16.920000000000002</v>
      </c>
      <c r="U25" s="111">
        <f>[22]Novembro!$H$24</f>
        <v>15.120000000000001</v>
      </c>
      <c r="V25" s="111">
        <f>[22]Novembro!$H$25</f>
        <v>15.120000000000001</v>
      </c>
      <c r="W25" s="111">
        <f>[22]Novembro!$H$26</f>
        <v>18.720000000000002</v>
      </c>
      <c r="X25" s="111">
        <f>[22]Novembro!$H$27</f>
        <v>22.32</v>
      </c>
      <c r="Y25" s="111">
        <f>[22]Novembro!$H$28</f>
        <v>13.68</v>
      </c>
      <c r="Z25" s="111">
        <f>[22]Novembro!$H$29</f>
        <v>19.079999999999998</v>
      </c>
      <c r="AA25" s="111">
        <f>[22]Novembro!$H$30</f>
        <v>10.08</v>
      </c>
      <c r="AB25" s="111">
        <f>[22]Novembro!$H$31</f>
        <v>15.48</v>
      </c>
      <c r="AC25" s="111">
        <f>[22]Novembro!$H$32</f>
        <v>16.920000000000002</v>
      </c>
      <c r="AD25" s="111">
        <f>[22]Novembro!$H$33</f>
        <v>16.2</v>
      </c>
      <c r="AE25" s="111">
        <f>[22]Novembro!$H$34</f>
        <v>15.48</v>
      </c>
      <c r="AF25" s="116">
        <f t="shared" si="3"/>
        <v>30.6</v>
      </c>
      <c r="AG25" s="115">
        <f t="shared" si="4"/>
        <v>18.024000000000004</v>
      </c>
      <c r="AJ25" t="s">
        <v>35</v>
      </c>
    </row>
    <row r="26" spans="1:37" x14ac:dyDescent="0.2">
      <c r="A26" s="48" t="s">
        <v>9</v>
      </c>
      <c r="B26" s="111">
        <f>[23]Novembro!$H$5</f>
        <v>10.08</v>
      </c>
      <c r="C26" s="111">
        <f>[23]Novembro!$H$6</f>
        <v>14.4</v>
      </c>
      <c r="D26" s="111">
        <f>[23]Novembro!$H$7</f>
        <v>29.880000000000003</v>
      </c>
      <c r="E26" s="111">
        <f>[23]Novembro!$H$8</f>
        <v>24.12</v>
      </c>
      <c r="F26" s="111">
        <f>[23]Novembro!$H$9</f>
        <v>9.7200000000000006</v>
      </c>
      <c r="G26" s="111">
        <f>[23]Novembro!$H$10</f>
        <v>10.8</v>
      </c>
      <c r="H26" s="111">
        <f>[23]Novembro!$H$11</f>
        <v>14.76</v>
      </c>
      <c r="I26" s="111">
        <f>[23]Novembro!$H$12</f>
        <v>14.4</v>
      </c>
      <c r="J26" s="111">
        <f>[23]Novembro!$H$13</f>
        <v>25.92</v>
      </c>
      <c r="K26" s="111">
        <f>[23]Novembro!$H$14</f>
        <v>19.079999999999998</v>
      </c>
      <c r="L26" s="111">
        <f>[23]Novembro!$H$15</f>
        <v>25.56</v>
      </c>
      <c r="M26" s="111">
        <f>[23]Novembro!$H$16</f>
        <v>22.68</v>
      </c>
      <c r="N26" s="111">
        <f>[23]Novembro!$H$17</f>
        <v>25.2</v>
      </c>
      <c r="O26" s="111">
        <f>[23]Novembro!$H$18</f>
        <v>21.240000000000002</v>
      </c>
      <c r="P26" s="111">
        <f>[23]Novembro!$H$19</f>
        <v>21.240000000000002</v>
      </c>
      <c r="Q26" s="111">
        <f>[23]Novembro!$H$20</f>
        <v>29.52</v>
      </c>
      <c r="R26" s="111">
        <f>[23]Novembro!$H$21</f>
        <v>28.44</v>
      </c>
      <c r="S26" s="111">
        <f>[23]Novembro!$H$22</f>
        <v>32.4</v>
      </c>
      <c r="T26" s="111">
        <f>[23]Novembro!$H$23</f>
        <v>14.04</v>
      </c>
      <c r="U26" s="111">
        <f>[23]Novembro!$H$24</f>
        <v>11.16</v>
      </c>
      <c r="V26" s="111">
        <f>[23]Novembro!$H$25</f>
        <v>14.4</v>
      </c>
      <c r="W26" s="111">
        <f>[23]Novembro!$H$26</f>
        <v>19.440000000000001</v>
      </c>
      <c r="X26" s="111">
        <f>[23]Novembro!$H$27</f>
        <v>35.64</v>
      </c>
      <c r="Y26" s="111">
        <f>[23]Novembro!$H$28</f>
        <v>12.96</v>
      </c>
      <c r="Z26" s="111">
        <f>[23]Novembro!$H$29</f>
        <v>14.4</v>
      </c>
      <c r="AA26" s="111">
        <f>[23]Novembro!$H$30</f>
        <v>13.32</v>
      </c>
      <c r="AB26" s="111">
        <f>[23]Novembro!$H$31</f>
        <v>16.559999999999999</v>
      </c>
      <c r="AC26" s="111">
        <f>[23]Novembro!$H$32</f>
        <v>20.52</v>
      </c>
      <c r="AD26" s="111">
        <f>[23]Novembro!$H$33</f>
        <v>19.079999999999998</v>
      </c>
      <c r="AE26" s="111">
        <f>[23]Novembro!$H$34</f>
        <v>14.76</v>
      </c>
      <c r="AF26" s="116">
        <f t="shared" si="3"/>
        <v>35.64</v>
      </c>
      <c r="AG26" s="115">
        <f t="shared" si="4"/>
        <v>19.523999999999997</v>
      </c>
      <c r="AJ26" t="s">
        <v>35</v>
      </c>
    </row>
    <row r="27" spans="1:37" x14ac:dyDescent="0.2">
      <c r="A27" s="48" t="s">
        <v>32</v>
      </c>
      <c r="B27" s="111">
        <f>[24]Novembro!$H$5</f>
        <v>11.520000000000001</v>
      </c>
      <c r="C27" s="111">
        <f>[24]Novembro!$H$6</f>
        <v>17.28</v>
      </c>
      <c r="D27" s="111">
        <f>[24]Novembro!$H$7</f>
        <v>17.64</v>
      </c>
      <c r="E27" s="111">
        <f>[24]Novembro!$H$8</f>
        <v>7.5600000000000005</v>
      </c>
      <c r="F27" s="111">
        <f>[24]Novembro!$H$9</f>
        <v>8.2799999999999994</v>
      </c>
      <c r="G27" s="111">
        <f>[24]Novembro!$H$10</f>
        <v>11.520000000000001</v>
      </c>
      <c r="H27" s="111">
        <f>[24]Novembro!$H$11</f>
        <v>13.68</v>
      </c>
      <c r="I27" s="111">
        <f>[24]Novembro!$H$12</f>
        <v>12.6</v>
      </c>
      <c r="J27" s="111">
        <f>[24]Novembro!$H$13</f>
        <v>15.840000000000002</v>
      </c>
      <c r="K27" s="111">
        <f>[24]Novembro!$H$14</f>
        <v>19.079999999999998</v>
      </c>
      <c r="L27" s="111">
        <f>[24]Novembro!$H$15</f>
        <v>27.36</v>
      </c>
      <c r="M27" s="111">
        <f>[24]Novembro!$H$16</f>
        <v>20.52</v>
      </c>
      <c r="N27" s="111">
        <f>[24]Novembro!$H$17</f>
        <v>13.68</v>
      </c>
      <c r="O27" s="111">
        <f>[24]Novembro!$H$18</f>
        <v>14.4</v>
      </c>
      <c r="P27" s="111">
        <f>[24]Novembro!$H$19</f>
        <v>15.48</v>
      </c>
      <c r="Q27" s="111">
        <f>[24]Novembro!$H$20</f>
        <v>14.76</v>
      </c>
      <c r="R27" s="111">
        <f>[24]Novembro!$H$21</f>
        <v>18</v>
      </c>
      <c r="S27" s="111">
        <f>[24]Novembro!$H$22</f>
        <v>14.76</v>
      </c>
      <c r="T27" s="111">
        <f>[24]Novembro!$H$23</f>
        <v>13.32</v>
      </c>
      <c r="U27" s="111">
        <f>[24]Novembro!$H$24</f>
        <v>11.520000000000001</v>
      </c>
      <c r="V27" s="111">
        <f>[24]Novembro!$H$25</f>
        <v>17.28</v>
      </c>
      <c r="W27" s="111">
        <f>[24]Novembro!$H$26</f>
        <v>15.840000000000002</v>
      </c>
      <c r="X27" s="111">
        <f>[24]Novembro!$H$27</f>
        <v>9.3600000000000012</v>
      </c>
      <c r="Y27" s="111">
        <f>[24]Novembro!$H$28</f>
        <v>9.3600000000000012</v>
      </c>
      <c r="Z27" s="111">
        <f>[24]Novembro!$H$29</f>
        <v>7.9200000000000008</v>
      </c>
      <c r="AA27" s="111">
        <f>[24]Novembro!$H$30</f>
        <v>10.08</v>
      </c>
      <c r="AB27" s="111">
        <f>[24]Novembro!$H$31</f>
        <v>15.48</v>
      </c>
      <c r="AC27" s="111">
        <f>[24]Novembro!$H$32</f>
        <v>10.8</v>
      </c>
      <c r="AD27" s="111">
        <f>[24]Novembro!$H$33</f>
        <v>11.520000000000001</v>
      </c>
      <c r="AE27" s="111">
        <f>[24]Novembro!$H$34</f>
        <v>13.68</v>
      </c>
      <c r="AF27" s="116">
        <f t="shared" si="3"/>
        <v>27.36</v>
      </c>
      <c r="AG27" s="115">
        <f t="shared" si="4"/>
        <v>14.004000000000001</v>
      </c>
      <c r="AI27" t="s">
        <v>35</v>
      </c>
    </row>
    <row r="28" spans="1:37" x14ac:dyDescent="0.2">
      <c r="A28" s="48" t="s">
        <v>10</v>
      </c>
      <c r="B28" s="111">
        <f>[25]Novembro!$H$5</f>
        <v>14.04</v>
      </c>
      <c r="C28" s="111">
        <f>[25]Novembro!$H$6</f>
        <v>16.2</v>
      </c>
      <c r="D28" s="111">
        <f>[25]Novembro!$H$7</f>
        <v>22.32</v>
      </c>
      <c r="E28" s="111">
        <f>[25]Novembro!$H$8</f>
        <v>11.520000000000001</v>
      </c>
      <c r="F28" s="111">
        <f>[25]Novembro!$H$9</f>
        <v>8.64</v>
      </c>
      <c r="G28" s="111">
        <f>[25]Novembro!$H$10</f>
        <v>11.879999999999999</v>
      </c>
      <c r="H28" s="111">
        <f>[25]Novembro!$H$11</f>
        <v>16.920000000000002</v>
      </c>
      <c r="I28" s="111">
        <f>[25]Novembro!$H$12</f>
        <v>14.4</v>
      </c>
      <c r="J28" s="111">
        <f>[25]Novembro!$H$13</f>
        <v>21.96</v>
      </c>
      <c r="K28" s="111">
        <f>[25]Novembro!$H$14</f>
        <v>17.28</v>
      </c>
      <c r="L28" s="111">
        <f>[25]Novembro!$H$15</f>
        <v>22.32</v>
      </c>
      <c r="M28" s="111">
        <f>[25]Novembro!$H$16</f>
        <v>21.6</v>
      </c>
      <c r="N28" s="111">
        <f>[25]Novembro!$H$17</f>
        <v>15.840000000000002</v>
      </c>
      <c r="O28" s="111">
        <f>[25]Novembro!$H$18</f>
        <v>21.240000000000002</v>
      </c>
      <c r="P28" s="111">
        <f>[25]Novembro!$H$19</f>
        <v>18.36</v>
      </c>
      <c r="Q28" s="111">
        <f>[25]Novembro!$H$20</f>
        <v>17.28</v>
      </c>
      <c r="R28" s="111">
        <f>[25]Novembro!$H$21</f>
        <v>22.68</v>
      </c>
      <c r="S28" s="111">
        <f>[25]Novembro!$H$22</f>
        <v>18.720000000000002</v>
      </c>
      <c r="T28" s="111">
        <f>[25]Novembro!$H$23</f>
        <v>11.520000000000001</v>
      </c>
      <c r="U28" s="111">
        <f>[25]Novembro!$H$24</f>
        <v>13.68</v>
      </c>
      <c r="V28" s="111">
        <f>[25]Novembro!$H$25</f>
        <v>16.920000000000002</v>
      </c>
      <c r="W28" s="111">
        <f>[25]Novembro!$H$26</f>
        <v>17.64</v>
      </c>
      <c r="X28" s="111">
        <f>[25]Novembro!$H$27</f>
        <v>17.64</v>
      </c>
      <c r="Y28" s="111">
        <f>[25]Novembro!$H$28</f>
        <v>9.7200000000000006</v>
      </c>
      <c r="Z28" s="111">
        <f>[25]Novembro!$H$29</f>
        <v>14.4</v>
      </c>
      <c r="AA28" s="111">
        <f>[25]Novembro!$H$30</f>
        <v>11.520000000000001</v>
      </c>
      <c r="AB28" s="111">
        <f>[25]Novembro!$H$31</f>
        <v>12.6</v>
      </c>
      <c r="AC28" s="111">
        <f>[25]Novembro!$H$32</f>
        <v>15.48</v>
      </c>
      <c r="AD28" s="111">
        <f>[25]Novembro!$H$33</f>
        <v>15.840000000000002</v>
      </c>
      <c r="AE28" s="111">
        <f>[25]Novembro!$H$34</f>
        <v>17.28</v>
      </c>
      <c r="AF28" s="116">
        <f t="shared" si="3"/>
        <v>22.68</v>
      </c>
      <c r="AG28" s="115">
        <f t="shared" si="4"/>
        <v>16.247999999999998</v>
      </c>
      <c r="AK28" t="s">
        <v>35</v>
      </c>
    </row>
    <row r="29" spans="1:37" x14ac:dyDescent="0.2">
      <c r="A29" s="48" t="s">
        <v>151</v>
      </c>
      <c r="B29" s="111">
        <f>[26]Novembro!$H$5</f>
        <v>33.119999999999997</v>
      </c>
      <c r="C29" s="111">
        <f>[26]Novembro!$H$6</f>
        <v>28.08</v>
      </c>
      <c r="D29" s="111">
        <f>[26]Novembro!$H$7</f>
        <v>40.32</v>
      </c>
      <c r="E29" s="111">
        <f>[26]Novembro!$H$8</f>
        <v>19.8</v>
      </c>
      <c r="F29" s="111">
        <f>[26]Novembro!$H$9</f>
        <v>13.68</v>
      </c>
      <c r="G29" s="111">
        <f>[26]Novembro!$H$10</f>
        <v>21.6</v>
      </c>
      <c r="H29" s="111">
        <f>[26]Novembro!$H$11</f>
        <v>30.6</v>
      </c>
      <c r="I29" s="111">
        <f>[26]Novembro!$H$12</f>
        <v>26.28</v>
      </c>
      <c r="J29" s="111">
        <f>[26]Novembro!$H$13</f>
        <v>37.440000000000005</v>
      </c>
      <c r="K29" s="111">
        <f>[26]Novembro!$H$14</f>
        <v>29.880000000000003</v>
      </c>
      <c r="L29" s="111">
        <f>[26]Novembro!$H$15</f>
        <v>39.96</v>
      </c>
      <c r="M29" s="111">
        <f>[26]Novembro!$H$16</f>
        <v>41.04</v>
      </c>
      <c r="N29" s="111">
        <f>[26]Novembro!$H$17</f>
        <v>25.92</v>
      </c>
      <c r="O29" s="111">
        <f>[26]Novembro!$H$18</f>
        <v>23.400000000000002</v>
      </c>
      <c r="P29" s="111">
        <f>[26]Novembro!$H$19</f>
        <v>31.319999999999997</v>
      </c>
      <c r="Q29" s="111">
        <f>[26]Novembro!$H$20</f>
        <v>32.4</v>
      </c>
      <c r="R29" s="111">
        <f>[26]Novembro!$H$21</f>
        <v>32.04</v>
      </c>
      <c r="S29" s="111">
        <f>[26]Novembro!$H$22</f>
        <v>30.240000000000002</v>
      </c>
      <c r="T29" s="111">
        <f>[26]Novembro!$H$23</f>
        <v>20.88</v>
      </c>
      <c r="U29" s="111">
        <f>[26]Novembro!$H$24</f>
        <v>23.400000000000002</v>
      </c>
      <c r="V29" s="111">
        <f>[26]Novembro!$H$25</f>
        <v>30.96</v>
      </c>
      <c r="W29" s="111">
        <f>[26]Novembro!$H$26</f>
        <v>29.16</v>
      </c>
      <c r="X29" s="111">
        <f>[26]Novembro!$H$27</f>
        <v>23.040000000000003</v>
      </c>
      <c r="Y29" s="111">
        <f>[26]Novembro!$H$28</f>
        <v>15.120000000000001</v>
      </c>
      <c r="Z29" s="111">
        <f>[26]Novembro!$H$29</f>
        <v>22.68</v>
      </c>
      <c r="AA29" s="111">
        <f>[26]Novembro!$H$30</f>
        <v>22.32</v>
      </c>
      <c r="AB29" s="111">
        <f>[26]Novembro!$H$31</f>
        <v>23.040000000000003</v>
      </c>
      <c r="AC29" s="111">
        <f>[26]Novembro!$H$32</f>
        <v>18.36</v>
      </c>
      <c r="AD29" s="111">
        <f>[26]Novembro!$H$33</f>
        <v>20.88</v>
      </c>
      <c r="AE29" s="111">
        <f>[26]Novembro!$H$34</f>
        <v>34.92</v>
      </c>
      <c r="AF29" s="116">
        <f t="shared" si="3"/>
        <v>41.04</v>
      </c>
      <c r="AG29" s="115">
        <f t="shared" si="4"/>
        <v>27.395999999999997</v>
      </c>
      <c r="AH29" s="12" t="s">
        <v>35</v>
      </c>
      <c r="AJ29" t="s">
        <v>35</v>
      </c>
    </row>
    <row r="30" spans="1:37" x14ac:dyDescent="0.2">
      <c r="A30" s="48" t="s">
        <v>11</v>
      </c>
      <c r="B30" s="111" t="str">
        <f>[27]Novembro!$H$5</f>
        <v>*</v>
      </c>
      <c r="C30" s="111" t="str">
        <f>[27]Novembro!$H$6</f>
        <v>*</v>
      </c>
      <c r="D30" s="111" t="str">
        <f>[27]Novembro!$H$7</f>
        <v>*</v>
      </c>
      <c r="E30" s="111" t="str">
        <f>[27]Novembro!$H$8</f>
        <v>*</v>
      </c>
      <c r="F30" s="111" t="str">
        <f>[27]Novembro!$H$9</f>
        <v>*</v>
      </c>
      <c r="G30" s="111" t="str">
        <f>[27]Novembro!$H$10</f>
        <v>*</v>
      </c>
      <c r="H30" s="111" t="str">
        <f>[27]Novembro!$H$11</f>
        <v>*</v>
      </c>
      <c r="I30" s="111" t="str">
        <f>[27]Novembro!$H$12</f>
        <v>*</v>
      </c>
      <c r="J30" s="111" t="str">
        <f>[27]Novembro!$H$13</f>
        <v>*</v>
      </c>
      <c r="K30" s="111" t="str">
        <f>[27]Novembro!$H$14</f>
        <v>*</v>
      </c>
      <c r="L30" s="111" t="str">
        <f>[27]Novembro!$H$15</f>
        <v>*</v>
      </c>
      <c r="M30" s="111" t="str">
        <f>[27]Novembro!$H$16</f>
        <v>*</v>
      </c>
      <c r="N30" s="111" t="str">
        <f>[27]Novembro!$H$17</f>
        <v>*</v>
      </c>
      <c r="O30" s="111" t="str">
        <f>[27]Novembro!$H$18</f>
        <v>*</v>
      </c>
      <c r="P30" s="111" t="str">
        <f>[27]Novembro!$H$19</f>
        <v>*</v>
      </c>
      <c r="Q30" s="111" t="str">
        <f>[27]Novembro!$H$20</f>
        <v>*</v>
      </c>
      <c r="R30" s="111" t="str">
        <f>[27]Novembro!$H$21</f>
        <v>*</v>
      </c>
      <c r="S30" s="111" t="str">
        <f>[27]Novembro!$H$22</f>
        <v>*</v>
      </c>
      <c r="T30" s="111" t="str">
        <f>[27]Novembro!$H$23</f>
        <v>*</v>
      </c>
      <c r="U30" s="111" t="str">
        <f>[27]Novembro!$H$24</f>
        <v>*</v>
      </c>
      <c r="V30" s="111" t="str">
        <f>[27]Novembro!$H$25</f>
        <v>*</v>
      </c>
      <c r="W30" s="111" t="str">
        <f>[27]Novembro!$H$26</f>
        <v>*</v>
      </c>
      <c r="X30" s="111" t="str">
        <f>[27]Novembro!$H$27</f>
        <v>*</v>
      </c>
      <c r="Y30" s="111" t="str">
        <f>[27]Novembro!$H$28</f>
        <v>*</v>
      </c>
      <c r="Z30" s="111" t="str">
        <f>[27]Novembro!$H$29</f>
        <v>*</v>
      </c>
      <c r="AA30" s="111" t="str">
        <f>[27]Novembro!$H$30</f>
        <v>*</v>
      </c>
      <c r="AB30" s="111" t="str">
        <f>[27]Novembro!$H$31</f>
        <v>*</v>
      </c>
      <c r="AC30" s="111" t="str">
        <f>[27]Novembro!$H$32</f>
        <v>*</v>
      </c>
      <c r="AD30" s="111" t="str">
        <f>[27]Novembro!$H$33</f>
        <v>*</v>
      </c>
      <c r="AE30" s="111" t="str">
        <f>[27]Novembro!$H$34</f>
        <v>*</v>
      </c>
      <c r="AF30" s="116" t="s">
        <v>197</v>
      </c>
      <c r="AG30" s="115" t="s">
        <v>197</v>
      </c>
      <c r="AJ30" t="s">
        <v>35</v>
      </c>
      <c r="AK30" t="s">
        <v>35</v>
      </c>
    </row>
    <row r="31" spans="1:37" s="5" customFormat="1" x14ac:dyDescent="0.2">
      <c r="A31" s="48" t="s">
        <v>12</v>
      </c>
      <c r="B31" s="111">
        <f>[28]Novembro!$H$5</f>
        <v>6.48</v>
      </c>
      <c r="C31" s="111">
        <f>[28]Novembro!$H$6</f>
        <v>13.68</v>
      </c>
      <c r="D31" s="111">
        <f>[28]Novembro!$H$7</f>
        <v>12.6</v>
      </c>
      <c r="E31" s="111">
        <f>[28]Novembro!$H$8</f>
        <v>15.840000000000002</v>
      </c>
      <c r="F31" s="111">
        <f>[28]Novembro!$H$9</f>
        <v>8.64</v>
      </c>
      <c r="G31" s="111">
        <f>[28]Novembro!$H$10</f>
        <v>7.5600000000000005</v>
      </c>
      <c r="H31" s="111">
        <f>[28]Novembro!$H$11</f>
        <v>7.2</v>
      </c>
      <c r="I31" s="111">
        <f>[28]Novembro!$H$12</f>
        <v>13.68</v>
      </c>
      <c r="J31" s="111">
        <f>[28]Novembro!$H$13</f>
        <v>11.16</v>
      </c>
      <c r="K31" s="111">
        <f>[28]Novembro!$H$14</f>
        <v>17.28</v>
      </c>
      <c r="L31" s="111">
        <f>[28]Novembro!$H$15</f>
        <v>20.88</v>
      </c>
      <c r="M31" s="111">
        <f>[28]Novembro!$H$16</f>
        <v>19.8</v>
      </c>
      <c r="N31" s="111">
        <f>[28]Novembro!$H$17</f>
        <v>12.96</v>
      </c>
      <c r="O31" s="111">
        <f>[28]Novembro!$H$18</f>
        <v>12.96</v>
      </c>
      <c r="P31" s="111">
        <f>[28]Novembro!$H$19</f>
        <v>12.24</v>
      </c>
      <c r="Q31" s="111">
        <f>[28]Novembro!$H$20</f>
        <v>16.559999999999999</v>
      </c>
      <c r="R31" s="111">
        <f>[28]Novembro!$H$21</f>
        <v>18</v>
      </c>
      <c r="S31" s="111">
        <f>[28]Novembro!$H$22</f>
        <v>15.840000000000002</v>
      </c>
      <c r="T31" s="111">
        <f>[28]Novembro!$H$23</f>
        <v>9.3600000000000012</v>
      </c>
      <c r="U31" s="111">
        <f>[28]Novembro!$H$24</f>
        <v>13.32</v>
      </c>
      <c r="V31" s="111">
        <f>[28]Novembro!$H$25</f>
        <v>11.16</v>
      </c>
      <c r="W31" s="111">
        <f>[28]Novembro!$H$26</f>
        <v>12.24</v>
      </c>
      <c r="X31" s="111">
        <f>[28]Novembro!$H$27</f>
        <v>14.4</v>
      </c>
      <c r="Y31" s="111">
        <f>[28]Novembro!$H$28</f>
        <v>14.4</v>
      </c>
      <c r="Z31" s="111">
        <f>[28]Novembro!$H$29</f>
        <v>4.32</v>
      </c>
      <c r="AA31" s="111">
        <f>[28]Novembro!$H$30</f>
        <v>9.7200000000000006</v>
      </c>
      <c r="AB31" s="111">
        <f>[28]Novembro!$H$31</f>
        <v>18.720000000000002</v>
      </c>
      <c r="AC31" s="111">
        <f>[28]Novembro!$H$32</f>
        <v>12.24</v>
      </c>
      <c r="AD31" s="111">
        <f>[28]Novembro!$H$33</f>
        <v>12.6</v>
      </c>
      <c r="AE31" s="111">
        <f>[28]Novembro!$H$34</f>
        <v>20.16</v>
      </c>
      <c r="AF31" s="116">
        <f t="shared" ref="AF31:AF42" si="5">MAX(B31:AE31)</f>
        <v>20.88</v>
      </c>
      <c r="AG31" s="115">
        <f t="shared" ref="AG31:AG42" si="6">AVERAGE(B31:AE31)</f>
        <v>13.200000000000006</v>
      </c>
      <c r="AJ31" s="5" t="s">
        <v>35</v>
      </c>
      <c r="AK31" s="5" t="s">
        <v>35</v>
      </c>
    </row>
    <row r="32" spans="1:37" x14ac:dyDescent="0.2">
      <c r="A32" s="48" t="s">
        <v>13</v>
      </c>
      <c r="B32" s="111">
        <f>[29]Novembro!$H$5</f>
        <v>11.879999999999999</v>
      </c>
      <c r="C32" s="111">
        <f>[29]Novembro!$H$6</f>
        <v>20.88</v>
      </c>
      <c r="D32" s="111">
        <f>[29]Novembro!$H$7</f>
        <v>30.6</v>
      </c>
      <c r="E32" s="111">
        <f>[29]Novembro!$H$8</f>
        <v>21.96</v>
      </c>
      <c r="F32" s="111">
        <f>[29]Novembro!$H$9</f>
        <v>10.8</v>
      </c>
      <c r="G32" s="111">
        <f>[29]Novembro!$H$10</f>
        <v>10.8</v>
      </c>
      <c r="H32" s="111">
        <f>[29]Novembro!$H$11</f>
        <v>17.64</v>
      </c>
      <c r="I32" s="111">
        <f>[29]Novembro!$H$12</f>
        <v>23.759999999999998</v>
      </c>
      <c r="J32" s="111">
        <f>[29]Novembro!$H$13</f>
        <v>19.440000000000001</v>
      </c>
      <c r="K32" s="111">
        <f>[29]Novembro!$H$14</f>
        <v>21.96</v>
      </c>
      <c r="L32" s="111">
        <f>[29]Novembro!$H$15</f>
        <v>28.44</v>
      </c>
      <c r="M32" s="111">
        <f>[29]Novembro!$H$16</f>
        <v>29.52</v>
      </c>
      <c r="N32" s="111">
        <f>[29]Novembro!$H$17</f>
        <v>25.56</v>
      </c>
      <c r="O32" s="111">
        <f>[29]Novembro!$H$18</f>
        <v>23.040000000000003</v>
      </c>
      <c r="P32" s="111">
        <f>[29]Novembro!$H$19</f>
        <v>30.96</v>
      </c>
      <c r="Q32" s="111">
        <f>[29]Novembro!$H$20</f>
        <v>29.52</v>
      </c>
      <c r="R32" s="111">
        <f>[29]Novembro!$H$21</f>
        <v>31.319999999999997</v>
      </c>
      <c r="S32" s="111">
        <f>[29]Novembro!$H$22</f>
        <v>30.6</v>
      </c>
      <c r="T32" s="111">
        <f>[29]Novembro!$H$23</f>
        <v>20.16</v>
      </c>
      <c r="U32" s="111">
        <f>[29]Novembro!$H$24</f>
        <v>37.800000000000004</v>
      </c>
      <c r="V32" s="111">
        <f>[29]Novembro!$H$25</f>
        <v>14.04</v>
      </c>
      <c r="W32" s="111">
        <f>[29]Novembro!$H$26</f>
        <v>18</v>
      </c>
      <c r="X32" s="111">
        <f>[29]Novembro!$H$27</f>
        <v>23.400000000000002</v>
      </c>
      <c r="Y32" s="111">
        <f>[29]Novembro!$H$28</f>
        <v>11.879999999999999</v>
      </c>
      <c r="Z32" s="111">
        <f>[29]Novembro!$H$29</f>
        <v>10.44</v>
      </c>
      <c r="AA32" s="111">
        <f>[29]Novembro!$H$30</f>
        <v>12.6</v>
      </c>
      <c r="AB32" s="111">
        <f>[29]Novembro!$H$31</f>
        <v>22.32</v>
      </c>
      <c r="AC32" s="111">
        <f>[29]Novembro!$H$32</f>
        <v>20.16</v>
      </c>
      <c r="AD32" s="111">
        <f>[29]Novembro!$H$33</f>
        <v>20.88</v>
      </c>
      <c r="AE32" s="111">
        <f>[29]Novembro!$H$34</f>
        <v>25.56</v>
      </c>
      <c r="AF32" s="116">
        <f t="shared" si="5"/>
        <v>37.800000000000004</v>
      </c>
      <c r="AG32" s="115">
        <f t="shared" si="6"/>
        <v>21.864000000000001</v>
      </c>
      <c r="AJ32" t="s">
        <v>35</v>
      </c>
    </row>
    <row r="33" spans="1:37" x14ac:dyDescent="0.2">
      <c r="A33" s="48" t="s">
        <v>152</v>
      </c>
      <c r="B33" s="111">
        <f>[30]Novembro!$H$5</f>
        <v>18.36</v>
      </c>
      <c r="C33" s="111">
        <f>[30]Novembro!$H$6</f>
        <v>14.04</v>
      </c>
      <c r="D33" s="111">
        <f>[30]Novembro!$H$7</f>
        <v>21.240000000000002</v>
      </c>
      <c r="E33" s="111">
        <f>[30]Novembro!$H$8</f>
        <v>12.96</v>
      </c>
      <c r="F33" s="111">
        <f>[30]Novembro!$H$9</f>
        <v>9.7200000000000006</v>
      </c>
      <c r="G33" s="111">
        <f>[30]Novembro!$H$10</f>
        <v>12.96</v>
      </c>
      <c r="H33" s="111">
        <f>[30]Novembro!$H$11</f>
        <v>18.36</v>
      </c>
      <c r="I33" s="111">
        <f>[30]Novembro!$H$12</f>
        <v>20.52</v>
      </c>
      <c r="J33" s="111">
        <f>[30]Novembro!$H$13</f>
        <v>16.920000000000002</v>
      </c>
      <c r="K33" s="111">
        <f>[30]Novembro!$H$14</f>
        <v>15.840000000000002</v>
      </c>
      <c r="L33" s="111">
        <f>[30]Novembro!$H$15</f>
        <v>24.48</v>
      </c>
      <c r="M33" s="111">
        <f>[30]Novembro!$H$16</f>
        <v>23.040000000000003</v>
      </c>
      <c r="N33" s="111">
        <f>[30]Novembro!$H$17</f>
        <v>19.440000000000001</v>
      </c>
      <c r="O33" s="111">
        <f>[30]Novembro!$H$18</f>
        <v>20.88</v>
      </c>
      <c r="P33" s="111">
        <f>[30]Novembro!$H$19</f>
        <v>21.96</v>
      </c>
      <c r="Q33" s="111">
        <f>[30]Novembro!$H$20</f>
        <v>20.52</v>
      </c>
      <c r="R33" s="111">
        <f>[30]Novembro!$H$21</f>
        <v>22.68</v>
      </c>
      <c r="S33" s="111">
        <f>[30]Novembro!$H$22</f>
        <v>28.08</v>
      </c>
      <c r="T33" s="111">
        <f>[30]Novembro!$H$23</f>
        <v>16.920000000000002</v>
      </c>
      <c r="U33" s="111">
        <f>[30]Novembro!$H$24</f>
        <v>15.840000000000002</v>
      </c>
      <c r="V33" s="111">
        <f>[30]Novembro!$H$25</f>
        <v>13.32</v>
      </c>
      <c r="W33" s="111">
        <f>[30]Novembro!$H$26</f>
        <v>20.16</v>
      </c>
      <c r="X33" s="111">
        <f>[30]Novembro!$H$27</f>
        <v>15.120000000000001</v>
      </c>
      <c r="Y33" s="111">
        <f>[30]Novembro!$H$28</f>
        <v>7.9200000000000008</v>
      </c>
      <c r="Z33" s="111">
        <f>[30]Novembro!$H$29</f>
        <v>12.24</v>
      </c>
      <c r="AA33" s="111">
        <f>[30]Novembro!$H$30</f>
        <v>11.16</v>
      </c>
      <c r="AB33" s="111">
        <f>[30]Novembro!$H$31</f>
        <v>29.52</v>
      </c>
      <c r="AC33" s="111">
        <f>[30]Novembro!$H$32</f>
        <v>21.6</v>
      </c>
      <c r="AD33" s="111">
        <f>[30]Novembro!$H$33</f>
        <v>15.840000000000002</v>
      </c>
      <c r="AE33" s="111">
        <f>[30]Novembro!$H$34</f>
        <v>20.16</v>
      </c>
      <c r="AF33" s="116">
        <f t="shared" si="5"/>
        <v>29.52</v>
      </c>
      <c r="AG33" s="115">
        <f t="shared" si="6"/>
        <v>18.059999999999999</v>
      </c>
      <c r="AJ33" t="s">
        <v>35</v>
      </c>
    </row>
    <row r="34" spans="1:37" x14ac:dyDescent="0.2">
      <c r="A34" s="48" t="s">
        <v>123</v>
      </c>
      <c r="B34" s="111" t="str">
        <f>[31]Novembro!$H$5</f>
        <v>*</v>
      </c>
      <c r="C34" s="111" t="str">
        <f>[31]Novembro!$H$6</f>
        <v>*</v>
      </c>
      <c r="D34" s="111" t="str">
        <f>[31]Novembro!$H$7</f>
        <v>*</v>
      </c>
      <c r="E34" s="111" t="str">
        <f>[31]Novembro!$H$8</f>
        <v>*</v>
      </c>
      <c r="F34" s="111" t="str">
        <f>[31]Novembro!$H$9</f>
        <v>*</v>
      </c>
      <c r="G34" s="111" t="str">
        <f>[31]Novembro!$H$10</f>
        <v>*</v>
      </c>
      <c r="H34" s="111" t="str">
        <f>[31]Novembro!$H$11</f>
        <v>*</v>
      </c>
      <c r="I34" s="111" t="str">
        <f>[31]Novembro!$H$12</f>
        <v>*</v>
      </c>
      <c r="J34" s="111" t="str">
        <f>[31]Novembro!$H$13</f>
        <v>*</v>
      </c>
      <c r="K34" s="111" t="str">
        <f>[31]Novembro!$H$14</f>
        <v>*</v>
      </c>
      <c r="L34" s="111" t="str">
        <f>[31]Novembro!$H$15</f>
        <v>*</v>
      </c>
      <c r="M34" s="111" t="str">
        <f>[31]Novembro!$H$16</f>
        <v>*</v>
      </c>
      <c r="N34" s="111" t="str">
        <f>[31]Novembro!$H$17</f>
        <v>*</v>
      </c>
      <c r="O34" s="111" t="str">
        <f>[31]Novembro!$H$18</f>
        <v>*</v>
      </c>
      <c r="P34" s="111" t="str">
        <f>[31]Novembro!$H$19</f>
        <v>*</v>
      </c>
      <c r="Q34" s="111" t="str">
        <f>[31]Novembro!$H$20</f>
        <v>*</v>
      </c>
      <c r="R34" s="111" t="str">
        <f>[31]Novembro!$H$21</f>
        <v>*</v>
      </c>
      <c r="S34" s="111" t="str">
        <f>[31]Novembro!$H$22</f>
        <v>*</v>
      </c>
      <c r="T34" s="111" t="str">
        <f>[31]Novembro!$H$23</f>
        <v>*</v>
      </c>
      <c r="U34" s="111" t="str">
        <f>[31]Novembro!$H$24</f>
        <v>*</v>
      </c>
      <c r="V34" s="111" t="str">
        <f>[31]Novembro!$H$25</f>
        <v>*</v>
      </c>
      <c r="W34" s="111" t="str">
        <f>[31]Novembro!$H$26</f>
        <v>*</v>
      </c>
      <c r="X34" s="111" t="str">
        <f>[31]Novembro!$H$27</f>
        <v>*</v>
      </c>
      <c r="Y34" s="111" t="str">
        <f>[31]Novembro!$H$28</f>
        <v>*</v>
      </c>
      <c r="Z34" s="111" t="str">
        <f>[31]Novembro!$H$29</f>
        <v>*</v>
      </c>
      <c r="AA34" s="111" t="str">
        <f>[31]Novembro!$H$30</f>
        <v>*</v>
      </c>
      <c r="AB34" s="111" t="str">
        <f>[31]Novembro!$H$31</f>
        <v>*</v>
      </c>
      <c r="AC34" s="111" t="str">
        <f>[31]Novembro!$H$32</f>
        <v>*</v>
      </c>
      <c r="AD34" s="111">
        <f>[31]Novembro!$H$33</f>
        <v>30.240000000000002</v>
      </c>
      <c r="AE34" s="111">
        <f>[31]Novembro!$H$34</f>
        <v>29.52</v>
      </c>
      <c r="AF34" s="116">
        <f t="shared" si="5"/>
        <v>30.240000000000002</v>
      </c>
      <c r="AG34" s="115">
        <f t="shared" si="6"/>
        <v>29.880000000000003</v>
      </c>
      <c r="AJ34" t="s">
        <v>35</v>
      </c>
    </row>
    <row r="35" spans="1:37" x14ac:dyDescent="0.2">
      <c r="A35" s="48" t="s">
        <v>14</v>
      </c>
      <c r="B35" s="111">
        <f>[32]Novembro!$H$5</f>
        <v>8.64</v>
      </c>
      <c r="C35" s="111">
        <f>[32]Novembro!$H$6</f>
        <v>7.9200000000000008</v>
      </c>
      <c r="D35" s="111">
        <f>[32]Novembro!$H$7</f>
        <v>49.32</v>
      </c>
      <c r="E35" s="111">
        <f>[32]Novembro!$H$8</f>
        <v>18</v>
      </c>
      <c r="F35" s="111">
        <f>[32]Novembro!$H$9</f>
        <v>9.3600000000000012</v>
      </c>
      <c r="G35" s="111">
        <f>[32]Novembro!$H$10</f>
        <v>12.24</v>
      </c>
      <c r="H35" s="111">
        <f>[32]Novembro!$H$11</f>
        <v>11.520000000000001</v>
      </c>
      <c r="I35" s="111">
        <f>[32]Novembro!$H$12</f>
        <v>13.68</v>
      </c>
      <c r="J35" s="111">
        <f>[32]Novembro!$H$13</f>
        <v>14.04</v>
      </c>
      <c r="K35" s="111">
        <f>[32]Novembro!$H$14</f>
        <v>16.2</v>
      </c>
      <c r="L35" s="111">
        <f>[32]Novembro!$H$15</f>
        <v>19.8</v>
      </c>
      <c r="M35" s="111">
        <f>[32]Novembro!$H$16</f>
        <v>13.68</v>
      </c>
      <c r="N35" s="111">
        <f>[32]Novembro!$H$17</f>
        <v>21.240000000000002</v>
      </c>
      <c r="O35" s="111">
        <f>[32]Novembro!$H$18</f>
        <v>18.720000000000002</v>
      </c>
      <c r="P35" s="111">
        <f>[32]Novembro!$H$19</f>
        <v>18.720000000000002</v>
      </c>
      <c r="Q35" s="111">
        <f>[32]Novembro!$H$20</f>
        <v>17.64</v>
      </c>
      <c r="R35" s="111">
        <f>[32]Novembro!$H$21</f>
        <v>18.36</v>
      </c>
      <c r="S35" s="111">
        <f>[32]Novembro!$H$22</f>
        <v>24.48</v>
      </c>
      <c r="T35" s="111">
        <f>[32]Novembro!$H$23</f>
        <v>26.64</v>
      </c>
      <c r="U35" s="111">
        <f>[32]Novembro!$H$24</f>
        <v>18.36</v>
      </c>
      <c r="V35" s="111">
        <f>[32]Novembro!$H$25</f>
        <v>16.920000000000002</v>
      </c>
      <c r="W35" s="111">
        <f>[32]Novembro!$H$26</f>
        <v>14.04</v>
      </c>
      <c r="X35" s="111">
        <f>[32]Novembro!$H$27</f>
        <v>21.6</v>
      </c>
      <c r="Y35" s="111">
        <f>[32]Novembro!$H$28</f>
        <v>16.920000000000002</v>
      </c>
      <c r="Z35" s="111">
        <f>[32]Novembro!$H$29</f>
        <v>14.04</v>
      </c>
      <c r="AA35" s="111">
        <f>[32]Novembro!$H$30</f>
        <v>15.840000000000002</v>
      </c>
      <c r="AB35" s="111">
        <f>[32]Novembro!$H$31</f>
        <v>19.079999999999998</v>
      </c>
      <c r="AC35" s="111">
        <f>[32]Novembro!$H$32</f>
        <v>18.720000000000002</v>
      </c>
      <c r="AD35" s="111">
        <f>[32]Novembro!$H$33</f>
        <v>20.88</v>
      </c>
      <c r="AE35" s="111">
        <f>[32]Novembro!$H$34</f>
        <v>20.16</v>
      </c>
      <c r="AF35" s="116">
        <f t="shared" si="5"/>
        <v>49.32</v>
      </c>
      <c r="AG35" s="115">
        <f t="shared" si="6"/>
        <v>17.892000000000003</v>
      </c>
      <c r="AJ35" t="s">
        <v>35</v>
      </c>
    </row>
    <row r="36" spans="1:37" x14ac:dyDescent="0.2">
      <c r="A36" s="48" t="s">
        <v>153</v>
      </c>
      <c r="B36" s="111">
        <f>[33]Novembro!$H$5</f>
        <v>32.4</v>
      </c>
      <c r="C36" s="111">
        <f>[33]Novembro!$H$6</f>
        <v>15.48</v>
      </c>
      <c r="D36" s="111">
        <f>[33]Novembro!$H$7</f>
        <v>21.240000000000002</v>
      </c>
      <c r="E36" s="111">
        <f>[33]Novembro!$H$8</f>
        <v>16.2</v>
      </c>
      <c r="F36" s="111">
        <f>[33]Novembro!$H$9</f>
        <v>9.7200000000000006</v>
      </c>
      <c r="G36" s="111">
        <f>[33]Novembro!$H$10</f>
        <v>11.520000000000001</v>
      </c>
      <c r="H36" s="111">
        <f>[33]Novembro!$H$11</f>
        <v>12.24</v>
      </c>
      <c r="I36" s="111">
        <f>[33]Novembro!$H$12</f>
        <v>19.079999999999998</v>
      </c>
      <c r="J36" s="111">
        <f>[33]Novembro!$H$13</f>
        <v>10.08</v>
      </c>
      <c r="K36" s="111">
        <f>[33]Novembro!$H$14</f>
        <v>14.04</v>
      </c>
      <c r="L36" s="111">
        <f>[33]Novembro!$H$15</f>
        <v>20.16</v>
      </c>
      <c r="M36" s="111">
        <f>[33]Novembro!$H$16</f>
        <v>20.88</v>
      </c>
      <c r="N36" s="111">
        <f>[33]Novembro!$H$17</f>
        <v>18.36</v>
      </c>
      <c r="O36" s="111">
        <f>[33]Novembro!$H$18</f>
        <v>25.2</v>
      </c>
      <c r="P36" s="111">
        <f>[33]Novembro!$H$19</f>
        <v>16.920000000000002</v>
      </c>
      <c r="Q36" s="111">
        <f>[33]Novembro!$H$20</f>
        <v>19.440000000000001</v>
      </c>
      <c r="R36" s="111">
        <f>[33]Novembro!$H$21</f>
        <v>21.6</v>
      </c>
      <c r="S36" s="111">
        <f>[33]Novembro!$H$22</f>
        <v>25.92</v>
      </c>
      <c r="T36" s="111">
        <f>[33]Novembro!$H$23</f>
        <v>20.16</v>
      </c>
      <c r="U36" s="111">
        <f>[33]Novembro!$H$24</f>
        <v>18.36</v>
      </c>
      <c r="V36" s="111">
        <f>[33]Novembro!$H$25</f>
        <v>13.68</v>
      </c>
      <c r="W36" s="111">
        <f>[33]Novembro!$H$26</f>
        <v>14.76</v>
      </c>
      <c r="X36" s="111">
        <f>[33]Novembro!$H$27</f>
        <v>16.920000000000002</v>
      </c>
      <c r="Y36" s="111">
        <f>[33]Novembro!$H$28</f>
        <v>9.7200000000000006</v>
      </c>
      <c r="Z36" s="111">
        <f>[33]Novembro!$H$29</f>
        <v>16.559999999999999</v>
      </c>
      <c r="AA36" s="111">
        <f>[33]Novembro!$H$30</f>
        <v>11.16</v>
      </c>
      <c r="AB36" s="111">
        <f>[33]Novembro!$H$31</f>
        <v>12.24</v>
      </c>
      <c r="AC36" s="111">
        <f>[33]Novembro!$H$32</f>
        <v>13.32</v>
      </c>
      <c r="AD36" s="111">
        <f>[33]Novembro!$H$33</f>
        <v>10.8</v>
      </c>
      <c r="AE36" s="111">
        <f>[33]Novembro!$H$34</f>
        <v>12.6</v>
      </c>
      <c r="AF36" s="116">
        <f t="shared" si="5"/>
        <v>32.4</v>
      </c>
      <c r="AG36" s="115">
        <f t="shared" si="6"/>
        <v>16.692000000000004</v>
      </c>
    </row>
    <row r="37" spans="1:37" x14ac:dyDescent="0.2">
      <c r="A37" s="48" t="s">
        <v>15</v>
      </c>
      <c r="B37" s="111">
        <f>[34]Novembro!$H$5</f>
        <v>14.4</v>
      </c>
      <c r="C37" s="111">
        <f>[34]Novembro!$H$6</f>
        <v>15.120000000000001</v>
      </c>
      <c r="D37" s="111">
        <f>[34]Novembro!$H$7</f>
        <v>23.040000000000003</v>
      </c>
      <c r="E37" s="111">
        <f>[34]Novembro!$H$8</f>
        <v>11.16</v>
      </c>
      <c r="F37" s="111">
        <f>[34]Novembro!$H$9</f>
        <v>11.16</v>
      </c>
      <c r="G37" s="111">
        <f>[34]Novembro!$H$10</f>
        <v>16.2</v>
      </c>
      <c r="H37" s="111">
        <f>[34]Novembro!$H$11</f>
        <v>21.96</v>
      </c>
      <c r="I37" s="111">
        <f>[34]Novembro!$H$12</f>
        <v>14.04</v>
      </c>
      <c r="J37" s="111">
        <f>[34]Novembro!$H$13</f>
        <v>20.16</v>
      </c>
      <c r="K37" s="111">
        <f>[34]Novembro!$H$14</f>
        <v>23.759999999999998</v>
      </c>
      <c r="L37" s="111">
        <f>[34]Novembro!$H$15</f>
        <v>18</v>
      </c>
      <c r="M37" s="111">
        <f>[34]Novembro!$H$16</f>
        <v>17.28</v>
      </c>
      <c r="N37" s="111">
        <f>[34]Novembro!$H$17</f>
        <v>20.52</v>
      </c>
      <c r="O37" s="111">
        <f>[34]Novembro!$H$18</f>
        <v>15.840000000000002</v>
      </c>
      <c r="P37" s="111">
        <f>[34]Novembro!$H$19</f>
        <v>18.36</v>
      </c>
      <c r="Q37" s="111">
        <f>[34]Novembro!$H$20</f>
        <v>18.720000000000002</v>
      </c>
      <c r="R37" s="111">
        <f>[34]Novembro!$H$21</f>
        <v>19.440000000000001</v>
      </c>
      <c r="S37" s="111">
        <f>[34]Novembro!$H$22</f>
        <v>24.12</v>
      </c>
      <c r="T37" s="111">
        <f>[34]Novembro!$H$23</f>
        <v>11.16</v>
      </c>
      <c r="U37" s="111">
        <f>[34]Novembro!$H$24</f>
        <v>20.16</v>
      </c>
      <c r="V37" s="111">
        <f>[34]Novembro!$H$25</f>
        <v>18.720000000000002</v>
      </c>
      <c r="W37" s="111">
        <f>[34]Novembro!$H$26</f>
        <v>19.8</v>
      </c>
      <c r="X37" s="111">
        <f>[34]Novembro!$H$27</f>
        <v>12.96</v>
      </c>
      <c r="Y37" s="111">
        <f>[34]Novembro!$H$28</f>
        <v>16.559999999999999</v>
      </c>
      <c r="Z37" s="111">
        <f>[34]Novembro!$H$29</f>
        <v>15.840000000000002</v>
      </c>
      <c r="AA37" s="111">
        <f>[34]Novembro!$H$30</f>
        <v>16.559999999999999</v>
      </c>
      <c r="AB37" s="111">
        <f>[34]Novembro!$H$31</f>
        <v>20.16</v>
      </c>
      <c r="AC37" s="111">
        <f>[34]Novembro!$H$32</f>
        <v>16.920000000000002</v>
      </c>
      <c r="AD37" s="111">
        <f>[34]Novembro!$H$33</f>
        <v>19.8</v>
      </c>
      <c r="AE37" s="111">
        <f>[34]Novembro!$H$34</f>
        <v>15.48</v>
      </c>
      <c r="AF37" s="116">
        <f t="shared" si="5"/>
        <v>24.12</v>
      </c>
      <c r="AG37" s="115">
        <f t="shared" si="6"/>
        <v>17.580000000000002</v>
      </c>
      <c r="AH37" s="12" t="s">
        <v>35</v>
      </c>
      <c r="AJ37" t="s">
        <v>35</v>
      </c>
    </row>
    <row r="38" spans="1:37" x14ac:dyDescent="0.2">
      <c r="A38" s="48" t="s">
        <v>16</v>
      </c>
      <c r="B38" s="111">
        <f>[35]Novembro!$H$5</f>
        <v>13.32</v>
      </c>
      <c r="C38" s="111">
        <f>[35]Novembro!$H$6</f>
        <v>16.559999999999999</v>
      </c>
      <c r="D38" s="111">
        <f>[35]Novembro!$H$7</f>
        <v>12.96</v>
      </c>
      <c r="E38" s="111">
        <f>[35]Novembro!$H$8</f>
        <v>17.64</v>
      </c>
      <c r="F38" s="111">
        <f>[35]Novembro!$H$9</f>
        <v>7.5600000000000005</v>
      </c>
      <c r="G38" s="111">
        <f>[35]Novembro!$H$10</f>
        <v>9</v>
      </c>
      <c r="H38" s="111">
        <f>[35]Novembro!$H$11</f>
        <v>11.16</v>
      </c>
      <c r="I38" s="111">
        <f>[35]Novembro!$H$12</f>
        <v>13.68</v>
      </c>
      <c r="J38" s="111">
        <f>[35]Novembro!$H$13</f>
        <v>20.88</v>
      </c>
      <c r="K38" s="111">
        <f>[35]Novembro!$H$14</f>
        <v>18.36</v>
      </c>
      <c r="L38" s="111">
        <f>[35]Novembro!$H$15</f>
        <v>21.96</v>
      </c>
      <c r="M38" s="111">
        <f>[35]Novembro!$H$16</f>
        <v>17.64</v>
      </c>
      <c r="N38" s="111">
        <f>[35]Novembro!$H$17</f>
        <v>15.48</v>
      </c>
      <c r="O38" s="111">
        <f>[35]Novembro!$H$18</f>
        <v>19.440000000000001</v>
      </c>
      <c r="P38" s="111">
        <f>[35]Novembro!$H$19</f>
        <v>16.559999999999999</v>
      </c>
      <c r="Q38" s="111">
        <f>[35]Novembro!$H$20</f>
        <v>20.88</v>
      </c>
      <c r="R38" s="111">
        <f>[35]Novembro!$H$21</f>
        <v>19.8</v>
      </c>
      <c r="S38" s="111">
        <f>[35]Novembro!$H$22</f>
        <v>25.56</v>
      </c>
      <c r="T38" s="111">
        <f>[35]Novembro!$H$23</f>
        <v>7.2</v>
      </c>
      <c r="U38" s="111">
        <f>[35]Novembro!$H$24</f>
        <v>10.8</v>
      </c>
      <c r="V38" s="111">
        <f>[35]Novembro!$H$25</f>
        <v>16.559999999999999</v>
      </c>
      <c r="W38" s="111">
        <f>[35]Novembro!$H$26</f>
        <v>16.559999999999999</v>
      </c>
      <c r="X38" s="111">
        <f>[35]Novembro!$H$27</f>
        <v>16.920000000000002</v>
      </c>
      <c r="Y38" s="111">
        <f>[35]Novembro!$H$28</f>
        <v>20.16</v>
      </c>
      <c r="Z38" s="111">
        <f>[35]Novembro!$H$29</f>
        <v>7.9200000000000008</v>
      </c>
      <c r="AA38" s="111">
        <f>[35]Novembro!$H$30</f>
        <v>9</v>
      </c>
      <c r="AB38" s="111">
        <f>[35]Novembro!$H$31</f>
        <v>15.48</v>
      </c>
      <c r="AC38" s="111">
        <f>[35]Novembro!$H$32</f>
        <v>11.879999999999999</v>
      </c>
      <c r="AD38" s="111">
        <f>[35]Novembro!$H$33</f>
        <v>13.32</v>
      </c>
      <c r="AE38" s="111">
        <f>[35]Novembro!$H$34</f>
        <v>20.88</v>
      </c>
      <c r="AF38" s="116">
        <f t="shared" si="5"/>
        <v>25.56</v>
      </c>
      <c r="AG38" s="115">
        <f t="shared" si="6"/>
        <v>15.504000000000001</v>
      </c>
      <c r="AJ38" t="s">
        <v>35</v>
      </c>
    </row>
    <row r="39" spans="1:37" x14ac:dyDescent="0.2">
      <c r="A39" s="48" t="s">
        <v>154</v>
      </c>
      <c r="B39" s="111">
        <f>[36]Novembro!$H$5</f>
        <v>10.8</v>
      </c>
      <c r="C39" s="111">
        <f>[36]Novembro!$H$6</f>
        <v>19.079999999999998</v>
      </c>
      <c r="D39" s="111">
        <f>[36]Novembro!$H$7</f>
        <v>25.56</v>
      </c>
      <c r="E39" s="111">
        <f>[36]Novembro!$H$8</f>
        <v>18</v>
      </c>
      <c r="F39" s="111">
        <f>[36]Novembro!$H$9</f>
        <v>9.7200000000000006</v>
      </c>
      <c r="G39" s="111">
        <f>[36]Novembro!$H$10</f>
        <v>10.8</v>
      </c>
      <c r="H39" s="111">
        <f>[36]Novembro!$H$11</f>
        <v>13.68</v>
      </c>
      <c r="I39" s="111">
        <f>[36]Novembro!$H$12</f>
        <v>14.76</v>
      </c>
      <c r="J39" s="111">
        <f>[36]Novembro!$H$13</f>
        <v>24.12</v>
      </c>
      <c r="K39" s="111">
        <f>[36]Novembro!$H$14</f>
        <v>12.24</v>
      </c>
      <c r="L39" s="111">
        <f>[36]Novembro!$H$15</f>
        <v>23.759999999999998</v>
      </c>
      <c r="M39" s="111">
        <f>[36]Novembro!$H$16</f>
        <v>20.52</v>
      </c>
      <c r="N39" s="111">
        <f>[36]Novembro!$H$17</f>
        <v>27.36</v>
      </c>
      <c r="O39" s="111">
        <f>[36]Novembro!$H$18</f>
        <v>26.28</v>
      </c>
      <c r="P39" s="111">
        <f>[36]Novembro!$H$19</f>
        <v>22.32</v>
      </c>
      <c r="Q39" s="111">
        <f>[36]Novembro!$H$20</f>
        <v>21.96</v>
      </c>
      <c r="R39" s="111">
        <f>[36]Novembro!$H$21</f>
        <v>21.240000000000002</v>
      </c>
      <c r="S39" s="111">
        <f>[36]Novembro!$H$22</f>
        <v>28.08</v>
      </c>
      <c r="T39" s="111">
        <f>[36]Novembro!$H$23</f>
        <v>28.44</v>
      </c>
      <c r="U39" s="111">
        <f>[36]Novembro!$H$24</f>
        <v>18</v>
      </c>
      <c r="V39" s="111">
        <f>[36]Novembro!$H$25</f>
        <v>18.720000000000002</v>
      </c>
      <c r="W39" s="111">
        <f>[36]Novembro!$H$26</f>
        <v>18.36</v>
      </c>
      <c r="X39" s="111">
        <f>[36]Novembro!$H$27</f>
        <v>26.28</v>
      </c>
      <c r="Y39" s="111">
        <f>[36]Novembro!$H$28</f>
        <v>11.16</v>
      </c>
      <c r="Z39" s="111">
        <f>[36]Novembro!$H$29</f>
        <v>11.879999999999999</v>
      </c>
      <c r="AA39" s="111">
        <f>[36]Novembro!$H$30</f>
        <v>24.48</v>
      </c>
      <c r="AB39" s="111">
        <f>[36]Novembro!$H$31</f>
        <v>13.68</v>
      </c>
      <c r="AC39" s="111">
        <f>[36]Novembro!$H$32</f>
        <v>23.040000000000003</v>
      </c>
      <c r="AD39" s="111">
        <f>[36]Novembro!$H$33</f>
        <v>24.840000000000003</v>
      </c>
      <c r="AE39" s="111">
        <f>[36]Novembro!$H$34</f>
        <v>17.64</v>
      </c>
      <c r="AF39" s="116">
        <f t="shared" si="5"/>
        <v>28.44</v>
      </c>
      <c r="AG39" s="115">
        <f t="shared" si="6"/>
        <v>19.559999999999999</v>
      </c>
      <c r="AJ39" t="s">
        <v>35</v>
      </c>
    </row>
    <row r="40" spans="1:37" x14ac:dyDescent="0.2">
      <c r="A40" s="48" t="s">
        <v>17</v>
      </c>
      <c r="B40" s="111">
        <f>[37]Novembro!$H$5</f>
        <v>19.079999999999998</v>
      </c>
      <c r="C40" s="111">
        <f>[37]Novembro!$H$6</f>
        <v>21.240000000000002</v>
      </c>
      <c r="D40" s="111">
        <f>[37]Novembro!$H$7</f>
        <v>24.48</v>
      </c>
      <c r="E40" s="111">
        <f>[37]Novembro!$H$8</f>
        <v>12.96</v>
      </c>
      <c r="F40" s="111">
        <f>[37]Novembro!$H$9</f>
        <v>8.64</v>
      </c>
      <c r="G40" s="111">
        <f>[37]Novembro!$H$10</f>
        <v>11.16</v>
      </c>
      <c r="H40" s="111">
        <f>[37]Novembro!$H$11</f>
        <v>16.2</v>
      </c>
      <c r="I40" s="111">
        <f>[37]Novembro!$H$12</f>
        <v>24.12</v>
      </c>
      <c r="J40" s="111">
        <f>[37]Novembro!$H$13</f>
        <v>21.240000000000002</v>
      </c>
      <c r="K40" s="111">
        <f>[37]Novembro!$H$14</f>
        <v>23.759999999999998</v>
      </c>
      <c r="L40" s="111">
        <f>[37]Novembro!$H$15</f>
        <v>27.720000000000002</v>
      </c>
      <c r="M40" s="111">
        <f>[37]Novembro!$H$16</f>
        <v>29.880000000000003</v>
      </c>
      <c r="N40" s="111">
        <f>[37]Novembro!$H$17</f>
        <v>26.28</v>
      </c>
      <c r="O40" s="111">
        <f>[37]Novembro!$H$18</f>
        <v>24.840000000000003</v>
      </c>
      <c r="P40" s="111">
        <f>[37]Novembro!$H$19</f>
        <v>25.56</v>
      </c>
      <c r="Q40" s="111">
        <f>[37]Novembro!$H$20</f>
        <v>27</v>
      </c>
      <c r="R40" s="111">
        <f>[37]Novembro!$H$21</f>
        <v>29.16</v>
      </c>
      <c r="S40" s="111">
        <f>[37]Novembro!$H$22</f>
        <v>31.680000000000003</v>
      </c>
      <c r="T40" s="111">
        <f>[37]Novembro!$H$23</f>
        <v>16.2</v>
      </c>
      <c r="U40" s="111">
        <f>[37]Novembro!$H$24</f>
        <v>10.8</v>
      </c>
      <c r="V40" s="111">
        <f>[37]Novembro!$H$25</f>
        <v>12.96</v>
      </c>
      <c r="W40" s="111">
        <f>[37]Novembro!$H$26</f>
        <v>20.52</v>
      </c>
      <c r="X40" s="111">
        <f>[37]Novembro!$H$27</f>
        <v>14.04</v>
      </c>
      <c r="Y40" s="111">
        <f>[37]Novembro!$H$28</f>
        <v>6.12</v>
      </c>
      <c r="Z40" s="111">
        <f>[37]Novembro!$H$29</f>
        <v>8.64</v>
      </c>
      <c r="AA40" s="111">
        <f>[37]Novembro!$H$30</f>
        <v>13.68</v>
      </c>
      <c r="AB40" s="111">
        <f>[37]Novembro!$H$31</f>
        <v>13.68</v>
      </c>
      <c r="AC40" s="111">
        <f>[37]Novembro!$H$32</f>
        <v>20.16</v>
      </c>
      <c r="AD40" s="111">
        <f>[37]Novembro!$H$33</f>
        <v>22.32</v>
      </c>
      <c r="AE40" s="111">
        <f>[37]Novembro!$H$34</f>
        <v>16.2</v>
      </c>
      <c r="AF40" s="116">
        <f t="shared" si="5"/>
        <v>31.680000000000003</v>
      </c>
      <c r="AG40" s="115">
        <f t="shared" si="6"/>
        <v>19.344000000000001</v>
      </c>
      <c r="AJ40" t="s">
        <v>35</v>
      </c>
      <c r="AK40" t="s">
        <v>35</v>
      </c>
    </row>
    <row r="41" spans="1:37" x14ac:dyDescent="0.2">
      <c r="A41" s="48" t="s">
        <v>136</v>
      </c>
      <c r="B41" s="111">
        <f>[38]Novembro!$H$5</f>
        <v>12.24</v>
      </c>
      <c r="C41" s="111">
        <f>[38]Novembro!$H$6</f>
        <v>18.36</v>
      </c>
      <c r="D41" s="111">
        <f>[38]Novembro!$H$7</f>
        <v>34.200000000000003</v>
      </c>
      <c r="E41" s="111">
        <f>[38]Novembro!$H$8</f>
        <v>20.52</v>
      </c>
      <c r="F41" s="111">
        <f>[38]Novembro!$H$9</f>
        <v>14.04</v>
      </c>
      <c r="G41" s="111">
        <f>[38]Novembro!$H$10</f>
        <v>24.48</v>
      </c>
      <c r="H41" s="111">
        <f>[38]Novembro!$H$11</f>
        <v>23.759999999999998</v>
      </c>
      <c r="I41" s="111">
        <f>[38]Novembro!$H$12</f>
        <v>20.16</v>
      </c>
      <c r="J41" s="111">
        <f>[38]Novembro!$H$13</f>
        <v>25.56</v>
      </c>
      <c r="K41" s="111">
        <f>[38]Novembro!$H$14</f>
        <v>26.64</v>
      </c>
      <c r="L41" s="111">
        <f>[38]Novembro!$H$15</f>
        <v>23.400000000000002</v>
      </c>
      <c r="M41" s="111">
        <f>[38]Novembro!$H$16</f>
        <v>21.240000000000002</v>
      </c>
      <c r="N41" s="111">
        <f>[38]Novembro!$H$17</f>
        <v>23.040000000000003</v>
      </c>
      <c r="O41" s="111">
        <f>[38]Novembro!$H$18</f>
        <v>31.319999999999997</v>
      </c>
      <c r="P41" s="111">
        <f>[38]Novembro!$H$19</f>
        <v>26.64</v>
      </c>
      <c r="Q41" s="111">
        <f>[38]Novembro!$H$20</f>
        <v>18</v>
      </c>
      <c r="R41" s="111">
        <f>[38]Novembro!$H$21</f>
        <v>21.6</v>
      </c>
      <c r="S41" s="111">
        <f>[38]Novembro!$H$22</f>
        <v>27.36</v>
      </c>
      <c r="T41" s="111">
        <f>[38]Novembro!$H$23</f>
        <v>24.48</v>
      </c>
      <c r="U41" s="111">
        <f>[38]Novembro!$H$24</f>
        <v>19.079999999999998</v>
      </c>
      <c r="V41" s="111">
        <f>[38]Novembro!$H$25</f>
        <v>21.96</v>
      </c>
      <c r="W41" s="111">
        <f>[38]Novembro!$H$26</f>
        <v>16.2</v>
      </c>
      <c r="X41" s="111">
        <f>[38]Novembro!$H$27</f>
        <v>24.48</v>
      </c>
      <c r="Y41" s="111">
        <f>[38]Novembro!$H$28</f>
        <v>12.96</v>
      </c>
      <c r="Z41" s="111">
        <f>[38]Novembro!$H$29</f>
        <v>21.240000000000002</v>
      </c>
      <c r="AA41" s="111">
        <f>[38]Novembro!$H$30</f>
        <v>18.720000000000002</v>
      </c>
      <c r="AB41" s="111">
        <f>[38]Novembro!$H$31</f>
        <v>17.28</v>
      </c>
      <c r="AC41" s="111">
        <f>[38]Novembro!$H$32</f>
        <v>21.240000000000002</v>
      </c>
      <c r="AD41" s="111">
        <f>[38]Novembro!$H$33</f>
        <v>26.28</v>
      </c>
      <c r="AE41" s="111">
        <f>[38]Novembro!$H$34</f>
        <v>23.400000000000002</v>
      </c>
      <c r="AF41" s="116">
        <f t="shared" si="5"/>
        <v>34.200000000000003</v>
      </c>
      <c r="AG41" s="115">
        <f t="shared" si="6"/>
        <v>21.995999999999999</v>
      </c>
      <c r="AK41" t="s">
        <v>35</v>
      </c>
    </row>
    <row r="42" spans="1:37" x14ac:dyDescent="0.2">
      <c r="A42" s="48" t="s">
        <v>18</v>
      </c>
      <c r="B42" s="111">
        <f>[39]Novembro!$H$5</f>
        <v>13.68</v>
      </c>
      <c r="C42" s="111">
        <f>[39]Novembro!$H$6</f>
        <v>17.28</v>
      </c>
      <c r="D42" s="111">
        <f>[39]Novembro!$H$7</f>
        <v>37.800000000000004</v>
      </c>
      <c r="E42" s="111">
        <f>[39]Novembro!$H$8</f>
        <v>25.56</v>
      </c>
      <c r="F42" s="111">
        <f>[39]Novembro!$H$9</f>
        <v>12.24</v>
      </c>
      <c r="G42" s="111">
        <f>[39]Novembro!$H$10</f>
        <v>11.879999999999999</v>
      </c>
      <c r="H42" s="111">
        <f>[39]Novembro!$H$11</f>
        <v>16.2</v>
      </c>
      <c r="I42" s="111">
        <f>[39]Novembro!$H$12</f>
        <v>23.759999999999998</v>
      </c>
      <c r="J42" s="111">
        <f>[39]Novembro!$H$13</f>
        <v>22.68</v>
      </c>
      <c r="K42" s="111">
        <f>[39]Novembro!$H$14</f>
        <v>21.96</v>
      </c>
      <c r="L42" s="111">
        <f>[39]Novembro!$H$15</f>
        <v>23.759999999999998</v>
      </c>
      <c r="M42" s="111">
        <f>[39]Novembro!$H$16</f>
        <v>28.44</v>
      </c>
      <c r="N42" s="111">
        <f>[39]Novembro!$H$17</f>
        <v>27</v>
      </c>
      <c r="O42" s="111">
        <f>[39]Novembro!$H$18</f>
        <v>27</v>
      </c>
      <c r="P42" s="111">
        <f>[39]Novembro!$H$19</f>
        <v>30.240000000000002</v>
      </c>
      <c r="Q42" s="111">
        <f>[39]Novembro!$H$20</f>
        <v>27.720000000000002</v>
      </c>
      <c r="R42" s="111">
        <f>[39]Novembro!$H$21</f>
        <v>29.52</v>
      </c>
      <c r="S42" s="111">
        <f>[39]Novembro!$H$22</f>
        <v>32.04</v>
      </c>
      <c r="T42" s="111">
        <f>[39]Novembro!$H$23</f>
        <v>29.16</v>
      </c>
      <c r="U42" s="111">
        <f>[39]Novembro!$H$24</f>
        <v>18.720000000000002</v>
      </c>
      <c r="V42" s="111">
        <f>[39]Novembro!$H$25</f>
        <v>16.920000000000002</v>
      </c>
      <c r="W42" s="111">
        <f>[39]Novembro!$H$26</f>
        <v>21.6</v>
      </c>
      <c r="X42" s="111">
        <f>[39]Novembro!$H$27</f>
        <v>25.2</v>
      </c>
      <c r="Y42" s="111">
        <f>[39]Novembro!$H$28</f>
        <v>15.840000000000002</v>
      </c>
      <c r="Z42" s="111">
        <f>[39]Novembro!$H$29</f>
        <v>12.96</v>
      </c>
      <c r="AA42" s="111">
        <f>[39]Novembro!$H$30</f>
        <v>9.3600000000000012</v>
      </c>
      <c r="AB42" s="111">
        <f>[39]Novembro!$H$31</f>
        <v>16.559999999999999</v>
      </c>
      <c r="AC42" s="111">
        <f>[39]Novembro!$H$32</f>
        <v>20.88</v>
      </c>
      <c r="AD42" s="111">
        <f>[39]Novembro!$H$33</f>
        <v>25.56</v>
      </c>
      <c r="AE42" s="111">
        <f>[39]Novembro!$H$34</f>
        <v>18</v>
      </c>
      <c r="AF42" s="116">
        <f t="shared" si="5"/>
        <v>37.800000000000004</v>
      </c>
      <c r="AG42" s="115">
        <f t="shared" si="6"/>
        <v>21.984000000000002</v>
      </c>
      <c r="AI42" t="s">
        <v>35</v>
      </c>
      <c r="AJ42" t="s">
        <v>35</v>
      </c>
      <c r="AK42" t="s">
        <v>35</v>
      </c>
    </row>
    <row r="43" spans="1:37" hidden="1" x14ac:dyDescent="0.2">
      <c r="A43" s="48" t="s">
        <v>141</v>
      </c>
      <c r="B43" s="111" t="str">
        <f>[40]Novembro!$H$5</f>
        <v>*</v>
      </c>
      <c r="C43" s="111" t="str">
        <f>[40]Novembro!$H$6</f>
        <v>*</v>
      </c>
      <c r="D43" s="111" t="str">
        <f>[40]Novembro!$H$7</f>
        <v>*</v>
      </c>
      <c r="E43" s="111" t="str">
        <f>[40]Novembro!$H$8</f>
        <v>*</v>
      </c>
      <c r="F43" s="111" t="str">
        <f>[40]Novembro!$H$9</f>
        <v>*</v>
      </c>
      <c r="G43" s="111" t="str">
        <f>[40]Novembro!$H$10</f>
        <v>*</v>
      </c>
      <c r="H43" s="111" t="str">
        <f>[40]Novembro!$H$11</f>
        <v>*</v>
      </c>
      <c r="I43" s="111" t="str">
        <f>[40]Novembro!$H$12</f>
        <v>*</v>
      </c>
      <c r="J43" s="111" t="str">
        <f>[40]Novembro!$H$13</f>
        <v>*</v>
      </c>
      <c r="K43" s="111" t="str">
        <f>[40]Novembro!$H$14</f>
        <v>*</v>
      </c>
      <c r="L43" s="111" t="str">
        <f>[40]Novembro!$H$15</f>
        <v>*</v>
      </c>
      <c r="M43" s="111" t="str">
        <f>[40]Novembro!$H$16</f>
        <v>*</v>
      </c>
      <c r="N43" s="111" t="str">
        <f>[40]Novembro!$H$17</f>
        <v>*</v>
      </c>
      <c r="O43" s="111" t="str">
        <f>[40]Novembro!$H$18</f>
        <v>*</v>
      </c>
      <c r="P43" s="111" t="str">
        <f>[40]Novembro!$H$19</f>
        <v>*</v>
      </c>
      <c r="Q43" s="111" t="str">
        <f>[40]Novembro!$H$20</f>
        <v>*</v>
      </c>
      <c r="R43" s="111" t="str">
        <f>[40]Novembro!$H$21</f>
        <v>*</v>
      </c>
      <c r="S43" s="111" t="str">
        <f>[40]Novembro!$H$22</f>
        <v>*</v>
      </c>
      <c r="T43" s="111" t="str">
        <f>[40]Novembro!$H$23</f>
        <v>*</v>
      </c>
      <c r="U43" s="111" t="str">
        <f>[40]Novembro!$H$24</f>
        <v>*</v>
      </c>
      <c r="V43" s="111" t="str">
        <f>[40]Novembro!$H$25</f>
        <v>*</v>
      </c>
      <c r="W43" s="111" t="str">
        <f>[40]Novembro!$H$26</f>
        <v>*</v>
      </c>
      <c r="X43" s="111" t="str">
        <f>[40]Novembro!$H$27</f>
        <v>*</v>
      </c>
      <c r="Y43" s="111" t="str">
        <f>[40]Novembro!$H$28</f>
        <v>*</v>
      </c>
      <c r="Z43" s="111" t="str">
        <f>[40]Novembro!$H$29</f>
        <v>*</v>
      </c>
      <c r="AA43" s="111" t="str">
        <f>[40]Novembro!$H$30</f>
        <v>*</v>
      </c>
      <c r="AB43" s="111" t="str">
        <f>[40]Novembro!$H$31</f>
        <v>*</v>
      </c>
      <c r="AC43" s="111" t="str">
        <f>[40]Novembro!$H$32</f>
        <v>*</v>
      </c>
      <c r="AD43" s="111" t="str">
        <f>[40]Novembro!$H$33</f>
        <v>*</v>
      </c>
      <c r="AE43" s="111" t="str">
        <f>[40]Novembro!$H$34</f>
        <v>*</v>
      </c>
      <c r="AF43" s="116" t="s">
        <v>197</v>
      </c>
      <c r="AG43" s="115" t="s">
        <v>197</v>
      </c>
    </row>
    <row r="44" spans="1:37" x14ac:dyDescent="0.2">
      <c r="A44" s="48" t="s">
        <v>19</v>
      </c>
      <c r="B44" s="111">
        <f>[41]Novembro!$H$5</f>
        <v>3.24</v>
      </c>
      <c r="C44" s="111">
        <f>[41]Novembro!$H$6</f>
        <v>3.6</v>
      </c>
      <c r="D44" s="111">
        <f>[41]Novembro!$H$7</f>
        <v>7.9200000000000008</v>
      </c>
      <c r="E44" s="111">
        <f>[41]Novembro!$H$8</f>
        <v>3.24</v>
      </c>
      <c r="F44" s="111">
        <f>[41]Novembro!$H$9</f>
        <v>0.36000000000000004</v>
      </c>
      <c r="G44" s="111">
        <f>[41]Novembro!$H$10</f>
        <v>3.6</v>
      </c>
      <c r="H44" s="111">
        <f>[41]Novembro!$H$11</f>
        <v>11.879999999999999</v>
      </c>
      <c r="I44" s="111">
        <f>[41]Novembro!$H$12</f>
        <v>7.5600000000000005</v>
      </c>
      <c r="J44" s="111">
        <f>[41]Novembro!$H$13</f>
        <v>7.2</v>
      </c>
      <c r="K44" s="111">
        <f>[41]Novembro!$H$14</f>
        <v>11.879999999999999</v>
      </c>
      <c r="L44" s="111">
        <f>[41]Novembro!$H$15</f>
        <v>11.520000000000001</v>
      </c>
      <c r="M44" s="111">
        <f>[41]Novembro!$H$16</f>
        <v>8.2799999999999994</v>
      </c>
      <c r="N44" s="111">
        <f>[41]Novembro!$H$17</f>
        <v>2.8800000000000003</v>
      </c>
      <c r="O44" s="111">
        <f>[41]Novembro!$H$18</f>
        <v>19.440000000000001</v>
      </c>
      <c r="P44" s="111">
        <f>[41]Novembro!$H$19</f>
        <v>11.16</v>
      </c>
      <c r="Q44" s="111">
        <f>[41]Novembro!$H$20</f>
        <v>17.64</v>
      </c>
      <c r="R44" s="111">
        <f>[41]Novembro!$H$21</f>
        <v>12.6</v>
      </c>
      <c r="S44" s="111">
        <f>[41]Novembro!$H$22</f>
        <v>20.88</v>
      </c>
      <c r="T44" s="111">
        <f>[41]Novembro!$H$23</f>
        <v>6.12</v>
      </c>
      <c r="U44" s="111">
        <f>[41]Novembro!$H$24</f>
        <v>5.04</v>
      </c>
      <c r="V44" s="111">
        <f>[41]Novembro!$H$25</f>
        <v>7.2</v>
      </c>
      <c r="W44" s="111">
        <f>[41]Novembro!$H$26</f>
        <v>12.24</v>
      </c>
      <c r="X44" s="111">
        <f>[41]Novembro!$H$27</f>
        <v>1.08</v>
      </c>
      <c r="Y44" s="111">
        <f>[41]Novembro!$H$28</f>
        <v>4.6800000000000006</v>
      </c>
      <c r="Z44" s="111">
        <f>[41]Novembro!$H$29</f>
        <v>1.8</v>
      </c>
      <c r="AA44" s="111">
        <f>[41]Novembro!$H$30</f>
        <v>2.16</v>
      </c>
      <c r="AB44" s="111">
        <f>[41]Novembro!$H$31</f>
        <v>1.8</v>
      </c>
      <c r="AC44" s="111">
        <f>[41]Novembro!$H$32</f>
        <v>0.36000000000000004</v>
      </c>
      <c r="AD44" s="111">
        <f>[41]Novembro!$H$33</f>
        <v>5.04</v>
      </c>
      <c r="AE44" s="111">
        <f>[41]Novembro!$H$34</f>
        <v>10.44</v>
      </c>
      <c r="AF44" s="116">
        <f>MAX(B44:AE44)</f>
        <v>20.88</v>
      </c>
      <c r="AG44" s="115">
        <f>AVERAGE(B44:AE44)</f>
        <v>7.4279999999999999</v>
      </c>
      <c r="AH44" s="12" t="s">
        <v>35</v>
      </c>
      <c r="AK44" t="s">
        <v>35</v>
      </c>
    </row>
    <row r="45" spans="1:37" x14ac:dyDescent="0.2">
      <c r="A45" s="48" t="s">
        <v>23</v>
      </c>
      <c r="B45" s="111">
        <f>[42]Novembro!$H$5</f>
        <v>12.96</v>
      </c>
      <c r="C45" s="111">
        <f>[42]Novembro!$H$6</f>
        <v>12.6</v>
      </c>
      <c r="D45" s="111">
        <f>[42]Novembro!$H$7</f>
        <v>15.48</v>
      </c>
      <c r="E45" s="111">
        <f>[42]Novembro!$H$8</f>
        <v>18.720000000000002</v>
      </c>
      <c r="F45" s="111">
        <f>[42]Novembro!$H$9</f>
        <v>11.879999999999999</v>
      </c>
      <c r="G45" s="111">
        <f>[42]Novembro!$H$10</f>
        <v>20.52</v>
      </c>
      <c r="H45" s="111">
        <f>[42]Novembro!$H$11</f>
        <v>16.559999999999999</v>
      </c>
      <c r="I45" s="111">
        <f>[42]Novembro!$H$12</f>
        <v>23.759999999999998</v>
      </c>
      <c r="J45" s="111">
        <f>[42]Novembro!$H$13</f>
        <v>24.48</v>
      </c>
      <c r="K45" s="111">
        <f>[42]Novembro!$H$14</f>
        <v>18.36</v>
      </c>
      <c r="L45" s="111">
        <f>[42]Novembro!$H$15</f>
        <v>18.720000000000002</v>
      </c>
      <c r="M45" s="111">
        <f>[42]Novembro!$H$16</f>
        <v>18.720000000000002</v>
      </c>
      <c r="N45" s="111">
        <f>[42]Novembro!$H$17</f>
        <v>16.559999999999999</v>
      </c>
      <c r="O45" s="111">
        <f>[42]Novembro!$H$18</f>
        <v>16.2</v>
      </c>
      <c r="P45" s="111">
        <f>[42]Novembro!$H$19</f>
        <v>16.920000000000002</v>
      </c>
      <c r="Q45" s="111">
        <f>[42]Novembro!$H$20</f>
        <v>18.36</v>
      </c>
      <c r="R45" s="111">
        <f>[42]Novembro!$H$21</f>
        <v>15.840000000000002</v>
      </c>
      <c r="S45" s="111">
        <f>[42]Novembro!$H$22</f>
        <v>20.52</v>
      </c>
      <c r="T45" s="111">
        <f>[42]Novembro!$H$23</f>
        <v>14.4</v>
      </c>
      <c r="U45" s="111">
        <f>[42]Novembro!$H$24</f>
        <v>17.64</v>
      </c>
      <c r="V45" s="111">
        <f>[42]Novembro!$H$25</f>
        <v>14.76</v>
      </c>
      <c r="W45" s="111">
        <f>[42]Novembro!$H$26</f>
        <v>18</v>
      </c>
      <c r="X45" s="111">
        <f>[42]Novembro!$H$27</f>
        <v>13.32</v>
      </c>
      <c r="Y45" s="111">
        <f>[42]Novembro!$H$28</f>
        <v>11.16</v>
      </c>
      <c r="Z45" s="111">
        <f>[42]Novembro!$H$29</f>
        <v>10.08</v>
      </c>
      <c r="AA45" s="111">
        <f>[42]Novembro!$H$30</f>
        <v>14.76</v>
      </c>
      <c r="AB45" s="111">
        <f>[42]Novembro!$H$31</f>
        <v>14.76</v>
      </c>
      <c r="AC45" s="111">
        <f>[42]Novembro!$H$32</f>
        <v>10.08</v>
      </c>
      <c r="AD45" s="111">
        <f>[42]Novembro!$H$33</f>
        <v>12.96</v>
      </c>
      <c r="AE45" s="111">
        <f>[42]Novembro!$H$34</f>
        <v>16.920000000000002</v>
      </c>
      <c r="AF45" s="116">
        <f>MAX(B45:AE45)</f>
        <v>24.48</v>
      </c>
      <c r="AG45" s="115">
        <f>AVERAGE(B45:AE45)</f>
        <v>16.199999999999996</v>
      </c>
    </row>
    <row r="46" spans="1:37" x14ac:dyDescent="0.2">
      <c r="A46" s="48" t="s">
        <v>34</v>
      </c>
      <c r="B46" s="111">
        <f>[43]Novembro!$H$5</f>
        <v>24.48</v>
      </c>
      <c r="C46" s="111">
        <f>[43]Novembro!$H$6</f>
        <v>19.079999999999998</v>
      </c>
      <c r="D46" s="111">
        <f>[43]Novembro!$H$7</f>
        <v>28.08</v>
      </c>
      <c r="E46" s="111">
        <f>[43]Novembro!$H$8</f>
        <v>21.240000000000002</v>
      </c>
      <c r="F46" s="111">
        <f>[43]Novembro!$H$9</f>
        <v>19.079999999999998</v>
      </c>
      <c r="G46" s="111">
        <f>[43]Novembro!$H$10</f>
        <v>18.36</v>
      </c>
      <c r="H46" s="111">
        <f>[43]Novembro!$H$11</f>
        <v>28.8</v>
      </c>
      <c r="I46" s="111">
        <f>[43]Novembro!$H$12</f>
        <v>28.08</v>
      </c>
      <c r="J46" s="111">
        <f>[43]Novembro!$H$13</f>
        <v>33.840000000000003</v>
      </c>
      <c r="K46" s="111">
        <f>[43]Novembro!$H$14</f>
        <v>25.56</v>
      </c>
      <c r="L46" s="111">
        <f>[43]Novembro!$H$15</f>
        <v>29.52</v>
      </c>
      <c r="M46" s="111">
        <f>[43]Novembro!$H$16</f>
        <v>26.64</v>
      </c>
      <c r="N46" s="111">
        <f>[43]Novembro!$H$17</f>
        <v>21.6</v>
      </c>
      <c r="O46" s="111">
        <f>[43]Novembro!$H$18</f>
        <v>29.880000000000003</v>
      </c>
      <c r="P46" s="111">
        <f>[43]Novembro!$H$19</f>
        <v>25.2</v>
      </c>
      <c r="Q46" s="111">
        <f>[43]Novembro!$H$20</f>
        <v>27.36</v>
      </c>
      <c r="R46" s="111">
        <f>[43]Novembro!$H$21</f>
        <v>22.68</v>
      </c>
      <c r="S46" s="111">
        <f>[43]Novembro!$H$22</f>
        <v>35.28</v>
      </c>
      <c r="T46" s="111">
        <f>[43]Novembro!$H$23</f>
        <v>25.56</v>
      </c>
      <c r="U46" s="111">
        <f>[43]Novembro!$H$24</f>
        <v>39.24</v>
      </c>
      <c r="V46" s="111">
        <f>[43]Novembro!$H$25</f>
        <v>20.88</v>
      </c>
      <c r="W46" s="111">
        <f>[43]Novembro!$H$26</f>
        <v>21.240000000000002</v>
      </c>
      <c r="X46" s="111">
        <f>[43]Novembro!$H$27</f>
        <v>29.16</v>
      </c>
      <c r="Y46" s="111">
        <f>[43]Novembro!$H$28</f>
        <v>20.88</v>
      </c>
      <c r="Z46" s="111">
        <f>[43]Novembro!$H$29</f>
        <v>23.759999999999998</v>
      </c>
      <c r="AA46" s="111">
        <f>[43]Novembro!$H$30</f>
        <v>23.040000000000003</v>
      </c>
      <c r="AB46" s="111">
        <f>[43]Novembro!$H$31</f>
        <v>23.400000000000002</v>
      </c>
      <c r="AC46" s="111">
        <f>[43]Novembro!$H$32</f>
        <v>28.8</v>
      </c>
      <c r="AD46" s="111">
        <f>[43]Novembro!$H$33</f>
        <v>23.400000000000002</v>
      </c>
      <c r="AE46" s="111">
        <f>[43]Novembro!$H$34</f>
        <v>22.68</v>
      </c>
      <c r="AF46" s="116">
        <f>MAX(B46:AE46)</f>
        <v>39.24</v>
      </c>
      <c r="AG46" s="115">
        <f>AVERAGE(B46:AE46)</f>
        <v>25.559999999999992</v>
      </c>
      <c r="AH46" s="12" t="s">
        <v>35</v>
      </c>
    </row>
    <row r="47" spans="1:37" x14ac:dyDescent="0.2">
      <c r="A47" s="48" t="s">
        <v>20</v>
      </c>
      <c r="B47" s="111">
        <f>[44]Novembro!$H$5</f>
        <v>7.2</v>
      </c>
      <c r="C47" s="111">
        <f>[44]Novembro!$H$6</f>
        <v>8.64</v>
      </c>
      <c r="D47" s="111">
        <f>[44]Novembro!$H$7</f>
        <v>25.56</v>
      </c>
      <c r="E47" s="111">
        <f>[44]Novembro!$H$8</f>
        <v>11.879999999999999</v>
      </c>
      <c r="F47" s="111">
        <f>[44]Novembro!$H$9</f>
        <v>5.4</v>
      </c>
      <c r="G47" s="111">
        <f>[44]Novembro!$H$10</f>
        <v>6.84</v>
      </c>
      <c r="H47" s="111">
        <f>[44]Novembro!$H$11</f>
        <v>7.5600000000000005</v>
      </c>
      <c r="I47" s="111">
        <f>[44]Novembro!$H$12</f>
        <v>16.2</v>
      </c>
      <c r="J47" s="111">
        <f>[44]Novembro!$H$13</f>
        <v>9.3600000000000012</v>
      </c>
      <c r="K47" s="111">
        <f>[44]Novembro!$H$14</f>
        <v>12.24</v>
      </c>
      <c r="L47" s="111">
        <f>[44]Novembro!$H$15</f>
        <v>13.32</v>
      </c>
      <c r="M47" s="111">
        <f>[44]Novembro!$H$16</f>
        <v>12.96</v>
      </c>
      <c r="N47" s="111">
        <f>[44]Novembro!$H$17</f>
        <v>11.879999999999999</v>
      </c>
      <c r="O47" s="111">
        <f>[44]Novembro!$H$18</f>
        <v>10.8</v>
      </c>
      <c r="P47" s="111">
        <f>[44]Novembro!$H$19</f>
        <v>9.7200000000000006</v>
      </c>
      <c r="Q47" s="111">
        <f>[44]Novembro!$H$20</f>
        <v>11.16</v>
      </c>
      <c r="R47" s="111">
        <f>[44]Novembro!$H$21</f>
        <v>12.6</v>
      </c>
      <c r="S47" s="111">
        <f>[44]Novembro!$H$22</f>
        <v>18</v>
      </c>
      <c r="T47" s="111">
        <f>[44]Novembro!$H$23</f>
        <v>16.2</v>
      </c>
      <c r="U47" s="111">
        <f>[44]Novembro!$H$24</f>
        <v>9.3600000000000012</v>
      </c>
      <c r="V47" s="111">
        <f>[44]Novembro!$H$25</f>
        <v>11.879999999999999</v>
      </c>
      <c r="W47" s="111">
        <f>[44]Novembro!$H$26</f>
        <v>17.64</v>
      </c>
      <c r="X47" s="111">
        <f>[44]Novembro!$H$27</f>
        <v>10.08</v>
      </c>
      <c r="Y47" s="111">
        <f>[44]Novembro!$H$28</f>
        <v>5.7600000000000007</v>
      </c>
      <c r="Z47" s="111">
        <f>[44]Novembro!$H$29</f>
        <v>9.3600000000000012</v>
      </c>
      <c r="AA47" s="111">
        <f>[44]Novembro!$H$30</f>
        <v>10.08</v>
      </c>
      <c r="AB47" s="111">
        <f>[44]Novembro!$H$31</f>
        <v>13.32</v>
      </c>
      <c r="AC47" s="111">
        <f>[44]Novembro!$H$32</f>
        <v>12.24</v>
      </c>
      <c r="AD47" s="111">
        <f>[44]Novembro!$H$33</f>
        <v>10.8</v>
      </c>
      <c r="AE47" s="111">
        <f>[44]Novembro!$H$34</f>
        <v>17.28</v>
      </c>
      <c r="AF47" s="116">
        <f>MAX(B47:AE47)</f>
        <v>25.56</v>
      </c>
      <c r="AG47" s="115">
        <f>AVERAGE(B47:AE47)</f>
        <v>11.843999999999998</v>
      </c>
    </row>
    <row r="48" spans="1:37" s="5" customFormat="1" ht="17.100000000000001" customHeight="1" x14ac:dyDescent="0.2">
      <c r="A48" s="49" t="s">
        <v>24</v>
      </c>
      <c r="B48" s="112">
        <f t="shared" ref="B48:AF48" si="7">MAX(B5:B47)</f>
        <v>33.119999999999997</v>
      </c>
      <c r="C48" s="112">
        <f t="shared" si="7"/>
        <v>36.72</v>
      </c>
      <c r="D48" s="112">
        <f t="shared" si="7"/>
        <v>49.32</v>
      </c>
      <c r="E48" s="112">
        <f t="shared" si="7"/>
        <v>25.92</v>
      </c>
      <c r="F48" s="112">
        <f t="shared" si="7"/>
        <v>19.079999999999998</v>
      </c>
      <c r="G48" s="112">
        <f t="shared" si="7"/>
        <v>24.48</v>
      </c>
      <c r="H48" s="112">
        <f t="shared" si="7"/>
        <v>30.6</v>
      </c>
      <c r="I48" s="112">
        <f t="shared" si="7"/>
        <v>28.8</v>
      </c>
      <c r="J48" s="112">
        <f t="shared" si="7"/>
        <v>37.440000000000005</v>
      </c>
      <c r="K48" s="112">
        <f t="shared" si="7"/>
        <v>31.680000000000003</v>
      </c>
      <c r="L48" s="112">
        <f t="shared" si="7"/>
        <v>39.96</v>
      </c>
      <c r="M48" s="112">
        <f t="shared" si="7"/>
        <v>41.04</v>
      </c>
      <c r="N48" s="112">
        <f t="shared" si="7"/>
        <v>29.16</v>
      </c>
      <c r="O48" s="112">
        <f t="shared" si="7"/>
        <v>36.36</v>
      </c>
      <c r="P48" s="112">
        <f t="shared" si="7"/>
        <v>31.319999999999997</v>
      </c>
      <c r="Q48" s="112">
        <f t="shared" si="7"/>
        <v>33.480000000000004</v>
      </c>
      <c r="R48" s="112">
        <f t="shared" si="7"/>
        <v>35.64</v>
      </c>
      <c r="S48" s="112">
        <f t="shared" si="7"/>
        <v>35.28</v>
      </c>
      <c r="T48" s="112">
        <f t="shared" si="7"/>
        <v>33.119999999999997</v>
      </c>
      <c r="U48" s="112">
        <f t="shared" si="7"/>
        <v>39.24</v>
      </c>
      <c r="V48" s="112">
        <f t="shared" si="7"/>
        <v>71.28</v>
      </c>
      <c r="W48" s="112">
        <f t="shared" si="7"/>
        <v>71.28</v>
      </c>
      <c r="X48" s="112">
        <f t="shared" si="7"/>
        <v>36</v>
      </c>
      <c r="Y48" s="112">
        <f t="shared" si="7"/>
        <v>20.88</v>
      </c>
      <c r="Z48" s="112">
        <f t="shared" si="7"/>
        <v>23.759999999999998</v>
      </c>
      <c r="AA48" s="112">
        <f t="shared" si="7"/>
        <v>36</v>
      </c>
      <c r="AB48" s="112">
        <f t="shared" si="7"/>
        <v>42.480000000000004</v>
      </c>
      <c r="AC48" s="112">
        <f t="shared" si="7"/>
        <v>38.519999999999996</v>
      </c>
      <c r="AD48" s="112">
        <f t="shared" si="7"/>
        <v>30.240000000000002</v>
      </c>
      <c r="AE48" s="112">
        <f t="shared" si="7"/>
        <v>34.92</v>
      </c>
      <c r="AF48" s="116">
        <f t="shared" si="7"/>
        <v>71.28</v>
      </c>
      <c r="AG48" s="115">
        <f>AVERAGE(AG5:AG47)</f>
        <v>19.160263636363638</v>
      </c>
      <c r="AJ48" s="5" t="s">
        <v>35</v>
      </c>
      <c r="AK48" s="5" t="s">
        <v>35</v>
      </c>
    </row>
    <row r="49" spans="1:37" x14ac:dyDescent="0.2">
      <c r="A49" s="105" t="s">
        <v>227</v>
      </c>
      <c r="B49" s="39"/>
      <c r="C49" s="39"/>
      <c r="D49" s="39"/>
      <c r="E49" s="39"/>
      <c r="F49" s="39"/>
      <c r="G49" s="39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45"/>
      <c r="AE49" s="50"/>
      <c r="AF49" s="43"/>
      <c r="AG49" s="44"/>
      <c r="AJ49" t="s">
        <v>35</v>
      </c>
    </row>
    <row r="50" spans="1:37" x14ac:dyDescent="0.2">
      <c r="A50" s="105" t="s">
        <v>228</v>
      </c>
      <c r="B50" s="40"/>
      <c r="C50" s="40"/>
      <c r="D50" s="40"/>
      <c r="E50" s="40"/>
      <c r="F50" s="40"/>
      <c r="G50" s="40"/>
      <c r="H50" s="40"/>
      <c r="I50" s="40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8"/>
      <c r="U50" s="98"/>
      <c r="V50" s="98"/>
      <c r="W50" s="98"/>
      <c r="X50" s="98"/>
      <c r="Y50" s="96"/>
      <c r="Z50" s="96"/>
      <c r="AA50" s="96"/>
      <c r="AB50" s="96"/>
      <c r="AC50" s="96"/>
      <c r="AD50" s="96"/>
      <c r="AE50" s="96"/>
      <c r="AF50" s="43"/>
      <c r="AG50" s="42"/>
      <c r="AI50" t="s">
        <v>35</v>
      </c>
      <c r="AJ50" t="s">
        <v>35</v>
      </c>
      <c r="AK50" t="s">
        <v>35</v>
      </c>
    </row>
    <row r="51" spans="1:37" x14ac:dyDescent="0.2">
      <c r="A51" s="41"/>
      <c r="B51" s="96"/>
      <c r="C51" s="96"/>
      <c r="D51" s="96"/>
      <c r="E51" s="96"/>
      <c r="F51" s="96"/>
      <c r="G51" s="96"/>
      <c r="H51" s="96"/>
      <c r="I51" s="96"/>
      <c r="J51" s="97"/>
      <c r="K51" s="97"/>
      <c r="L51" s="97"/>
      <c r="M51" s="97"/>
      <c r="N51" s="97"/>
      <c r="O51" s="97"/>
      <c r="P51" s="97"/>
      <c r="Q51" s="96"/>
      <c r="R51" s="96"/>
      <c r="S51" s="96"/>
      <c r="T51" s="99"/>
      <c r="U51" s="99"/>
      <c r="V51" s="99"/>
      <c r="W51" s="99"/>
      <c r="X51" s="99"/>
      <c r="Y51" s="96"/>
      <c r="Z51" s="96"/>
      <c r="AA51" s="96"/>
      <c r="AB51" s="96"/>
      <c r="AC51" s="96"/>
      <c r="AD51" s="45"/>
      <c r="AE51" s="45"/>
      <c r="AF51" s="43"/>
      <c r="AG51" s="42"/>
    </row>
    <row r="52" spans="1:37" x14ac:dyDescent="0.2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45"/>
      <c r="AE52" s="45"/>
      <c r="AF52" s="43"/>
      <c r="AG52" s="75"/>
      <c r="AK52" t="s">
        <v>35</v>
      </c>
    </row>
    <row r="53" spans="1:37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45"/>
      <c r="AF53" s="43"/>
      <c r="AG53" s="44"/>
    </row>
    <row r="54" spans="1:37" x14ac:dyDescent="0.2">
      <c r="A54" s="41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46"/>
      <c r="AF54" s="43"/>
      <c r="AG54" s="44"/>
      <c r="AJ54" t="s">
        <v>35</v>
      </c>
    </row>
    <row r="55" spans="1:37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3"/>
      <c r="AG55" s="76"/>
    </row>
    <row r="56" spans="1:37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G56" s="1"/>
      <c r="AJ56" t="s">
        <v>35</v>
      </c>
      <c r="AK56" s="12" t="s">
        <v>35</v>
      </c>
    </row>
    <row r="57" spans="1:37" x14ac:dyDescent="0.2">
      <c r="AK57" s="12" t="s">
        <v>35</v>
      </c>
    </row>
    <row r="58" spans="1:37" x14ac:dyDescent="0.2">
      <c r="AA58" s="3" t="s">
        <v>35</v>
      </c>
      <c r="AG58" t="s">
        <v>35</v>
      </c>
      <c r="AJ58" t="s">
        <v>35</v>
      </c>
    </row>
    <row r="59" spans="1:37" x14ac:dyDescent="0.2">
      <c r="U59" s="3" t="s">
        <v>35</v>
      </c>
    </row>
    <row r="60" spans="1:37" x14ac:dyDescent="0.2">
      <c r="J60" s="3" t="s">
        <v>35</v>
      </c>
      <c r="N60" s="3" t="s">
        <v>35</v>
      </c>
      <c r="S60" s="3" t="s">
        <v>35</v>
      </c>
      <c r="V60" s="3" t="s">
        <v>35</v>
      </c>
    </row>
    <row r="61" spans="1:37" x14ac:dyDescent="0.2">
      <c r="G61" s="3" t="s">
        <v>35</v>
      </c>
      <c r="H61" s="3" t="s">
        <v>200</v>
      </c>
      <c r="P61" s="3" t="s">
        <v>35</v>
      </c>
      <c r="S61" s="3" t="s">
        <v>35</v>
      </c>
      <c r="U61" s="3" t="s">
        <v>35</v>
      </c>
      <c r="V61" s="3" t="s">
        <v>35</v>
      </c>
      <c r="AC61" s="3" t="s">
        <v>35</v>
      </c>
    </row>
    <row r="62" spans="1:37" x14ac:dyDescent="0.2">
      <c r="T62" s="3" t="s">
        <v>35</v>
      </c>
      <c r="W62" s="3" t="s">
        <v>35</v>
      </c>
      <c r="AA62" s="3" t="s">
        <v>35</v>
      </c>
      <c r="AE62" s="3" t="s">
        <v>35</v>
      </c>
    </row>
    <row r="63" spans="1:37" x14ac:dyDescent="0.2">
      <c r="W63" s="3" t="s">
        <v>35</v>
      </c>
      <c r="Z63" s="3" t="s">
        <v>35</v>
      </c>
    </row>
    <row r="64" spans="1:37" x14ac:dyDescent="0.2">
      <c r="P64" s="3" t="s">
        <v>35</v>
      </c>
      <c r="Q64" s="3" t="s">
        <v>35</v>
      </c>
      <c r="AA64" s="3" t="s">
        <v>35</v>
      </c>
      <c r="AE64" s="3" t="s">
        <v>35</v>
      </c>
    </row>
    <row r="66" spans="7:18" x14ac:dyDescent="0.2">
      <c r="K66" s="3" t="s">
        <v>35</v>
      </c>
      <c r="M66" s="3" t="s">
        <v>35</v>
      </c>
    </row>
    <row r="67" spans="7:18" x14ac:dyDescent="0.2">
      <c r="G67" s="3" t="s">
        <v>35</v>
      </c>
    </row>
    <row r="68" spans="7:18" x14ac:dyDescent="0.2">
      <c r="M68" s="3" t="s">
        <v>35</v>
      </c>
    </row>
    <row r="70" spans="7:18" x14ac:dyDescent="0.2">
      <c r="R70" s="3" t="s">
        <v>35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A1:AG1"/>
    <mergeCell ref="B2:AG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workbookViewId="0">
      <selection activeCell="B3" sqref="B3:B4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52" t="s">
        <v>22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4"/>
    </row>
    <row r="2" spans="1:38" s="4" customFormat="1" ht="16.5" customHeight="1" x14ac:dyDescent="0.2">
      <c r="A2" s="155" t="s">
        <v>21</v>
      </c>
      <c r="B2" s="159" t="s">
        <v>202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1"/>
    </row>
    <row r="3" spans="1:38" s="5" customFormat="1" ht="12" customHeight="1" x14ac:dyDescent="0.2">
      <c r="A3" s="156"/>
      <c r="B3" s="157">
        <v>1</v>
      </c>
      <c r="C3" s="145">
        <f>SUM(B3+1)</f>
        <v>2</v>
      </c>
      <c r="D3" s="145">
        <f t="shared" ref="D3:AD3" si="0">SUM(C3+1)</f>
        <v>3</v>
      </c>
      <c r="E3" s="145">
        <f t="shared" si="0"/>
        <v>4</v>
      </c>
      <c r="F3" s="145">
        <f t="shared" si="0"/>
        <v>5</v>
      </c>
      <c r="G3" s="145">
        <f t="shared" si="0"/>
        <v>6</v>
      </c>
      <c r="H3" s="145">
        <f t="shared" si="0"/>
        <v>7</v>
      </c>
      <c r="I3" s="145">
        <f t="shared" si="0"/>
        <v>8</v>
      </c>
      <c r="J3" s="145">
        <f t="shared" si="0"/>
        <v>9</v>
      </c>
      <c r="K3" s="145">
        <f t="shared" si="0"/>
        <v>10</v>
      </c>
      <c r="L3" s="145">
        <f t="shared" si="0"/>
        <v>11</v>
      </c>
      <c r="M3" s="145">
        <f t="shared" si="0"/>
        <v>12</v>
      </c>
      <c r="N3" s="145">
        <f t="shared" si="0"/>
        <v>13</v>
      </c>
      <c r="O3" s="145">
        <f t="shared" si="0"/>
        <v>14</v>
      </c>
      <c r="P3" s="145">
        <f t="shared" si="0"/>
        <v>15</v>
      </c>
      <c r="Q3" s="145">
        <f t="shared" si="0"/>
        <v>16</v>
      </c>
      <c r="R3" s="145">
        <f t="shared" si="0"/>
        <v>17</v>
      </c>
      <c r="S3" s="145">
        <f t="shared" si="0"/>
        <v>18</v>
      </c>
      <c r="T3" s="145">
        <f t="shared" si="0"/>
        <v>19</v>
      </c>
      <c r="U3" s="145">
        <f t="shared" si="0"/>
        <v>20</v>
      </c>
      <c r="V3" s="145">
        <f t="shared" si="0"/>
        <v>21</v>
      </c>
      <c r="W3" s="145">
        <f t="shared" si="0"/>
        <v>22</v>
      </c>
      <c r="X3" s="145">
        <f t="shared" si="0"/>
        <v>23</v>
      </c>
      <c r="Y3" s="145">
        <f t="shared" si="0"/>
        <v>24</v>
      </c>
      <c r="Z3" s="145">
        <f t="shared" si="0"/>
        <v>25</v>
      </c>
      <c r="AA3" s="145">
        <f t="shared" si="0"/>
        <v>26</v>
      </c>
      <c r="AB3" s="145">
        <f t="shared" si="0"/>
        <v>27</v>
      </c>
      <c r="AC3" s="145">
        <f t="shared" si="0"/>
        <v>28</v>
      </c>
      <c r="AD3" s="145">
        <f t="shared" si="0"/>
        <v>29</v>
      </c>
      <c r="AE3" s="147">
        <v>30</v>
      </c>
      <c r="AF3" s="143">
        <v>31</v>
      </c>
      <c r="AG3" s="83" t="s">
        <v>193</v>
      </c>
    </row>
    <row r="4" spans="1:38" s="5" customFormat="1" ht="13.5" customHeight="1" x14ac:dyDescent="0.2">
      <c r="A4" s="156"/>
      <c r="B4" s="158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8"/>
      <c r="AF4" s="144"/>
      <c r="AG4" s="84" t="s">
        <v>25</v>
      </c>
    </row>
    <row r="5" spans="1:38" s="5" customFormat="1" x14ac:dyDescent="0.2">
      <c r="A5" s="77" t="s">
        <v>30</v>
      </c>
      <c r="B5" s="90" t="str">
        <f>[1]Outubro!$I$5</f>
        <v>*</v>
      </c>
      <c r="C5" s="90" t="str">
        <f>[1]Outubro!$I$6</f>
        <v>*</v>
      </c>
      <c r="D5" s="90" t="str">
        <f>[1]Outubro!$I$7</f>
        <v>*</v>
      </c>
      <c r="E5" s="90" t="str">
        <f>[1]Outubro!$I$8</f>
        <v>*</v>
      </c>
      <c r="F5" s="90" t="str">
        <f>[1]Outubro!$I$9</f>
        <v>*</v>
      </c>
      <c r="G5" s="90" t="str">
        <f>[1]Outubro!$I$10</f>
        <v>*</v>
      </c>
      <c r="H5" s="90" t="str">
        <f>[1]Outubro!$I$11</f>
        <v>*</v>
      </c>
      <c r="I5" s="90" t="str">
        <f>[1]Outubro!$I$12</f>
        <v>*</v>
      </c>
      <c r="J5" s="90" t="str">
        <f>[1]Outubro!$I$13</f>
        <v>*</v>
      </c>
      <c r="K5" s="90" t="str">
        <f>[1]Outubro!$I$14</f>
        <v>*</v>
      </c>
      <c r="L5" s="90" t="str">
        <f>[1]Outubro!$I$15</f>
        <v>*</v>
      </c>
      <c r="M5" s="90" t="str">
        <f>[1]Outubro!$I$16</f>
        <v>*</v>
      </c>
      <c r="N5" s="90" t="str">
        <f>[1]Outubro!$I$17</f>
        <v>*</v>
      </c>
      <c r="O5" s="90" t="str">
        <f>[1]Outubro!$I$18</f>
        <v>*</v>
      </c>
      <c r="P5" s="90" t="str">
        <f>[1]Outubro!$I$19</f>
        <v>*</v>
      </c>
      <c r="Q5" s="90" t="str">
        <f>[1]Outubro!$I$20</f>
        <v>*</v>
      </c>
      <c r="R5" s="90" t="str">
        <f>[1]Outubro!$I$21</f>
        <v>*</v>
      </c>
      <c r="S5" s="90" t="str">
        <f>[1]Outubro!$I$22</f>
        <v>*</v>
      </c>
      <c r="T5" s="90" t="str">
        <f>[1]Outubro!$I$23</f>
        <v>*</v>
      </c>
      <c r="U5" s="90" t="str">
        <f>[1]Outubro!$I$24</f>
        <v>*</v>
      </c>
      <c r="V5" s="90" t="str">
        <f>[1]Outubro!$I$25</f>
        <v>*</v>
      </c>
      <c r="W5" s="90" t="str">
        <f>[1]Outubro!$I$26</f>
        <v>*</v>
      </c>
      <c r="X5" s="90" t="str">
        <f>[1]Outubro!$I$27</f>
        <v>*</v>
      </c>
      <c r="Y5" s="90" t="str">
        <f>[1]Outubro!$I$28</f>
        <v>*</v>
      </c>
      <c r="Z5" s="90" t="str">
        <f>[1]Outubro!$I$29</f>
        <v>*</v>
      </c>
      <c r="AA5" s="90" t="str">
        <f>[1]Outubro!$I$30</f>
        <v>*</v>
      </c>
      <c r="AB5" s="90" t="str">
        <f>[1]Outubro!$I$31</f>
        <v>*</v>
      </c>
      <c r="AC5" s="90" t="str">
        <f>[1]Outubro!$I$32</f>
        <v>*</v>
      </c>
      <c r="AD5" s="90" t="str">
        <f>[1]Outubro!$I$33</f>
        <v>*</v>
      </c>
      <c r="AE5" s="90" t="str">
        <f>[1]Outubro!$I$34</f>
        <v>*</v>
      </c>
      <c r="AF5" s="90" t="str">
        <f>[1]Outubro!$I$35</f>
        <v>*</v>
      </c>
      <c r="AG5" s="91" t="str">
        <f>[1]Outubro!$I$36</f>
        <v>*</v>
      </c>
    </row>
    <row r="6" spans="1:38" x14ac:dyDescent="0.2">
      <c r="A6" s="77" t="s">
        <v>0</v>
      </c>
      <c r="B6" s="11" t="str">
        <f>[2]Outubro!$I$5</f>
        <v>*</v>
      </c>
      <c r="C6" s="11" t="str">
        <f>[2]Outubro!$I$6</f>
        <v>*</v>
      </c>
      <c r="D6" s="11" t="str">
        <f>[2]Outubro!$I$7</f>
        <v>*</v>
      </c>
      <c r="E6" s="11" t="str">
        <f>[2]Outubro!$I$8</f>
        <v>*</v>
      </c>
      <c r="F6" s="11" t="str">
        <f>[2]Outubro!$I$9</f>
        <v>*</v>
      </c>
      <c r="G6" s="11" t="str">
        <f>[2]Outubro!$I$10</f>
        <v>*</v>
      </c>
      <c r="H6" s="11" t="str">
        <f>[2]Outubro!$I$11</f>
        <v>*</v>
      </c>
      <c r="I6" s="11" t="str">
        <f>[2]Outubro!$I$12</f>
        <v>*</v>
      </c>
      <c r="J6" s="11" t="str">
        <f>[2]Outubro!$I$13</f>
        <v>*</v>
      </c>
      <c r="K6" s="11" t="str">
        <f>[2]Outubro!$I$14</f>
        <v>*</v>
      </c>
      <c r="L6" s="11" t="str">
        <f>[2]Outubro!$I$15</f>
        <v>*</v>
      </c>
      <c r="M6" s="11" t="str">
        <f>[2]Outubro!$I$16</f>
        <v>*</v>
      </c>
      <c r="N6" s="11" t="str">
        <f>[2]Outubro!$I$17</f>
        <v>*</v>
      </c>
      <c r="O6" s="11" t="str">
        <f>[2]Outubro!$I$18</f>
        <v>*</v>
      </c>
      <c r="P6" s="11" t="str">
        <f>[2]Outubro!$I$19</f>
        <v>*</v>
      </c>
      <c r="Q6" s="11" t="str">
        <f>[2]Outubro!$I$20</f>
        <v>*</v>
      </c>
      <c r="R6" s="11" t="str">
        <f>[2]Outubro!$I$21</f>
        <v>*</v>
      </c>
      <c r="S6" s="11" t="str">
        <f>[2]Outubro!$I$22</f>
        <v>*</v>
      </c>
      <c r="T6" s="89" t="str">
        <f>[2]Outubro!$I$23</f>
        <v>*</v>
      </c>
      <c r="U6" s="89" t="str">
        <f>[2]Outubro!$I$24</f>
        <v>*</v>
      </c>
      <c r="V6" s="89" t="str">
        <f>[2]Outubro!$I$25</f>
        <v>*</v>
      </c>
      <c r="W6" s="89" t="str">
        <f>[2]Outubro!$I$26</f>
        <v>*</v>
      </c>
      <c r="X6" s="89" t="str">
        <f>[2]Outubro!$I$27</f>
        <v>*</v>
      </c>
      <c r="Y6" s="89" t="str">
        <f>[2]Outubro!$I$28</f>
        <v>*</v>
      </c>
      <c r="Z6" s="89" t="str">
        <f>[2]Outubro!$I$29</f>
        <v>*</v>
      </c>
      <c r="AA6" s="89" t="str">
        <f>[2]Outubro!$I$30</f>
        <v>*</v>
      </c>
      <c r="AB6" s="89" t="str">
        <f>[2]Outubro!$I$31</f>
        <v>*</v>
      </c>
      <c r="AC6" s="89" t="str">
        <f>[2]Outubro!$I$32</f>
        <v>*</v>
      </c>
      <c r="AD6" s="89" t="str">
        <f>[2]Outubro!$I$33</f>
        <v>*</v>
      </c>
      <c r="AE6" s="89" t="str">
        <f>[2]Outubro!$I$34</f>
        <v>*</v>
      </c>
      <c r="AF6" s="89" t="str">
        <f>[2]Outubro!$I$35</f>
        <v>*</v>
      </c>
      <c r="AG6" s="86" t="str">
        <f>[2]Outubro!$I$36</f>
        <v>*</v>
      </c>
    </row>
    <row r="7" spans="1:38" x14ac:dyDescent="0.2">
      <c r="A7" s="77" t="s">
        <v>85</v>
      </c>
      <c r="B7" s="89" t="str">
        <f>[3]Outubro!$I$5</f>
        <v>*</v>
      </c>
      <c r="C7" s="89" t="str">
        <f>[3]Outubro!$I$6</f>
        <v>*</v>
      </c>
      <c r="D7" s="89" t="str">
        <f>[3]Outubro!$I$7</f>
        <v>*</v>
      </c>
      <c r="E7" s="89" t="str">
        <f>[3]Outubro!$I$8</f>
        <v>*</v>
      </c>
      <c r="F7" s="89" t="str">
        <f>[3]Outubro!$I$9</f>
        <v>*</v>
      </c>
      <c r="G7" s="89" t="str">
        <f>[3]Outubro!$I$10</f>
        <v>*</v>
      </c>
      <c r="H7" s="89" t="str">
        <f>[3]Outubro!$I$11</f>
        <v>*</v>
      </c>
      <c r="I7" s="89" t="str">
        <f>[3]Outubro!$I$12</f>
        <v>*</v>
      </c>
      <c r="J7" s="89" t="str">
        <f>[3]Outubro!$I$13</f>
        <v>*</v>
      </c>
      <c r="K7" s="89" t="str">
        <f>[3]Outubro!$I$14</f>
        <v>*</v>
      </c>
      <c r="L7" s="89" t="str">
        <f>[3]Outubro!$I$15</f>
        <v>*</v>
      </c>
      <c r="M7" s="89" t="str">
        <f>[3]Outubro!$I$16</f>
        <v>*</v>
      </c>
      <c r="N7" s="89" t="str">
        <f>[3]Outubro!$I$17</f>
        <v>*</v>
      </c>
      <c r="O7" s="89" t="str">
        <f>[3]Outubro!$I$18</f>
        <v>*</v>
      </c>
      <c r="P7" s="89" t="str">
        <f>[3]Outubro!$I$19</f>
        <v>*</v>
      </c>
      <c r="Q7" s="89" t="str">
        <f>[3]Outubro!$I$20</f>
        <v>*</v>
      </c>
      <c r="R7" s="89" t="str">
        <f>[3]Outubro!$I$21</f>
        <v>*</v>
      </c>
      <c r="S7" s="89" t="str">
        <f>[3]Outubro!$I$22</f>
        <v>*</v>
      </c>
      <c r="T7" s="89" t="str">
        <f>[3]Outubro!$I$23</f>
        <v>*</v>
      </c>
      <c r="U7" s="89" t="str">
        <f>[3]Outubro!$I$24</f>
        <v>*</v>
      </c>
      <c r="V7" s="89" t="str">
        <f>[3]Outubro!$I$25</f>
        <v>*</v>
      </c>
      <c r="W7" s="89" t="str">
        <f>[3]Outubro!$I$26</f>
        <v>*</v>
      </c>
      <c r="X7" s="89" t="str">
        <f>[3]Outubro!$I$27</f>
        <v>*</v>
      </c>
      <c r="Y7" s="89" t="str">
        <f>[3]Outubro!$I$28</f>
        <v>*</v>
      </c>
      <c r="Z7" s="89" t="str">
        <f>[3]Outubro!$I$29</f>
        <v>*</v>
      </c>
      <c r="AA7" s="89" t="str">
        <f>[3]Outubro!$I$30</f>
        <v>*</v>
      </c>
      <c r="AB7" s="89" t="str">
        <f>[3]Outubro!$I$31</f>
        <v>*</v>
      </c>
      <c r="AC7" s="89" t="str">
        <f>[3]Outubro!$I$32</f>
        <v>*</v>
      </c>
      <c r="AD7" s="89" t="str">
        <f>[3]Outubro!$I$33</f>
        <v>*</v>
      </c>
      <c r="AE7" s="89" t="str">
        <f>[3]Outubro!$I$34</f>
        <v>*</v>
      </c>
      <c r="AF7" s="89" t="str">
        <f>[3]Outubro!$I$35</f>
        <v>*</v>
      </c>
      <c r="AG7" s="86" t="str">
        <f>[3]Outubro!$I$36</f>
        <v>*</v>
      </c>
    </row>
    <row r="8" spans="1:38" x14ac:dyDescent="0.2">
      <c r="A8" s="77" t="s">
        <v>1</v>
      </c>
      <c r="B8" s="11" t="str">
        <f>[4]Outubro!$I$5</f>
        <v>*</v>
      </c>
      <c r="C8" s="11" t="str">
        <f>[4]Outubro!$I$6</f>
        <v>*</v>
      </c>
      <c r="D8" s="11" t="str">
        <f>[4]Outubro!$I$7</f>
        <v>*</v>
      </c>
      <c r="E8" s="11" t="str">
        <f>[4]Outubro!$I$8</f>
        <v>*</v>
      </c>
      <c r="F8" s="11" t="str">
        <f>[4]Outubro!$I$9</f>
        <v>*</v>
      </c>
      <c r="G8" s="11" t="str">
        <f>[4]Outubro!$I$10</f>
        <v>*</v>
      </c>
      <c r="H8" s="11" t="str">
        <f>[4]Outubro!$I$11</f>
        <v>*</v>
      </c>
      <c r="I8" s="11" t="str">
        <f>[4]Outubro!$I$12</f>
        <v>*</v>
      </c>
      <c r="J8" s="11" t="str">
        <f>[4]Outubro!$I$13</f>
        <v>*</v>
      </c>
      <c r="K8" s="11" t="str">
        <f>[4]Outubro!$I$14</f>
        <v>*</v>
      </c>
      <c r="L8" s="11" t="str">
        <f>[4]Outubro!$I$15</f>
        <v>*</v>
      </c>
      <c r="M8" s="11" t="str">
        <f>[4]Outubro!$I$16</f>
        <v>*</v>
      </c>
      <c r="N8" s="11" t="str">
        <f>[4]Outubro!$I$17</f>
        <v>*</v>
      </c>
      <c r="O8" s="11" t="str">
        <f>[4]Outubro!$I$18</f>
        <v>*</v>
      </c>
      <c r="P8" s="11" t="str">
        <f>[4]Outubro!$I$19</f>
        <v>*</v>
      </c>
      <c r="Q8" s="11" t="str">
        <f>[4]Outubro!$I$20</f>
        <v>*</v>
      </c>
      <c r="R8" s="11" t="str">
        <f>[4]Outubro!$I$21</f>
        <v>*</v>
      </c>
      <c r="S8" s="11" t="str">
        <f>[4]Outubro!$I$22</f>
        <v>*</v>
      </c>
      <c r="T8" s="89" t="str">
        <f>[4]Outubro!$I$23</f>
        <v>*</v>
      </c>
      <c r="U8" s="89" t="str">
        <f>[4]Outubro!$I$24</f>
        <v>*</v>
      </c>
      <c r="V8" s="89" t="str">
        <f>[4]Outubro!$I$25</f>
        <v>*</v>
      </c>
      <c r="W8" s="89" t="str">
        <f>[4]Outubro!$I$26</f>
        <v>*</v>
      </c>
      <c r="X8" s="89" t="str">
        <f>[4]Outubro!$I$27</f>
        <v>*</v>
      </c>
      <c r="Y8" s="89" t="str">
        <f>[4]Outubro!$I$28</f>
        <v>*</v>
      </c>
      <c r="Z8" s="89" t="str">
        <f>[4]Outubro!$I$29</f>
        <v>*</v>
      </c>
      <c r="AA8" s="89" t="str">
        <f>[4]Outubro!$I$30</f>
        <v>*</v>
      </c>
      <c r="AB8" s="89" t="str">
        <f>[4]Outubro!$I$31</f>
        <v>*</v>
      </c>
      <c r="AC8" s="89" t="str">
        <f>[4]Outubro!$I$32</f>
        <v>*</v>
      </c>
      <c r="AD8" s="89" t="str">
        <f>[4]Outubro!$I$33</f>
        <v>*</v>
      </c>
      <c r="AE8" s="89" t="str">
        <f>[4]Outubro!$I$34</f>
        <v>*</v>
      </c>
      <c r="AF8" s="89" t="str">
        <f>[4]Outubro!$I$35</f>
        <v>*</v>
      </c>
      <c r="AG8" s="86" t="str">
        <f>[4]Outubro!$I$36</f>
        <v>*</v>
      </c>
    </row>
    <row r="9" spans="1:38" x14ac:dyDescent="0.2">
      <c r="A9" s="77" t="s">
        <v>146</v>
      </c>
      <c r="B9" s="11" t="str">
        <f>[5]Outubro!$I$5</f>
        <v>*</v>
      </c>
      <c r="C9" s="11" t="str">
        <f>[5]Outubro!$I$6</f>
        <v>*</v>
      </c>
      <c r="D9" s="11" t="str">
        <f>[5]Outubro!$I$7</f>
        <v>*</v>
      </c>
      <c r="E9" s="11" t="str">
        <f>[5]Outubro!$I$8</f>
        <v>*</v>
      </c>
      <c r="F9" s="11" t="str">
        <f>[5]Outubro!$I$9</f>
        <v>*</v>
      </c>
      <c r="G9" s="11" t="str">
        <f>[5]Outubro!$I$10</f>
        <v>*</v>
      </c>
      <c r="H9" s="11" t="str">
        <f>[5]Outubro!$I$11</f>
        <v>*</v>
      </c>
      <c r="I9" s="11" t="str">
        <f>[5]Outubro!$I$12</f>
        <v>*</v>
      </c>
      <c r="J9" s="11" t="str">
        <f>[5]Outubro!$I$13</f>
        <v>*</v>
      </c>
      <c r="K9" s="11" t="str">
        <f>[5]Outubro!$I$14</f>
        <v>*</v>
      </c>
      <c r="L9" s="11" t="str">
        <f>[5]Outubro!$I$15</f>
        <v>*</v>
      </c>
      <c r="M9" s="11" t="str">
        <f>[5]Outubro!$I$16</f>
        <v>*</v>
      </c>
      <c r="N9" s="11" t="str">
        <f>[5]Outubro!$I$17</f>
        <v>*</v>
      </c>
      <c r="O9" s="11" t="str">
        <f>[5]Outubro!$I$18</f>
        <v>*</v>
      </c>
      <c r="P9" s="11" t="str">
        <f>[5]Outubro!$I$19</f>
        <v>*</v>
      </c>
      <c r="Q9" s="11" t="str">
        <f>[5]Outubro!$I$20</f>
        <v>*</v>
      </c>
      <c r="R9" s="11" t="str">
        <f>[5]Outubro!$I$21</f>
        <v>*</v>
      </c>
      <c r="S9" s="11" t="str">
        <f>[5]Outubro!$I$22</f>
        <v>*</v>
      </c>
      <c r="T9" s="89" t="str">
        <f>[5]Outubro!$I$23</f>
        <v>*</v>
      </c>
      <c r="U9" s="89" t="str">
        <f>[5]Outubro!$I$24</f>
        <v>*</v>
      </c>
      <c r="V9" s="89" t="str">
        <f>[5]Outubro!$I$25</f>
        <v>*</v>
      </c>
      <c r="W9" s="89" t="str">
        <f>[5]Outubro!$I$26</f>
        <v>*</v>
      </c>
      <c r="X9" s="89" t="str">
        <f>[5]Outubro!$I$27</f>
        <v>*</v>
      </c>
      <c r="Y9" s="89" t="str">
        <f>[5]Outubro!$I$28</f>
        <v>*</v>
      </c>
      <c r="Z9" s="89" t="str">
        <f>[5]Outubro!$I$29</f>
        <v>*</v>
      </c>
      <c r="AA9" s="89" t="str">
        <f>[5]Outubro!$I$30</f>
        <v>*</v>
      </c>
      <c r="AB9" s="89" t="str">
        <f>[5]Outubro!$I$31</f>
        <v>*</v>
      </c>
      <c r="AC9" s="89" t="str">
        <f>[5]Outubro!$I$32</f>
        <v>*</v>
      </c>
      <c r="AD9" s="89" t="str">
        <f>[5]Outubro!$I$33</f>
        <v>*</v>
      </c>
      <c r="AE9" s="89" t="str">
        <f>[5]Outubro!$I$34</f>
        <v>*</v>
      </c>
      <c r="AF9" s="89" t="str">
        <f>[5]Outubro!$I$35</f>
        <v>*</v>
      </c>
      <c r="AG9" s="94" t="str">
        <f>[5]Outubro!$I$36</f>
        <v>*</v>
      </c>
    </row>
    <row r="10" spans="1:38" x14ac:dyDescent="0.2">
      <c r="A10" s="77" t="s">
        <v>91</v>
      </c>
      <c r="B10" s="11" t="str">
        <f>[6]Outubro!$I$5</f>
        <v>*</v>
      </c>
      <c r="C10" s="11" t="str">
        <f>[6]Outubro!$I$6</f>
        <v>*</v>
      </c>
      <c r="D10" s="11" t="str">
        <f>[6]Outubro!$I$7</f>
        <v>*</v>
      </c>
      <c r="E10" s="11" t="str">
        <f>[6]Outubro!$I$8</f>
        <v>*</v>
      </c>
      <c r="F10" s="11" t="str">
        <f>[6]Outubro!$I$9</f>
        <v>*</v>
      </c>
      <c r="G10" s="11" t="str">
        <f>[6]Outubro!$I$10</f>
        <v>*</v>
      </c>
      <c r="H10" s="11" t="str">
        <f>[6]Outubro!$I$11</f>
        <v>*</v>
      </c>
      <c r="I10" s="11" t="str">
        <f>[6]Outubro!$I$12</f>
        <v>*</v>
      </c>
      <c r="J10" s="11" t="str">
        <f>[6]Outubro!$I$13</f>
        <v>*</v>
      </c>
      <c r="K10" s="11" t="str">
        <f>[6]Outubro!$I$14</f>
        <v>*</v>
      </c>
      <c r="L10" s="11" t="str">
        <f>[6]Outubro!$I$15</f>
        <v>*</v>
      </c>
      <c r="M10" s="11" t="str">
        <f>[6]Outubro!$I$16</f>
        <v>*</v>
      </c>
      <c r="N10" s="11" t="str">
        <f>[6]Outubro!$I$17</f>
        <v>*</v>
      </c>
      <c r="O10" s="11" t="str">
        <f>[6]Outubro!$I$18</f>
        <v>*</v>
      </c>
      <c r="P10" s="11" t="str">
        <f>[6]Outubro!$I$19</f>
        <v>*</v>
      </c>
      <c r="Q10" s="11" t="str">
        <f>[6]Outubro!$I$20</f>
        <v>*</v>
      </c>
      <c r="R10" s="11" t="str">
        <f>[6]Outubro!$I$21</f>
        <v>*</v>
      </c>
      <c r="S10" s="11" t="str">
        <f>[6]Outubro!$I$22</f>
        <v>*</v>
      </c>
      <c r="T10" s="89" t="str">
        <f>[6]Outubro!$I$23</f>
        <v>*</v>
      </c>
      <c r="U10" s="89" t="str">
        <f>[6]Outubro!$I$24</f>
        <v>*</v>
      </c>
      <c r="V10" s="89" t="str">
        <f>[6]Outubro!$I$25</f>
        <v>*</v>
      </c>
      <c r="W10" s="89" t="str">
        <f>[6]Outubro!$I$26</f>
        <v>*</v>
      </c>
      <c r="X10" s="89" t="str">
        <f>[6]Outubro!$I$27</f>
        <v>*</v>
      </c>
      <c r="Y10" s="89" t="str">
        <f>[6]Outubro!$I$28</f>
        <v>*</v>
      </c>
      <c r="Z10" s="89" t="str">
        <f>[6]Outubro!$I$29</f>
        <v>*</v>
      </c>
      <c r="AA10" s="89" t="str">
        <f>[6]Outubro!$I$30</f>
        <v>*</v>
      </c>
      <c r="AB10" s="89" t="str">
        <f>[6]Outubro!$I$31</f>
        <v>*</v>
      </c>
      <c r="AC10" s="89" t="str">
        <f>[6]Outubro!$I$32</f>
        <v>*</v>
      </c>
      <c r="AD10" s="89" t="str">
        <f>[6]Outubro!$I$33</f>
        <v>*</v>
      </c>
      <c r="AE10" s="89" t="str">
        <f>[6]Outubro!$I$34</f>
        <v>*</v>
      </c>
      <c r="AF10" s="89" t="str">
        <f>[6]Outubro!$I$35</f>
        <v>*</v>
      </c>
      <c r="AG10" s="94" t="str">
        <f>[6]Outubro!$I$36</f>
        <v>*</v>
      </c>
    </row>
    <row r="11" spans="1:38" x14ac:dyDescent="0.2">
      <c r="A11" s="77" t="s">
        <v>49</v>
      </c>
      <c r="B11" s="11" t="str">
        <f>[7]Outubro!$I$5</f>
        <v>*</v>
      </c>
      <c r="C11" s="11" t="str">
        <f>[7]Outubro!$I$6</f>
        <v>*</v>
      </c>
      <c r="D11" s="11" t="str">
        <f>[7]Outubro!$I$7</f>
        <v>*</v>
      </c>
      <c r="E11" s="11" t="str">
        <f>[7]Outubro!$I$8</f>
        <v>*</v>
      </c>
      <c r="F11" s="11" t="str">
        <f>[7]Outubro!$I$9</f>
        <v>*</v>
      </c>
      <c r="G11" s="11" t="str">
        <f>[7]Outubro!$I$10</f>
        <v>*</v>
      </c>
      <c r="H11" s="11" t="str">
        <f>[7]Outubro!$I$11</f>
        <v>*</v>
      </c>
      <c r="I11" s="11" t="str">
        <f>[7]Outubro!$I$12</f>
        <v>*</v>
      </c>
      <c r="J11" s="11" t="str">
        <f>[7]Outubro!$I$13</f>
        <v>*</v>
      </c>
      <c r="K11" s="11" t="str">
        <f>[7]Outubro!$I$14</f>
        <v>*</v>
      </c>
      <c r="L11" s="11" t="str">
        <f>[7]Outubro!$I$15</f>
        <v>*</v>
      </c>
      <c r="M11" s="11" t="str">
        <f>[7]Outubro!$I$16</f>
        <v>*</v>
      </c>
      <c r="N11" s="11" t="str">
        <f>[7]Outubro!$I$17</f>
        <v>*</v>
      </c>
      <c r="O11" s="11" t="str">
        <f>[7]Outubro!$I$18</f>
        <v>*</v>
      </c>
      <c r="P11" s="11" t="str">
        <f>[7]Outubro!$I$19</f>
        <v>*</v>
      </c>
      <c r="Q11" s="11" t="str">
        <f>[7]Outubro!$I$20</f>
        <v>*</v>
      </c>
      <c r="R11" s="11" t="str">
        <f>[7]Outubro!$I$21</f>
        <v>*</v>
      </c>
      <c r="S11" s="11" t="str">
        <f>[7]Outubro!$I$22</f>
        <v>*</v>
      </c>
      <c r="T11" s="89" t="str">
        <f>[7]Outubro!$I$23</f>
        <v>*</v>
      </c>
      <c r="U11" s="89" t="str">
        <f>[7]Outubro!$I$24</f>
        <v>*</v>
      </c>
      <c r="V11" s="89" t="str">
        <f>[7]Outubro!$I$25</f>
        <v>*</v>
      </c>
      <c r="W11" s="89" t="str">
        <f>[7]Outubro!$I$26</f>
        <v>*</v>
      </c>
      <c r="X11" s="89" t="str">
        <f>[7]Outubro!$I$27</f>
        <v>*</v>
      </c>
      <c r="Y11" s="89" t="str">
        <f>[7]Outubro!$I$28</f>
        <v>*</v>
      </c>
      <c r="Z11" s="89" t="str">
        <f>[7]Outubro!$I$29</f>
        <v>*</v>
      </c>
      <c r="AA11" s="89" t="str">
        <f>[7]Outubro!$I$30</f>
        <v>*</v>
      </c>
      <c r="AB11" s="89" t="str">
        <f>[7]Outubro!$I$31</f>
        <v>*</v>
      </c>
      <c r="AC11" s="89" t="str">
        <f>[7]Outubro!$I$32</f>
        <v>*</v>
      </c>
      <c r="AD11" s="89" t="str">
        <f>[7]Outubro!$I$33</f>
        <v>*</v>
      </c>
      <c r="AE11" s="89" t="str">
        <f>[7]Outubro!$I$34</f>
        <v>*</v>
      </c>
      <c r="AF11" s="89" t="str">
        <f>[7]Outubro!$I$35</f>
        <v>*</v>
      </c>
      <c r="AG11" s="86" t="str">
        <f>[7]Outubro!$I$36</f>
        <v>*</v>
      </c>
    </row>
    <row r="12" spans="1:38" x14ac:dyDescent="0.2">
      <c r="A12" s="77" t="s">
        <v>31</v>
      </c>
      <c r="B12" s="92" t="str">
        <f>[45]Outubro!$I$5</f>
        <v>*</v>
      </c>
      <c r="C12" s="92" t="str">
        <f>[45]Outubro!$I$6</f>
        <v>*</v>
      </c>
      <c r="D12" s="92" t="str">
        <f>[45]Outubro!$I$7</f>
        <v>*</v>
      </c>
      <c r="E12" s="92" t="str">
        <f>[45]Outubro!$I$8</f>
        <v>*</v>
      </c>
      <c r="F12" s="92" t="str">
        <f>[45]Outubro!$I$9</f>
        <v>*</v>
      </c>
      <c r="G12" s="92" t="str">
        <f>[45]Outubro!$I$10</f>
        <v>*</v>
      </c>
      <c r="H12" s="92" t="str">
        <f>[45]Outubro!$I$11</f>
        <v>*</v>
      </c>
      <c r="I12" s="92" t="str">
        <f>[45]Outubro!$I$12</f>
        <v>*</v>
      </c>
      <c r="J12" s="92" t="str">
        <f>[45]Outubro!$I$13</f>
        <v>*</v>
      </c>
      <c r="K12" s="92" t="str">
        <f>[45]Outubro!$I$14</f>
        <v>*</v>
      </c>
      <c r="L12" s="92" t="str">
        <f>[45]Outubro!$I$15</f>
        <v>*</v>
      </c>
      <c r="M12" s="92" t="str">
        <f>[45]Outubro!$I$16</f>
        <v>*</v>
      </c>
      <c r="N12" s="92" t="str">
        <f>[45]Outubro!$I$17</f>
        <v>*</v>
      </c>
      <c r="O12" s="92" t="str">
        <f>[45]Outubro!$I$18</f>
        <v>*</v>
      </c>
      <c r="P12" s="92" t="str">
        <f>[45]Outubro!$I$19</f>
        <v>*</v>
      </c>
      <c r="Q12" s="92" t="str">
        <f>[45]Outubro!$I$20</f>
        <v>*</v>
      </c>
      <c r="R12" s="92" t="str">
        <f>[45]Outubro!$I$21</f>
        <v>*</v>
      </c>
      <c r="S12" s="92" t="str">
        <f>[45]Outubro!$I$22</f>
        <v>*</v>
      </c>
      <c r="T12" s="89" t="str">
        <f>[45]Outubro!$I$23</f>
        <v>*</v>
      </c>
      <c r="U12" s="89" t="str">
        <f>[45]Outubro!$I$24</f>
        <v>*</v>
      </c>
      <c r="V12" s="89" t="str">
        <f>[45]Outubro!$I$25</f>
        <v>*</v>
      </c>
      <c r="W12" s="89" t="str">
        <f>[45]Outubro!$I$26</f>
        <v>*</v>
      </c>
      <c r="X12" s="89" t="str">
        <f>[45]Outubro!$I$27</f>
        <v>*</v>
      </c>
      <c r="Y12" s="89" t="str">
        <f>[45]Outubro!$I$28</f>
        <v>*</v>
      </c>
      <c r="Z12" s="89" t="str">
        <f>[45]Outubro!$I$29</f>
        <v>*</v>
      </c>
      <c r="AA12" s="89" t="str">
        <f>[45]Outubro!$I$30</f>
        <v>*</v>
      </c>
      <c r="AB12" s="89" t="str">
        <f>[45]Outubro!$I$31</f>
        <v>*</v>
      </c>
      <c r="AC12" s="89" t="str">
        <f>[45]Outubro!$I$32</f>
        <v>*</v>
      </c>
      <c r="AD12" s="89" t="str">
        <f>[45]Outubro!$I$33</f>
        <v>*</v>
      </c>
      <c r="AE12" s="89" t="str">
        <f>[45]Outubro!$I$34</f>
        <v>*</v>
      </c>
      <c r="AF12" s="89" t="str">
        <f>[45]Outubro!$I$35</f>
        <v>*</v>
      </c>
      <c r="AG12" s="86" t="str">
        <f>[45]Outubro!$I$36</f>
        <v>*</v>
      </c>
      <c r="AJ12" t="s">
        <v>35</v>
      </c>
    </row>
    <row r="13" spans="1:38" x14ac:dyDescent="0.2">
      <c r="A13" s="77" t="s">
        <v>94</v>
      </c>
      <c r="B13" s="11" t="str">
        <f>[8]Outubro!$I$5</f>
        <v>*</v>
      </c>
      <c r="C13" s="11" t="str">
        <f>[8]Outubro!$I$6</f>
        <v>*</v>
      </c>
      <c r="D13" s="11" t="str">
        <f>[8]Outubro!$I$7</f>
        <v>*</v>
      </c>
      <c r="E13" s="11" t="str">
        <f>[8]Outubro!$I$8</f>
        <v>*</v>
      </c>
      <c r="F13" s="11" t="str">
        <f>[8]Outubro!$I$9</f>
        <v>*</v>
      </c>
      <c r="G13" s="11" t="str">
        <f>[8]Outubro!$I$10</f>
        <v>*</v>
      </c>
      <c r="H13" s="11" t="str">
        <f>[8]Outubro!$I$11</f>
        <v>*</v>
      </c>
      <c r="I13" s="11" t="str">
        <f>[8]Outubro!$I$12</f>
        <v>*</v>
      </c>
      <c r="J13" s="11" t="str">
        <f>[8]Outubro!$I$13</f>
        <v>*</v>
      </c>
      <c r="K13" s="11" t="str">
        <f>[8]Outubro!$I$14</f>
        <v>*</v>
      </c>
      <c r="L13" s="11" t="str">
        <f>[8]Outubro!$I$15</f>
        <v>*</v>
      </c>
      <c r="M13" s="11" t="str">
        <f>[8]Outubro!$I$16</f>
        <v>*</v>
      </c>
      <c r="N13" s="11" t="str">
        <f>[8]Outubro!$I$17</f>
        <v>*</v>
      </c>
      <c r="O13" s="11" t="str">
        <f>[8]Outubro!$I$18</f>
        <v>*</v>
      </c>
      <c r="P13" s="11" t="str">
        <f>[8]Outubro!$I$19</f>
        <v>*</v>
      </c>
      <c r="Q13" s="11" t="str">
        <f>[8]Outubro!$I$20</f>
        <v>*</v>
      </c>
      <c r="R13" s="11" t="str">
        <f>[8]Outubro!$I$21</f>
        <v>*</v>
      </c>
      <c r="S13" s="11" t="str">
        <f>[8]Outubro!$I$22</f>
        <v>*</v>
      </c>
      <c r="T13" s="11" t="str">
        <f>[8]Outubro!$I$23</f>
        <v>*</v>
      </c>
      <c r="U13" s="11" t="str">
        <f>[8]Outubro!$I$24</f>
        <v>*</v>
      </c>
      <c r="V13" s="11" t="str">
        <f>[8]Outubro!$I$25</f>
        <v>*</v>
      </c>
      <c r="W13" s="11" t="str">
        <f>[8]Outubro!$I$26</f>
        <v>*</v>
      </c>
      <c r="X13" s="11" t="str">
        <f>[8]Outubro!$I$27</f>
        <v>*</v>
      </c>
      <c r="Y13" s="11" t="str">
        <f>[8]Outubro!$I$28</f>
        <v>*</v>
      </c>
      <c r="Z13" s="11" t="str">
        <f>[8]Outubro!$I$29</f>
        <v>*</v>
      </c>
      <c r="AA13" s="11" t="str">
        <f>[8]Outubro!$I$30</f>
        <v>*</v>
      </c>
      <c r="AB13" s="11" t="str">
        <f>[8]Outubro!$I$31</f>
        <v>*</v>
      </c>
      <c r="AC13" s="11" t="str">
        <f>[8]Outubro!$I$32</f>
        <v>*</v>
      </c>
      <c r="AD13" s="11" t="str">
        <f>[8]Outubro!$I$33</f>
        <v>*</v>
      </c>
      <c r="AE13" s="11" t="str">
        <f>[8]Outubro!$I$34</f>
        <v>*</v>
      </c>
      <c r="AF13" s="11" t="str">
        <f>[8]Outubro!$I$35</f>
        <v>*</v>
      </c>
      <c r="AG13" s="94" t="str">
        <f>[8]Outubro!$I$36</f>
        <v>*</v>
      </c>
      <c r="AL13" t="s">
        <v>35</v>
      </c>
    </row>
    <row r="14" spans="1:38" x14ac:dyDescent="0.2">
      <c r="A14" s="77" t="s">
        <v>98</v>
      </c>
      <c r="B14" s="92" t="str">
        <f>[46]Outubro!$I$5</f>
        <v>*</v>
      </c>
      <c r="C14" s="92" t="str">
        <f>[46]Outubro!$I$6</f>
        <v>*</v>
      </c>
      <c r="D14" s="92" t="str">
        <f>[46]Outubro!$I$7</f>
        <v>*</v>
      </c>
      <c r="E14" s="92" t="str">
        <f>[46]Outubro!$I$8</f>
        <v>*</v>
      </c>
      <c r="F14" s="92" t="str">
        <f>[46]Outubro!$I$9</f>
        <v>*</v>
      </c>
      <c r="G14" s="92" t="str">
        <f>[46]Outubro!$I$10</f>
        <v>*</v>
      </c>
      <c r="H14" s="92" t="str">
        <f>[46]Outubro!$I$11</f>
        <v>*</v>
      </c>
      <c r="I14" s="92" t="str">
        <f>[46]Outubro!$I$12</f>
        <v>*</v>
      </c>
      <c r="J14" s="92" t="str">
        <f>[46]Outubro!$I$13</f>
        <v>*</v>
      </c>
      <c r="K14" s="92" t="str">
        <f>[46]Outubro!$I$14</f>
        <v>*</v>
      </c>
      <c r="L14" s="92" t="str">
        <f>[46]Outubro!$I$15</f>
        <v>*</v>
      </c>
      <c r="M14" s="92" t="str">
        <f>[46]Outubro!$I$16</f>
        <v>*</v>
      </c>
      <c r="N14" s="92" t="str">
        <f>[46]Outubro!$I$17</f>
        <v>*</v>
      </c>
      <c r="O14" s="92" t="str">
        <f>[46]Outubro!$I$18</f>
        <v>*</v>
      </c>
      <c r="P14" s="92" t="str">
        <f>[46]Outubro!$I$19</f>
        <v>*</v>
      </c>
      <c r="Q14" s="92" t="str">
        <f>[46]Outubro!$I$20</f>
        <v>*</v>
      </c>
      <c r="R14" s="92" t="str">
        <f>[46]Outubro!$I$21</f>
        <v>*</v>
      </c>
      <c r="S14" s="92" t="str">
        <f>[46]Outubro!$I$22</f>
        <v>*</v>
      </c>
      <c r="T14" s="89" t="str">
        <f>[46]Outubro!$I$23</f>
        <v>*</v>
      </c>
      <c r="U14" s="89" t="str">
        <f>[46]Outubro!$I$24</f>
        <v>*</v>
      </c>
      <c r="V14" s="89" t="str">
        <f>[46]Outubro!$I$25</f>
        <v>*</v>
      </c>
      <c r="W14" s="89" t="str">
        <f>[46]Outubro!$I$26</f>
        <v>*</v>
      </c>
      <c r="X14" s="89" t="str">
        <f>[46]Outubro!$I$27</f>
        <v>*</v>
      </c>
      <c r="Y14" s="89" t="str">
        <f>[46]Outubro!$I$28</f>
        <v>*</v>
      </c>
      <c r="Z14" s="89" t="str">
        <f>[46]Outubro!$I$29</f>
        <v>*</v>
      </c>
      <c r="AA14" s="89" t="str">
        <f>[46]Outubro!$I$30</f>
        <v>*</v>
      </c>
      <c r="AB14" s="89" t="str">
        <f>[46]Outubro!$I$31</f>
        <v>*</v>
      </c>
      <c r="AC14" s="89" t="str">
        <f>[46]Outubro!$I$32</f>
        <v>*</v>
      </c>
      <c r="AD14" s="89" t="str">
        <f>[46]Outubro!$I$33</f>
        <v>*</v>
      </c>
      <c r="AE14" s="89" t="str">
        <f>[46]Outubro!$I$34</f>
        <v>*</v>
      </c>
      <c r="AF14" s="89" t="str">
        <f>[46]Outubro!$I$35</f>
        <v>*</v>
      </c>
      <c r="AG14" s="94" t="str">
        <f>[46]Outubro!$I$36</f>
        <v>*</v>
      </c>
    </row>
    <row r="15" spans="1:38" x14ac:dyDescent="0.2">
      <c r="A15" s="77" t="s">
        <v>101</v>
      </c>
      <c r="B15" s="92" t="str">
        <f>[9]Outubro!$I$5</f>
        <v>*</v>
      </c>
      <c r="C15" s="92" t="str">
        <f>[9]Outubro!$I$6</f>
        <v>*</v>
      </c>
      <c r="D15" s="92" t="str">
        <f>[9]Outubro!$I$7</f>
        <v>*</v>
      </c>
      <c r="E15" s="92" t="str">
        <f>[9]Outubro!$I$8</f>
        <v>*</v>
      </c>
      <c r="F15" s="92" t="str">
        <f>[9]Outubro!$I$9</f>
        <v>*</v>
      </c>
      <c r="G15" s="92" t="str">
        <f>[9]Outubro!$I$10</f>
        <v>*</v>
      </c>
      <c r="H15" s="92" t="str">
        <f>[9]Outubro!$I$11</f>
        <v>*</v>
      </c>
      <c r="I15" s="92" t="str">
        <f>[9]Outubro!$I$12</f>
        <v>*</v>
      </c>
      <c r="J15" s="92" t="str">
        <f>[9]Outubro!$I$13</f>
        <v>*</v>
      </c>
      <c r="K15" s="92" t="str">
        <f>[9]Outubro!$I$14</f>
        <v>*</v>
      </c>
      <c r="L15" s="92" t="str">
        <f>[9]Outubro!$I$15</f>
        <v>*</v>
      </c>
      <c r="M15" s="92" t="str">
        <f>[9]Outubro!$I$16</f>
        <v>*</v>
      </c>
      <c r="N15" s="92" t="str">
        <f>[9]Outubro!$I$17</f>
        <v>*</v>
      </c>
      <c r="O15" s="92" t="str">
        <f>[9]Outubro!$I$18</f>
        <v>*</v>
      </c>
      <c r="P15" s="92" t="str">
        <f>[9]Outubro!$I$19</f>
        <v>*</v>
      </c>
      <c r="Q15" s="92" t="str">
        <f>[9]Outubro!$I$20</f>
        <v>*</v>
      </c>
      <c r="R15" s="92" t="str">
        <f>[9]Outubro!$I$21</f>
        <v>*</v>
      </c>
      <c r="S15" s="92" t="str">
        <f>[9]Outubro!$I$22</f>
        <v>*</v>
      </c>
      <c r="T15" s="89" t="str">
        <f>[9]Outubro!$I$23</f>
        <v>*</v>
      </c>
      <c r="U15" s="89" t="str">
        <f>[9]Outubro!$I$24</f>
        <v>*</v>
      </c>
      <c r="V15" s="92" t="str">
        <f>[9]Outubro!$I$25</f>
        <v>*</v>
      </c>
      <c r="W15" s="89" t="str">
        <f>[9]Outubro!$I$26</f>
        <v>*</v>
      </c>
      <c r="X15" s="89" t="str">
        <f>[9]Outubro!$I$27</f>
        <v>*</v>
      </c>
      <c r="Y15" s="89" t="str">
        <f>[9]Outubro!$I$28</f>
        <v>*</v>
      </c>
      <c r="Z15" s="89" t="str">
        <f>[9]Outubro!$I$29</f>
        <v>*</v>
      </c>
      <c r="AA15" s="89" t="str">
        <f>[9]Outubro!$I$30</f>
        <v>*</v>
      </c>
      <c r="AB15" s="89" t="str">
        <f>[9]Outubro!$I$31</f>
        <v>*</v>
      </c>
      <c r="AC15" s="89" t="str">
        <f>[9]Outubro!$I$32</f>
        <v>*</v>
      </c>
      <c r="AD15" s="89" t="str">
        <f>[9]Outubro!$I$33</f>
        <v>*</v>
      </c>
      <c r="AE15" s="89" t="str">
        <f>[9]Outubro!$I$34</f>
        <v>*</v>
      </c>
      <c r="AF15" s="89" t="str">
        <f>[9]Outubro!$I$35</f>
        <v>*</v>
      </c>
      <c r="AG15" s="94" t="str">
        <f>[9]Outubro!$I$36</f>
        <v>*</v>
      </c>
    </row>
    <row r="16" spans="1:38" x14ac:dyDescent="0.2">
      <c r="A16" s="77" t="s">
        <v>147</v>
      </c>
      <c r="B16" s="92" t="str">
        <f>[10]Outubro!$I$5</f>
        <v>*</v>
      </c>
      <c r="C16" s="92" t="str">
        <f>[10]Outubro!$I$6</f>
        <v>*</v>
      </c>
      <c r="D16" s="92" t="str">
        <f>[10]Outubro!$I$7</f>
        <v>*</v>
      </c>
      <c r="E16" s="92" t="str">
        <f>[10]Outubro!$I$8</f>
        <v>*</v>
      </c>
      <c r="F16" s="92" t="str">
        <f>[10]Outubro!$I$9</f>
        <v>*</v>
      </c>
      <c r="G16" s="92" t="str">
        <f>[10]Outubro!$I$10</f>
        <v>*</v>
      </c>
      <c r="H16" s="92" t="str">
        <f>[10]Outubro!$I$11</f>
        <v>*</v>
      </c>
      <c r="I16" s="92" t="str">
        <f>[10]Outubro!$I$12</f>
        <v>*</v>
      </c>
      <c r="J16" s="92" t="str">
        <f>[10]Outubro!$I$13</f>
        <v>*</v>
      </c>
      <c r="K16" s="92" t="str">
        <f>[10]Outubro!$I$14</f>
        <v>*</v>
      </c>
      <c r="L16" s="92" t="str">
        <f>[10]Outubro!$I$15</f>
        <v>*</v>
      </c>
      <c r="M16" s="92" t="str">
        <f>[10]Outubro!$I$16</f>
        <v>*</v>
      </c>
      <c r="N16" s="92" t="str">
        <f>[10]Outubro!$I$17</f>
        <v>*</v>
      </c>
      <c r="O16" s="92" t="str">
        <f>[10]Outubro!$I$18</f>
        <v>*</v>
      </c>
      <c r="P16" s="92" t="str">
        <f>[10]Outubro!$I$19</f>
        <v>*</v>
      </c>
      <c r="Q16" s="92" t="str">
        <f>[10]Outubro!$I$20</f>
        <v>*</v>
      </c>
      <c r="R16" s="92" t="str">
        <f>[10]Outubro!$I$21</f>
        <v>*</v>
      </c>
      <c r="S16" s="92" t="str">
        <f>[10]Outubro!$I$22</f>
        <v>*</v>
      </c>
      <c r="T16" s="89" t="str">
        <f>[10]Outubro!$I$23</f>
        <v>*</v>
      </c>
      <c r="U16" s="89" t="str">
        <f>[10]Outubro!$I$24</f>
        <v>*</v>
      </c>
      <c r="V16" s="89" t="str">
        <f>[10]Outubro!$I$25</f>
        <v>*</v>
      </c>
      <c r="W16" s="89" t="str">
        <f>[10]Outubro!$I$26</f>
        <v>*</v>
      </c>
      <c r="X16" s="89" t="str">
        <f>[10]Outubro!$I$27</f>
        <v>*</v>
      </c>
      <c r="Y16" s="89" t="str">
        <f>[10]Outubro!$I$28</f>
        <v>*</v>
      </c>
      <c r="Z16" s="89" t="str">
        <f>[10]Outubro!$I$29</f>
        <v>*</v>
      </c>
      <c r="AA16" s="89" t="str">
        <f>[10]Outubro!$I$30</f>
        <v>*</v>
      </c>
      <c r="AB16" s="89" t="str">
        <f>[10]Outubro!$I$31</f>
        <v>*</v>
      </c>
      <c r="AC16" s="89" t="str">
        <f>[10]Outubro!$I$32</f>
        <v>*</v>
      </c>
      <c r="AD16" s="89" t="str">
        <f>[10]Outubro!$I$33</f>
        <v>*</v>
      </c>
      <c r="AE16" s="89" t="str">
        <f>[10]Outubro!$I$34</f>
        <v>*</v>
      </c>
      <c r="AF16" s="89" t="str">
        <f>[10]Outubro!$I$35</f>
        <v>*</v>
      </c>
      <c r="AG16" s="94" t="str">
        <f>[10]Outubro!$I$36</f>
        <v>*</v>
      </c>
      <c r="AJ16" t="s">
        <v>35</v>
      </c>
    </row>
    <row r="17" spans="1:40" x14ac:dyDescent="0.2">
      <c r="A17" s="77" t="s">
        <v>2</v>
      </c>
      <c r="B17" s="92" t="str">
        <f>[11]Outubro!$I$5</f>
        <v>*</v>
      </c>
      <c r="C17" s="92" t="str">
        <f>[11]Outubro!$I$6</f>
        <v>*</v>
      </c>
      <c r="D17" s="92" t="str">
        <f>[11]Outubro!$I$7</f>
        <v>*</v>
      </c>
      <c r="E17" s="92" t="str">
        <f>[11]Outubro!$I$8</f>
        <v>*</v>
      </c>
      <c r="F17" s="92" t="str">
        <f>[11]Outubro!$I$9</f>
        <v>*</v>
      </c>
      <c r="G17" s="92" t="str">
        <f>[11]Outubro!$I$10</f>
        <v>*</v>
      </c>
      <c r="H17" s="92" t="str">
        <f>[11]Outubro!$I$11</f>
        <v>*</v>
      </c>
      <c r="I17" s="92" t="str">
        <f>[11]Outubro!$I$12</f>
        <v>*</v>
      </c>
      <c r="J17" s="92" t="str">
        <f>[11]Outubro!$I$13</f>
        <v>*</v>
      </c>
      <c r="K17" s="92" t="str">
        <f>[11]Outubro!$I$14</f>
        <v>*</v>
      </c>
      <c r="L17" s="92" t="str">
        <f>[11]Outubro!$I$15</f>
        <v>*</v>
      </c>
      <c r="M17" s="92" t="str">
        <f>[11]Outubro!$I$16</f>
        <v>*</v>
      </c>
      <c r="N17" s="92" t="str">
        <f>[11]Outubro!$I$17</f>
        <v>*</v>
      </c>
      <c r="O17" s="92" t="str">
        <f>[11]Outubro!$I$18</f>
        <v>*</v>
      </c>
      <c r="P17" s="92" t="str">
        <f>[11]Outubro!$I$19</f>
        <v>*</v>
      </c>
      <c r="Q17" s="92" t="str">
        <f>[11]Outubro!$I$20</f>
        <v>*</v>
      </c>
      <c r="R17" s="92" t="str">
        <f>[11]Outubro!$I$21</f>
        <v>*</v>
      </c>
      <c r="S17" s="92" t="str">
        <f>[11]Outubro!$I$22</f>
        <v>*</v>
      </c>
      <c r="T17" s="89" t="str">
        <f>[11]Outubro!$I$23</f>
        <v>*</v>
      </c>
      <c r="U17" s="89" t="str">
        <f>[11]Outubro!$I$24</f>
        <v>*</v>
      </c>
      <c r="V17" s="92" t="str">
        <f>[11]Outubro!$I$25</f>
        <v>*</v>
      </c>
      <c r="W17" s="89" t="str">
        <f>[11]Outubro!$I$26</f>
        <v>*</v>
      </c>
      <c r="X17" s="89" t="str">
        <f>[11]Outubro!$I$27</f>
        <v>*</v>
      </c>
      <c r="Y17" s="89" t="str">
        <f>[11]Outubro!$I$28</f>
        <v>*</v>
      </c>
      <c r="Z17" s="89" t="str">
        <f>[11]Outubro!$I$29</f>
        <v>*</v>
      </c>
      <c r="AA17" s="89" t="str">
        <f>[11]Outubro!$I$30</f>
        <v>*</v>
      </c>
      <c r="AB17" s="89" t="str">
        <f>[11]Outubro!$I$31</f>
        <v>*</v>
      </c>
      <c r="AC17" s="89" t="str">
        <f>[11]Outubro!$I$32</f>
        <v>*</v>
      </c>
      <c r="AD17" s="89" t="str">
        <f>[11]Outubro!$I$33</f>
        <v>*</v>
      </c>
      <c r="AE17" s="89" t="str">
        <f>[11]Outubro!$I$34</f>
        <v>*</v>
      </c>
      <c r="AF17" s="89" t="str">
        <f>[11]Outubro!$I$35</f>
        <v>*</v>
      </c>
      <c r="AG17" s="86" t="str">
        <f>[11]Outubro!$I$36</f>
        <v>*</v>
      </c>
      <c r="AI17" s="12" t="s">
        <v>35</v>
      </c>
      <c r="AJ17" t="s">
        <v>35</v>
      </c>
    </row>
    <row r="18" spans="1:40" x14ac:dyDescent="0.2">
      <c r="A18" s="77" t="s">
        <v>3</v>
      </c>
      <c r="B18" s="92" t="str">
        <f>[13]Outubro!$I$5</f>
        <v>*</v>
      </c>
      <c r="C18" s="92" t="str">
        <f>[13]Outubro!$I$6</f>
        <v>*</v>
      </c>
      <c r="D18" s="92" t="str">
        <f>[13]Outubro!$I$7</f>
        <v>*</v>
      </c>
      <c r="E18" s="92" t="str">
        <f>[13]Outubro!$I$8</f>
        <v>*</v>
      </c>
      <c r="F18" s="92" t="str">
        <f>[13]Outubro!$I$9</f>
        <v>*</v>
      </c>
      <c r="G18" s="92" t="str">
        <f>[13]Outubro!$I$10</f>
        <v>*</v>
      </c>
      <c r="H18" s="92" t="str">
        <f>[13]Outubro!$I$11</f>
        <v>*</v>
      </c>
      <c r="I18" s="92" t="str">
        <f>[13]Outubro!$I$12</f>
        <v>*</v>
      </c>
      <c r="J18" s="92" t="str">
        <f>[13]Outubro!$I$13</f>
        <v>*</v>
      </c>
      <c r="K18" s="92" t="str">
        <f>[13]Outubro!$I$14</f>
        <v>*</v>
      </c>
      <c r="L18" s="92" t="str">
        <f>[13]Outubro!$I$15</f>
        <v>*</v>
      </c>
      <c r="M18" s="92" t="str">
        <f>[13]Outubro!$I$16</f>
        <v>*</v>
      </c>
      <c r="N18" s="92" t="str">
        <f>[13]Outubro!$I$17</f>
        <v>*</v>
      </c>
      <c r="O18" s="92" t="str">
        <f>[13]Outubro!$I$18</f>
        <v>*</v>
      </c>
      <c r="P18" s="92" t="str">
        <f>[13]Outubro!$I$19</f>
        <v>*</v>
      </c>
      <c r="Q18" s="92" t="str">
        <f>[13]Outubro!$I$20</f>
        <v>*</v>
      </c>
      <c r="R18" s="92" t="str">
        <f>[13]Outubro!$I$21</f>
        <v>*</v>
      </c>
      <c r="S18" s="92" t="str">
        <f>[13]Outubro!$I$22</f>
        <v>*</v>
      </c>
      <c r="T18" s="89" t="str">
        <f>[13]Outubro!$I$23</f>
        <v>*</v>
      </c>
      <c r="U18" s="89" t="str">
        <f>[13]Outubro!$I$24</f>
        <v>*</v>
      </c>
      <c r="V18" s="89" t="str">
        <f>[13]Outubro!$I$25</f>
        <v>*</v>
      </c>
      <c r="W18" s="89" t="str">
        <f>[13]Outubro!$I$26</f>
        <v>*</v>
      </c>
      <c r="X18" s="89" t="str">
        <f>[13]Outubro!$I$27</f>
        <v>*</v>
      </c>
      <c r="Y18" s="89" t="str">
        <f>[13]Outubro!$I$28</f>
        <v>*</v>
      </c>
      <c r="Z18" s="89" t="str">
        <f>[13]Outubro!$I$29</f>
        <v>*</v>
      </c>
      <c r="AA18" s="89" t="str">
        <f>[13]Outubro!$I$30</f>
        <v>*</v>
      </c>
      <c r="AB18" s="89" t="str">
        <f>[13]Outubro!$I$31</f>
        <v>*</v>
      </c>
      <c r="AC18" s="89" t="str">
        <f>[13]Outubro!$I$32</f>
        <v>*</v>
      </c>
      <c r="AD18" s="89" t="str">
        <f>[13]Outubro!$I$33</f>
        <v>*</v>
      </c>
      <c r="AE18" s="89" t="str">
        <f>[13]Outubro!$I$34</f>
        <v>*</v>
      </c>
      <c r="AF18" s="89" t="str">
        <f>[13]Outubro!$I$35</f>
        <v>*</v>
      </c>
      <c r="AG18" s="86" t="str">
        <f>[13]Outubro!$I$36</f>
        <v>*</v>
      </c>
      <c r="AH18" s="12" t="s">
        <v>35</v>
      </c>
      <c r="AI18" s="12" t="s">
        <v>35</v>
      </c>
      <c r="AJ18" t="s">
        <v>35</v>
      </c>
    </row>
    <row r="19" spans="1:40" x14ac:dyDescent="0.2">
      <c r="A19" s="77" t="s">
        <v>4</v>
      </c>
      <c r="B19" s="92" t="str">
        <f>[14]Outubro!$I$5</f>
        <v>*</v>
      </c>
      <c r="C19" s="92" t="str">
        <f>[14]Outubro!$I$6</f>
        <v>*</v>
      </c>
      <c r="D19" s="92" t="str">
        <f>[14]Outubro!$I$7</f>
        <v>*</v>
      </c>
      <c r="E19" s="92" t="str">
        <f>[14]Outubro!$I$8</f>
        <v>*</v>
      </c>
      <c r="F19" s="92" t="str">
        <f>[14]Outubro!$I$9</f>
        <v>*</v>
      </c>
      <c r="G19" s="92" t="str">
        <f>[14]Outubro!$I$10</f>
        <v>*</v>
      </c>
      <c r="H19" s="92" t="str">
        <f>[14]Outubro!$I$11</f>
        <v>*</v>
      </c>
      <c r="I19" s="92" t="str">
        <f>[14]Outubro!$I$12</f>
        <v>*</v>
      </c>
      <c r="J19" s="92" t="str">
        <f>[14]Outubro!$I$13</f>
        <v>*</v>
      </c>
      <c r="K19" s="92" t="str">
        <f>[14]Outubro!$I$14</f>
        <v>*</v>
      </c>
      <c r="L19" s="92" t="str">
        <f>[14]Outubro!$I$15</f>
        <v>*</v>
      </c>
      <c r="M19" s="92" t="str">
        <f>[14]Outubro!$I$16</f>
        <v>*</v>
      </c>
      <c r="N19" s="92" t="str">
        <f>[14]Outubro!$I$17</f>
        <v>*</v>
      </c>
      <c r="O19" s="92" t="str">
        <f>[14]Outubro!$I$18</f>
        <v>*</v>
      </c>
      <c r="P19" s="92" t="str">
        <f>[14]Outubro!$I$19</f>
        <v>*</v>
      </c>
      <c r="Q19" s="92" t="str">
        <f>[14]Outubro!$I$20</f>
        <v>*</v>
      </c>
      <c r="R19" s="92" t="str">
        <f>[14]Outubro!$I$21</f>
        <v>*</v>
      </c>
      <c r="S19" s="92" t="str">
        <f>[14]Outubro!$I$22</f>
        <v>*</v>
      </c>
      <c r="T19" s="89" t="str">
        <f>[14]Outubro!$I$23</f>
        <v>*</v>
      </c>
      <c r="U19" s="89" t="str">
        <f>[14]Outubro!$I$24</f>
        <v>*</v>
      </c>
      <c r="V19" s="89" t="str">
        <f>[14]Outubro!$I$25</f>
        <v>*</v>
      </c>
      <c r="W19" s="89" t="str">
        <f>[14]Outubro!$I$26</f>
        <v>*</v>
      </c>
      <c r="X19" s="89" t="str">
        <f>[14]Outubro!$I$27</f>
        <v>*</v>
      </c>
      <c r="Y19" s="89" t="str">
        <f>[14]Outubro!$I$28</f>
        <v>*</v>
      </c>
      <c r="Z19" s="89" t="str">
        <f>[14]Outubro!$I$29</f>
        <v>*</v>
      </c>
      <c r="AA19" s="89" t="str">
        <f>[14]Outubro!$I$30</f>
        <v>*</v>
      </c>
      <c r="AB19" s="89" t="str">
        <f>[14]Outubro!$I$31</f>
        <v>*</v>
      </c>
      <c r="AC19" s="89" t="str">
        <f>[14]Outubro!$I$32</f>
        <v>*</v>
      </c>
      <c r="AD19" s="89" t="str">
        <f>[14]Outubro!$I$33</f>
        <v>*</v>
      </c>
      <c r="AE19" s="89" t="str">
        <f>[14]Outubro!$I$34</f>
        <v>*</v>
      </c>
      <c r="AF19" s="89" t="str">
        <f>[14]Outubro!$I$35</f>
        <v>*</v>
      </c>
      <c r="AG19" s="86" t="str">
        <f>[14]Outubro!$I$36</f>
        <v>*</v>
      </c>
      <c r="AJ19" t="s">
        <v>35</v>
      </c>
    </row>
    <row r="20" spans="1:40" x14ac:dyDescent="0.2">
      <c r="A20" s="77" t="s">
        <v>5</v>
      </c>
      <c r="B20" s="89" t="str">
        <f>[15]Outubro!$I$5</f>
        <v>*</v>
      </c>
      <c r="C20" s="89" t="str">
        <f>[15]Outubro!$I$6</f>
        <v>*</v>
      </c>
      <c r="D20" s="89" t="str">
        <f>[15]Outubro!$I$7</f>
        <v>*</v>
      </c>
      <c r="E20" s="89" t="str">
        <f>[15]Outubro!$I$8</f>
        <v>*</v>
      </c>
      <c r="F20" s="89" t="str">
        <f>[15]Outubro!$I$9</f>
        <v>*</v>
      </c>
      <c r="G20" s="89" t="str">
        <f>[15]Outubro!$I$10</f>
        <v>*</v>
      </c>
      <c r="H20" s="89" t="str">
        <f>[15]Outubro!$I$11</f>
        <v>*</v>
      </c>
      <c r="I20" s="89" t="str">
        <f>[15]Outubro!$I$12</f>
        <v>*</v>
      </c>
      <c r="J20" s="89" t="str">
        <f>[15]Outubro!$I$13</f>
        <v>*</v>
      </c>
      <c r="K20" s="89" t="str">
        <f>[15]Outubro!$I$14</f>
        <v>*</v>
      </c>
      <c r="L20" s="89" t="str">
        <f>[15]Outubro!$I$15</f>
        <v>*</v>
      </c>
      <c r="M20" s="89" t="str">
        <f>[15]Outubro!$I$16</f>
        <v>*</v>
      </c>
      <c r="N20" s="89" t="str">
        <f>[15]Outubro!$I$17</f>
        <v>*</v>
      </c>
      <c r="O20" s="89" t="str">
        <f>[15]Outubro!$I$18</f>
        <v>*</v>
      </c>
      <c r="P20" s="89" t="str">
        <f>[15]Outubro!$I$19</f>
        <v>*</v>
      </c>
      <c r="Q20" s="89" t="str">
        <f>[15]Outubro!$I$20</f>
        <v>*</v>
      </c>
      <c r="R20" s="89" t="str">
        <f>[15]Outubro!$I$21</f>
        <v>*</v>
      </c>
      <c r="S20" s="89" t="str">
        <f>[15]Outubro!$I$22</f>
        <v>*</v>
      </c>
      <c r="T20" s="89" t="str">
        <f>[15]Outubro!$I$23</f>
        <v>*</v>
      </c>
      <c r="U20" s="89" t="str">
        <f>[15]Outubro!$I$24</f>
        <v>*</v>
      </c>
      <c r="V20" s="89" t="str">
        <f>[15]Outubro!$I$25</f>
        <v>*</v>
      </c>
      <c r="W20" s="89" t="str">
        <f>[15]Outubro!$I$26</f>
        <v>*</v>
      </c>
      <c r="X20" s="89" t="str">
        <f>[15]Outubro!$I$27</f>
        <v>*</v>
      </c>
      <c r="Y20" s="89" t="str">
        <f>[15]Outubro!$I$28</f>
        <v>*</v>
      </c>
      <c r="Z20" s="89" t="str">
        <f>[15]Outubro!$I$29</f>
        <v>*</v>
      </c>
      <c r="AA20" s="89" t="str">
        <f>[15]Outubro!$I$30</f>
        <v>*</v>
      </c>
      <c r="AB20" s="89" t="str">
        <f>[15]Outubro!$I$31</f>
        <v>*</v>
      </c>
      <c r="AC20" s="89" t="str">
        <f>[15]Outubro!$I$32</f>
        <v>*</v>
      </c>
      <c r="AD20" s="89" t="str">
        <f>[15]Outubro!$I$33</f>
        <v>*</v>
      </c>
      <c r="AE20" s="89" t="str">
        <f>[15]Outubro!$I$34</f>
        <v>*</v>
      </c>
      <c r="AF20" s="89" t="str">
        <f>[15]Outubro!$I$35</f>
        <v>*</v>
      </c>
      <c r="AG20" s="86" t="str">
        <f>[15]Outubro!$I$36</f>
        <v>*</v>
      </c>
      <c r="AH20" s="12" t="s">
        <v>35</v>
      </c>
      <c r="AJ20" t="s">
        <v>35</v>
      </c>
      <c r="AK20" t="s">
        <v>35</v>
      </c>
      <c r="AL20" t="s">
        <v>35</v>
      </c>
    </row>
    <row r="21" spans="1:40" x14ac:dyDescent="0.2">
      <c r="A21" s="77" t="s">
        <v>33</v>
      </c>
      <c r="B21" s="89" t="str">
        <f>[16]Outubro!$I$5</f>
        <v>*</v>
      </c>
      <c r="C21" s="89" t="str">
        <f>[16]Outubro!$I$6</f>
        <v>*</v>
      </c>
      <c r="D21" s="89" t="str">
        <f>[16]Outubro!$I$7</f>
        <v>*</v>
      </c>
      <c r="E21" s="89" t="str">
        <f>[16]Outubro!$I$8</f>
        <v>*</v>
      </c>
      <c r="F21" s="89" t="str">
        <f>[16]Outubro!$I$9</f>
        <v>*</v>
      </c>
      <c r="G21" s="89" t="str">
        <f>[16]Outubro!$I$10</f>
        <v>*</v>
      </c>
      <c r="H21" s="89" t="str">
        <f>[16]Outubro!$I$11</f>
        <v>*</v>
      </c>
      <c r="I21" s="89" t="str">
        <f>[16]Outubro!$I$12</f>
        <v>*</v>
      </c>
      <c r="J21" s="89" t="str">
        <f>[16]Outubro!$I$13</f>
        <v>*</v>
      </c>
      <c r="K21" s="89" t="str">
        <f>[16]Outubro!$I$14</f>
        <v>*</v>
      </c>
      <c r="L21" s="89" t="str">
        <f>[16]Outubro!$I$15</f>
        <v>*</v>
      </c>
      <c r="M21" s="89" t="str">
        <f>[16]Outubro!$I$16</f>
        <v>*</v>
      </c>
      <c r="N21" s="89" t="str">
        <f>[16]Outubro!$I$17</f>
        <v>*</v>
      </c>
      <c r="O21" s="89" t="str">
        <f>[16]Outubro!$I$18</f>
        <v>*</v>
      </c>
      <c r="P21" s="89" t="str">
        <f>[16]Outubro!$I$19</f>
        <v>*</v>
      </c>
      <c r="Q21" s="89" t="str">
        <f>[16]Outubro!$I$20</f>
        <v>*</v>
      </c>
      <c r="R21" s="89" t="str">
        <f>[16]Outubro!$I$21</f>
        <v>*</v>
      </c>
      <c r="S21" s="89" t="str">
        <f>[16]Outubro!$I$22</f>
        <v>*</v>
      </c>
      <c r="T21" s="89" t="str">
        <f>[16]Outubro!$I$23</f>
        <v>*</v>
      </c>
      <c r="U21" s="89" t="str">
        <f>[16]Outubro!$I$24</f>
        <v>*</v>
      </c>
      <c r="V21" s="89" t="str">
        <f>[16]Outubro!$I$25</f>
        <v>*</v>
      </c>
      <c r="W21" s="89" t="str">
        <f>[16]Outubro!$I$26</f>
        <v>*</v>
      </c>
      <c r="X21" s="89" t="str">
        <f>[16]Outubro!$I$27</f>
        <v>*</v>
      </c>
      <c r="Y21" s="89" t="str">
        <f>[16]Outubro!$I$28</f>
        <v>*</v>
      </c>
      <c r="Z21" s="89" t="str">
        <f>[16]Outubro!$I$29</f>
        <v>*</v>
      </c>
      <c r="AA21" s="89" t="str">
        <f>[16]Outubro!$I$30</f>
        <v>*</v>
      </c>
      <c r="AB21" s="89" t="str">
        <f>[16]Outubro!$I$31</f>
        <v>*</v>
      </c>
      <c r="AC21" s="89" t="str">
        <f>[16]Outubro!$I$32</f>
        <v>*</v>
      </c>
      <c r="AD21" s="89" t="str">
        <f>[16]Outubro!$I$33</f>
        <v>*</v>
      </c>
      <c r="AE21" s="89" t="str">
        <f>[16]Outubro!$I$34</f>
        <v>*</v>
      </c>
      <c r="AF21" s="89" t="str">
        <f>[16]Outubro!$I$35</f>
        <v>*</v>
      </c>
      <c r="AG21" s="86" t="str">
        <f>[16]Outubro!$I$36</f>
        <v>*</v>
      </c>
      <c r="AK21" t="s">
        <v>35</v>
      </c>
    </row>
    <row r="22" spans="1:40" x14ac:dyDescent="0.2">
      <c r="A22" s="77" t="s">
        <v>6</v>
      </c>
      <c r="B22" s="89" t="str">
        <f>[17]Outubro!$I$5</f>
        <v>*</v>
      </c>
      <c r="C22" s="89" t="str">
        <f>[17]Outubro!$I$6</f>
        <v>*</v>
      </c>
      <c r="D22" s="89" t="str">
        <f>[17]Outubro!$I$7</f>
        <v>*</v>
      </c>
      <c r="E22" s="89" t="str">
        <f>[17]Outubro!$I$8</f>
        <v>*</v>
      </c>
      <c r="F22" s="89" t="str">
        <f>[17]Outubro!$I$9</f>
        <v>*</v>
      </c>
      <c r="G22" s="89" t="str">
        <f>[17]Outubro!$I$10</f>
        <v>*</v>
      </c>
      <c r="H22" s="89" t="str">
        <f>[17]Outubro!$I$11</f>
        <v>*</v>
      </c>
      <c r="I22" s="89" t="str">
        <f>[17]Outubro!$I$12</f>
        <v>*</v>
      </c>
      <c r="J22" s="89" t="str">
        <f>[17]Outubro!$I$13</f>
        <v>*</v>
      </c>
      <c r="K22" s="89" t="str">
        <f>[17]Outubro!$I$14</f>
        <v>*</v>
      </c>
      <c r="L22" s="89" t="str">
        <f>[17]Outubro!$I$15</f>
        <v>*</v>
      </c>
      <c r="M22" s="89" t="str">
        <f>[17]Outubro!$I$16</f>
        <v>*</v>
      </c>
      <c r="N22" s="89" t="str">
        <f>[17]Outubro!$I$17</f>
        <v>*</v>
      </c>
      <c r="O22" s="89" t="str">
        <f>[17]Outubro!$I$18</f>
        <v>*</v>
      </c>
      <c r="P22" s="89" t="str">
        <f>[17]Outubro!$I$19</f>
        <v>*</v>
      </c>
      <c r="Q22" s="89" t="str">
        <f>[17]Outubro!$I$20</f>
        <v>*</v>
      </c>
      <c r="R22" s="89" t="str">
        <f>[17]Outubro!$I$21</f>
        <v>*</v>
      </c>
      <c r="S22" s="89" t="str">
        <f>[17]Outubro!$I$22</f>
        <v>*</v>
      </c>
      <c r="T22" s="89" t="str">
        <f>[17]Outubro!$I$23</f>
        <v>*</v>
      </c>
      <c r="U22" s="89" t="str">
        <f>[17]Outubro!$I$24</f>
        <v>*</v>
      </c>
      <c r="V22" s="89" t="str">
        <f>[17]Outubro!$I$25</f>
        <v>*</v>
      </c>
      <c r="W22" s="89" t="str">
        <f>[17]Outubro!$I$26</f>
        <v>*</v>
      </c>
      <c r="X22" s="89" t="str">
        <f>[17]Outubro!$I$27</f>
        <v>*</v>
      </c>
      <c r="Y22" s="89" t="str">
        <f>[17]Outubro!$I$28</f>
        <v>*</v>
      </c>
      <c r="Z22" s="89" t="str">
        <f>[17]Outubro!$I$29</f>
        <v>*</v>
      </c>
      <c r="AA22" s="89" t="str">
        <f>[17]Outubro!$I$30</f>
        <v>*</v>
      </c>
      <c r="AB22" s="89" t="str">
        <f>[17]Outubro!$I$31</f>
        <v>*</v>
      </c>
      <c r="AC22" s="89" t="str">
        <f>[17]Outubro!$I$32</f>
        <v>*</v>
      </c>
      <c r="AD22" s="89" t="str">
        <f>[17]Outubro!$I$33</f>
        <v>*</v>
      </c>
      <c r="AE22" s="89" t="str">
        <f>[17]Outubro!$I$34</f>
        <v>*</v>
      </c>
      <c r="AF22" s="89" t="str">
        <f>[17]Outubro!$I$35</f>
        <v>*</v>
      </c>
      <c r="AG22" s="86" t="str">
        <f>[17]Outubro!$I$36</f>
        <v>*</v>
      </c>
      <c r="AK22" t="s">
        <v>35</v>
      </c>
    </row>
    <row r="23" spans="1:40" x14ac:dyDescent="0.2">
      <c r="A23" s="77" t="s">
        <v>7</v>
      </c>
      <c r="B23" s="92" t="str">
        <f>[18]Outubro!$I$5</f>
        <v>*</v>
      </c>
      <c r="C23" s="92" t="str">
        <f>[18]Outubro!$I$6</f>
        <v>*</v>
      </c>
      <c r="D23" s="92" t="str">
        <f>[18]Outubro!$I$7</f>
        <v>*</v>
      </c>
      <c r="E23" s="92" t="str">
        <f>[18]Outubro!$I$8</f>
        <v>*</v>
      </c>
      <c r="F23" s="92" t="str">
        <f>[18]Outubro!$I$9</f>
        <v>*</v>
      </c>
      <c r="G23" s="92" t="str">
        <f>[18]Outubro!$I$10</f>
        <v>*</v>
      </c>
      <c r="H23" s="92" t="str">
        <f>[18]Outubro!$I$11</f>
        <v>*</v>
      </c>
      <c r="I23" s="92" t="str">
        <f>[18]Outubro!$I$12</f>
        <v>*</v>
      </c>
      <c r="J23" s="92" t="str">
        <f>[18]Outubro!$I$13</f>
        <v>*</v>
      </c>
      <c r="K23" s="92" t="str">
        <f>[18]Outubro!$I$14</f>
        <v>*</v>
      </c>
      <c r="L23" s="92" t="str">
        <f>[18]Outubro!$I$15</f>
        <v>*</v>
      </c>
      <c r="M23" s="92" t="str">
        <f>[18]Outubro!$I$16</f>
        <v>*</v>
      </c>
      <c r="N23" s="92" t="str">
        <f>[18]Outubro!$I$17</f>
        <v>*</v>
      </c>
      <c r="O23" s="92" t="str">
        <f>[18]Outubro!$I$18</f>
        <v>*</v>
      </c>
      <c r="P23" s="92" t="str">
        <f>[18]Outubro!$I$19</f>
        <v>*</v>
      </c>
      <c r="Q23" s="92" t="str">
        <f>[18]Outubro!$I$20</f>
        <v>*</v>
      </c>
      <c r="R23" s="92" t="str">
        <f>[18]Outubro!$I$21</f>
        <v>*</v>
      </c>
      <c r="S23" s="92" t="str">
        <f>[18]Outubro!$I$22</f>
        <v>*</v>
      </c>
      <c r="T23" s="89" t="str">
        <f>[18]Outubro!$I$23</f>
        <v>*</v>
      </c>
      <c r="U23" s="89" t="str">
        <f>[18]Outubro!$I$24</f>
        <v>*</v>
      </c>
      <c r="V23" s="89" t="str">
        <f>[18]Outubro!$I$25</f>
        <v>*</v>
      </c>
      <c r="W23" s="89" t="str">
        <f>[18]Outubro!$I$26</f>
        <v>*</v>
      </c>
      <c r="X23" s="89" t="str">
        <f>[18]Outubro!$I$27</f>
        <v>*</v>
      </c>
      <c r="Y23" s="89" t="str">
        <f>[18]Outubro!$I$28</f>
        <v>*</v>
      </c>
      <c r="Z23" s="89" t="str">
        <f>[18]Outubro!$I$29</f>
        <v>*</v>
      </c>
      <c r="AA23" s="89" t="str">
        <f>[18]Outubro!$I$30</f>
        <v>*</v>
      </c>
      <c r="AB23" s="89" t="str">
        <f>[18]Outubro!$I$31</f>
        <v>*</v>
      </c>
      <c r="AC23" s="89" t="str">
        <f>[18]Outubro!$I$32</f>
        <v>*</v>
      </c>
      <c r="AD23" s="89" t="str">
        <f>[18]Outubro!$I$33</f>
        <v>*</v>
      </c>
      <c r="AE23" s="89" t="str">
        <f>[18]Outubro!$I$34</f>
        <v>*</v>
      </c>
      <c r="AF23" s="89" t="str">
        <f>[18]Outubro!$I$35</f>
        <v>*</v>
      </c>
      <c r="AG23" s="86" t="str">
        <f>[18]Outubro!$I$36</f>
        <v>*</v>
      </c>
      <c r="AJ23" t="s">
        <v>35</v>
      </c>
      <c r="AK23" t="s">
        <v>35</v>
      </c>
      <c r="AL23" t="s">
        <v>35</v>
      </c>
    </row>
    <row r="24" spans="1:40" x14ac:dyDescent="0.2">
      <c r="A24" s="77" t="s">
        <v>148</v>
      </c>
      <c r="B24" s="92" t="str">
        <f>[19]Outubro!$I$5</f>
        <v>*</v>
      </c>
      <c r="C24" s="92" t="str">
        <f>[19]Outubro!$I$6</f>
        <v>*</v>
      </c>
      <c r="D24" s="92" t="str">
        <f>[19]Outubro!$I$7</f>
        <v>*</v>
      </c>
      <c r="E24" s="92" t="str">
        <f>[19]Outubro!$I$8</f>
        <v>*</v>
      </c>
      <c r="F24" s="92" t="str">
        <f>[19]Outubro!$I$9</f>
        <v>*</v>
      </c>
      <c r="G24" s="92" t="str">
        <f>[19]Outubro!$I$10</f>
        <v>*</v>
      </c>
      <c r="H24" s="92" t="str">
        <f>[19]Outubro!$I$11</f>
        <v>*</v>
      </c>
      <c r="I24" s="92" t="str">
        <f>[19]Outubro!$I$12</f>
        <v>*</v>
      </c>
      <c r="J24" s="92" t="str">
        <f>[19]Outubro!$I$13</f>
        <v>*</v>
      </c>
      <c r="K24" s="92" t="str">
        <f>[19]Outubro!$I$14</f>
        <v>*</v>
      </c>
      <c r="L24" s="92" t="str">
        <f>[19]Outubro!$I$15</f>
        <v>*</v>
      </c>
      <c r="M24" s="92" t="str">
        <f>[19]Outubro!$I$16</f>
        <v>*</v>
      </c>
      <c r="N24" s="92" t="str">
        <f>[19]Outubro!$I$17</f>
        <v>*</v>
      </c>
      <c r="O24" s="92" t="str">
        <f>[19]Outubro!$I$18</f>
        <v>*</v>
      </c>
      <c r="P24" s="92" t="str">
        <f>[19]Outubro!$I$19</f>
        <v>*</v>
      </c>
      <c r="Q24" s="92" t="str">
        <f>[19]Outubro!$I$20</f>
        <v>*</v>
      </c>
      <c r="R24" s="92" t="str">
        <f>[19]Outubro!$I$21</f>
        <v>*</v>
      </c>
      <c r="S24" s="92" t="str">
        <f>[19]Outubro!$I$22</f>
        <v>*</v>
      </c>
      <c r="T24" s="92" t="str">
        <f>[19]Outubro!$I$23</f>
        <v>*</v>
      </c>
      <c r="U24" s="92" t="str">
        <f>[19]Outubro!$I$24</f>
        <v>*</v>
      </c>
      <c r="V24" s="92" t="str">
        <f>[19]Outubro!$I$25</f>
        <v>*</v>
      </c>
      <c r="W24" s="92" t="str">
        <f>[19]Outubro!$I$26</f>
        <v>*</v>
      </c>
      <c r="X24" s="92" t="str">
        <f>[19]Outubro!$I$27</f>
        <v>*</v>
      </c>
      <c r="Y24" s="92" t="str">
        <f>[19]Outubro!$I$28</f>
        <v>*</v>
      </c>
      <c r="Z24" s="92" t="str">
        <f>[19]Outubro!$I$29</f>
        <v>*</v>
      </c>
      <c r="AA24" s="92" t="str">
        <f>[19]Outubro!$I$30</f>
        <v>*</v>
      </c>
      <c r="AB24" s="92" t="str">
        <f>[19]Outubro!$I$31</f>
        <v>*</v>
      </c>
      <c r="AC24" s="92" t="str">
        <f>[19]Outubro!$I$32</f>
        <v>*</v>
      </c>
      <c r="AD24" s="92" t="str">
        <f>[19]Outubro!$I$33</f>
        <v>*</v>
      </c>
      <c r="AE24" s="92" t="str">
        <f>[19]Outubro!$I$34</f>
        <v>*</v>
      </c>
      <c r="AF24" s="92" t="str">
        <f>[19]Outubro!$I$35</f>
        <v>*</v>
      </c>
      <c r="AG24" s="94" t="str">
        <f>[19]Outubro!$I$36</f>
        <v>*</v>
      </c>
      <c r="AK24" t="s">
        <v>35</v>
      </c>
      <c r="AL24" t="s">
        <v>35</v>
      </c>
    </row>
    <row r="25" spans="1:40" x14ac:dyDescent="0.2">
      <c r="A25" s="77" t="s">
        <v>149</v>
      </c>
      <c r="B25" s="89" t="str">
        <f>[20]Outubro!$I$5</f>
        <v>*</v>
      </c>
      <c r="C25" s="89" t="str">
        <f>[20]Outubro!$I$6</f>
        <v>*</v>
      </c>
      <c r="D25" s="89" t="str">
        <f>[20]Outubro!$I$7</f>
        <v>*</v>
      </c>
      <c r="E25" s="89" t="str">
        <f>[20]Outubro!$I$8</f>
        <v>*</v>
      </c>
      <c r="F25" s="89" t="str">
        <f>[20]Outubro!$I$9</f>
        <v>*</v>
      </c>
      <c r="G25" s="89" t="str">
        <f>[20]Outubro!$I$10</f>
        <v>*</v>
      </c>
      <c r="H25" s="89" t="str">
        <f>[20]Outubro!$I$11</f>
        <v>*</v>
      </c>
      <c r="I25" s="89" t="str">
        <f>[20]Outubro!$I$12</f>
        <v>*</v>
      </c>
      <c r="J25" s="89" t="str">
        <f>[20]Outubro!$I$13</f>
        <v>*</v>
      </c>
      <c r="K25" s="89" t="str">
        <f>[20]Outubro!$I$14</f>
        <v>*</v>
      </c>
      <c r="L25" s="89" t="str">
        <f>[20]Outubro!$I$15</f>
        <v>*</v>
      </c>
      <c r="M25" s="89" t="str">
        <f>[20]Outubro!$I$16</f>
        <v>*</v>
      </c>
      <c r="N25" s="89" t="str">
        <f>[20]Outubro!$I$17</f>
        <v>*</v>
      </c>
      <c r="O25" s="89" t="str">
        <f>[20]Outubro!$I$18</f>
        <v>*</v>
      </c>
      <c r="P25" s="89" t="str">
        <f>[20]Outubro!$I$19</f>
        <v>*</v>
      </c>
      <c r="Q25" s="89" t="str">
        <f>[20]Outubro!$I$20</f>
        <v>*</v>
      </c>
      <c r="R25" s="89" t="str">
        <f>[20]Outubro!$I$21</f>
        <v>*</v>
      </c>
      <c r="S25" s="89" t="str">
        <f>[20]Outubro!$I$22</f>
        <v>*</v>
      </c>
      <c r="T25" s="11" t="s">
        <v>197</v>
      </c>
      <c r="U25" s="89" t="str">
        <f>[20]Outubro!$I$24</f>
        <v>*</v>
      </c>
      <c r="V25" s="89" t="str">
        <f>[20]Outubro!$I$25</f>
        <v>*</v>
      </c>
      <c r="W25" s="89" t="str">
        <f>[20]Outubro!$I$26</f>
        <v>*</v>
      </c>
      <c r="X25" s="89" t="str">
        <f>[20]Outubro!$I$27</f>
        <v>*</v>
      </c>
      <c r="Y25" s="89" t="str">
        <f>[20]Outubro!$I$28</f>
        <v>*</v>
      </c>
      <c r="Z25" s="89" t="str">
        <f>[20]Outubro!$I$29</f>
        <v>*</v>
      </c>
      <c r="AA25" s="89" t="str">
        <f>[20]Outubro!$I$30</f>
        <v>*</v>
      </c>
      <c r="AB25" s="89" t="str">
        <f>[20]Outubro!$I$31</f>
        <v>*</v>
      </c>
      <c r="AC25" s="89" t="str">
        <f>[20]Outubro!$I$32</f>
        <v>*</v>
      </c>
      <c r="AD25" s="89" t="str">
        <f>[20]Outubro!$I$33</f>
        <v>*</v>
      </c>
      <c r="AE25" s="89" t="str">
        <f>[20]Outubro!$I$34</f>
        <v>*</v>
      </c>
      <c r="AF25" s="89" t="str">
        <f>[20]Outubro!$I$35</f>
        <v>*</v>
      </c>
      <c r="AG25" s="94" t="str">
        <f>[20]Outubro!$I$36</f>
        <v>*</v>
      </c>
      <c r="AH25" s="12" t="s">
        <v>35</v>
      </c>
      <c r="AL25" t="s">
        <v>35</v>
      </c>
    </row>
    <row r="26" spans="1:40" x14ac:dyDescent="0.2">
      <c r="A26" s="77" t="s">
        <v>150</v>
      </c>
      <c r="B26" s="89" t="str">
        <f>[21]Outubro!$I$5</f>
        <v>*</v>
      </c>
      <c r="C26" s="89" t="str">
        <f>[21]Outubro!$I$6</f>
        <v>*</v>
      </c>
      <c r="D26" s="89" t="str">
        <f>[21]Outubro!$I$7</f>
        <v>*</v>
      </c>
      <c r="E26" s="89" t="str">
        <f>[21]Outubro!$I$8</f>
        <v>*</v>
      </c>
      <c r="F26" s="89" t="str">
        <f>[21]Outubro!$I$9</f>
        <v>*</v>
      </c>
      <c r="G26" s="89" t="str">
        <f>[21]Outubro!$I$10</f>
        <v>*</v>
      </c>
      <c r="H26" s="89" t="str">
        <f>[21]Outubro!$I$11</f>
        <v>*</v>
      </c>
      <c r="I26" s="89" t="str">
        <f>[21]Outubro!$I$12</f>
        <v>*</v>
      </c>
      <c r="J26" s="89" t="str">
        <f>[21]Outubro!$I$13</f>
        <v>*</v>
      </c>
      <c r="K26" s="89" t="str">
        <f>[21]Outubro!$I$14</f>
        <v>*</v>
      </c>
      <c r="L26" s="89" t="str">
        <f>[21]Outubro!$I$15</f>
        <v>*</v>
      </c>
      <c r="M26" s="89" t="str">
        <f>[21]Outubro!$I$16</f>
        <v>*</v>
      </c>
      <c r="N26" s="89" t="str">
        <f>[21]Outubro!$I$17</f>
        <v>*</v>
      </c>
      <c r="O26" s="89" t="str">
        <f>[21]Outubro!$I$18</f>
        <v>*</v>
      </c>
      <c r="P26" s="89" t="str">
        <f>[21]Outubro!$I$19</f>
        <v>*</v>
      </c>
      <c r="Q26" s="89" t="str">
        <f>[21]Outubro!$I$20</f>
        <v>*</v>
      </c>
      <c r="R26" s="89" t="str">
        <f>[21]Outubro!$I$21</f>
        <v>*</v>
      </c>
      <c r="S26" s="89" t="str">
        <f>[21]Outubro!$I$22</f>
        <v>*</v>
      </c>
      <c r="T26" s="89" t="str">
        <f>[21]Outubro!$I$23</f>
        <v>*</v>
      </c>
      <c r="U26" s="89" t="str">
        <f>[21]Outubro!$I$24</f>
        <v>*</v>
      </c>
      <c r="V26" s="89" t="str">
        <f>[21]Outubro!$I$25</f>
        <v>*</v>
      </c>
      <c r="W26" s="89" t="str">
        <f>[21]Outubro!$I$26</f>
        <v>*</v>
      </c>
      <c r="X26" s="89" t="str">
        <f>[21]Outubro!$I$27</f>
        <v>*</v>
      </c>
      <c r="Y26" s="89" t="str">
        <f>[21]Outubro!$I$28</f>
        <v>*</v>
      </c>
      <c r="Z26" s="89" t="str">
        <f>[21]Outubro!$I$29</f>
        <v>*</v>
      </c>
      <c r="AA26" s="89" t="str">
        <f>[21]Outubro!$I$30</f>
        <v>*</v>
      </c>
      <c r="AB26" s="89" t="str">
        <f>[21]Outubro!$I$31</f>
        <v>*</v>
      </c>
      <c r="AC26" s="89" t="str">
        <f>[21]Outubro!$I$32</f>
        <v>*</v>
      </c>
      <c r="AD26" s="89" t="str">
        <f>[21]Outubro!$I$33</f>
        <v>*</v>
      </c>
      <c r="AE26" s="89" t="str">
        <f>[21]Outubro!$I$34</f>
        <v>*</v>
      </c>
      <c r="AF26" s="89" t="str">
        <f>[21]Outubro!$I$35</f>
        <v>*</v>
      </c>
      <c r="AG26" s="94" t="str">
        <f>[21]Outubro!$I$36</f>
        <v>*</v>
      </c>
    </row>
    <row r="27" spans="1:40" x14ac:dyDescent="0.2">
      <c r="A27" s="77" t="s">
        <v>8</v>
      </c>
      <c r="B27" s="92" t="str">
        <f>[22]Outubro!$I$5</f>
        <v>*</v>
      </c>
      <c r="C27" s="92" t="str">
        <f>[22]Outubro!$I$6</f>
        <v>*</v>
      </c>
      <c r="D27" s="92" t="str">
        <f>[22]Outubro!$I$7</f>
        <v>*</v>
      </c>
      <c r="E27" s="92" t="str">
        <f>[22]Outubro!$I$8</f>
        <v>*</v>
      </c>
      <c r="F27" s="92" t="str">
        <f>[22]Outubro!$I$9</f>
        <v>*</v>
      </c>
      <c r="G27" s="92" t="str">
        <f>[22]Outubro!$I$10</f>
        <v>*</v>
      </c>
      <c r="H27" s="92" t="str">
        <f>[22]Outubro!$I$11</f>
        <v>*</v>
      </c>
      <c r="I27" s="92" t="str">
        <f>[22]Outubro!$I$12</f>
        <v>*</v>
      </c>
      <c r="J27" s="92" t="str">
        <f>[22]Outubro!$I$13</f>
        <v>*</v>
      </c>
      <c r="K27" s="92" t="str">
        <f>[22]Outubro!$I$14</f>
        <v>*</v>
      </c>
      <c r="L27" s="92" t="str">
        <f>[22]Outubro!$I$15</f>
        <v>*</v>
      </c>
      <c r="M27" s="92" t="str">
        <f>[22]Outubro!$I$16</f>
        <v>*</v>
      </c>
      <c r="N27" s="92" t="str">
        <f>[22]Outubro!$I$17</f>
        <v>*</v>
      </c>
      <c r="O27" s="92" t="str">
        <f>[22]Outubro!$I$18</f>
        <v>*</v>
      </c>
      <c r="P27" s="92" t="str">
        <f>[22]Outubro!$I$19</f>
        <v>*</v>
      </c>
      <c r="Q27" s="89" t="str">
        <f>[22]Outubro!$I$20</f>
        <v>*</v>
      </c>
      <c r="R27" s="89" t="str">
        <f>[22]Outubro!$I$21</f>
        <v>*</v>
      </c>
      <c r="S27" s="89" t="str">
        <f>[22]Outubro!$I$22</f>
        <v>*</v>
      </c>
      <c r="T27" s="89" t="str">
        <f>[22]Outubro!$I$23</f>
        <v>*</v>
      </c>
      <c r="U27" s="89" t="str">
        <f>[22]Outubro!$I$24</f>
        <v>*</v>
      </c>
      <c r="V27" s="89" t="str">
        <f>[22]Outubro!$I$25</f>
        <v>*</v>
      </c>
      <c r="W27" s="89" t="str">
        <f>[22]Outubro!$I$26</f>
        <v>*</v>
      </c>
      <c r="X27" s="89" t="str">
        <f>[22]Outubro!$I$27</f>
        <v>*</v>
      </c>
      <c r="Y27" s="89" t="str">
        <f>[22]Outubro!$I$28</f>
        <v>*</v>
      </c>
      <c r="Z27" s="89" t="str">
        <f>[22]Outubro!$I$29</f>
        <v>*</v>
      </c>
      <c r="AA27" s="89" t="str">
        <f>[22]Outubro!$I$30</f>
        <v>*</v>
      </c>
      <c r="AB27" s="89" t="str">
        <f>[22]Outubro!$I$31</f>
        <v>*</v>
      </c>
      <c r="AC27" s="89" t="str">
        <f>[22]Outubro!$I$32</f>
        <v>*</v>
      </c>
      <c r="AD27" s="89" t="str">
        <f>[22]Outubro!$I$33</f>
        <v>*</v>
      </c>
      <c r="AE27" s="89" t="str">
        <f>[22]Outubro!$I$34</f>
        <v>*</v>
      </c>
      <c r="AF27" s="89" t="str">
        <f>[22]Outubro!$I$35</f>
        <v>*</v>
      </c>
      <c r="AG27" s="86" t="str">
        <f>[22]Outubro!$I$36</f>
        <v>*</v>
      </c>
      <c r="AL27" t="s">
        <v>35</v>
      </c>
      <c r="AN27" t="s">
        <v>35</v>
      </c>
    </row>
    <row r="28" spans="1:40" x14ac:dyDescent="0.2">
      <c r="A28" s="77" t="s">
        <v>9</v>
      </c>
      <c r="B28" s="92" t="str">
        <f>[23]Outubro!$I$5</f>
        <v>*</v>
      </c>
      <c r="C28" s="92" t="str">
        <f>[23]Outubro!$I$6</f>
        <v>*</v>
      </c>
      <c r="D28" s="92" t="str">
        <f>[23]Outubro!$I$7</f>
        <v>*</v>
      </c>
      <c r="E28" s="92" t="str">
        <f>[23]Outubro!$I$8</f>
        <v>*</v>
      </c>
      <c r="F28" s="92" t="str">
        <f>[23]Outubro!$I$9</f>
        <v>*</v>
      </c>
      <c r="G28" s="92" t="str">
        <f>[23]Outubro!$I$10</f>
        <v>*</v>
      </c>
      <c r="H28" s="92" t="str">
        <f>[23]Outubro!$I$11</f>
        <v>*</v>
      </c>
      <c r="I28" s="92" t="str">
        <f>[23]Outubro!$I$12</f>
        <v>*</v>
      </c>
      <c r="J28" s="92" t="str">
        <f>[23]Outubro!$I$13</f>
        <v>*</v>
      </c>
      <c r="K28" s="92" t="str">
        <f>[23]Outubro!$I$14</f>
        <v>*</v>
      </c>
      <c r="L28" s="92" t="str">
        <f>[23]Outubro!$I$15</f>
        <v>*</v>
      </c>
      <c r="M28" s="92" t="str">
        <f>[23]Outubro!$I$16</f>
        <v>*</v>
      </c>
      <c r="N28" s="92" t="str">
        <f>[23]Outubro!$I$17</f>
        <v>*</v>
      </c>
      <c r="O28" s="92" t="str">
        <f>[23]Outubro!$I$18</f>
        <v>*</v>
      </c>
      <c r="P28" s="92" t="str">
        <f>[23]Outubro!$I$19</f>
        <v>*</v>
      </c>
      <c r="Q28" s="92" t="str">
        <f>[23]Outubro!$I$20</f>
        <v>*</v>
      </c>
      <c r="R28" s="92" t="str">
        <f>[23]Outubro!$I$21</f>
        <v>*</v>
      </c>
      <c r="S28" s="92" t="str">
        <f>[23]Outubro!$I$22</f>
        <v>*</v>
      </c>
      <c r="T28" s="89" t="str">
        <f>[23]Outubro!$I$23</f>
        <v>*</v>
      </c>
      <c r="U28" s="89" t="str">
        <f>[23]Outubro!$I$24</f>
        <v>*</v>
      </c>
      <c r="V28" s="89" t="str">
        <f>[23]Outubro!$I$25</f>
        <v>*</v>
      </c>
      <c r="W28" s="89" t="str">
        <f>[23]Outubro!$I$26</f>
        <v>*</v>
      </c>
      <c r="X28" s="89" t="str">
        <f>[23]Outubro!$I$27</f>
        <v>*</v>
      </c>
      <c r="Y28" s="89" t="str">
        <f>[23]Outubro!$I$28</f>
        <v>*</v>
      </c>
      <c r="Z28" s="89" t="str">
        <f>[23]Outubro!$I$29</f>
        <v>*</v>
      </c>
      <c r="AA28" s="89" t="str">
        <f>[23]Outubro!$I$30</f>
        <v>*</v>
      </c>
      <c r="AB28" s="89" t="str">
        <f>[23]Outubro!$I$31</f>
        <v>*</v>
      </c>
      <c r="AC28" s="89" t="str">
        <f>[23]Outubro!$I$32</f>
        <v>*</v>
      </c>
      <c r="AD28" s="89" t="str">
        <f>[23]Outubro!$I$33</f>
        <v>*</v>
      </c>
      <c r="AE28" s="89" t="str">
        <f>[23]Outubro!$I$34</f>
        <v>*</v>
      </c>
      <c r="AF28" s="89" t="str">
        <f>[23]Outubro!$I$35</f>
        <v>*</v>
      </c>
      <c r="AG28" s="86" t="str">
        <f>[23]Outubro!$I$36</f>
        <v>*</v>
      </c>
      <c r="AM28" t="s">
        <v>35</v>
      </c>
    </row>
    <row r="29" spans="1:40" x14ac:dyDescent="0.2">
      <c r="A29" s="77" t="s">
        <v>32</v>
      </c>
      <c r="B29" s="92" t="str">
        <f>[24]Outubro!$I$5</f>
        <v>*</v>
      </c>
      <c r="C29" s="92" t="str">
        <f>[24]Outubro!$I$6</f>
        <v>*</v>
      </c>
      <c r="D29" s="92" t="str">
        <f>[24]Outubro!$I$7</f>
        <v>*</v>
      </c>
      <c r="E29" s="92" t="str">
        <f>[24]Outubro!$I$8</f>
        <v>*</v>
      </c>
      <c r="F29" s="92" t="str">
        <f>[24]Outubro!$I$9</f>
        <v>*</v>
      </c>
      <c r="G29" s="92" t="str">
        <f>[24]Outubro!$I$10</f>
        <v>*</v>
      </c>
      <c r="H29" s="92" t="str">
        <f>[24]Outubro!$I$11</f>
        <v>*</v>
      </c>
      <c r="I29" s="92" t="str">
        <f>[24]Outubro!$I$12</f>
        <v>*</v>
      </c>
      <c r="J29" s="92" t="str">
        <f>[24]Outubro!$I$13</f>
        <v>*</v>
      </c>
      <c r="K29" s="92" t="str">
        <f>[24]Outubro!$I$14</f>
        <v>*</v>
      </c>
      <c r="L29" s="92" t="str">
        <f>[24]Outubro!$I$15</f>
        <v>*</v>
      </c>
      <c r="M29" s="92" t="str">
        <f>[24]Outubro!$I$16</f>
        <v>*</v>
      </c>
      <c r="N29" s="92" t="str">
        <f>[24]Outubro!$I$17</f>
        <v>*</v>
      </c>
      <c r="O29" s="92" t="str">
        <f>[24]Outubro!$I$18</f>
        <v>*</v>
      </c>
      <c r="P29" s="92" t="str">
        <f>[24]Outubro!$I$19</f>
        <v>*</v>
      </c>
      <c r="Q29" s="92" t="str">
        <f>[24]Outubro!$I$20</f>
        <v>*</v>
      </c>
      <c r="R29" s="92" t="str">
        <f>[24]Outubro!$I$21</f>
        <v>*</v>
      </c>
      <c r="S29" s="92" t="str">
        <f>[24]Outubro!$I$22</f>
        <v>*</v>
      </c>
      <c r="T29" s="89" t="str">
        <f>[24]Outubro!$I$23</f>
        <v>*</v>
      </c>
      <c r="U29" s="89" t="str">
        <f>[24]Outubro!$I$24</f>
        <v>*</v>
      </c>
      <c r="V29" s="89" t="str">
        <f>[24]Outubro!$I$25</f>
        <v>*</v>
      </c>
      <c r="W29" s="89" t="str">
        <f>[24]Outubro!$I$26</f>
        <v>*</v>
      </c>
      <c r="X29" s="89" t="str">
        <f>[24]Outubro!$I$27</f>
        <v>*</v>
      </c>
      <c r="Y29" s="89" t="str">
        <f>[24]Outubro!$I$28</f>
        <v>*</v>
      </c>
      <c r="Z29" s="89" t="str">
        <f>[24]Outubro!$I$29</f>
        <v>*</v>
      </c>
      <c r="AA29" s="89" t="str">
        <f>[24]Outubro!$I$30</f>
        <v>*</v>
      </c>
      <c r="AB29" s="89" t="str">
        <f>[24]Outubro!$I$31</f>
        <v>*</v>
      </c>
      <c r="AC29" s="89" t="str">
        <f>[24]Outubro!$I$32</f>
        <v>*</v>
      </c>
      <c r="AD29" s="89" t="str">
        <f>[24]Outubro!$I$33</f>
        <v>*</v>
      </c>
      <c r="AE29" s="89" t="str">
        <f>[24]Outubro!$I$34</f>
        <v>*</v>
      </c>
      <c r="AF29" s="89" t="str">
        <f>[24]Outubro!$I$35</f>
        <v>*</v>
      </c>
      <c r="AG29" s="86" t="str">
        <f>[24]Outubro!$I$36</f>
        <v>*</v>
      </c>
      <c r="AJ29" t="s">
        <v>35</v>
      </c>
    </row>
    <row r="30" spans="1:40" x14ac:dyDescent="0.2">
      <c r="A30" s="77" t="s">
        <v>10</v>
      </c>
      <c r="B30" s="11" t="str">
        <f>[25]Outubro!$I$5</f>
        <v>*</v>
      </c>
      <c r="C30" s="11" t="str">
        <f>[25]Outubro!$I$6</f>
        <v>*</v>
      </c>
      <c r="D30" s="11" t="str">
        <f>[25]Outubro!$I$7</f>
        <v>*</v>
      </c>
      <c r="E30" s="11" t="str">
        <f>[25]Outubro!$I$8</f>
        <v>*</v>
      </c>
      <c r="F30" s="11" t="str">
        <f>[25]Outubro!$I$9</f>
        <v>*</v>
      </c>
      <c r="G30" s="11" t="str">
        <f>[25]Outubro!$I$10</f>
        <v>*</v>
      </c>
      <c r="H30" s="11" t="str">
        <f>[25]Outubro!$I$11</f>
        <v>*</v>
      </c>
      <c r="I30" s="11" t="str">
        <f>[25]Outubro!$I$12</f>
        <v>*</v>
      </c>
      <c r="J30" s="11" t="str">
        <f>[25]Outubro!$I$13</f>
        <v>*</v>
      </c>
      <c r="K30" s="11" t="str">
        <f>[25]Outubro!$I$14</f>
        <v>*</v>
      </c>
      <c r="L30" s="11" t="str">
        <f>[25]Outubro!$I$15</f>
        <v>*</v>
      </c>
      <c r="M30" s="11" t="str">
        <f>[25]Outubro!$I$16</f>
        <v>*</v>
      </c>
      <c r="N30" s="11" t="str">
        <f>[25]Outubro!$I$17</f>
        <v>*</v>
      </c>
      <c r="O30" s="11" t="str">
        <f>[25]Outubro!$I$18</f>
        <v>*</v>
      </c>
      <c r="P30" s="11" t="str">
        <f>[25]Outubro!$I$19</f>
        <v>*</v>
      </c>
      <c r="Q30" s="11" t="str">
        <f>[25]Outubro!$I$20</f>
        <v>*</v>
      </c>
      <c r="R30" s="11" t="str">
        <f>[25]Outubro!$I$21</f>
        <v>*</v>
      </c>
      <c r="S30" s="11" t="str">
        <f>[25]Outubro!$I$22</f>
        <v>*</v>
      </c>
      <c r="T30" s="89" t="str">
        <f>[25]Outubro!$I$23</f>
        <v>*</v>
      </c>
      <c r="U30" s="89" t="str">
        <f>[25]Outubro!$I$24</f>
        <v>*</v>
      </c>
      <c r="V30" s="89" t="str">
        <f>[25]Outubro!$I$25</f>
        <v>*</v>
      </c>
      <c r="W30" s="89" t="str">
        <f>[25]Outubro!$I$26</f>
        <v>*</v>
      </c>
      <c r="X30" s="89" t="str">
        <f>[25]Outubro!$I$27</f>
        <v>*</v>
      </c>
      <c r="Y30" s="89" t="str">
        <f>[25]Outubro!$I$28</f>
        <v>*</v>
      </c>
      <c r="Z30" s="89" t="str">
        <f>[25]Outubro!$I$29</f>
        <v>*</v>
      </c>
      <c r="AA30" s="89" t="str">
        <f>[25]Outubro!$I$30</f>
        <v>*</v>
      </c>
      <c r="AB30" s="89" t="str">
        <f>[25]Outubro!$I$31</f>
        <v>*</v>
      </c>
      <c r="AC30" s="89" t="str">
        <f>[25]Outubro!$I$32</f>
        <v>*</v>
      </c>
      <c r="AD30" s="89" t="str">
        <f>[25]Outubro!$I$33</f>
        <v>*</v>
      </c>
      <c r="AE30" s="89" t="str">
        <f>[25]Outubro!$I$34</f>
        <v>*</v>
      </c>
      <c r="AF30" s="89" t="str">
        <f>[25]Outubro!$I$35</f>
        <v>*</v>
      </c>
      <c r="AG30" s="86" t="str">
        <f>[25]Outubro!$I$36</f>
        <v>*</v>
      </c>
      <c r="AJ30" t="s">
        <v>35</v>
      </c>
    </row>
    <row r="31" spans="1:40" x14ac:dyDescent="0.2">
      <c r="A31" s="77" t="s">
        <v>151</v>
      </c>
      <c r="B31" s="89" t="str">
        <f>[26]Outubro!$I$5</f>
        <v>*</v>
      </c>
      <c r="C31" s="89" t="str">
        <f>[26]Outubro!$I$6</f>
        <v>*</v>
      </c>
      <c r="D31" s="89" t="str">
        <f>[26]Outubro!$I$7</f>
        <v>*</v>
      </c>
      <c r="E31" s="89" t="str">
        <f>[26]Outubro!$I$8</f>
        <v>*</v>
      </c>
      <c r="F31" s="89" t="str">
        <f>[26]Outubro!$I$9</f>
        <v>*</v>
      </c>
      <c r="G31" s="89" t="str">
        <f>[26]Outubro!$I$10</f>
        <v>*</v>
      </c>
      <c r="H31" s="89" t="str">
        <f>[26]Outubro!$I$11</f>
        <v>*</v>
      </c>
      <c r="I31" s="89" t="str">
        <f>[26]Outubro!$I$12</f>
        <v>*</v>
      </c>
      <c r="J31" s="89" t="str">
        <f>[26]Outubro!$I$13</f>
        <v>*</v>
      </c>
      <c r="K31" s="89" t="str">
        <f>[26]Outubro!$I$14</f>
        <v>*</v>
      </c>
      <c r="L31" s="89" t="str">
        <f>[26]Outubro!$I$15</f>
        <v>*</v>
      </c>
      <c r="M31" s="89" t="str">
        <f>[26]Outubro!$I$16</f>
        <v>*</v>
      </c>
      <c r="N31" s="89" t="str">
        <f>[26]Outubro!$I$17</f>
        <v>*</v>
      </c>
      <c r="O31" s="89" t="str">
        <f>[26]Outubro!$I$18</f>
        <v>*</v>
      </c>
      <c r="P31" s="89" t="str">
        <f>[26]Outubro!$I$19</f>
        <v>*</v>
      </c>
      <c r="Q31" s="89" t="str">
        <f>[26]Outubro!$I$20</f>
        <v>*</v>
      </c>
      <c r="R31" s="89" t="str">
        <f>[26]Outubro!$I$21</f>
        <v>*</v>
      </c>
      <c r="S31" s="89" t="str">
        <f>[26]Outubro!$I$22</f>
        <v>*</v>
      </c>
      <c r="T31" s="89" t="str">
        <f>[26]Outubro!$I$23</f>
        <v>*</v>
      </c>
      <c r="U31" s="89" t="str">
        <f>[26]Outubro!$I$24</f>
        <v>*</v>
      </c>
      <c r="V31" s="89" t="str">
        <f>[26]Outubro!$I$25</f>
        <v>*</v>
      </c>
      <c r="W31" s="89" t="str">
        <f>[26]Outubro!$I$26</f>
        <v>*</v>
      </c>
      <c r="X31" s="89" t="str">
        <f>[26]Outubro!$I$27</f>
        <v>*</v>
      </c>
      <c r="Y31" s="89" t="str">
        <f>[26]Outubro!$I$28</f>
        <v>*</v>
      </c>
      <c r="Z31" s="89" t="str">
        <f>[26]Outubro!$I$29</f>
        <v>*</v>
      </c>
      <c r="AA31" s="89" t="str">
        <f>[26]Outubro!$I$30</f>
        <v>*</v>
      </c>
      <c r="AB31" s="89" t="str">
        <f>[26]Outubro!$I$31</f>
        <v>*</v>
      </c>
      <c r="AC31" s="89" t="str">
        <f>[26]Outubro!$I$32</f>
        <v>*</v>
      </c>
      <c r="AD31" s="89" t="str">
        <f>[26]Outubro!$I$33</f>
        <v>*</v>
      </c>
      <c r="AE31" s="89" t="str">
        <f>[26]Outubro!$I$34</f>
        <v>*</v>
      </c>
      <c r="AF31" s="89" t="str">
        <f>[26]Outubro!$I$35</f>
        <v>*</v>
      </c>
      <c r="AG31" s="94" t="str">
        <f>[26]Outubro!$I$36</f>
        <v>*</v>
      </c>
      <c r="AH31" s="12" t="s">
        <v>35</v>
      </c>
      <c r="AL31" t="s">
        <v>35</v>
      </c>
    </row>
    <row r="32" spans="1:40" x14ac:dyDescent="0.2">
      <c r="A32" s="77" t="s">
        <v>11</v>
      </c>
      <c r="B32" s="92" t="str">
        <f>[27]Outubro!$I$5</f>
        <v>*</v>
      </c>
      <c r="C32" s="92" t="str">
        <f>[27]Outubro!$I$6</f>
        <v>*</v>
      </c>
      <c r="D32" s="92" t="str">
        <f>[27]Outubro!$I$7</f>
        <v>*</v>
      </c>
      <c r="E32" s="92" t="str">
        <f>[27]Outubro!$I$8</f>
        <v>*</v>
      </c>
      <c r="F32" s="92" t="str">
        <f>[27]Outubro!$I$9</f>
        <v>*</v>
      </c>
      <c r="G32" s="92" t="str">
        <f>[27]Outubro!$I$10</f>
        <v>*</v>
      </c>
      <c r="H32" s="92" t="str">
        <f>[27]Outubro!$I$11</f>
        <v>*</v>
      </c>
      <c r="I32" s="92" t="str">
        <f>[27]Outubro!$I$12</f>
        <v>*</v>
      </c>
      <c r="J32" s="92" t="str">
        <f>[27]Outubro!$I$13</f>
        <v>*</v>
      </c>
      <c r="K32" s="92" t="str">
        <f>[27]Outubro!$I$14</f>
        <v>*</v>
      </c>
      <c r="L32" s="92" t="str">
        <f>[27]Outubro!$I$15</f>
        <v>*</v>
      </c>
      <c r="M32" s="92" t="str">
        <f>[27]Outubro!$I$16</f>
        <v>*</v>
      </c>
      <c r="N32" s="92" t="str">
        <f>[27]Outubro!$I$17</f>
        <v>*</v>
      </c>
      <c r="O32" s="92" t="str">
        <f>[27]Outubro!$I$18</f>
        <v>*</v>
      </c>
      <c r="P32" s="92" t="str">
        <f>[27]Outubro!$I$19</f>
        <v>*</v>
      </c>
      <c r="Q32" s="92" t="str">
        <f>[27]Outubro!$I$20</f>
        <v>*</v>
      </c>
      <c r="R32" s="92" t="str">
        <f>[27]Outubro!$I$21</f>
        <v>*</v>
      </c>
      <c r="S32" s="92" t="str">
        <f>[27]Outubro!$I$22</f>
        <v>*</v>
      </c>
      <c r="T32" s="89" t="str">
        <f>[27]Outubro!$I$23</f>
        <v>*</v>
      </c>
      <c r="U32" s="89" t="str">
        <f>[27]Outubro!$I$24</f>
        <v>*</v>
      </c>
      <c r="V32" s="89" t="str">
        <f>[27]Outubro!$I$25</f>
        <v>*</v>
      </c>
      <c r="W32" s="89" t="str">
        <f>[27]Outubro!$I$26</f>
        <v>*</v>
      </c>
      <c r="X32" s="89" t="str">
        <f>[27]Outubro!$I$27</f>
        <v>*</v>
      </c>
      <c r="Y32" s="89" t="str">
        <f>[27]Outubro!$I$28</f>
        <v>*</v>
      </c>
      <c r="Z32" s="89" t="str">
        <f>[27]Outubro!$I$29</f>
        <v>*</v>
      </c>
      <c r="AA32" s="89" t="str">
        <f>[27]Outubro!$I$30</f>
        <v>*</v>
      </c>
      <c r="AB32" s="89" t="str">
        <f>[27]Outubro!$I$31</f>
        <v>*</v>
      </c>
      <c r="AC32" s="89" t="str">
        <f>[27]Outubro!$I$32</f>
        <v>*</v>
      </c>
      <c r="AD32" s="89" t="str">
        <f>[27]Outubro!$I$33</f>
        <v>*</v>
      </c>
      <c r="AE32" s="89" t="str">
        <f>[27]Outubro!$I$34</f>
        <v>*</v>
      </c>
      <c r="AF32" s="89" t="str">
        <f>[27]Outubro!$I$35</f>
        <v>*</v>
      </c>
      <c r="AG32" s="86" t="str">
        <f>[27]Outubro!$I$36</f>
        <v>*</v>
      </c>
      <c r="AJ32" t="s">
        <v>35</v>
      </c>
    </row>
    <row r="33" spans="1:39" s="5" customFormat="1" x14ac:dyDescent="0.2">
      <c r="A33" s="77" t="s">
        <v>12</v>
      </c>
      <c r="B33" s="92" t="str">
        <f>[28]Outubro!$I$5</f>
        <v>*</v>
      </c>
      <c r="C33" s="92" t="str">
        <f>[28]Outubro!$I$6</f>
        <v>*</v>
      </c>
      <c r="D33" s="92" t="str">
        <f>[28]Outubro!$I$7</f>
        <v>*</v>
      </c>
      <c r="E33" s="92" t="str">
        <f>[28]Outubro!$I$8</f>
        <v>*</v>
      </c>
      <c r="F33" s="92" t="str">
        <f>[28]Outubro!$I$9</f>
        <v>*</v>
      </c>
      <c r="G33" s="92" t="str">
        <f>[28]Outubro!$I$10</f>
        <v>*</v>
      </c>
      <c r="H33" s="92" t="str">
        <f>[28]Outubro!$I$11</f>
        <v>*</v>
      </c>
      <c r="I33" s="92" t="str">
        <f>[28]Outubro!$I$12</f>
        <v>*</v>
      </c>
      <c r="J33" s="92" t="str">
        <f>[28]Outubro!$I$13</f>
        <v>*</v>
      </c>
      <c r="K33" s="92" t="str">
        <f>[28]Outubro!$I$14</f>
        <v>*</v>
      </c>
      <c r="L33" s="92" t="str">
        <f>[28]Outubro!$I$15</f>
        <v>*</v>
      </c>
      <c r="M33" s="92" t="str">
        <f>[28]Outubro!$I$16</f>
        <v>*</v>
      </c>
      <c r="N33" s="92" t="str">
        <f>[28]Outubro!$I$17</f>
        <v>*</v>
      </c>
      <c r="O33" s="92" t="str">
        <f>[28]Outubro!$I$18</f>
        <v>*</v>
      </c>
      <c r="P33" s="92" t="str">
        <f>[28]Outubro!$I$19</f>
        <v>*</v>
      </c>
      <c r="Q33" s="92" t="str">
        <f>[28]Outubro!$I$20</f>
        <v>*</v>
      </c>
      <c r="R33" s="92" t="str">
        <f>[28]Outubro!$I$21</f>
        <v>*</v>
      </c>
      <c r="S33" s="92" t="str">
        <f>[28]Outubro!$I$22</f>
        <v>*</v>
      </c>
      <c r="T33" s="92" t="str">
        <f>[28]Outubro!$I$23</f>
        <v>*</v>
      </c>
      <c r="U33" s="92" t="str">
        <f>[28]Outubro!$I$24</f>
        <v>*</v>
      </c>
      <c r="V33" s="92" t="str">
        <f>[28]Outubro!$I$25</f>
        <v>*</v>
      </c>
      <c r="W33" s="92" t="str">
        <f>[28]Outubro!$I$26</f>
        <v>*</v>
      </c>
      <c r="X33" s="92" t="str">
        <f>[28]Outubro!$I$27</f>
        <v>*</v>
      </c>
      <c r="Y33" s="92" t="str">
        <f>[28]Outubro!$I$28</f>
        <v>*</v>
      </c>
      <c r="Z33" s="92" t="str">
        <f>[28]Outubro!$I$29</f>
        <v>*</v>
      </c>
      <c r="AA33" s="92" t="str">
        <f>[28]Outubro!$I$30</f>
        <v>*</v>
      </c>
      <c r="AB33" s="92" t="str">
        <f>[28]Outubro!$I$31</f>
        <v>*</v>
      </c>
      <c r="AC33" s="92" t="str">
        <f>[28]Outubro!$I$32</f>
        <v>*</v>
      </c>
      <c r="AD33" s="92" t="str">
        <f>[28]Outubro!$I$33</f>
        <v>*</v>
      </c>
      <c r="AE33" s="92" t="str">
        <f>[28]Outubro!$I$34</f>
        <v>*</v>
      </c>
      <c r="AF33" s="92" t="str">
        <f>[28]Outubro!$I$35</f>
        <v>*</v>
      </c>
      <c r="AG33" s="86" t="str">
        <f>[28]Outubro!$I$36</f>
        <v>*</v>
      </c>
      <c r="AK33" s="5" t="s">
        <v>35</v>
      </c>
      <c r="AM33" s="5" t="s">
        <v>35</v>
      </c>
    </row>
    <row r="34" spans="1:39" x14ac:dyDescent="0.2">
      <c r="A34" s="77" t="s">
        <v>13</v>
      </c>
      <c r="B34" s="89" t="str">
        <f>[29]Outubro!$I$5</f>
        <v>*</v>
      </c>
      <c r="C34" s="89" t="str">
        <f>[29]Outubro!$I$6</f>
        <v>*</v>
      </c>
      <c r="D34" s="89" t="str">
        <f>[29]Outubro!$I$7</f>
        <v>*</v>
      </c>
      <c r="E34" s="89" t="str">
        <f>[29]Outubro!$I$8</f>
        <v>*</v>
      </c>
      <c r="F34" s="89" t="str">
        <f>[29]Outubro!$I$9</f>
        <v>*</v>
      </c>
      <c r="G34" s="89" t="str">
        <f>[29]Outubro!$I$10</f>
        <v>*</v>
      </c>
      <c r="H34" s="89" t="str">
        <f>[29]Outubro!$I$11</f>
        <v>*</v>
      </c>
      <c r="I34" s="89" t="str">
        <f>[29]Outubro!$I$12</f>
        <v>*</v>
      </c>
      <c r="J34" s="89" t="str">
        <f>[29]Outubro!$I$13</f>
        <v>*</v>
      </c>
      <c r="K34" s="89" t="str">
        <f>[29]Outubro!$I$14</f>
        <v>*</v>
      </c>
      <c r="L34" s="89" t="str">
        <f>[29]Outubro!$I$15</f>
        <v>*</v>
      </c>
      <c r="M34" s="89" t="str">
        <f>[29]Outubro!$I$16</f>
        <v>*</v>
      </c>
      <c r="N34" s="89" t="str">
        <f>[29]Outubro!$I$17</f>
        <v>*</v>
      </c>
      <c r="O34" s="89" t="str">
        <f>[29]Outubro!$I$18</f>
        <v>*</v>
      </c>
      <c r="P34" s="89" t="str">
        <f>[29]Outubro!$I$19</f>
        <v>*</v>
      </c>
      <c r="Q34" s="89" t="str">
        <f>[29]Outubro!$I$20</f>
        <v>*</v>
      </c>
      <c r="R34" s="89" t="str">
        <f>[29]Outubro!$I$21</f>
        <v>*</v>
      </c>
      <c r="S34" s="89" t="str">
        <f>[29]Outubro!$I$22</f>
        <v>*</v>
      </c>
      <c r="T34" s="89" t="str">
        <f>[29]Outubro!$I$23</f>
        <v>*</v>
      </c>
      <c r="U34" s="89" t="str">
        <f>[29]Outubro!$I$24</f>
        <v>*</v>
      </c>
      <c r="V34" s="89" t="str">
        <f>[29]Outubro!$I$25</f>
        <v>*</v>
      </c>
      <c r="W34" s="89" t="str">
        <f>[29]Outubro!$I$26</f>
        <v>*</v>
      </c>
      <c r="X34" s="89" t="str">
        <f>[29]Outubro!$I$27</f>
        <v>*</v>
      </c>
      <c r="Y34" s="89" t="str">
        <f>[29]Outubro!$I$28</f>
        <v>*</v>
      </c>
      <c r="Z34" s="89" t="str">
        <f>[29]Outubro!$I$29</f>
        <v>*</v>
      </c>
      <c r="AA34" s="89" t="str">
        <f>[29]Outubro!$I$30</f>
        <v>*</v>
      </c>
      <c r="AB34" s="89" t="str">
        <f>[29]Outubro!$I$31</f>
        <v>*</v>
      </c>
      <c r="AC34" s="89" t="str">
        <f>[29]Outubro!$I$32</f>
        <v>*</v>
      </c>
      <c r="AD34" s="89" t="str">
        <f>[29]Outubro!$I$33</f>
        <v>*</v>
      </c>
      <c r="AE34" s="89" t="str">
        <f>[29]Outubro!$I$34</f>
        <v>*</v>
      </c>
      <c r="AF34" s="89" t="str">
        <f>[29]Outubro!$I$35</f>
        <v>*</v>
      </c>
      <c r="AG34" s="91" t="str">
        <f>[29]Outubro!$I$36</f>
        <v>*</v>
      </c>
      <c r="AJ34" t="s">
        <v>35</v>
      </c>
      <c r="AK34" t="s">
        <v>35</v>
      </c>
      <c r="AL34" t="s">
        <v>35</v>
      </c>
    </row>
    <row r="35" spans="1:39" x14ac:dyDescent="0.2">
      <c r="A35" s="77" t="s">
        <v>152</v>
      </c>
      <c r="B35" s="92" t="str">
        <f>[30]Outubro!$I$5</f>
        <v>*</v>
      </c>
      <c r="C35" s="92" t="str">
        <f>[30]Outubro!$I$6</f>
        <v>*</v>
      </c>
      <c r="D35" s="92" t="str">
        <f>[30]Outubro!$I$7</f>
        <v>*</v>
      </c>
      <c r="E35" s="92" t="str">
        <f>[30]Outubro!$I$8</f>
        <v>*</v>
      </c>
      <c r="F35" s="92" t="str">
        <f>[30]Outubro!$I$9</f>
        <v>*</v>
      </c>
      <c r="G35" s="92" t="str">
        <f>[30]Outubro!$I$10</f>
        <v>*</v>
      </c>
      <c r="H35" s="92" t="str">
        <f>[30]Outubro!$I$11</f>
        <v>*</v>
      </c>
      <c r="I35" s="92" t="str">
        <f>[30]Outubro!$I$12</f>
        <v>*</v>
      </c>
      <c r="J35" s="92" t="str">
        <f>[30]Outubro!$I$13</f>
        <v>*</v>
      </c>
      <c r="K35" s="92" t="str">
        <f>[30]Outubro!$I$14</f>
        <v>*</v>
      </c>
      <c r="L35" s="92" t="str">
        <f>[30]Outubro!$I$15</f>
        <v>*</v>
      </c>
      <c r="M35" s="92" t="str">
        <f>[30]Outubro!$I$16</f>
        <v>*</v>
      </c>
      <c r="N35" s="92" t="str">
        <f>[30]Outubro!$I$17</f>
        <v>*</v>
      </c>
      <c r="O35" s="92" t="str">
        <f>[30]Outubro!$I$18</f>
        <v>*</v>
      </c>
      <c r="P35" s="92" t="str">
        <f>[30]Outubro!$I$19</f>
        <v>*</v>
      </c>
      <c r="Q35" s="92" t="str">
        <f>[30]Outubro!$I$20</f>
        <v>*</v>
      </c>
      <c r="R35" s="92" t="str">
        <f>[30]Outubro!$I$21</f>
        <v>*</v>
      </c>
      <c r="S35" s="92" t="str">
        <f>[30]Outubro!$I$22</f>
        <v>*</v>
      </c>
      <c r="T35" s="89" t="str">
        <f>[30]Outubro!$I$23</f>
        <v>*</v>
      </c>
      <c r="U35" s="89" t="str">
        <f>[30]Outubro!$I$24</f>
        <v>*</v>
      </c>
      <c r="V35" s="89" t="str">
        <f>[30]Outubro!$I$25</f>
        <v>*</v>
      </c>
      <c r="W35" s="89" t="str">
        <f>[30]Outubro!$I$26</f>
        <v>*</v>
      </c>
      <c r="X35" s="89" t="str">
        <f>[30]Outubro!$I$27</f>
        <v>*</v>
      </c>
      <c r="Y35" s="89" t="str">
        <f>[30]Outubro!$I$28</f>
        <v>*</v>
      </c>
      <c r="Z35" s="89" t="str">
        <f>[30]Outubro!$I$29</f>
        <v>*</v>
      </c>
      <c r="AA35" s="89" t="str">
        <f>[30]Outubro!$I$30</f>
        <v>*</v>
      </c>
      <c r="AB35" s="89" t="str">
        <f>[30]Outubro!$I$31</f>
        <v>*</v>
      </c>
      <c r="AC35" s="89" t="str">
        <f>[30]Outubro!$I$32</f>
        <v>*</v>
      </c>
      <c r="AD35" s="89" t="str">
        <f>[30]Outubro!$I$33</f>
        <v>*</v>
      </c>
      <c r="AE35" s="89" t="str">
        <f>[30]Outubro!$I$34</f>
        <v>*</v>
      </c>
      <c r="AF35" s="89" t="str">
        <f>[30]Outubro!$I$35</f>
        <v>*</v>
      </c>
      <c r="AG35" s="94" t="str">
        <f>[30]Outubro!$I$36</f>
        <v>*</v>
      </c>
      <c r="AK35" t="s">
        <v>35</v>
      </c>
    </row>
    <row r="36" spans="1:39" x14ac:dyDescent="0.2">
      <c r="A36" s="77" t="s">
        <v>123</v>
      </c>
      <c r="B36" s="92" t="str">
        <f>[31]Outubro!$I$5</f>
        <v>*</v>
      </c>
      <c r="C36" s="92" t="str">
        <f>[31]Outubro!$I$6</f>
        <v>*</v>
      </c>
      <c r="D36" s="92" t="str">
        <f>[31]Outubro!$I$7</f>
        <v>*</v>
      </c>
      <c r="E36" s="92" t="str">
        <f>[31]Outubro!$I$8</f>
        <v>*</v>
      </c>
      <c r="F36" s="92" t="str">
        <f>[31]Outubro!$I$9</f>
        <v>*</v>
      </c>
      <c r="G36" s="92" t="str">
        <f>[31]Outubro!$I$10</f>
        <v>*</v>
      </c>
      <c r="H36" s="92" t="str">
        <f>[31]Outubro!$I$11</f>
        <v>*</v>
      </c>
      <c r="I36" s="92" t="str">
        <f>[31]Outubro!$I$12</f>
        <v>*</v>
      </c>
      <c r="J36" s="92" t="str">
        <f>[31]Outubro!$I$13</f>
        <v>*</v>
      </c>
      <c r="K36" s="92" t="str">
        <f>[31]Outubro!$I$14</f>
        <v>*</v>
      </c>
      <c r="L36" s="92" t="str">
        <f>[31]Outubro!$I$15</f>
        <v>*</v>
      </c>
      <c r="M36" s="92" t="str">
        <f>[31]Outubro!$I$16</f>
        <v>*</v>
      </c>
      <c r="N36" s="92" t="str">
        <f>[31]Outubro!$I$17</f>
        <v>*</v>
      </c>
      <c r="O36" s="92" t="str">
        <f>[31]Outubro!$I$18</f>
        <v>*</v>
      </c>
      <c r="P36" s="92" t="str">
        <f>[31]Outubro!$I$19</f>
        <v>*</v>
      </c>
      <c r="Q36" s="89" t="str">
        <f>[31]Outubro!$I$20</f>
        <v>*</v>
      </c>
      <c r="R36" s="89" t="str">
        <f>[31]Outubro!$I$21</f>
        <v>*</v>
      </c>
      <c r="S36" s="89" t="str">
        <f>[31]Outubro!$I$22</f>
        <v>*</v>
      </c>
      <c r="T36" s="89" t="str">
        <f>[31]Outubro!$I$23</f>
        <v>*</v>
      </c>
      <c r="U36" s="89" t="str">
        <f>[31]Outubro!$I$24</f>
        <v>*</v>
      </c>
      <c r="V36" s="89" t="str">
        <f>[31]Outubro!$I$25</f>
        <v>*</v>
      </c>
      <c r="W36" s="89" t="str">
        <f>[31]Outubro!$I$26</f>
        <v>*</v>
      </c>
      <c r="X36" s="89" t="str">
        <f>[31]Outubro!$I$27</f>
        <v>*</v>
      </c>
      <c r="Y36" s="89" t="str">
        <f>[31]Outubro!$I$28</f>
        <v>*</v>
      </c>
      <c r="Z36" s="89" t="str">
        <f>[31]Outubro!$I$29</f>
        <v>*</v>
      </c>
      <c r="AA36" s="89" t="str">
        <f>[31]Outubro!$I$30</f>
        <v>*</v>
      </c>
      <c r="AB36" s="89" t="str">
        <f>[31]Outubro!$I$31</f>
        <v>*</v>
      </c>
      <c r="AC36" s="89" t="str">
        <f>[31]Outubro!$I$32</f>
        <v>*</v>
      </c>
      <c r="AD36" s="89" t="str">
        <f>[31]Outubro!$I$33</f>
        <v>*</v>
      </c>
      <c r="AE36" s="89" t="str">
        <f>[31]Outubro!$I$34</f>
        <v>*</v>
      </c>
      <c r="AF36" s="89" t="str">
        <f>[31]Outubro!$I$35</f>
        <v>*</v>
      </c>
      <c r="AG36" s="94" t="str">
        <f>[31]Outubro!$I$36</f>
        <v>*</v>
      </c>
      <c r="AJ36" t="s">
        <v>35</v>
      </c>
      <c r="AK36" t="s">
        <v>35</v>
      </c>
    </row>
    <row r="37" spans="1:39" x14ac:dyDescent="0.2">
      <c r="A37" s="77" t="s">
        <v>14</v>
      </c>
      <c r="B37" s="92" t="str">
        <f>[32]Outubro!$I$5</f>
        <v>*</v>
      </c>
      <c r="C37" s="92" t="str">
        <f>[32]Outubro!$I$6</f>
        <v>*</v>
      </c>
      <c r="D37" s="92" t="str">
        <f>[32]Outubro!$I$7</f>
        <v>*</v>
      </c>
      <c r="E37" s="92" t="str">
        <f>[32]Outubro!$I$8</f>
        <v>*</v>
      </c>
      <c r="F37" s="92" t="str">
        <f>[32]Outubro!$I$9</f>
        <v>*</v>
      </c>
      <c r="G37" s="92" t="str">
        <f>[32]Outubro!$I$10</f>
        <v>*</v>
      </c>
      <c r="H37" s="92" t="str">
        <f>[32]Outubro!$I$11</f>
        <v>*</v>
      </c>
      <c r="I37" s="92" t="str">
        <f>[32]Outubro!$I$12</f>
        <v>*</v>
      </c>
      <c r="J37" s="92" t="str">
        <f>[32]Outubro!$I$13</f>
        <v>*</v>
      </c>
      <c r="K37" s="92" t="str">
        <f>[32]Outubro!$I$14</f>
        <v>*</v>
      </c>
      <c r="L37" s="92" t="str">
        <f>[32]Outubro!$I$15</f>
        <v>*</v>
      </c>
      <c r="M37" s="92" t="str">
        <f>[32]Outubro!$I$16</f>
        <v>*</v>
      </c>
      <c r="N37" s="92" t="str">
        <f>[32]Outubro!$I$17</f>
        <v>*</v>
      </c>
      <c r="O37" s="92" t="str">
        <f>[32]Outubro!$I$18</f>
        <v>*</v>
      </c>
      <c r="P37" s="92" t="str">
        <f>[32]Outubro!$I$19</f>
        <v>*</v>
      </c>
      <c r="Q37" s="92" t="str">
        <f>[32]Outubro!$I$20</f>
        <v>*</v>
      </c>
      <c r="R37" s="92" t="str">
        <f>[32]Outubro!$I$21</f>
        <v>*</v>
      </c>
      <c r="S37" s="92" t="str">
        <f>[32]Outubro!$I$22</f>
        <v>*</v>
      </c>
      <c r="T37" s="92" t="str">
        <f>[32]Outubro!$I$23</f>
        <v>*</v>
      </c>
      <c r="U37" s="92" t="str">
        <f>[32]Outubro!$I$24</f>
        <v>*</v>
      </c>
      <c r="V37" s="92" t="str">
        <f>[32]Outubro!$I$25</f>
        <v>*</v>
      </c>
      <c r="W37" s="92" t="str">
        <f>[32]Outubro!$I$26</f>
        <v>*</v>
      </c>
      <c r="X37" s="92" t="str">
        <f>[32]Outubro!$I$27</f>
        <v>*</v>
      </c>
      <c r="Y37" s="92" t="str">
        <f>[32]Outubro!$I$28</f>
        <v>*</v>
      </c>
      <c r="Z37" s="92" t="str">
        <f>[32]Outubro!$I$29</f>
        <v>*</v>
      </c>
      <c r="AA37" s="92" t="str">
        <f>[32]Outubro!$I$30</f>
        <v>*</v>
      </c>
      <c r="AB37" s="92" t="str">
        <f>[32]Outubro!$I$31</f>
        <v>*</v>
      </c>
      <c r="AC37" s="92" t="str">
        <f>[32]Outubro!$I$32</f>
        <v>*</v>
      </c>
      <c r="AD37" s="92" t="str">
        <f>[32]Outubro!$I$33</f>
        <v>*</v>
      </c>
      <c r="AE37" s="92" t="str">
        <f>[32]Outubro!$I$34</f>
        <v>*</v>
      </c>
      <c r="AF37" s="92" t="str">
        <f>[32]Outubro!$I$35</f>
        <v>*</v>
      </c>
      <c r="AG37" s="86" t="str">
        <f>[32]Outubro!$I$36</f>
        <v>*</v>
      </c>
      <c r="AK37" t="s">
        <v>35</v>
      </c>
    </row>
    <row r="38" spans="1:39" x14ac:dyDescent="0.2">
      <c r="A38" s="77" t="s">
        <v>153</v>
      </c>
      <c r="B38" s="11" t="str">
        <f>[33]Outubro!$I$5</f>
        <v>*</v>
      </c>
      <c r="C38" s="11" t="str">
        <f>[33]Outubro!$I$6</f>
        <v>*</v>
      </c>
      <c r="D38" s="11" t="str">
        <f>[33]Outubro!$I$7</f>
        <v>*</v>
      </c>
      <c r="E38" s="11" t="str">
        <f>[33]Outubro!$I$8</f>
        <v>*</v>
      </c>
      <c r="F38" s="11" t="str">
        <f>[33]Outubro!$I$9</f>
        <v>*</v>
      </c>
      <c r="G38" s="11" t="str">
        <f>[33]Outubro!$I$10</f>
        <v>*</v>
      </c>
      <c r="H38" s="11" t="str">
        <f>[33]Outubro!$I$11</f>
        <v>*</v>
      </c>
      <c r="I38" s="11" t="str">
        <f>[33]Outubro!$I$12</f>
        <v>*</v>
      </c>
      <c r="J38" s="11" t="str">
        <f>[33]Outubro!$I$13</f>
        <v>*</v>
      </c>
      <c r="K38" s="11" t="str">
        <f>[33]Outubro!$I$14</f>
        <v>*</v>
      </c>
      <c r="L38" s="11" t="str">
        <f>[33]Outubro!$I$15</f>
        <v>*</v>
      </c>
      <c r="M38" s="11" t="str">
        <f>[33]Outubro!$I$16</f>
        <v>*</v>
      </c>
      <c r="N38" s="11" t="str">
        <f>[33]Outubro!$I$17</f>
        <v>*</v>
      </c>
      <c r="O38" s="11" t="str">
        <f>[33]Outubro!$I$18</f>
        <v>*</v>
      </c>
      <c r="P38" s="11" t="str">
        <f>[33]Outubro!$I$19</f>
        <v>*</v>
      </c>
      <c r="Q38" s="89" t="str">
        <f>[33]Outubro!$I$20</f>
        <v>*</v>
      </c>
      <c r="R38" s="89" t="str">
        <f>[33]Outubro!$I$21</f>
        <v>*</v>
      </c>
      <c r="S38" s="89" t="str">
        <f>[33]Outubro!$I$22</f>
        <v>*</v>
      </c>
      <c r="T38" s="89" t="str">
        <f>[33]Outubro!$I$23</f>
        <v>*</v>
      </c>
      <c r="U38" s="89" t="str">
        <f>[33]Outubro!$I$24</f>
        <v>*</v>
      </c>
      <c r="V38" s="89" t="str">
        <f>[33]Outubro!$I$25</f>
        <v>*</v>
      </c>
      <c r="W38" s="89" t="str">
        <f>[33]Outubro!$I$26</f>
        <v>*</v>
      </c>
      <c r="X38" s="89" t="str">
        <f>[33]Outubro!$I$27</f>
        <v>*</v>
      </c>
      <c r="Y38" s="89" t="str">
        <f>[33]Outubro!$I$28</f>
        <v>*</v>
      </c>
      <c r="Z38" s="89" t="str">
        <f>[33]Outubro!$I$29</f>
        <v>*</v>
      </c>
      <c r="AA38" s="89" t="str">
        <f>[33]Outubro!$I$30</f>
        <v>*</v>
      </c>
      <c r="AB38" s="89" t="str">
        <f>[33]Outubro!$I$31</f>
        <v>*</v>
      </c>
      <c r="AC38" s="89" t="str">
        <f>[33]Outubro!$I$32</f>
        <v>*</v>
      </c>
      <c r="AD38" s="89" t="str">
        <f>[33]Outubro!$I$33</f>
        <v>*</v>
      </c>
      <c r="AE38" s="89" t="str">
        <f>[33]Outubro!$I$34</f>
        <v>*</v>
      </c>
      <c r="AF38" s="89" t="str">
        <f>[33]Outubro!$I$35</f>
        <v>*</v>
      </c>
      <c r="AG38" s="94" t="str">
        <f>[33]Outubro!$I$36</f>
        <v>*</v>
      </c>
      <c r="AJ38" t="s">
        <v>35</v>
      </c>
      <c r="AK38" t="s">
        <v>35</v>
      </c>
    </row>
    <row r="39" spans="1:39" x14ac:dyDescent="0.2">
      <c r="A39" s="77" t="s">
        <v>15</v>
      </c>
      <c r="B39" s="92" t="str">
        <f>[34]Outubro!$I$5</f>
        <v>*</v>
      </c>
      <c r="C39" s="92" t="str">
        <f>[34]Outubro!$I$6</f>
        <v>*</v>
      </c>
      <c r="D39" s="92" t="str">
        <f>[34]Outubro!$I$7</f>
        <v>*</v>
      </c>
      <c r="E39" s="92" t="str">
        <f>[34]Outubro!$I$8</f>
        <v>*</v>
      </c>
      <c r="F39" s="92" t="str">
        <f>[34]Outubro!$I$9</f>
        <v>*</v>
      </c>
      <c r="G39" s="92" t="str">
        <f>[34]Outubro!$I$10</f>
        <v>*</v>
      </c>
      <c r="H39" s="92" t="str">
        <f>[34]Outubro!$I$11</f>
        <v>*</v>
      </c>
      <c r="I39" s="92" t="str">
        <f>[34]Outubro!$I$12</f>
        <v>*</v>
      </c>
      <c r="J39" s="92" t="str">
        <f>[34]Outubro!$I$13</f>
        <v>*</v>
      </c>
      <c r="K39" s="92" t="str">
        <f>[34]Outubro!$I$14</f>
        <v>*</v>
      </c>
      <c r="L39" s="92" t="str">
        <f>[34]Outubro!$I$15</f>
        <v>*</v>
      </c>
      <c r="M39" s="92" t="str">
        <f>[34]Outubro!$I$16</f>
        <v>*</v>
      </c>
      <c r="N39" s="92" t="str">
        <f>[34]Outubro!$I$17</f>
        <v>*</v>
      </c>
      <c r="O39" s="92" t="str">
        <f>[34]Outubro!$I$18</f>
        <v>*</v>
      </c>
      <c r="P39" s="92" t="str">
        <f>[34]Outubro!$I$19</f>
        <v>*</v>
      </c>
      <c r="Q39" s="92" t="str">
        <f>[34]Outubro!$I$20</f>
        <v>*</v>
      </c>
      <c r="R39" s="92" t="str">
        <f>[34]Outubro!$I$21</f>
        <v>*</v>
      </c>
      <c r="S39" s="92" t="str">
        <f>[34]Outubro!$I$22</f>
        <v>*</v>
      </c>
      <c r="T39" s="92" t="str">
        <f>[34]Outubro!$I$23</f>
        <v>*</v>
      </c>
      <c r="U39" s="92" t="str">
        <f>[34]Outubro!$I$24</f>
        <v>*</v>
      </c>
      <c r="V39" s="92" t="str">
        <f>[34]Outubro!$I$25</f>
        <v>*</v>
      </c>
      <c r="W39" s="92" t="str">
        <f>[34]Outubro!$I$26</f>
        <v>*</v>
      </c>
      <c r="X39" s="92" t="str">
        <f>[34]Outubro!$I$27</f>
        <v>*</v>
      </c>
      <c r="Y39" s="92" t="str">
        <f>[34]Outubro!$I$28</f>
        <v>*</v>
      </c>
      <c r="Z39" s="92" t="str">
        <f>[34]Outubro!$I$29</f>
        <v>*</v>
      </c>
      <c r="AA39" s="92" t="str">
        <f>[34]Outubro!$I$30</f>
        <v>*</v>
      </c>
      <c r="AB39" s="92" t="str">
        <f>[34]Outubro!$I$31</f>
        <v>*</v>
      </c>
      <c r="AC39" s="92" t="str">
        <f>[34]Outubro!$I$32</f>
        <v>*</v>
      </c>
      <c r="AD39" s="92" t="str">
        <f>[34]Outubro!$I$33</f>
        <v>*</v>
      </c>
      <c r="AE39" s="92" t="str">
        <f>[34]Outubro!$I$34</f>
        <v>*</v>
      </c>
      <c r="AF39" s="92" t="str">
        <f>[34]Outubro!$I$35</f>
        <v>*</v>
      </c>
      <c r="AG39" s="86" t="str">
        <f>[34]Outubro!$I$36</f>
        <v>*</v>
      </c>
      <c r="AH39" s="12" t="s">
        <v>35</v>
      </c>
      <c r="AK39" t="s">
        <v>35</v>
      </c>
    </row>
    <row r="40" spans="1:39" x14ac:dyDescent="0.2">
      <c r="A40" s="77" t="s">
        <v>16</v>
      </c>
      <c r="B40" s="93" t="str">
        <f>[35]Outubro!$I$5</f>
        <v>*</v>
      </c>
      <c r="C40" s="93" t="str">
        <f>[35]Outubro!$I$6</f>
        <v>*</v>
      </c>
      <c r="D40" s="93" t="str">
        <f>[35]Outubro!$I$7</f>
        <v>*</v>
      </c>
      <c r="E40" s="93" t="str">
        <f>[35]Outubro!$I$8</f>
        <v>*</v>
      </c>
      <c r="F40" s="93" t="str">
        <f>[35]Outubro!$I$9</f>
        <v>*</v>
      </c>
      <c r="G40" s="93" t="str">
        <f>[35]Outubro!$I$10</f>
        <v>*</v>
      </c>
      <c r="H40" s="93" t="str">
        <f>[35]Outubro!$I$11</f>
        <v>*</v>
      </c>
      <c r="I40" s="93" t="str">
        <f>[35]Outubro!$I$12</f>
        <v>*</v>
      </c>
      <c r="J40" s="93" t="str">
        <f>[35]Outubro!$I$13</f>
        <v>*</v>
      </c>
      <c r="K40" s="93" t="str">
        <f>[35]Outubro!$I$14</f>
        <v>*</v>
      </c>
      <c r="L40" s="93" t="str">
        <f>[35]Outubro!$I$15</f>
        <v>*</v>
      </c>
      <c r="M40" s="93" t="str">
        <f>[35]Outubro!$I$16</f>
        <v>*</v>
      </c>
      <c r="N40" s="93" t="str">
        <f>[35]Outubro!$I$17</f>
        <v>*</v>
      </c>
      <c r="O40" s="93" t="str">
        <f>[35]Outubro!$I$18</f>
        <v>*</v>
      </c>
      <c r="P40" s="93" t="str">
        <f>[35]Outubro!$I$19</f>
        <v>*</v>
      </c>
      <c r="Q40" s="93" t="str">
        <f>[35]Outubro!$I$20</f>
        <v>*</v>
      </c>
      <c r="R40" s="93" t="str">
        <f>[35]Outubro!$I$21</f>
        <v>*</v>
      </c>
      <c r="S40" s="93" t="str">
        <f>[35]Outubro!$I$22</f>
        <v>*</v>
      </c>
      <c r="T40" s="93" t="str">
        <f>[35]Outubro!$I$23</f>
        <v>*</v>
      </c>
      <c r="U40" s="93" t="str">
        <f>[35]Outubro!$I$24</f>
        <v>*</v>
      </c>
      <c r="V40" s="93" t="str">
        <f>[35]Outubro!$I$25</f>
        <v>*</v>
      </c>
      <c r="W40" s="93" t="str">
        <f>[35]Outubro!$I$26</f>
        <v>*</v>
      </c>
      <c r="X40" s="93" t="str">
        <f>[35]Outubro!$I$27</f>
        <v>*</v>
      </c>
      <c r="Y40" s="93" t="str">
        <f>[35]Outubro!$I$28</f>
        <v>*</v>
      </c>
      <c r="Z40" s="93" t="str">
        <f>[35]Outubro!$I$29</f>
        <v>*</v>
      </c>
      <c r="AA40" s="93" t="str">
        <f>[35]Outubro!$I$30</f>
        <v>*</v>
      </c>
      <c r="AB40" s="93" t="str">
        <f>[35]Outubro!$I$31</f>
        <v>*</v>
      </c>
      <c r="AC40" s="93" t="str">
        <f>[35]Outubro!$I$32</f>
        <v>*</v>
      </c>
      <c r="AD40" s="93" t="str">
        <f>[35]Outubro!$I$33</f>
        <v>*</v>
      </c>
      <c r="AE40" s="93" t="str">
        <f>[35]Outubro!$I$34</f>
        <v>*</v>
      </c>
      <c r="AF40" s="93" t="str">
        <f>[35]Outubro!$I$35</f>
        <v>*</v>
      </c>
      <c r="AG40" s="86" t="str">
        <f>[35]Outubro!$I$36</f>
        <v>*</v>
      </c>
      <c r="AI40" t="s">
        <v>35</v>
      </c>
      <c r="AJ40" t="s">
        <v>35</v>
      </c>
    </row>
    <row r="41" spans="1:39" x14ac:dyDescent="0.2">
      <c r="A41" s="77" t="s">
        <v>154</v>
      </c>
      <c r="B41" s="92" t="str">
        <f>[36]Outubro!$I$5</f>
        <v>*</v>
      </c>
      <c r="C41" s="92" t="str">
        <f>[36]Outubro!$I$6</f>
        <v>*</v>
      </c>
      <c r="D41" s="92" t="str">
        <f>[36]Outubro!$I$7</f>
        <v>*</v>
      </c>
      <c r="E41" s="92" t="str">
        <f>[36]Outubro!$I$8</f>
        <v>*</v>
      </c>
      <c r="F41" s="92" t="str">
        <f>[36]Outubro!$I$9</f>
        <v>*</v>
      </c>
      <c r="G41" s="92" t="str">
        <f>[36]Outubro!$I$10</f>
        <v>*</v>
      </c>
      <c r="H41" s="92" t="str">
        <f>[36]Outubro!$I$11</f>
        <v>*</v>
      </c>
      <c r="I41" s="92" t="str">
        <f>[36]Outubro!$I$12</f>
        <v>*</v>
      </c>
      <c r="J41" s="92" t="str">
        <f>[36]Outubro!$I$13</f>
        <v>*</v>
      </c>
      <c r="K41" s="92" t="str">
        <f>[36]Outubro!$I$14</f>
        <v>*</v>
      </c>
      <c r="L41" s="92" t="str">
        <f>[36]Outubro!$I$15</f>
        <v>*</v>
      </c>
      <c r="M41" s="92" t="str">
        <f>[36]Outubro!$I$16</f>
        <v>*</v>
      </c>
      <c r="N41" s="92" t="str">
        <f>[36]Outubro!$I$17</f>
        <v>*</v>
      </c>
      <c r="O41" s="92" t="str">
        <f>[36]Outubro!$I$18</f>
        <v>*</v>
      </c>
      <c r="P41" s="92" t="str">
        <f>[36]Outubro!$I$19</f>
        <v>*</v>
      </c>
      <c r="Q41" s="92" t="str">
        <f>[36]Outubro!$I$20</f>
        <v>*</v>
      </c>
      <c r="R41" s="92" t="str">
        <f>[36]Outubro!$I$21</f>
        <v>*</v>
      </c>
      <c r="S41" s="92" t="str">
        <f>[36]Outubro!$I$22</f>
        <v>*</v>
      </c>
      <c r="T41" s="89" t="str">
        <f>[36]Outubro!$I$23</f>
        <v>*</v>
      </c>
      <c r="U41" s="89" t="str">
        <f>[36]Outubro!$I$24</f>
        <v>*</v>
      </c>
      <c r="V41" s="89" t="str">
        <f>[36]Outubro!$I$25</f>
        <v>*</v>
      </c>
      <c r="W41" s="89" t="str">
        <f>[36]Outubro!$I$26</f>
        <v>*</v>
      </c>
      <c r="X41" s="89" t="str">
        <f>[36]Outubro!$I$27</f>
        <v>*</v>
      </c>
      <c r="Y41" s="89" t="str">
        <f>[36]Outubro!$I$28</f>
        <v>*</v>
      </c>
      <c r="Z41" s="89" t="str">
        <f>[36]Outubro!$I$29</f>
        <v>*</v>
      </c>
      <c r="AA41" s="89" t="str">
        <f>[36]Outubro!$I$30</f>
        <v>*</v>
      </c>
      <c r="AB41" s="89" t="str">
        <f>[36]Outubro!$I$31</f>
        <v>*</v>
      </c>
      <c r="AC41" s="89" t="str">
        <f>[36]Outubro!$I$32</f>
        <v>*</v>
      </c>
      <c r="AD41" s="89" t="str">
        <f>[36]Outubro!$I$33</f>
        <v>*</v>
      </c>
      <c r="AE41" s="89" t="str">
        <f>[36]Outubro!$I$34</f>
        <v>*</v>
      </c>
      <c r="AF41" s="89" t="str">
        <f>[36]Outubro!$I$35</f>
        <v>*</v>
      </c>
      <c r="AG41" s="94" t="str">
        <f>[36]Outubro!$I$36</f>
        <v>*</v>
      </c>
      <c r="AJ41" t="s">
        <v>35</v>
      </c>
    </row>
    <row r="42" spans="1:39" x14ac:dyDescent="0.2">
      <c r="A42" s="77" t="s">
        <v>17</v>
      </c>
      <c r="B42" s="92" t="str">
        <f>[37]Outubro!$I$5</f>
        <v>*</v>
      </c>
      <c r="C42" s="92" t="str">
        <f>[37]Outubro!$I$6</f>
        <v>*</v>
      </c>
      <c r="D42" s="92" t="str">
        <f>[37]Outubro!$I$7</f>
        <v>*</v>
      </c>
      <c r="E42" s="92" t="str">
        <f>[37]Outubro!$I$8</f>
        <v>*</v>
      </c>
      <c r="F42" s="92" t="str">
        <f>[37]Outubro!$I$9</f>
        <v>*</v>
      </c>
      <c r="G42" s="92" t="str">
        <f>[37]Outubro!$I$10</f>
        <v>*</v>
      </c>
      <c r="H42" s="92" t="str">
        <f>[37]Outubro!$I$11</f>
        <v>*</v>
      </c>
      <c r="I42" s="92" t="str">
        <f>[37]Outubro!$I$12</f>
        <v>*</v>
      </c>
      <c r="J42" s="92" t="str">
        <f>[37]Outubro!$I$13</f>
        <v>*</v>
      </c>
      <c r="K42" s="92" t="str">
        <f>[37]Outubro!$I$14</f>
        <v>*</v>
      </c>
      <c r="L42" s="92" t="str">
        <f>[37]Outubro!$I$15</f>
        <v>*</v>
      </c>
      <c r="M42" s="92" t="str">
        <f>[37]Outubro!$I$16</f>
        <v>*</v>
      </c>
      <c r="N42" s="92" t="str">
        <f>[37]Outubro!$I$17</f>
        <v>*</v>
      </c>
      <c r="O42" s="92" t="str">
        <f>[37]Outubro!$I$18</f>
        <v>*</v>
      </c>
      <c r="P42" s="92" t="str">
        <f>[37]Outubro!$I$19</f>
        <v>*</v>
      </c>
      <c r="Q42" s="92" t="str">
        <f>[37]Outubro!$I$20</f>
        <v>*</v>
      </c>
      <c r="R42" s="92" t="str">
        <f>[37]Outubro!$I$21</f>
        <v>*</v>
      </c>
      <c r="S42" s="92" t="str">
        <f>[37]Outubro!$I$22</f>
        <v>*</v>
      </c>
      <c r="T42" s="92" t="str">
        <f>[37]Outubro!$I$23</f>
        <v>*</v>
      </c>
      <c r="U42" s="92" t="str">
        <f>[37]Outubro!$I$24</f>
        <v>*</v>
      </c>
      <c r="V42" s="92" t="str">
        <f>[37]Outubro!$I$25</f>
        <v>*</v>
      </c>
      <c r="W42" s="92" t="str">
        <f>[37]Outubro!$I$26</f>
        <v>*</v>
      </c>
      <c r="X42" s="92" t="str">
        <f>[37]Outubro!$I$27</f>
        <v>*</v>
      </c>
      <c r="Y42" s="92" t="str">
        <f>[37]Outubro!$I$28</f>
        <v>*</v>
      </c>
      <c r="Z42" s="92" t="str">
        <f>[37]Outubro!$I$29</f>
        <v>*</v>
      </c>
      <c r="AA42" s="92" t="str">
        <f>[37]Outubro!$I$30</f>
        <v>*</v>
      </c>
      <c r="AB42" s="92" t="str">
        <f>[37]Outubro!$I$31</f>
        <v>*</v>
      </c>
      <c r="AC42" s="92" t="str">
        <f>[37]Outubro!$I$32</f>
        <v>*</v>
      </c>
      <c r="AD42" s="92" t="str">
        <f>[37]Outubro!$I$33</f>
        <v>*</v>
      </c>
      <c r="AE42" s="92" t="str">
        <f>[37]Outubro!$I$34</f>
        <v>*</v>
      </c>
      <c r="AF42" s="92" t="str">
        <f>[37]Outubro!$I$35</f>
        <v>*</v>
      </c>
      <c r="AG42" s="86" t="str">
        <f>[37]Outubro!$I$36</f>
        <v>*</v>
      </c>
    </row>
    <row r="43" spans="1:39" x14ac:dyDescent="0.2">
      <c r="A43" s="77" t="s">
        <v>136</v>
      </c>
      <c r="B43" s="11" t="str">
        <f>[38]Outubro!$I$5</f>
        <v>*</v>
      </c>
      <c r="C43" s="11" t="str">
        <f>[38]Outubro!$I$6</f>
        <v>*</v>
      </c>
      <c r="D43" s="11" t="str">
        <f>[38]Outubro!$I$7</f>
        <v>*</v>
      </c>
      <c r="E43" s="11" t="str">
        <f>[38]Outubro!$I$8</f>
        <v>*</v>
      </c>
      <c r="F43" s="11" t="str">
        <f>[38]Outubro!$I$9</f>
        <v>*</v>
      </c>
      <c r="G43" s="11" t="str">
        <f>[38]Outubro!$I$10</f>
        <v>*</v>
      </c>
      <c r="H43" s="11" t="str">
        <f>[38]Outubro!$I$11</f>
        <v>*</v>
      </c>
      <c r="I43" s="11" t="str">
        <f>[38]Outubro!$I$12</f>
        <v>*</v>
      </c>
      <c r="J43" s="11" t="str">
        <f>[38]Outubro!$I$13</f>
        <v>*</v>
      </c>
      <c r="K43" s="11" t="str">
        <f>[38]Outubro!$I$14</f>
        <v>*</v>
      </c>
      <c r="L43" s="11" t="str">
        <f>[38]Outubro!$I$15</f>
        <v>*</v>
      </c>
      <c r="M43" s="11" t="str">
        <f>[38]Outubro!$I$16</f>
        <v>*</v>
      </c>
      <c r="N43" s="11" t="str">
        <f>[38]Outubro!$I$17</f>
        <v>*</v>
      </c>
      <c r="O43" s="11" t="str">
        <f>[38]Outubro!$I$18</f>
        <v>*</v>
      </c>
      <c r="P43" s="11" t="str">
        <f>[38]Outubro!$I$19</f>
        <v>*</v>
      </c>
      <c r="Q43" s="11" t="str">
        <f>[38]Outubro!$I$20</f>
        <v>*</v>
      </c>
      <c r="R43" s="11" t="str">
        <f>[38]Outubro!$I$21</f>
        <v>*</v>
      </c>
      <c r="S43" s="11" t="str">
        <f>[38]Outubro!$I$22</f>
        <v>*</v>
      </c>
      <c r="T43" s="89" t="str">
        <f>[38]Outubro!$I$23</f>
        <v>*</v>
      </c>
      <c r="U43" s="89" t="str">
        <f>[38]Outubro!$I$24</f>
        <v>*</v>
      </c>
      <c r="V43" s="89" t="str">
        <f>[38]Outubro!$I$25</f>
        <v>*</v>
      </c>
      <c r="W43" s="89" t="str">
        <f>[38]Outubro!$I$26</f>
        <v>*</v>
      </c>
      <c r="X43" s="89" t="str">
        <f>[38]Outubro!$I$27</f>
        <v>*</v>
      </c>
      <c r="Y43" s="89" t="str">
        <f>[38]Outubro!$I$28</f>
        <v>*</v>
      </c>
      <c r="Z43" s="89" t="str">
        <f>[38]Outubro!$I$29</f>
        <v>*</v>
      </c>
      <c r="AA43" s="89" t="str">
        <f>[38]Outubro!$I$30</f>
        <v>*</v>
      </c>
      <c r="AB43" s="89" t="str">
        <f>[38]Outubro!$I$31</f>
        <v>*</v>
      </c>
      <c r="AC43" s="89" t="str">
        <f>[38]Outubro!$I$32</f>
        <v>*</v>
      </c>
      <c r="AD43" s="89" t="str">
        <f>[38]Outubro!$I$33</f>
        <v>*</v>
      </c>
      <c r="AE43" s="89" t="str">
        <f>[38]Outubro!$I$34</f>
        <v>*</v>
      </c>
      <c r="AF43" s="89" t="str">
        <f>[38]Outubro!$I$35</f>
        <v>*</v>
      </c>
      <c r="AG43" s="94" t="str">
        <f>[38]Outubro!$I$36</f>
        <v>*</v>
      </c>
      <c r="AJ43" t="s">
        <v>35</v>
      </c>
      <c r="AK43" t="s">
        <v>35</v>
      </c>
      <c r="AL43" t="s">
        <v>35</v>
      </c>
    </row>
    <row r="44" spans="1:39" x14ac:dyDescent="0.2">
      <c r="A44" s="77" t="s">
        <v>18</v>
      </c>
      <c r="B44" s="92" t="str">
        <f>[39]Outubro!$I$5</f>
        <v>*</v>
      </c>
      <c r="C44" s="92" t="str">
        <f>[39]Outubro!$I$6</f>
        <v>*</v>
      </c>
      <c r="D44" s="92" t="str">
        <f>[39]Outubro!$I$7</f>
        <v>*</v>
      </c>
      <c r="E44" s="92" t="str">
        <f>[39]Outubro!$I$8</f>
        <v>*</v>
      </c>
      <c r="F44" s="92" t="str">
        <f>[39]Outubro!$I$9</f>
        <v>*</v>
      </c>
      <c r="G44" s="92" t="str">
        <f>[39]Outubro!$I$10</f>
        <v>*</v>
      </c>
      <c r="H44" s="92" t="str">
        <f>[39]Outubro!$I$11</f>
        <v>*</v>
      </c>
      <c r="I44" s="92" t="str">
        <f>[39]Outubro!$I$12</f>
        <v>*</v>
      </c>
      <c r="J44" s="92" t="str">
        <f>[39]Outubro!$I$13</f>
        <v>*</v>
      </c>
      <c r="K44" s="92" t="str">
        <f>[39]Outubro!$I$14</f>
        <v>*</v>
      </c>
      <c r="L44" s="92" t="str">
        <f>[39]Outubro!$I$15</f>
        <v>*</v>
      </c>
      <c r="M44" s="92" t="str">
        <f>[39]Outubro!$I$16</f>
        <v>*</v>
      </c>
      <c r="N44" s="92" t="str">
        <f>[39]Outubro!$I$17</f>
        <v>*</v>
      </c>
      <c r="O44" s="92" t="str">
        <f>[39]Outubro!$I$18</f>
        <v>*</v>
      </c>
      <c r="P44" s="92" t="str">
        <f>[39]Outubro!$I$19</f>
        <v>*</v>
      </c>
      <c r="Q44" s="92" t="str">
        <f>[39]Outubro!$I$20</f>
        <v>*</v>
      </c>
      <c r="R44" s="92" t="str">
        <f>[39]Outubro!$I$21</f>
        <v>*</v>
      </c>
      <c r="S44" s="92" t="str">
        <f>[39]Outubro!$I$22</f>
        <v>*</v>
      </c>
      <c r="T44" s="92" t="str">
        <f>[39]Outubro!$I$23</f>
        <v>*</v>
      </c>
      <c r="U44" s="92" t="str">
        <f>[39]Outubro!$I$24</f>
        <v>*</v>
      </c>
      <c r="V44" s="92" t="str">
        <f>[39]Outubro!$I$25</f>
        <v>*</v>
      </c>
      <c r="W44" s="92" t="str">
        <f>[39]Outubro!$I$26</f>
        <v>*</v>
      </c>
      <c r="X44" s="92" t="str">
        <f>[39]Outubro!$I$27</f>
        <v>*</v>
      </c>
      <c r="Y44" s="92" t="str">
        <f>[39]Outubro!$I$28</f>
        <v>*</v>
      </c>
      <c r="Z44" s="92" t="str">
        <f>[39]Outubro!$I$29</f>
        <v>*</v>
      </c>
      <c r="AA44" s="92" t="str">
        <f>[39]Outubro!$I$30</f>
        <v>*</v>
      </c>
      <c r="AB44" s="92" t="str">
        <f>[39]Outubro!$I$31</f>
        <v>*</v>
      </c>
      <c r="AC44" s="92" t="str">
        <f>[39]Outubro!$I$32</f>
        <v>*</v>
      </c>
      <c r="AD44" s="92" t="str">
        <f>[39]Outubro!$I$33</f>
        <v>*</v>
      </c>
      <c r="AE44" s="92" t="str">
        <f>[39]Outubro!$I$34</f>
        <v>*</v>
      </c>
      <c r="AF44" s="92" t="str">
        <f>[39]Outubro!$I$35</f>
        <v>*</v>
      </c>
      <c r="AG44" s="86" t="str">
        <f>[39]Outubro!$I$36</f>
        <v>*</v>
      </c>
      <c r="AJ44" t="s">
        <v>35</v>
      </c>
      <c r="AK44" t="s">
        <v>35</v>
      </c>
      <c r="AL44" t="s">
        <v>35</v>
      </c>
    </row>
    <row r="45" spans="1:39" x14ac:dyDescent="0.2">
      <c r="A45" s="77" t="s">
        <v>141</v>
      </c>
      <c r="B45" s="92" t="str">
        <f>[40]Outubro!$I$5</f>
        <v>*</v>
      </c>
      <c r="C45" s="92" t="str">
        <f>[40]Outubro!$I$6</f>
        <v>*</v>
      </c>
      <c r="D45" s="92" t="str">
        <f>[40]Outubro!$I$7</f>
        <v>*</v>
      </c>
      <c r="E45" s="92" t="str">
        <f>[40]Outubro!$I$8</f>
        <v>*</v>
      </c>
      <c r="F45" s="92" t="str">
        <f>[40]Outubro!$I$9</f>
        <v>*</v>
      </c>
      <c r="G45" s="92" t="str">
        <f>[40]Outubro!$I$10</f>
        <v>*</v>
      </c>
      <c r="H45" s="92" t="str">
        <f>[40]Outubro!$I$11</f>
        <v>*</v>
      </c>
      <c r="I45" s="92" t="str">
        <f>[40]Outubro!$I$12</f>
        <v>*</v>
      </c>
      <c r="J45" s="92" t="str">
        <f>[40]Outubro!$I$13</f>
        <v>*</v>
      </c>
      <c r="K45" s="92" t="str">
        <f>[40]Outubro!$I$14</f>
        <v>*</v>
      </c>
      <c r="L45" s="92" t="str">
        <f>[40]Outubro!$I$15</f>
        <v>*</v>
      </c>
      <c r="M45" s="92" t="str">
        <f>[40]Outubro!$I$16</f>
        <v>*</v>
      </c>
      <c r="N45" s="92" t="str">
        <f>[40]Outubro!$I$17</f>
        <v>*</v>
      </c>
      <c r="O45" s="92" t="str">
        <f>[40]Outubro!$I$18</f>
        <v>*</v>
      </c>
      <c r="P45" s="92" t="str">
        <f>[40]Outubro!$I$19</f>
        <v>*</v>
      </c>
      <c r="Q45" s="92" t="str">
        <f>[40]Outubro!$I$20</f>
        <v>*</v>
      </c>
      <c r="R45" s="92" t="str">
        <f>[40]Outubro!$I$21</f>
        <v>*</v>
      </c>
      <c r="S45" s="92" t="str">
        <f>[40]Outubro!$I$22</f>
        <v>*</v>
      </c>
      <c r="T45" s="89" t="str">
        <f>[40]Outubro!$I$23</f>
        <v>*</v>
      </c>
      <c r="U45" s="89" t="str">
        <f>[40]Outubro!$I$24</f>
        <v>*</v>
      </c>
      <c r="V45" s="89" t="str">
        <f>[40]Outubro!$I$25</f>
        <v>*</v>
      </c>
      <c r="W45" s="89" t="str">
        <f>[40]Outubro!$I$26</f>
        <v>*</v>
      </c>
      <c r="X45" s="89" t="str">
        <f>[40]Outubro!$I$27</f>
        <v>*</v>
      </c>
      <c r="Y45" s="89" t="str">
        <f>[40]Outubro!$I$28</f>
        <v>*</v>
      </c>
      <c r="Z45" s="89" t="str">
        <f>[40]Outubro!$I$29</f>
        <v>*</v>
      </c>
      <c r="AA45" s="89" t="str">
        <f>[40]Outubro!$I$30</f>
        <v>*</v>
      </c>
      <c r="AB45" s="89" t="str">
        <f>[40]Outubro!$I$31</f>
        <v>*</v>
      </c>
      <c r="AC45" s="89" t="str">
        <f>[40]Outubro!$I$32</f>
        <v>*</v>
      </c>
      <c r="AD45" s="89" t="str">
        <f>[40]Outubro!$I$33</f>
        <v>*</v>
      </c>
      <c r="AE45" s="89" t="str">
        <f>[40]Outubro!$I$34</f>
        <v>*</v>
      </c>
      <c r="AF45" s="89" t="str">
        <f>[40]Outubro!$I$35</f>
        <v>*</v>
      </c>
      <c r="AG45" s="94" t="str">
        <f>[40]Outubro!$I$36</f>
        <v>*</v>
      </c>
      <c r="AI45" t="s">
        <v>35</v>
      </c>
      <c r="AJ45" t="s">
        <v>35</v>
      </c>
      <c r="AK45" t="s">
        <v>35</v>
      </c>
      <c r="AL45" t="s">
        <v>200</v>
      </c>
    </row>
    <row r="46" spans="1:39" x14ac:dyDescent="0.2">
      <c r="A46" s="77" t="s">
        <v>19</v>
      </c>
      <c r="B46" s="92" t="str">
        <f>[41]Outubro!$I$5</f>
        <v>*</v>
      </c>
      <c r="C46" s="92" t="str">
        <f>[41]Outubro!$I$6</f>
        <v>*</v>
      </c>
      <c r="D46" s="92" t="str">
        <f>[41]Outubro!$I$7</f>
        <v>*</v>
      </c>
      <c r="E46" s="92" t="str">
        <f>[41]Outubro!$I$8</f>
        <v>*</v>
      </c>
      <c r="F46" s="92" t="str">
        <f>[41]Outubro!$I$9</f>
        <v>*</v>
      </c>
      <c r="G46" s="92" t="str">
        <f>[41]Outubro!$I$10</f>
        <v>*</v>
      </c>
      <c r="H46" s="92" t="str">
        <f>[41]Outubro!$I$11</f>
        <v>*</v>
      </c>
      <c r="I46" s="92" t="str">
        <f>[41]Outubro!$I$12</f>
        <v>*</v>
      </c>
      <c r="J46" s="92" t="str">
        <f>[41]Outubro!$I$13</f>
        <v>*</v>
      </c>
      <c r="K46" s="92" t="str">
        <f>[41]Outubro!$I$14</f>
        <v>*</v>
      </c>
      <c r="L46" s="92" t="str">
        <f>[41]Outubro!$I$15</f>
        <v>*</v>
      </c>
      <c r="M46" s="92" t="str">
        <f>[41]Outubro!$I$16</f>
        <v>*</v>
      </c>
      <c r="N46" s="92" t="str">
        <f>[41]Outubro!$I$17</f>
        <v>*</v>
      </c>
      <c r="O46" s="92" t="str">
        <f>[41]Outubro!$I$18</f>
        <v>*</v>
      </c>
      <c r="P46" s="92" t="str">
        <f>[41]Outubro!$I$19</f>
        <v>*</v>
      </c>
      <c r="Q46" s="92" t="str">
        <f>[41]Outubro!$I$20</f>
        <v>*</v>
      </c>
      <c r="R46" s="92" t="str">
        <f>[41]Outubro!$I$21</f>
        <v>*</v>
      </c>
      <c r="S46" s="92" t="str">
        <f>[41]Outubro!$I$22</f>
        <v>*</v>
      </c>
      <c r="T46" s="92" t="str">
        <f>[41]Outubro!$I$23</f>
        <v>*</v>
      </c>
      <c r="U46" s="92" t="str">
        <f>[41]Outubro!$I$24</f>
        <v>*</v>
      </c>
      <c r="V46" s="92" t="str">
        <f>[41]Outubro!$I$25</f>
        <v>*</v>
      </c>
      <c r="W46" s="92" t="str">
        <f>[41]Outubro!$I$26</f>
        <v>*</v>
      </c>
      <c r="X46" s="92" t="str">
        <f>[41]Outubro!$I$27</f>
        <v>*</v>
      </c>
      <c r="Y46" s="92" t="str">
        <f>[41]Outubro!$I$28</f>
        <v>*</v>
      </c>
      <c r="Z46" s="92" t="str">
        <f>[41]Outubro!$I$29</f>
        <v>*</v>
      </c>
      <c r="AA46" s="92" t="str">
        <f>[41]Outubro!$I$30</f>
        <v>*</v>
      </c>
      <c r="AB46" s="92" t="str">
        <f>[41]Outubro!$I$31</f>
        <v>*</v>
      </c>
      <c r="AC46" s="92" t="str">
        <f>[41]Outubro!$I$32</f>
        <v>*</v>
      </c>
      <c r="AD46" s="92" t="str">
        <f>[41]Outubro!$I$33</f>
        <v>*</v>
      </c>
      <c r="AE46" s="92" t="str">
        <f>[41]Outubro!$I$34</f>
        <v>*</v>
      </c>
      <c r="AF46" s="92" t="str">
        <f>[41]Outubro!$I$35</f>
        <v>*</v>
      </c>
      <c r="AG46" s="86" t="str">
        <f>[41]Outubro!$I$36</f>
        <v>*</v>
      </c>
      <c r="AH46" s="12" t="s">
        <v>35</v>
      </c>
      <c r="AJ46" t="s">
        <v>35</v>
      </c>
    </row>
    <row r="47" spans="1:39" x14ac:dyDescent="0.2">
      <c r="A47" s="77" t="s">
        <v>23</v>
      </c>
      <c r="B47" s="92" t="str">
        <f>[42]Outubro!$I$5</f>
        <v>*</v>
      </c>
      <c r="C47" s="92" t="str">
        <f>[42]Outubro!$I$6</f>
        <v>*</v>
      </c>
      <c r="D47" s="92" t="str">
        <f>[42]Outubro!$I$7</f>
        <v>*</v>
      </c>
      <c r="E47" s="92" t="str">
        <f>[42]Outubro!$I$8</f>
        <v>*</v>
      </c>
      <c r="F47" s="92" t="str">
        <f>[42]Outubro!$I$9</f>
        <v>*</v>
      </c>
      <c r="G47" s="92" t="str">
        <f>[42]Outubro!$I$10</f>
        <v>*</v>
      </c>
      <c r="H47" s="92" t="str">
        <f>[42]Outubro!$I$11</f>
        <v>*</v>
      </c>
      <c r="I47" s="92" t="str">
        <f>[42]Outubro!$I$12</f>
        <v>*</v>
      </c>
      <c r="J47" s="92" t="str">
        <f>[42]Outubro!$I$13</f>
        <v>*</v>
      </c>
      <c r="K47" s="92" t="str">
        <f>[42]Outubro!$I$14</f>
        <v>*</v>
      </c>
      <c r="L47" s="92" t="str">
        <f>[42]Outubro!$I$15</f>
        <v>*</v>
      </c>
      <c r="M47" s="92" t="str">
        <f>[42]Outubro!$I$16</f>
        <v>*</v>
      </c>
      <c r="N47" s="92" t="str">
        <f>[42]Outubro!$I$17</f>
        <v>*</v>
      </c>
      <c r="O47" s="92" t="str">
        <f>[42]Outubro!$I$18</f>
        <v>*</v>
      </c>
      <c r="P47" s="92" t="str">
        <f>[42]Outubro!$I$19</f>
        <v>*</v>
      </c>
      <c r="Q47" s="92" t="str">
        <f>[42]Outubro!$I$20</f>
        <v>*</v>
      </c>
      <c r="R47" s="92" t="str">
        <f>[42]Outubro!$I$21</f>
        <v>*</v>
      </c>
      <c r="S47" s="92" t="str">
        <f>[42]Outubro!$I$22</f>
        <v>*</v>
      </c>
      <c r="T47" s="92" t="str">
        <f>[42]Outubro!$I$23</f>
        <v>*</v>
      </c>
      <c r="U47" s="92" t="str">
        <f>[42]Outubro!$I$24</f>
        <v>*</v>
      </c>
      <c r="V47" s="92" t="str">
        <f>[42]Outubro!$I$25</f>
        <v>*</v>
      </c>
      <c r="W47" s="92" t="str">
        <f>[42]Outubro!$I$26</f>
        <v>*</v>
      </c>
      <c r="X47" s="92" t="str">
        <f>[42]Outubro!$I$27</f>
        <v>*</v>
      </c>
      <c r="Y47" s="92" t="str">
        <f>[42]Outubro!$I$28</f>
        <v>*</v>
      </c>
      <c r="Z47" s="92" t="str">
        <f>[42]Outubro!$I$29</f>
        <v>*</v>
      </c>
      <c r="AA47" s="92" t="str">
        <f>[42]Outubro!$I$30</f>
        <v>*</v>
      </c>
      <c r="AB47" s="92" t="str">
        <f>[42]Outubro!$I$31</f>
        <v>*</v>
      </c>
      <c r="AC47" s="92" t="str">
        <f>[42]Outubro!$I$32</f>
        <v>*</v>
      </c>
      <c r="AD47" s="92" t="str">
        <f>[42]Outubro!$I$33</f>
        <v>*</v>
      </c>
      <c r="AE47" s="92" t="str">
        <f>[42]Outubro!$I$34</f>
        <v>*</v>
      </c>
      <c r="AF47" s="92" t="str">
        <f>[42]Outubro!$I$35</f>
        <v>*</v>
      </c>
      <c r="AG47" s="86" t="str">
        <f>[42]Outubro!$I$36</f>
        <v>*</v>
      </c>
      <c r="AI47" t="s">
        <v>35</v>
      </c>
      <c r="AK47" t="s">
        <v>35</v>
      </c>
      <c r="AL47" t="s">
        <v>35</v>
      </c>
    </row>
    <row r="48" spans="1:39" x14ac:dyDescent="0.2">
      <c r="A48" s="77" t="s">
        <v>34</v>
      </c>
      <c r="B48" s="92" t="str">
        <f>[43]Outubro!$I$5</f>
        <v>*</v>
      </c>
      <c r="C48" s="92" t="str">
        <f>[43]Outubro!$I$6</f>
        <v>*</v>
      </c>
      <c r="D48" s="92" t="str">
        <f>[43]Outubro!$I$7</f>
        <v>*</v>
      </c>
      <c r="E48" s="92" t="str">
        <f>[43]Outubro!$I$8</f>
        <v>*</v>
      </c>
      <c r="F48" s="92" t="str">
        <f>[43]Outubro!$I$9</f>
        <v>*</v>
      </c>
      <c r="G48" s="92" t="str">
        <f>[43]Outubro!$I$10</f>
        <v>*</v>
      </c>
      <c r="H48" s="92" t="str">
        <f>[43]Outubro!$I$11</f>
        <v>*</v>
      </c>
      <c r="I48" s="92" t="str">
        <f>[43]Outubro!$I$12</f>
        <v>*</v>
      </c>
      <c r="J48" s="92" t="str">
        <f>[43]Outubro!$I$13</f>
        <v>*</v>
      </c>
      <c r="K48" s="92" t="str">
        <f>[43]Outubro!$I$14</f>
        <v>*</v>
      </c>
      <c r="L48" s="92" t="str">
        <f>[43]Outubro!$I$15</f>
        <v>*</v>
      </c>
      <c r="M48" s="92" t="str">
        <f>[43]Outubro!$I$16</f>
        <v>*</v>
      </c>
      <c r="N48" s="92" t="str">
        <f>[43]Outubro!$I$17</f>
        <v>*</v>
      </c>
      <c r="O48" s="92" t="str">
        <f>[43]Outubro!$I$18</f>
        <v>*</v>
      </c>
      <c r="P48" s="92" t="str">
        <f>[43]Outubro!$I$19</f>
        <v>*</v>
      </c>
      <c r="Q48" s="92" t="str">
        <f>[43]Outubro!$I$20</f>
        <v>*</v>
      </c>
      <c r="R48" s="92" t="str">
        <f>[43]Outubro!$I$21</f>
        <v>*</v>
      </c>
      <c r="S48" s="92" t="str">
        <f>[43]Outubro!$I$22</f>
        <v>*</v>
      </c>
      <c r="T48" s="92" t="str">
        <f>[43]Outubro!$I$23</f>
        <v>*</v>
      </c>
      <c r="U48" s="92" t="str">
        <f>[43]Outubro!$I$24</f>
        <v>*</v>
      </c>
      <c r="V48" s="92" t="str">
        <f>[43]Outubro!$I$25</f>
        <v>*</v>
      </c>
      <c r="W48" s="92" t="str">
        <f>[43]Outubro!$I$26</f>
        <v>*</v>
      </c>
      <c r="X48" s="92" t="str">
        <f>[43]Outubro!$I$27</f>
        <v>*</v>
      </c>
      <c r="Y48" s="92" t="str">
        <f>[43]Outubro!$I$28</f>
        <v>*</v>
      </c>
      <c r="Z48" s="92" t="str">
        <f>[43]Outubro!$I$29</f>
        <v>*</v>
      </c>
      <c r="AA48" s="92" t="str">
        <f>[43]Outubro!$I$30</f>
        <v>*</v>
      </c>
      <c r="AB48" s="92" t="str">
        <f>[43]Outubro!$I$31</f>
        <v>*</v>
      </c>
      <c r="AC48" s="92" t="str">
        <f>[43]Outubro!$I$32</f>
        <v>*</v>
      </c>
      <c r="AD48" s="92" t="str">
        <f>[43]Outubro!$I$33</f>
        <v>*</v>
      </c>
      <c r="AE48" s="92" t="str">
        <f>[43]Outubro!$I$34</f>
        <v>*</v>
      </c>
      <c r="AF48" s="92" t="str">
        <f>[43]Outubro!$I$35</f>
        <v>*</v>
      </c>
      <c r="AG48" s="86" t="str">
        <f>[43]Outubro!$I$36</f>
        <v>*</v>
      </c>
      <c r="AH48" s="12" t="s">
        <v>35</v>
      </c>
      <c r="AJ48" t="s">
        <v>35</v>
      </c>
      <c r="AK48" t="s">
        <v>35</v>
      </c>
      <c r="AM48" t="s">
        <v>35</v>
      </c>
    </row>
    <row r="49" spans="1:38" ht="13.5" thickBot="1" x14ac:dyDescent="0.25">
      <c r="A49" s="78" t="s">
        <v>20</v>
      </c>
      <c r="B49" s="89" t="str">
        <f>[44]Outubro!$I$5</f>
        <v>*</v>
      </c>
      <c r="C49" s="89" t="str">
        <f>[44]Outubro!$I$6</f>
        <v>*</v>
      </c>
      <c r="D49" s="89" t="str">
        <f>[44]Outubro!$I$7</f>
        <v>*</v>
      </c>
      <c r="E49" s="89" t="str">
        <f>[44]Outubro!$I$8</f>
        <v>*</v>
      </c>
      <c r="F49" s="89" t="str">
        <f>[44]Outubro!$I$9</f>
        <v>*</v>
      </c>
      <c r="G49" s="89" t="str">
        <f>[44]Outubro!$I$10</f>
        <v>*</v>
      </c>
      <c r="H49" s="89" t="str">
        <f>[44]Outubro!$I$11</f>
        <v>*</v>
      </c>
      <c r="I49" s="89" t="str">
        <f>[44]Outubro!$I$12</f>
        <v>*</v>
      </c>
      <c r="J49" s="89" t="str">
        <f>[44]Outubro!$I$13</f>
        <v>*</v>
      </c>
      <c r="K49" s="89" t="str">
        <f>[44]Outubro!$I$14</f>
        <v>*</v>
      </c>
      <c r="L49" s="89" t="str">
        <f>[44]Outubro!$I$15</f>
        <v>*</v>
      </c>
      <c r="M49" s="89" t="str">
        <f>[44]Outubro!$I$16</f>
        <v>*</v>
      </c>
      <c r="N49" s="89" t="str">
        <f>[44]Outubro!$I$17</f>
        <v>*</v>
      </c>
      <c r="O49" s="89" t="str">
        <f>[44]Outubro!$I$18</f>
        <v>*</v>
      </c>
      <c r="P49" s="89" t="str">
        <f>[44]Outubro!$I$19</f>
        <v>*</v>
      </c>
      <c r="Q49" s="89" t="str">
        <f>[44]Outubro!$I$20</f>
        <v>*</v>
      </c>
      <c r="R49" s="89" t="str">
        <f>[44]Outubro!$I$21</f>
        <v>*</v>
      </c>
      <c r="S49" s="89" t="str">
        <f>[44]Outubro!$I$22</f>
        <v>*</v>
      </c>
      <c r="T49" s="89" t="str">
        <f>[44]Outubro!$I$23</f>
        <v>*</v>
      </c>
      <c r="U49" s="89" t="str">
        <f>[44]Outubro!$I$24</f>
        <v>*</v>
      </c>
      <c r="V49" s="89" t="str">
        <f>[44]Outubro!$I$25</f>
        <v>*</v>
      </c>
      <c r="W49" s="89" t="str">
        <f>[44]Outubro!$I$26</f>
        <v>*</v>
      </c>
      <c r="X49" s="89" t="str">
        <f>[44]Outubro!$I$27</f>
        <v>*</v>
      </c>
      <c r="Y49" s="89" t="str">
        <f>[44]Outubro!$I$28</f>
        <v>*</v>
      </c>
      <c r="Z49" s="89" t="str">
        <f>[44]Outubro!$I$29</f>
        <v>*</v>
      </c>
      <c r="AA49" s="89" t="str">
        <f>[44]Outubro!$I$30</f>
        <v>*</v>
      </c>
      <c r="AB49" s="89" t="str">
        <f>[44]Outubro!$I$31</f>
        <v>*</v>
      </c>
      <c r="AC49" s="89" t="str">
        <f>[44]Outubro!$I$32</f>
        <v>*</v>
      </c>
      <c r="AD49" s="89" t="str">
        <f>[44]Outubro!$I$33</f>
        <v>*</v>
      </c>
      <c r="AE49" s="89" t="str">
        <f>[44]Outubro!$I$34</f>
        <v>*</v>
      </c>
      <c r="AF49" s="89" t="str">
        <f>[44]Outubro!$I$35</f>
        <v>*</v>
      </c>
      <c r="AG49" s="86" t="str">
        <f>[44]Outubro!$I$36</f>
        <v>*</v>
      </c>
    </row>
    <row r="50" spans="1:38" s="5" customFormat="1" ht="17.100000000000001" customHeight="1" thickBot="1" x14ac:dyDescent="0.25">
      <c r="A50" s="79" t="s">
        <v>195</v>
      </c>
      <c r="B50" s="80" t="s">
        <v>197</v>
      </c>
      <c r="C50" s="80" t="s">
        <v>197</v>
      </c>
      <c r="D50" s="80" t="s">
        <v>197</v>
      </c>
      <c r="E50" s="80" t="s">
        <v>197</v>
      </c>
      <c r="F50" s="80" t="s">
        <v>197</v>
      </c>
      <c r="G50" s="80" t="s">
        <v>197</v>
      </c>
      <c r="H50" s="80" t="s">
        <v>197</v>
      </c>
      <c r="I50" s="80" t="s">
        <v>197</v>
      </c>
      <c r="J50" s="80" t="s">
        <v>197</v>
      </c>
      <c r="K50" s="80" t="s">
        <v>197</v>
      </c>
      <c r="L50" s="80" t="s">
        <v>197</v>
      </c>
      <c r="M50" s="80" t="s">
        <v>197</v>
      </c>
      <c r="N50" s="80" t="s">
        <v>197</v>
      </c>
      <c r="O50" s="80" t="s">
        <v>197</v>
      </c>
      <c r="P50" s="80" t="s">
        <v>197</v>
      </c>
      <c r="Q50" s="80" t="s">
        <v>197</v>
      </c>
      <c r="R50" s="80" t="s">
        <v>197</v>
      </c>
      <c r="S50" s="80" t="s">
        <v>197</v>
      </c>
      <c r="T50" s="80" t="s">
        <v>197</v>
      </c>
      <c r="U50" s="80" t="s">
        <v>197</v>
      </c>
      <c r="V50" s="80" t="s">
        <v>197</v>
      </c>
      <c r="W50" s="80" t="s">
        <v>197</v>
      </c>
      <c r="X50" s="80" t="s">
        <v>197</v>
      </c>
      <c r="Y50" s="80" t="s">
        <v>197</v>
      </c>
      <c r="Z50" s="80" t="s">
        <v>197</v>
      </c>
      <c r="AA50" s="80" t="s">
        <v>197</v>
      </c>
      <c r="AB50" s="80" t="s">
        <v>197</v>
      </c>
      <c r="AC50" s="80" t="s">
        <v>197</v>
      </c>
      <c r="AD50" s="80" t="s">
        <v>197</v>
      </c>
      <c r="AE50" s="80" t="s">
        <v>197</v>
      </c>
      <c r="AF50" s="80" t="s">
        <v>197</v>
      </c>
      <c r="AG50" s="85"/>
      <c r="AL50" s="5" t="s">
        <v>35</v>
      </c>
    </row>
    <row r="51" spans="1:38" s="8" customFormat="1" ht="13.5" thickBot="1" x14ac:dyDescent="0.25">
      <c r="A51" s="149" t="s">
        <v>194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1"/>
      <c r="AF51" s="82"/>
      <c r="AG51" s="87" t="s">
        <v>197</v>
      </c>
      <c r="AL51" s="8" t="s">
        <v>35</v>
      </c>
    </row>
    <row r="52" spans="1:38" x14ac:dyDescent="0.2">
      <c r="A52" s="105" t="s">
        <v>227</v>
      </c>
      <c r="B52" s="39"/>
      <c r="C52" s="39"/>
      <c r="D52" s="39"/>
      <c r="E52" s="39"/>
      <c r="F52" s="39"/>
      <c r="G52" s="39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45"/>
      <c r="AE52" s="50"/>
      <c r="AF52" s="50"/>
      <c r="AG52" s="72"/>
    </row>
    <row r="53" spans="1:38" x14ac:dyDescent="0.2">
      <c r="A53" s="105" t="s">
        <v>228</v>
      </c>
      <c r="B53" s="40"/>
      <c r="C53" s="40"/>
      <c r="D53" s="40"/>
      <c r="E53" s="40"/>
      <c r="F53" s="40"/>
      <c r="G53" s="40"/>
      <c r="H53" s="40"/>
      <c r="I53" s="40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8"/>
      <c r="U53" s="98"/>
      <c r="V53" s="98"/>
      <c r="W53" s="98"/>
      <c r="X53" s="98"/>
      <c r="Y53" s="96"/>
      <c r="Z53" s="96"/>
      <c r="AA53" s="96"/>
      <c r="AB53" s="96"/>
      <c r="AC53" s="96"/>
      <c r="AD53" s="96"/>
      <c r="AE53" s="96"/>
      <c r="AF53" s="96"/>
      <c r="AG53" s="72"/>
      <c r="AL53" t="s">
        <v>35</v>
      </c>
    </row>
    <row r="54" spans="1:38" x14ac:dyDescent="0.2">
      <c r="A54" s="41"/>
      <c r="B54" s="96"/>
      <c r="C54" s="96"/>
      <c r="D54" s="96"/>
      <c r="E54" s="96"/>
      <c r="F54" s="96"/>
      <c r="G54" s="96"/>
      <c r="H54" s="96"/>
      <c r="I54" s="96"/>
      <c r="J54" s="97"/>
      <c r="K54" s="97"/>
      <c r="L54" s="97"/>
      <c r="M54" s="97"/>
      <c r="N54" s="97"/>
      <c r="O54" s="97"/>
      <c r="P54" s="97"/>
      <c r="Q54" s="96"/>
      <c r="R54" s="96"/>
      <c r="S54" s="96"/>
      <c r="T54" s="99"/>
      <c r="U54" s="99"/>
      <c r="V54" s="99"/>
      <c r="W54" s="99"/>
      <c r="X54" s="99"/>
      <c r="Y54" s="96"/>
      <c r="Z54" s="96"/>
      <c r="AA54" s="96"/>
      <c r="AB54" s="96"/>
      <c r="AC54" s="96"/>
      <c r="AD54" s="45"/>
      <c r="AE54" s="45"/>
      <c r="AF54" s="45"/>
      <c r="AG54" s="72"/>
    </row>
    <row r="55" spans="1:38" x14ac:dyDescent="0.2">
      <c r="A55" s="38"/>
      <c r="B55" s="39"/>
      <c r="C55" s="39"/>
      <c r="D55" s="39"/>
      <c r="E55" s="39"/>
      <c r="F55" s="39"/>
      <c r="G55" s="39"/>
      <c r="H55" s="39"/>
      <c r="I55" s="39"/>
      <c r="J55" s="39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45"/>
      <c r="AE55" s="45"/>
      <c r="AF55" s="45"/>
      <c r="AG55" s="72"/>
    </row>
    <row r="56" spans="1:38" x14ac:dyDescent="0.2">
      <c r="A56" s="41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5"/>
      <c r="AF56" s="45"/>
      <c r="AG56" s="72"/>
    </row>
    <row r="57" spans="1:38" x14ac:dyDescent="0.2">
      <c r="A57" s="41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46"/>
      <c r="AF57" s="46"/>
      <c r="AG57" s="72"/>
    </row>
    <row r="58" spans="1:38" ht="13.5" thickBot="1" x14ac:dyDescent="0.2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73"/>
    </row>
    <row r="59" spans="1:38" x14ac:dyDescent="0.2">
      <c r="AG59" s="7"/>
    </row>
    <row r="62" spans="1:38" x14ac:dyDescent="0.2">
      <c r="V62" s="2" t="s">
        <v>35</v>
      </c>
    </row>
    <row r="66" spans="10:34" x14ac:dyDescent="0.2">
      <c r="Q66" s="2" t="s">
        <v>35</v>
      </c>
    </row>
    <row r="67" spans="10:34" x14ac:dyDescent="0.2">
      <c r="J67" s="2" t="s">
        <v>35</v>
      </c>
      <c r="AH67" t="s">
        <v>35</v>
      </c>
    </row>
    <row r="69" spans="10:34" x14ac:dyDescent="0.2">
      <c r="O69" s="2" t="s">
        <v>35</v>
      </c>
    </row>
    <row r="70" spans="10:34" x14ac:dyDescent="0.2">
      <c r="P70" s="2" t="s">
        <v>35</v>
      </c>
      <c r="AB70" s="2" t="s">
        <v>35</v>
      </c>
    </row>
    <row r="74" spans="10:34" x14ac:dyDescent="0.2">
      <c r="Z74" s="2" t="s">
        <v>35</v>
      </c>
    </row>
    <row r="82" spans="22:22" x14ac:dyDescent="0.2">
      <c r="V82" s="2" t="s">
        <v>35</v>
      </c>
    </row>
  </sheetData>
  <mergeCells count="35">
    <mergeCell ref="A51:AE51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U3:U4"/>
    <mergeCell ref="B2:AG2"/>
    <mergeCell ref="L3:L4"/>
    <mergeCell ref="V3:V4"/>
    <mergeCell ref="Y3:Y4"/>
    <mergeCell ref="Z3:Z4"/>
    <mergeCell ref="X3:X4"/>
    <mergeCell ref="AF3:AF4"/>
    <mergeCell ref="P3:P4"/>
    <mergeCell ref="Q3:Q4"/>
    <mergeCell ref="M3:M4"/>
    <mergeCell ref="N3:N4"/>
    <mergeCell ref="O3:O4"/>
    <mergeCell ref="S3:S4"/>
    <mergeCell ref="T3:T4"/>
    <mergeCell ref="AE3:AE4"/>
    <mergeCell ref="AA3:AA4"/>
    <mergeCell ref="AB3:AB4"/>
    <mergeCell ref="AC3:AC4"/>
    <mergeCell ref="AD3:AD4"/>
    <mergeCell ref="W3:W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zoomScale="90" zoomScaleNormal="90" workbookViewId="0">
      <selection activeCell="A13" sqref="A13:XFD13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14" width="7.42578125" style="2" customWidth="1"/>
    <col min="15" max="15" width="6.5703125" style="2" customWidth="1"/>
    <col min="16" max="17" width="5.42578125" style="2" bestFit="1" customWidth="1"/>
    <col min="18" max="18" width="6.42578125" style="2" bestFit="1" customWidth="1"/>
    <col min="19" max="21" width="5.42578125" style="2" bestFit="1" customWidth="1"/>
    <col min="22" max="22" width="6.42578125" style="2" bestFit="1" customWidth="1"/>
    <col min="23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6" ht="20.100000000000001" customHeight="1" x14ac:dyDescent="0.2">
      <c r="A1" s="133" t="s">
        <v>203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5"/>
    </row>
    <row r="2" spans="1:36" s="4" customFormat="1" ht="20.100000000000001" customHeight="1" x14ac:dyDescent="0.2">
      <c r="A2" s="136" t="s">
        <v>21</v>
      </c>
      <c r="B2" s="131" t="s">
        <v>246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2"/>
    </row>
    <row r="3" spans="1:36" s="5" customFormat="1" ht="20.100000000000001" customHeight="1" x14ac:dyDescent="0.2">
      <c r="A3" s="136"/>
      <c r="B3" s="137">
        <v>1</v>
      </c>
      <c r="C3" s="137">
        <f>SUM(B3+1)</f>
        <v>2</v>
      </c>
      <c r="D3" s="137">
        <f t="shared" ref="D3:AD3" si="0">SUM(C3+1)</f>
        <v>3</v>
      </c>
      <c r="E3" s="137">
        <f t="shared" si="0"/>
        <v>4</v>
      </c>
      <c r="F3" s="137">
        <f t="shared" si="0"/>
        <v>5</v>
      </c>
      <c r="G3" s="137">
        <f t="shared" si="0"/>
        <v>6</v>
      </c>
      <c r="H3" s="137">
        <f t="shared" si="0"/>
        <v>7</v>
      </c>
      <c r="I3" s="137">
        <f t="shared" si="0"/>
        <v>8</v>
      </c>
      <c r="J3" s="137">
        <f t="shared" si="0"/>
        <v>9</v>
      </c>
      <c r="K3" s="137">
        <f t="shared" si="0"/>
        <v>10</v>
      </c>
      <c r="L3" s="137">
        <f t="shared" si="0"/>
        <v>11</v>
      </c>
      <c r="M3" s="137">
        <f t="shared" si="0"/>
        <v>12</v>
      </c>
      <c r="N3" s="137">
        <f t="shared" si="0"/>
        <v>13</v>
      </c>
      <c r="O3" s="137">
        <f t="shared" si="0"/>
        <v>14</v>
      </c>
      <c r="P3" s="137">
        <f t="shared" si="0"/>
        <v>15</v>
      </c>
      <c r="Q3" s="137">
        <f t="shared" si="0"/>
        <v>16</v>
      </c>
      <c r="R3" s="137">
        <f t="shared" si="0"/>
        <v>17</v>
      </c>
      <c r="S3" s="137">
        <f t="shared" si="0"/>
        <v>18</v>
      </c>
      <c r="T3" s="137">
        <f t="shared" si="0"/>
        <v>19</v>
      </c>
      <c r="U3" s="137">
        <f t="shared" si="0"/>
        <v>20</v>
      </c>
      <c r="V3" s="137">
        <f t="shared" si="0"/>
        <v>21</v>
      </c>
      <c r="W3" s="137">
        <f t="shared" si="0"/>
        <v>22</v>
      </c>
      <c r="X3" s="137">
        <f t="shared" si="0"/>
        <v>23</v>
      </c>
      <c r="Y3" s="137">
        <f t="shared" si="0"/>
        <v>24</v>
      </c>
      <c r="Z3" s="137">
        <f t="shared" si="0"/>
        <v>25</v>
      </c>
      <c r="AA3" s="137">
        <f t="shared" si="0"/>
        <v>26</v>
      </c>
      <c r="AB3" s="137">
        <f t="shared" si="0"/>
        <v>27</v>
      </c>
      <c r="AC3" s="137">
        <f t="shared" si="0"/>
        <v>28</v>
      </c>
      <c r="AD3" s="137">
        <f t="shared" si="0"/>
        <v>29</v>
      </c>
      <c r="AE3" s="137">
        <v>30</v>
      </c>
      <c r="AF3" s="100" t="s">
        <v>27</v>
      </c>
      <c r="AG3" s="101" t="s">
        <v>26</v>
      </c>
    </row>
    <row r="4" spans="1:36" s="5" customFormat="1" ht="20.100000000000001" customHeight="1" x14ac:dyDescent="0.2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00" t="s">
        <v>25</v>
      </c>
      <c r="AG4" s="101" t="s">
        <v>25</v>
      </c>
    </row>
    <row r="5" spans="1:36" s="5" customFormat="1" x14ac:dyDescent="0.2">
      <c r="A5" s="48" t="s">
        <v>30</v>
      </c>
      <c r="B5" s="109">
        <f>[1]Novembro!$J$5</f>
        <v>22.32</v>
      </c>
      <c r="C5" s="109">
        <f>[1]Novembro!$J$6</f>
        <v>24.48</v>
      </c>
      <c r="D5" s="109">
        <f>[1]Novembro!$J$7</f>
        <v>66.960000000000008</v>
      </c>
      <c r="E5" s="109">
        <f>[1]Novembro!$J$8</f>
        <v>42.12</v>
      </c>
      <c r="F5" s="109">
        <f>[1]Novembro!$J$9</f>
        <v>17.64</v>
      </c>
      <c r="G5" s="109">
        <f>[1]Novembro!$J$10</f>
        <v>29.16</v>
      </c>
      <c r="H5" s="109">
        <f>[1]Novembro!$J$11</f>
        <v>25.2</v>
      </c>
      <c r="I5" s="109">
        <f>[1]Novembro!$J$12</f>
        <v>50.04</v>
      </c>
      <c r="J5" s="109">
        <f>[1]Novembro!$J$13</f>
        <v>36.36</v>
      </c>
      <c r="K5" s="109">
        <f>[1]Novembro!$J$14</f>
        <v>36.36</v>
      </c>
      <c r="L5" s="109">
        <f>[1]Novembro!$J$15</f>
        <v>41.4</v>
      </c>
      <c r="M5" s="109">
        <f>[1]Novembro!$J$16</f>
        <v>43.56</v>
      </c>
      <c r="N5" s="109">
        <f>[1]Novembro!$J$17</f>
        <v>41.04</v>
      </c>
      <c r="O5" s="109">
        <f>[1]Novembro!$J$18</f>
        <v>46.440000000000005</v>
      </c>
      <c r="P5" s="109">
        <f>[1]Novembro!$J$19</f>
        <v>52.2</v>
      </c>
      <c r="Q5" s="109">
        <f>[1]Novembro!$J$20</f>
        <v>32.76</v>
      </c>
      <c r="R5" s="109">
        <f>[1]Novembro!$J$21</f>
        <v>37.080000000000005</v>
      </c>
      <c r="S5" s="109">
        <f>[1]Novembro!$J$22</f>
        <v>43.2</v>
      </c>
      <c r="T5" s="109">
        <f>[1]Novembro!$J$23</f>
        <v>52.92</v>
      </c>
      <c r="U5" s="109">
        <f>[1]Novembro!$J$24</f>
        <v>19.440000000000001</v>
      </c>
      <c r="V5" s="109">
        <f>[1]Novembro!$J$25</f>
        <v>39.24</v>
      </c>
      <c r="W5" s="109">
        <f>[1]Novembro!$J$26</f>
        <v>43.92</v>
      </c>
      <c r="X5" s="109">
        <f>[1]Novembro!$J$27</f>
        <v>55.080000000000005</v>
      </c>
      <c r="Y5" s="109">
        <f>[1]Novembro!$J$28</f>
        <v>23.040000000000003</v>
      </c>
      <c r="Z5" s="109">
        <f>[1]Novembro!$J$29</f>
        <v>22.32</v>
      </c>
      <c r="AA5" s="109">
        <f>[1]Novembro!$J$30</f>
        <v>66.600000000000009</v>
      </c>
      <c r="AB5" s="109">
        <f>[1]Novembro!$J$31</f>
        <v>23.400000000000002</v>
      </c>
      <c r="AC5" s="109">
        <f>[1]Novembro!$J$32</f>
        <v>37.800000000000004</v>
      </c>
      <c r="AD5" s="109">
        <f>[1]Novembro!$J$33</f>
        <v>39.24</v>
      </c>
      <c r="AE5" s="109">
        <f>[1]Novembro!$J$34</f>
        <v>45.72</v>
      </c>
      <c r="AF5" s="116">
        <f t="shared" ref="AF5:AF11" si="1">MAX(B5:AE5)</f>
        <v>66.960000000000008</v>
      </c>
      <c r="AG5" s="115">
        <f t="shared" ref="AG5:AG11" si="2">AVERAGE(B5:AE5)</f>
        <v>38.568000000000005</v>
      </c>
    </row>
    <row r="6" spans="1:36" x14ac:dyDescent="0.2">
      <c r="A6" s="48" t="s">
        <v>0</v>
      </c>
      <c r="B6" s="111">
        <f>[2]Novembro!$J$5</f>
        <v>30.96</v>
      </c>
      <c r="C6" s="111">
        <f>[2]Novembro!$J$6</f>
        <v>25.2</v>
      </c>
      <c r="D6" s="111">
        <f>[2]Novembro!$J$7</f>
        <v>39.6</v>
      </c>
      <c r="E6" s="111">
        <f>[2]Novembro!$J$8</f>
        <v>13.32</v>
      </c>
      <c r="F6" s="111">
        <f>[2]Novembro!$J$9</f>
        <v>20.88</v>
      </c>
      <c r="G6" s="111">
        <f>[2]Novembro!$J$10</f>
        <v>20.88</v>
      </c>
      <c r="H6" s="111">
        <f>[2]Novembro!$J$11</f>
        <v>32.04</v>
      </c>
      <c r="I6" s="111">
        <f>[2]Novembro!$J$12</f>
        <v>37.080000000000005</v>
      </c>
      <c r="J6" s="111">
        <f>[2]Novembro!$J$13</f>
        <v>29.16</v>
      </c>
      <c r="K6" s="111">
        <f>[2]Novembro!$J$14</f>
        <v>32.76</v>
      </c>
      <c r="L6" s="111">
        <f>[2]Novembro!$J$15</f>
        <v>42.12</v>
      </c>
      <c r="M6" s="111">
        <f>[2]Novembro!$J$16</f>
        <v>44.28</v>
      </c>
      <c r="N6" s="111">
        <f>[2]Novembro!$J$17</f>
        <v>32.76</v>
      </c>
      <c r="O6" s="111">
        <f>[2]Novembro!$J$18</f>
        <v>25.56</v>
      </c>
      <c r="P6" s="111">
        <f>[2]Novembro!$J$19</f>
        <v>38.519999999999996</v>
      </c>
      <c r="Q6" s="111">
        <f>[2]Novembro!$J$20</f>
        <v>43.56</v>
      </c>
      <c r="R6" s="111">
        <f>[2]Novembro!$J$21</f>
        <v>39.96</v>
      </c>
      <c r="S6" s="111">
        <f>[2]Novembro!$J$22</f>
        <v>43.92</v>
      </c>
      <c r="T6" s="111">
        <f>[2]Novembro!$J$23</f>
        <v>16.2</v>
      </c>
      <c r="U6" s="111">
        <f>[2]Novembro!$J$24</f>
        <v>25.92</v>
      </c>
      <c r="V6" s="111">
        <f>[2]Novembro!$J$25</f>
        <v>33.480000000000004</v>
      </c>
      <c r="W6" s="111">
        <f>[2]Novembro!$J$26</f>
        <v>37.080000000000005</v>
      </c>
      <c r="X6" s="111">
        <f>[2]Novembro!$J$27</f>
        <v>25.92</v>
      </c>
      <c r="Y6" s="111">
        <f>[2]Novembro!$J$28</f>
        <v>16.2</v>
      </c>
      <c r="Z6" s="111">
        <f>[2]Novembro!$J$29</f>
        <v>24.48</v>
      </c>
      <c r="AA6" s="111">
        <f>[2]Novembro!$J$30</f>
        <v>22.68</v>
      </c>
      <c r="AB6" s="111">
        <f>[2]Novembro!$J$31</f>
        <v>30.240000000000002</v>
      </c>
      <c r="AC6" s="111">
        <f>[2]Novembro!$J$32</f>
        <v>21.96</v>
      </c>
      <c r="AD6" s="111">
        <f>[2]Novembro!$J$33</f>
        <v>27</v>
      </c>
      <c r="AE6" s="111">
        <f>[2]Novembro!$J$34</f>
        <v>30.6</v>
      </c>
      <c r="AF6" s="116">
        <f t="shared" si="1"/>
        <v>44.28</v>
      </c>
      <c r="AG6" s="115">
        <f t="shared" si="2"/>
        <v>30.144000000000002</v>
      </c>
    </row>
    <row r="7" spans="1:36" x14ac:dyDescent="0.2">
      <c r="A7" s="48" t="s">
        <v>85</v>
      </c>
      <c r="B7" s="111">
        <f>[3]Novembro!$J$5</f>
        <v>33.480000000000004</v>
      </c>
      <c r="C7" s="111">
        <f>[3]Novembro!$J$6</f>
        <v>38.159999999999997</v>
      </c>
      <c r="D7" s="111">
        <f>[3]Novembro!$J$7</f>
        <v>48.96</v>
      </c>
      <c r="E7" s="111">
        <f>[3]Novembro!$J$8</f>
        <v>43.2</v>
      </c>
      <c r="F7" s="111">
        <f>[3]Novembro!$J$9</f>
        <v>30.240000000000002</v>
      </c>
      <c r="G7" s="111">
        <f>[3]Novembro!$J$10</f>
        <v>34.200000000000003</v>
      </c>
      <c r="H7" s="111">
        <f>[3]Novembro!$J$11</f>
        <v>37.440000000000005</v>
      </c>
      <c r="I7" s="111">
        <f>[3]Novembro!$J$12</f>
        <v>29.16</v>
      </c>
      <c r="J7" s="111">
        <f>[3]Novembro!$J$13</f>
        <v>46.080000000000005</v>
      </c>
      <c r="K7" s="111">
        <f>[3]Novembro!$J$14</f>
        <v>66.239999999999995</v>
      </c>
      <c r="L7" s="111">
        <f>[3]Novembro!$J$15</f>
        <v>40.680000000000007</v>
      </c>
      <c r="M7" s="111">
        <f>[3]Novembro!$J$16</f>
        <v>38.880000000000003</v>
      </c>
      <c r="N7" s="111">
        <f>[3]Novembro!$J$17</f>
        <v>81.72</v>
      </c>
      <c r="O7" s="111">
        <f>[3]Novembro!$J$18</f>
        <v>36.36</v>
      </c>
      <c r="P7" s="111">
        <f>[3]Novembro!$J$19</f>
        <v>39.24</v>
      </c>
      <c r="Q7" s="111">
        <f>[3]Novembro!$J$20</f>
        <v>44.64</v>
      </c>
      <c r="R7" s="111">
        <f>[3]Novembro!$J$21</f>
        <v>46.800000000000004</v>
      </c>
      <c r="S7" s="111">
        <f>[3]Novembro!$J$22</f>
        <v>51.480000000000004</v>
      </c>
      <c r="T7" s="111">
        <f>[3]Novembro!$J$23</f>
        <v>25.2</v>
      </c>
      <c r="U7" s="111">
        <f>[3]Novembro!$J$24</f>
        <v>28.08</v>
      </c>
      <c r="V7" s="111">
        <f>[3]Novembro!$J$25</f>
        <v>39.96</v>
      </c>
      <c r="W7" s="111">
        <f>[3]Novembro!$J$26</f>
        <v>50.4</v>
      </c>
      <c r="X7" s="111">
        <f>[3]Novembro!$J$27</f>
        <v>54</v>
      </c>
      <c r="Y7" s="111">
        <f>[3]Novembro!$J$28</f>
        <v>27.36</v>
      </c>
      <c r="Z7" s="111">
        <f>[3]Novembro!$J$29</f>
        <v>30.96</v>
      </c>
      <c r="AA7" s="111">
        <f>[3]Novembro!$J$30</f>
        <v>31.680000000000003</v>
      </c>
      <c r="AB7" s="111">
        <f>[3]Novembro!$J$31</f>
        <v>33.480000000000004</v>
      </c>
      <c r="AC7" s="111">
        <f>[3]Novembro!$J$32</f>
        <v>52.2</v>
      </c>
      <c r="AD7" s="111">
        <f>[3]Novembro!$J$33</f>
        <v>35.64</v>
      </c>
      <c r="AE7" s="111">
        <f>[3]Novembro!$J$34</f>
        <v>34.200000000000003</v>
      </c>
      <c r="AF7" s="116">
        <f t="shared" si="1"/>
        <v>81.72</v>
      </c>
      <c r="AG7" s="115">
        <f t="shared" si="2"/>
        <v>41.004000000000012</v>
      </c>
    </row>
    <row r="8" spans="1:36" x14ac:dyDescent="0.2">
      <c r="A8" s="48" t="s">
        <v>1</v>
      </c>
      <c r="B8" s="111">
        <f>[4]Novembro!$J$5</f>
        <v>45.36</v>
      </c>
      <c r="C8" s="111">
        <f>[4]Novembro!$J$6</f>
        <v>31.319999999999997</v>
      </c>
      <c r="D8" s="111">
        <f>[4]Novembro!$J$7</f>
        <v>34.56</v>
      </c>
      <c r="E8" s="111">
        <f>[4]Novembro!$J$8</f>
        <v>25.2</v>
      </c>
      <c r="F8" s="111">
        <f>[4]Novembro!$J$9</f>
        <v>28.8</v>
      </c>
      <c r="G8" s="111">
        <f>[4]Novembro!$J$10</f>
        <v>18.36</v>
      </c>
      <c r="H8" s="111">
        <f>[4]Novembro!$J$11</f>
        <v>26.28</v>
      </c>
      <c r="I8" s="111">
        <f>[4]Novembro!$J$12</f>
        <v>36.72</v>
      </c>
      <c r="J8" s="111">
        <f>[4]Novembro!$J$13</f>
        <v>64.08</v>
      </c>
      <c r="K8" s="111">
        <f>[4]Novembro!$J$14</f>
        <v>45.36</v>
      </c>
      <c r="L8" s="111">
        <f>[4]Novembro!$J$15</f>
        <v>50.76</v>
      </c>
      <c r="M8" s="111">
        <f>[4]Novembro!$J$16</f>
        <v>50.4</v>
      </c>
      <c r="N8" s="111">
        <f>[4]Novembro!$J$17</f>
        <v>37.800000000000004</v>
      </c>
      <c r="O8" s="111">
        <f>[4]Novembro!$J$18</f>
        <v>39.24</v>
      </c>
      <c r="P8" s="111">
        <f>[4]Novembro!$J$19</f>
        <v>42.480000000000004</v>
      </c>
      <c r="Q8" s="111">
        <f>[4]Novembro!$J$20</f>
        <v>46.080000000000005</v>
      </c>
      <c r="R8" s="111">
        <f>[4]Novembro!$J$21</f>
        <v>44.64</v>
      </c>
      <c r="S8" s="111">
        <f>[4]Novembro!$J$22</f>
        <v>51.12</v>
      </c>
      <c r="T8" s="111">
        <f>[4]Novembro!$J$23</f>
        <v>36</v>
      </c>
      <c r="U8" s="111">
        <f>[4]Novembro!$J$24</f>
        <v>29.880000000000003</v>
      </c>
      <c r="V8" s="111">
        <f>[4]Novembro!$J$25</f>
        <v>34.56</v>
      </c>
      <c r="W8" s="111">
        <f>[4]Novembro!$J$26</f>
        <v>36.36</v>
      </c>
      <c r="X8" s="111">
        <f>[4]Novembro!$J$27</f>
        <v>35.28</v>
      </c>
      <c r="Y8" s="111">
        <f>[4]Novembro!$J$28</f>
        <v>23.759999999999998</v>
      </c>
      <c r="Z8" s="111">
        <f>[4]Novembro!$J$29</f>
        <v>17.28</v>
      </c>
      <c r="AA8" s="111">
        <f>[4]Novembro!$J$30</f>
        <v>61.560000000000009</v>
      </c>
      <c r="AB8" s="111">
        <f>[4]Novembro!$J$31</f>
        <v>52.2</v>
      </c>
      <c r="AC8" s="111">
        <f>[4]Novembro!$J$32</f>
        <v>39.96</v>
      </c>
      <c r="AD8" s="111">
        <f>[4]Novembro!$J$33</f>
        <v>36</v>
      </c>
      <c r="AE8" s="111">
        <f>[4]Novembro!$J$34</f>
        <v>37.440000000000005</v>
      </c>
      <c r="AF8" s="116">
        <f t="shared" si="1"/>
        <v>64.08</v>
      </c>
      <c r="AG8" s="115">
        <f t="shared" si="2"/>
        <v>38.628000000000007</v>
      </c>
    </row>
    <row r="9" spans="1:36" x14ac:dyDescent="0.2">
      <c r="A9" s="48" t="s">
        <v>146</v>
      </c>
      <c r="B9" s="111">
        <f>[5]Novembro!$J$5</f>
        <v>30.6</v>
      </c>
      <c r="C9" s="111">
        <f>[5]Novembro!$J$6</f>
        <v>50.76</v>
      </c>
      <c r="D9" s="111">
        <f>[5]Novembro!$J$7</f>
        <v>50.04</v>
      </c>
      <c r="E9" s="111">
        <f>[5]Novembro!$J$8</f>
        <v>34.200000000000003</v>
      </c>
      <c r="F9" s="111">
        <f>[5]Novembro!$J$9</f>
        <v>31.319999999999997</v>
      </c>
      <c r="G9" s="111">
        <f>[5]Novembro!$J$10</f>
        <v>32.4</v>
      </c>
      <c r="H9" s="111">
        <f>[5]Novembro!$J$11</f>
        <v>39.96</v>
      </c>
      <c r="I9" s="111">
        <f>[5]Novembro!$J$12</f>
        <v>38.159999999999997</v>
      </c>
      <c r="J9" s="111">
        <f>[5]Novembro!$J$13</f>
        <v>49.680000000000007</v>
      </c>
      <c r="K9" s="111">
        <f>[5]Novembro!$J$14</f>
        <v>47.88</v>
      </c>
      <c r="L9" s="111">
        <f>[5]Novembro!$J$15</f>
        <v>53.28</v>
      </c>
      <c r="M9" s="111">
        <f>[5]Novembro!$J$16</f>
        <v>56.88</v>
      </c>
      <c r="N9" s="111">
        <f>[5]Novembro!$J$17</f>
        <v>54.72</v>
      </c>
      <c r="O9" s="111">
        <f>[5]Novembro!$J$18</f>
        <v>41.4</v>
      </c>
      <c r="P9" s="111">
        <f>[5]Novembro!$J$19</f>
        <v>51.12</v>
      </c>
      <c r="Q9" s="111">
        <f>[5]Novembro!$J$20</f>
        <v>52.56</v>
      </c>
      <c r="R9" s="111">
        <f>[5]Novembro!$J$21</f>
        <v>54.72</v>
      </c>
      <c r="S9" s="111">
        <f>[5]Novembro!$J$22</f>
        <v>70.2</v>
      </c>
      <c r="T9" s="111">
        <f>[5]Novembro!$J$23</f>
        <v>26.28</v>
      </c>
      <c r="U9" s="111">
        <f>[5]Novembro!$J$24</f>
        <v>37.440000000000005</v>
      </c>
      <c r="V9" s="111">
        <f>[5]Novembro!$J$25</f>
        <v>42.12</v>
      </c>
      <c r="W9" s="111">
        <f>[5]Novembro!$J$26</f>
        <v>48.96</v>
      </c>
      <c r="X9" s="111">
        <f>[5]Novembro!$J$27</f>
        <v>34.200000000000003</v>
      </c>
      <c r="Y9" s="111">
        <f>[5]Novembro!$J$28</f>
        <v>29.16</v>
      </c>
      <c r="Z9" s="111">
        <f>[5]Novembro!$J$29</f>
        <v>36</v>
      </c>
      <c r="AA9" s="111">
        <f>[5]Novembro!$J$30</f>
        <v>35.28</v>
      </c>
      <c r="AB9" s="111">
        <f>[5]Novembro!$J$31</f>
        <v>35.28</v>
      </c>
      <c r="AC9" s="111">
        <f>[5]Novembro!$J$32</f>
        <v>30.96</v>
      </c>
      <c r="AD9" s="111">
        <f>[5]Novembro!$J$33</f>
        <v>43.2</v>
      </c>
      <c r="AE9" s="111">
        <f>[5]Novembro!$J$34</f>
        <v>36.36</v>
      </c>
      <c r="AF9" s="116">
        <f t="shared" si="1"/>
        <v>70.2</v>
      </c>
      <c r="AG9" s="115">
        <f t="shared" si="2"/>
        <v>42.504000000000005</v>
      </c>
    </row>
    <row r="10" spans="1:36" x14ac:dyDescent="0.2">
      <c r="A10" s="48" t="s">
        <v>91</v>
      </c>
      <c r="B10" s="111">
        <f>[6]Novembro!$J$5</f>
        <v>48.96</v>
      </c>
      <c r="C10" s="111">
        <f>[6]Novembro!$J$6</f>
        <v>35.28</v>
      </c>
      <c r="D10" s="111">
        <f>[6]Novembro!$J$7</f>
        <v>46.440000000000005</v>
      </c>
      <c r="E10" s="111">
        <f>[6]Novembro!$J$8</f>
        <v>34.92</v>
      </c>
      <c r="F10" s="111">
        <f>[6]Novembro!$J$9</f>
        <v>29.880000000000003</v>
      </c>
      <c r="G10" s="111">
        <f>[6]Novembro!$J$10</f>
        <v>37.800000000000004</v>
      </c>
      <c r="H10" s="111">
        <f>[6]Novembro!$J$11</f>
        <v>34.92</v>
      </c>
      <c r="I10" s="111">
        <f>[6]Novembro!$J$12</f>
        <v>64.08</v>
      </c>
      <c r="J10" s="111">
        <f>[6]Novembro!$J$13</f>
        <v>52.2</v>
      </c>
      <c r="K10" s="111">
        <f>[6]Novembro!$J$14</f>
        <v>46.080000000000005</v>
      </c>
      <c r="L10" s="111">
        <f>[6]Novembro!$J$15</f>
        <v>45.72</v>
      </c>
      <c r="M10" s="111">
        <f>[6]Novembro!$J$16</f>
        <v>45.72</v>
      </c>
      <c r="N10" s="111">
        <f>[6]Novembro!$J$17</f>
        <v>59.760000000000005</v>
      </c>
      <c r="O10" s="111">
        <f>[6]Novembro!$J$18</f>
        <v>53.28</v>
      </c>
      <c r="P10" s="111">
        <f>[6]Novembro!$J$19</f>
        <v>52.92</v>
      </c>
      <c r="Q10" s="111">
        <f>[6]Novembro!$J$20</f>
        <v>51.84</v>
      </c>
      <c r="R10" s="111">
        <f>[6]Novembro!$J$21</f>
        <v>46.800000000000004</v>
      </c>
      <c r="S10" s="111">
        <f>[6]Novembro!$J$22</f>
        <v>55.800000000000004</v>
      </c>
      <c r="T10" s="111">
        <f>[6]Novembro!$J$23</f>
        <v>64.44</v>
      </c>
      <c r="U10" s="111">
        <f>[6]Novembro!$J$24</f>
        <v>45.72</v>
      </c>
      <c r="V10" s="111">
        <f>[6]Novembro!$J$25</f>
        <v>45.72</v>
      </c>
      <c r="W10" s="111">
        <f>[6]Novembro!$J$26</f>
        <v>42.84</v>
      </c>
      <c r="X10" s="111">
        <f>[6]Novembro!$J$27</f>
        <v>55.800000000000004</v>
      </c>
      <c r="Y10" s="111">
        <f>[6]Novembro!$J$28</f>
        <v>35.28</v>
      </c>
      <c r="Z10" s="111">
        <f>[6]Novembro!$J$29</f>
        <v>45.72</v>
      </c>
      <c r="AA10" s="111">
        <f>[6]Novembro!$J$30</f>
        <v>54.72</v>
      </c>
      <c r="AB10" s="111">
        <f>[6]Novembro!$J$31</f>
        <v>28.44</v>
      </c>
      <c r="AC10" s="111">
        <f>[6]Novembro!$J$32</f>
        <v>38.159999999999997</v>
      </c>
      <c r="AD10" s="111">
        <f>[6]Novembro!$J$33</f>
        <v>66.239999999999995</v>
      </c>
      <c r="AE10" s="111">
        <f>[6]Novembro!$J$34</f>
        <v>47.519999999999996</v>
      </c>
      <c r="AF10" s="116">
        <f t="shared" si="1"/>
        <v>66.239999999999995</v>
      </c>
      <c r="AG10" s="115">
        <f t="shared" si="2"/>
        <v>47.1</v>
      </c>
    </row>
    <row r="11" spans="1:36" ht="15" customHeight="1" x14ac:dyDescent="0.2">
      <c r="A11" s="48" t="s">
        <v>49</v>
      </c>
      <c r="B11" s="111">
        <f>[7]Novembro!$J$5</f>
        <v>28.8</v>
      </c>
      <c r="C11" s="111">
        <f>[7]Novembro!$J$6</f>
        <v>34.92</v>
      </c>
      <c r="D11" s="111">
        <f>[7]Novembro!$J$7</f>
        <v>61.2</v>
      </c>
      <c r="E11" s="111">
        <f>[7]Novembro!$J$8</f>
        <v>49.680000000000007</v>
      </c>
      <c r="F11" s="111">
        <f>[7]Novembro!$J$9</f>
        <v>26.28</v>
      </c>
      <c r="G11" s="111">
        <f>[7]Novembro!$J$10</f>
        <v>33.840000000000003</v>
      </c>
      <c r="H11" s="111">
        <f>[7]Novembro!$J$11</f>
        <v>36.72</v>
      </c>
      <c r="I11" s="111">
        <f>[7]Novembro!$J$12</f>
        <v>33.119999999999997</v>
      </c>
      <c r="J11" s="111">
        <f>[7]Novembro!$J$13</f>
        <v>47.16</v>
      </c>
      <c r="K11" s="111">
        <f>[7]Novembro!$J$14</f>
        <v>35.64</v>
      </c>
      <c r="L11" s="111">
        <f>[7]Novembro!$J$15</f>
        <v>41.4</v>
      </c>
      <c r="M11" s="111">
        <f>[7]Novembro!$J$16</f>
        <v>44.28</v>
      </c>
      <c r="N11" s="111">
        <f>[7]Novembro!$J$17</f>
        <v>57.960000000000008</v>
      </c>
      <c r="O11" s="111">
        <f>[7]Novembro!$J$18</f>
        <v>69.48</v>
      </c>
      <c r="P11" s="111">
        <f>[7]Novembro!$J$19</f>
        <v>33.119999999999997</v>
      </c>
      <c r="Q11" s="111">
        <f>[7]Novembro!$J$20</f>
        <v>38.159999999999997</v>
      </c>
      <c r="R11" s="111">
        <f>[7]Novembro!$J$21</f>
        <v>37.080000000000005</v>
      </c>
      <c r="S11" s="111">
        <f>[7]Novembro!$J$22</f>
        <v>59.4</v>
      </c>
      <c r="T11" s="111">
        <f>[7]Novembro!$J$23</f>
        <v>54.36</v>
      </c>
      <c r="U11" s="111">
        <f>[7]Novembro!$J$24</f>
        <v>28.8</v>
      </c>
      <c r="V11" s="111">
        <f>[7]Novembro!$J$25</f>
        <v>53.28</v>
      </c>
      <c r="W11" s="111">
        <f>[7]Novembro!$J$26</f>
        <v>52.2</v>
      </c>
      <c r="X11" s="111">
        <f>[7]Novembro!$J$27</f>
        <v>78.48</v>
      </c>
      <c r="Y11" s="111">
        <f>[7]Novembro!$J$28</f>
        <v>33.480000000000004</v>
      </c>
      <c r="Z11" s="111">
        <f>[7]Novembro!$J$29</f>
        <v>39.24</v>
      </c>
      <c r="AA11" s="111">
        <f>[7]Novembro!$J$30</f>
        <v>36.72</v>
      </c>
      <c r="AB11" s="111">
        <f>[7]Novembro!$J$31</f>
        <v>31.680000000000003</v>
      </c>
      <c r="AC11" s="111">
        <f>[7]Novembro!$J$32</f>
        <v>91.44</v>
      </c>
      <c r="AD11" s="111">
        <f>[7]Novembro!$J$33</f>
        <v>57.24</v>
      </c>
      <c r="AE11" s="111">
        <f>[7]Novembro!$J$34</f>
        <v>42.12</v>
      </c>
      <c r="AF11" s="116">
        <f t="shared" si="1"/>
        <v>91.44</v>
      </c>
      <c r="AG11" s="115">
        <f t="shared" si="2"/>
        <v>45.576000000000001</v>
      </c>
    </row>
    <row r="12" spans="1:36" x14ac:dyDescent="0.2">
      <c r="A12" s="48" t="s">
        <v>94</v>
      </c>
      <c r="B12" s="111">
        <f>[8]Novembro!$J$5</f>
        <v>36.36</v>
      </c>
      <c r="C12" s="111">
        <f>[8]Novembro!$J$6</f>
        <v>38.159999999999997</v>
      </c>
      <c r="D12" s="111">
        <f>[8]Novembro!$J$7</f>
        <v>50.4</v>
      </c>
      <c r="E12" s="111">
        <f>[8]Novembro!$J$8</f>
        <v>39.24</v>
      </c>
      <c r="F12" s="111">
        <f>[8]Novembro!$J$9</f>
        <v>24.12</v>
      </c>
      <c r="G12" s="111">
        <f>[8]Novembro!$J$10</f>
        <v>27.36</v>
      </c>
      <c r="H12" s="111">
        <f>[8]Novembro!$J$11</f>
        <v>30.96</v>
      </c>
      <c r="I12" s="111">
        <f>[8]Novembro!$J$12</f>
        <v>41.04</v>
      </c>
      <c r="J12" s="111">
        <f>[8]Novembro!$J$13</f>
        <v>54.36</v>
      </c>
      <c r="K12" s="111">
        <f>[8]Novembro!$J$14</f>
        <v>54.36</v>
      </c>
      <c r="L12" s="111">
        <f>[8]Novembro!$J$15</f>
        <v>61.560000000000009</v>
      </c>
      <c r="M12" s="111">
        <f>[8]Novembro!$J$16</f>
        <v>61.2</v>
      </c>
      <c r="N12" s="111">
        <f>[8]Novembro!$J$17</f>
        <v>51.12</v>
      </c>
      <c r="O12" s="111">
        <f>[8]Novembro!$J$18</f>
        <v>44.64</v>
      </c>
      <c r="P12" s="111">
        <f>[8]Novembro!$J$19</f>
        <v>53.28</v>
      </c>
      <c r="Q12" s="111">
        <f>[8]Novembro!$J$20</f>
        <v>58.32</v>
      </c>
      <c r="R12" s="111">
        <f>[8]Novembro!$J$21</f>
        <v>52.56</v>
      </c>
      <c r="S12" s="111">
        <f>[8]Novembro!$J$22</f>
        <v>49.680000000000007</v>
      </c>
      <c r="T12" s="111">
        <f>[8]Novembro!$J$23</f>
        <v>41.04</v>
      </c>
      <c r="U12" s="111">
        <f>[8]Novembro!$J$24</f>
        <v>39.24</v>
      </c>
      <c r="V12" s="111">
        <f>[8]Novembro!$J$25</f>
        <v>38.159999999999997</v>
      </c>
      <c r="W12" s="111">
        <f>[8]Novembro!$J$26</f>
        <v>42.480000000000004</v>
      </c>
      <c r="X12" s="111">
        <f>[8]Novembro!$J$27</f>
        <v>45.72</v>
      </c>
      <c r="Y12" s="111">
        <f>[8]Novembro!$J$28</f>
        <v>29.16</v>
      </c>
      <c r="Z12" s="111">
        <f>[8]Novembro!$J$29</f>
        <v>22.32</v>
      </c>
      <c r="AA12" s="111">
        <f>[8]Novembro!$J$30</f>
        <v>58.32</v>
      </c>
      <c r="AB12" s="111">
        <f>[8]Novembro!$J$31</f>
        <v>65.88000000000001</v>
      </c>
      <c r="AC12" s="111">
        <f>[8]Novembro!$J$32</f>
        <v>44.28</v>
      </c>
      <c r="AD12" s="111">
        <f>[8]Novembro!$J$33</f>
        <v>46.800000000000004</v>
      </c>
      <c r="AE12" s="111">
        <f>[8]Novembro!$J$34</f>
        <v>41.04</v>
      </c>
      <c r="AF12" s="116">
        <f>MAX(B12:AE12)</f>
        <v>65.88000000000001</v>
      </c>
      <c r="AG12" s="115">
        <f>AVERAGE(B12:AE12)</f>
        <v>44.771999999999998</v>
      </c>
    </row>
    <row r="13" spans="1:36" x14ac:dyDescent="0.2">
      <c r="A13" s="48" t="s">
        <v>101</v>
      </c>
      <c r="B13" s="111">
        <f>[9]Novembro!$J$5</f>
        <v>34.92</v>
      </c>
      <c r="C13" s="111">
        <f>[9]Novembro!$J$6</f>
        <v>41.04</v>
      </c>
      <c r="D13" s="111">
        <f>[9]Novembro!$J$7</f>
        <v>57.24</v>
      </c>
      <c r="E13" s="111">
        <f>[9]Novembro!$J$8</f>
        <v>35.28</v>
      </c>
      <c r="F13" s="111">
        <f>[9]Novembro!$J$9</f>
        <v>25.92</v>
      </c>
      <c r="G13" s="111">
        <f>[9]Novembro!$J$10</f>
        <v>30.96</v>
      </c>
      <c r="H13" s="111">
        <f>[9]Novembro!$J$11</f>
        <v>43.92</v>
      </c>
      <c r="I13" s="111">
        <f>[9]Novembro!$J$12</f>
        <v>39.96</v>
      </c>
      <c r="J13" s="111">
        <f>[9]Novembro!$J$13</f>
        <v>46.800000000000004</v>
      </c>
      <c r="K13" s="111">
        <f>[9]Novembro!$J$14</f>
        <v>54.72</v>
      </c>
      <c r="L13" s="111">
        <f>[9]Novembro!$J$15</f>
        <v>52.92</v>
      </c>
      <c r="M13" s="111">
        <f>[9]Novembro!$J$16</f>
        <v>55.440000000000005</v>
      </c>
      <c r="N13" s="111">
        <f>[9]Novembro!$J$17</f>
        <v>55.440000000000005</v>
      </c>
      <c r="O13" s="111">
        <f>[9]Novembro!$J$18</f>
        <v>39.96</v>
      </c>
      <c r="P13" s="111">
        <f>[9]Novembro!$J$19</f>
        <v>42.12</v>
      </c>
      <c r="Q13" s="111">
        <f>[9]Novembro!$J$20</f>
        <v>47.519999999999996</v>
      </c>
      <c r="R13" s="111">
        <f>[9]Novembro!$J$21</f>
        <v>46.800000000000004</v>
      </c>
      <c r="S13" s="111">
        <f>[9]Novembro!$J$22</f>
        <v>48.24</v>
      </c>
      <c r="T13" s="111">
        <f>[9]Novembro!$J$23</f>
        <v>24.840000000000003</v>
      </c>
      <c r="U13" s="111">
        <f>[9]Novembro!$J$24</f>
        <v>34.200000000000003</v>
      </c>
      <c r="V13" s="111">
        <f>[9]Novembro!$J$25</f>
        <v>39.96</v>
      </c>
      <c r="W13" s="111">
        <f>[9]Novembro!$J$26</f>
        <v>45.36</v>
      </c>
      <c r="X13" s="111">
        <f>[9]Novembro!$J$27</f>
        <v>39.96</v>
      </c>
      <c r="Y13" s="111">
        <f>[9]Novembro!$J$28</f>
        <v>22.68</v>
      </c>
      <c r="Z13" s="111">
        <f>[9]Novembro!$J$29</f>
        <v>33.119999999999997</v>
      </c>
      <c r="AA13" s="111">
        <f>[9]Novembro!$J$30</f>
        <v>43.92</v>
      </c>
      <c r="AB13" s="111">
        <f>[9]Novembro!$J$31</f>
        <v>41.04</v>
      </c>
      <c r="AC13" s="111">
        <f>[9]Novembro!$J$32</f>
        <v>36.36</v>
      </c>
      <c r="AD13" s="111">
        <f>[9]Novembro!$J$33</f>
        <v>34.200000000000003</v>
      </c>
      <c r="AE13" s="111">
        <f>[9]Novembro!$J$34</f>
        <v>60.480000000000004</v>
      </c>
      <c r="AF13" s="116">
        <f>MAX(B13:AE13)</f>
        <v>60.480000000000004</v>
      </c>
      <c r="AG13" s="115">
        <f>AVERAGE(B13:AE13)</f>
        <v>41.844000000000008</v>
      </c>
    </row>
    <row r="14" spans="1:36" x14ac:dyDescent="0.2">
      <c r="A14" s="48" t="s">
        <v>147</v>
      </c>
      <c r="B14" s="111">
        <f>[10]Novembro!$J$5</f>
        <v>49.680000000000007</v>
      </c>
      <c r="C14" s="111">
        <f>[10]Novembro!$J$6</f>
        <v>32.04</v>
      </c>
      <c r="D14" s="111">
        <f>[10]Novembro!$J$7</f>
        <v>51.12</v>
      </c>
      <c r="E14" s="111">
        <f>[10]Novembro!$J$8</f>
        <v>38.159999999999997</v>
      </c>
      <c r="F14" s="111">
        <f>[10]Novembro!$J$9</f>
        <v>28.8</v>
      </c>
      <c r="G14" s="111">
        <f>[10]Novembro!$J$10</f>
        <v>30.6</v>
      </c>
      <c r="H14" s="111">
        <f>[10]Novembro!$J$11</f>
        <v>28.08</v>
      </c>
      <c r="I14" s="111">
        <f>[10]Novembro!$J$12</f>
        <v>39.24</v>
      </c>
      <c r="J14" s="111">
        <f>[10]Novembro!$J$13</f>
        <v>33.840000000000003</v>
      </c>
      <c r="K14" s="111">
        <f>[10]Novembro!$J$14</f>
        <v>56.519999999999996</v>
      </c>
      <c r="L14" s="111">
        <f>[10]Novembro!$J$15</f>
        <v>42.12</v>
      </c>
      <c r="M14" s="111">
        <f>[10]Novembro!$J$16</f>
        <v>47.88</v>
      </c>
      <c r="N14" s="111">
        <f>[10]Novembro!$J$17</f>
        <v>47.88</v>
      </c>
      <c r="O14" s="111">
        <f>[10]Novembro!$J$18</f>
        <v>62.28</v>
      </c>
      <c r="P14" s="111">
        <f>[10]Novembro!$J$19</f>
        <v>44.28</v>
      </c>
      <c r="Q14" s="111">
        <f>[10]Novembro!$J$20</f>
        <v>38.159999999999997</v>
      </c>
      <c r="R14" s="111">
        <f>[10]Novembro!$J$21</f>
        <v>46.440000000000005</v>
      </c>
      <c r="S14" s="111">
        <f>[10]Novembro!$J$22</f>
        <v>52.2</v>
      </c>
      <c r="T14" s="111">
        <f>[10]Novembro!$J$23</f>
        <v>72</v>
      </c>
      <c r="U14" s="111">
        <f>[10]Novembro!$J$24</f>
        <v>42.12</v>
      </c>
      <c r="V14" s="111">
        <f>[10]Novembro!$J$25</f>
        <v>35.64</v>
      </c>
      <c r="W14" s="111">
        <f>[10]Novembro!$J$26</f>
        <v>36.36</v>
      </c>
      <c r="X14" s="111">
        <f>[10]Novembro!$J$27</f>
        <v>41.4</v>
      </c>
      <c r="Y14" s="111">
        <f>[10]Novembro!$J$28</f>
        <v>29.880000000000003</v>
      </c>
      <c r="Z14" s="111">
        <f>[10]Novembro!$J$29</f>
        <v>30.96</v>
      </c>
      <c r="AA14" s="111">
        <f>[10]Novembro!$J$30</f>
        <v>45</v>
      </c>
      <c r="AB14" s="111">
        <f>[10]Novembro!$J$31</f>
        <v>33.840000000000003</v>
      </c>
      <c r="AC14" s="111">
        <f>[10]Novembro!$J$32</f>
        <v>37.080000000000005</v>
      </c>
      <c r="AD14" s="111">
        <f>[10]Novembro!$J$33</f>
        <v>42.12</v>
      </c>
      <c r="AE14" s="111">
        <f>[10]Novembro!$J$34</f>
        <v>41.04</v>
      </c>
      <c r="AF14" s="116">
        <f>MAX(B14:AE14)</f>
        <v>72</v>
      </c>
      <c r="AG14" s="115">
        <f>AVERAGE(B14:AE14)</f>
        <v>41.891999999999989</v>
      </c>
    </row>
    <row r="15" spans="1:36" x14ac:dyDescent="0.2">
      <c r="A15" s="48" t="s">
        <v>2</v>
      </c>
      <c r="B15" s="111">
        <f>[11]Novembro!$J$5</f>
        <v>26.28</v>
      </c>
      <c r="C15" s="111">
        <f>[11]Novembro!$J$6</f>
        <v>34.92</v>
      </c>
      <c r="D15" s="111">
        <f>[11]Novembro!$J$7</f>
        <v>46.080000000000005</v>
      </c>
      <c r="E15" s="111">
        <f>[11]Novembro!$J$8</f>
        <v>41.4</v>
      </c>
      <c r="F15" s="111">
        <f>[11]Novembro!$J$9</f>
        <v>25.2</v>
      </c>
      <c r="G15" s="111">
        <f>[11]Novembro!$J$10</f>
        <v>34.56</v>
      </c>
      <c r="H15" s="111">
        <f>[11]Novembro!$J$11</f>
        <v>41.4</v>
      </c>
      <c r="I15" s="111">
        <f>[11]Novembro!$J$12</f>
        <v>50.4</v>
      </c>
      <c r="J15" s="111">
        <f>[11]Novembro!$J$13</f>
        <v>51.480000000000004</v>
      </c>
      <c r="K15" s="111">
        <f>[11]Novembro!$J$14</f>
        <v>59.04</v>
      </c>
      <c r="L15" s="111">
        <f>[11]Novembro!$J$15</f>
        <v>45.72</v>
      </c>
      <c r="M15" s="111">
        <f>[11]Novembro!$J$16</f>
        <v>48.6</v>
      </c>
      <c r="N15" s="111">
        <f>[11]Novembro!$J$17</f>
        <v>37.800000000000004</v>
      </c>
      <c r="O15" s="111">
        <f>[11]Novembro!$J$18</f>
        <v>43.2</v>
      </c>
      <c r="P15" s="111">
        <f>[11]Novembro!$J$19</f>
        <v>45</v>
      </c>
      <c r="Q15" s="111">
        <f>[11]Novembro!$J$20</f>
        <v>45.36</v>
      </c>
      <c r="R15" s="111">
        <f>[11]Novembro!$J$21</f>
        <v>46.440000000000005</v>
      </c>
      <c r="S15" s="111">
        <f>[11]Novembro!$J$22</f>
        <v>54</v>
      </c>
      <c r="T15" s="111">
        <f>[11]Novembro!$J$23</f>
        <v>51.84</v>
      </c>
      <c r="U15" s="111">
        <f>[11]Novembro!$J$24</f>
        <v>47.88</v>
      </c>
      <c r="V15" s="111">
        <f>[11]Novembro!$J$25</f>
        <v>44.64</v>
      </c>
      <c r="W15" s="111">
        <f>[11]Novembro!$J$26</f>
        <v>40.32</v>
      </c>
      <c r="X15" s="111">
        <f>[11]Novembro!$J$27</f>
        <v>51.84</v>
      </c>
      <c r="Y15" s="111">
        <f>[11]Novembro!$J$28</f>
        <v>29.880000000000003</v>
      </c>
      <c r="Z15" s="111">
        <f>[11]Novembro!$J$29</f>
        <v>31.680000000000003</v>
      </c>
      <c r="AA15" s="111">
        <f>[11]Novembro!$J$30</f>
        <v>43.56</v>
      </c>
      <c r="AB15" s="111">
        <f>[11]Novembro!$J$31</f>
        <v>41.4</v>
      </c>
      <c r="AC15" s="111">
        <f>[11]Novembro!$J$32</f>
        <v>42.12</v>
      </c>
      <c r="AD15" s="111">
        <f>[11]Novembro!$J$33</f>
        <v>87.12</v>
      </c>
      <c r="AE15" s="111">
        <f>[11]Novembro!$J$34</f>
        <v>87.12</v>
      </c>
      <c r="AF15" s="116">
        <f>MAX(B15:AE15)</f>
        <v>87.12</v>
      </c>
      <c r="AG15" s="115">
        <f>AVERAGE(B15:AE15)</f>
        <v>45.876000000000005</v>
      </c>
      <c r="AI15" s="12" t="s">
        <v>35</v>
      </c>
      <c r="AJ15" t="s">
        <v>35</v>
      </c>
    </row>
    <row r="16" spans="1:36" ht="15" customHeight="1" x14ac:dyDescent="0.2">
      <c r="A16" s="48" t="s">
        <v>3</v>
      </c>
      <c r="B16" s="111" t="str">
        <f>[12]Novembro!$J$5</f>
        <v>*</v>
      </c>
      <c r="C16" s="111" t="str">
        <f>[12]Novembro!$J$6</f>
        <v>*</v>
      </c>
      <c r="D16" s="111">
        <f>[12]Novembro!$J$7</f>
        <v>28.8</v>
      </c>
      <c r="E16" s="111">
        <f>[12]Novembro!$J$8</f>
        <v>24.840000000000003</v>
      </c>
      <c r="F16" s="111">
        <f>[12]Novembro!$J$9</f>
        <v>24.840000000000003</v>
      </c>
      <c r="G16" s="111">
        <f>[12]Novembro!$J$10</f>
        <v>24.840000000000003</v>
      </c>
      <c r="H16" s="111">
        <f>[12]Novembro!$J$11</f>
        <v>24.48</v>
      </c>
      <c r="I16" s="111">
        <f>[12]Novembro!$J$12</f>
        <v>48.6</v>
      </c>
      <c r="J16" s="111">
        <f>[12]Novembro!$J$13</f>
        <v>25.92</v>
      </c>
      <c r="K16" s="111">
        <f>[12]Novembro!$J$14</f>
        <v>37.800000000000004</v>
      </c>
      <c r="L16" s="111">
        <f>[12]Novembro!$J$15</f>
        <v>29.880000000000003</v>
      </c>
      <c r="M16" s="111">
        <f>[12]Novembro!$J$16</f>
        <v>31.680000000000003</v>
      </c>
      <c r="N16" s="111">
        <f>[12]Novembro!$J$17</f>
        <v>61.560000000000009</v>
      </c>
      <c r="O16" s="111">
        <f>[12]Novembro!$J$18</f>
        <v>40.32</v>
      </c>
      <c r="P16" s="111">
        <f>[12]Novembro!$J$19</f>
        <v>25.56</v>
      </c>
      <c r="Q16" s="111">
        <f>[12]Novembro!$J$20</f>
        <v>48.96</v>
      </c>
      <c r="R16" s="111">
        <f>[12]Novembro!$J$21</f>
        <v>52.2</v>
      </c>
      <c r="S16" s="111">
        <f>[12]Novembro!$J$22</f>
        <v>46.800000000000004</v>
      </c>
      <c r="T16" s="111">
        <f>[12]Novembro!$J$23</f>
        <v>45.36</v>
      </c>
      <c r="U16" s="111">
        <f>[12]Novembro!$J$24</f>
        <v>32.04</v>
      </c>
      <c r="V16" s="111">
        <f>[12]Novembro!$J$25</f>
        <v>64.8</v>
      </c>
      <c r="W16" s="111">
        <f>[12]Novembro!$J$26</f>
        <v>61.560000000000009</v>
      </c>
      <c r="X16" s="111">
        <f>[12]Novembro!$J$27</f>
        <v>40.32</v>
      </c>
      <c r="Y16" s="111">
        <f>[12]Novembro!$J$28</f>
        <v>20.52</v>
      </c>
      <c r="Z16" s="111" t="str">
        <f>[12]Novembro!$J$29</f>
        <v>*</v>
      </c>
      <c r="AA16" s="111" t="str">
        <f>[12]Novembro!$J$30</f>
        <v>*</v>
      </c>
      <c r="AB16" s="111" t="str">
        <f>[12]Novembro!$J$31</f>
        <v>*</v>
      </c>
      <c r="AC16" s="111" t="str">
        <f>[12]Novembro!$J$32</f>
        <v>*</v>
      </c>
      <c r="AD16" s="111" t="str">
        <f>[12]Novembro!$J$33</f>
        <v>*</v>
      </c>
      <c r="AE16" s="111" t="str">
        <f>[12]Novembro!$J$34</f>
        <v>*</v>
      </c>
      <c r="AF16" s="116">
        <f>MAX(B16:AE16)</f>
        <v>64.8</v>
      </c>
      <c r="AG16" s="115">
        <f>AVERAGE(B16:AE16)</f>
        <v>38.258181818181818</v>
      </c>
      <c r="AH16" s="12" t="s">
        <v>35</v>
      </c>
      <c r="AI16" s="12" t="s">
        <v>35</v>
      </c>
    </row>
    <row r="17" spans="1:37" x14ac:dyDescent="0.2">
      <c r="A17" s="48" t="s">
        <v>4</v>
      </c>
      <c r="B17" s="111">
        <f>[14]Novembro!$J$5</f>
        <v>34.200000000000003</v>
      </c>
      <c r="C17" s="111">
        <f>[14]Novembro!$J$6</f>
        <v>48.24</v>
      </c>
      <c r="D17" s="111">
        <f>[14]Novembro!$J$7</f>
        <v>51.84</v>
      </c>
      <c r="E17" s="111">
        <f>[14]Novembro!$J$8</f>
        <v>45.72</v>
      </c>
      <c r="F17" s="111">
        <f>[14]Novembro!$J$9</f>
        <v>23.400000000000002</v>
      </c>
      <c r="G17" s="111">
        <f>[14]Novembro!$J$10</f>
        <v>24.12</v>
      </c>
      <c r="H17" s="111">
        <f>[14]Novembro!$J$11</f>
        <v>30.6</v>
      </c>
      <c r="I17" s="111">
        <f>[14]Novembro!$J$12</f>
        <v>43.56</v>
      </c>
      <c r="J17" s="111">
        <f>[14]Novembro!$J$13</f>
        <v>29.16</v>
      </c>
      <c r="K17" s="111">
        <f>[14]Novembro!$J$14</f>
        <v>32.04</v>
      </c>
      <c r="L17" s="111">
        <f>[14]Novembro!$J$15</f>
        <v>40.680000000000007</v>
      </c>
      <c r="M17" s="111">
        <f>[14]Novembro!$J$16</f>
        <v>47.519999999999996</v>
      </c>
      <c r="N17" s="111">
        <f>[14]Novembro!$J$17</f>
        <v>79.56</v>
      </c>
      <c r="O17" s="111">
        <f>[14]Novembro!$J$18</f>
        <v>51.480000000000004</v>
      </c>
      <c r="P17" s="111">
        <f>[14]Novembro!$J$19</f>
        <v>36.72</v>
      </c>
      <c r="Q17" s="111">
        <f>[14]Novembro!$J$20</f>
        <v>38.880000000000003</v>
      </c>
      <c r="R17" s="111">
        <f>[14]Novembro!$J$21</f>
        <v>37.080000000000005</v>
      </c>
      <c r="S17" s="111">
        <f>[14]Novembro!$J$22</f>
        <v>54.72</v>
      </c>
      <c r="T17" s="111">
        <f>[14]Novembro!$J$23</f>
        <v>72.72</v>
      </c>
      <c r="U17" s="111">
        <f>[14]Novembro!$J$24</f>
        <v>46.080000000000005</v>
      </c>
      <c r="V17" s="111">
        <f>[14]Novembro!$J$25</f>
        <v>38.880000000000003</v>
      </c>
      <c r="W17" s="111">
        <f>[14]Novembro!$J$26</f>
        <v>47.16</v>
      </c>
      <c r="X17" s="111">
        <f>[14]Novembro!$J$27</f>
        <v>52.2</v>
      </c>
      <c r="Y17" s="111">
        <f>[14]Novembro!$J$28</f>
        <v>46.080000000000005</v>
      </c>
      <c r="Z17" s="111">
        <f>[14]Novembro!$J$29</f>
        <v>32.76</v>
      </c>
      <c r="AA17" s="111">
        <f>[14]Novembro!$J$30</f>
        <v>49.32</v>
      </c>
      <c r="AB17" s="111">
        <f>[14]Novembro!$J$31</f>
        <v>32.04</v>
      </c>
      <c r="AC17" s="111">
        <f>[14]Novembro!$J$32</f>
        <v>50.76</v>
      </c>
      <c r="AD17" s="111">
        <f>[14]Novembro!$J$33</f>
        <v>37.440000000000005</v>
      </c>
      <c r="AE17" s="111">
        <f>[14]Novembro!$J$34</f>
        <v>52.92</v>
      </c>
      <c r="AF17" s="116">
        <f t="shared" ref="AF17:AF29" si="3">MAX(B17:AE17)</f>
        <v>79.56</v>
      </c>
      <c r="AG17" s="115">
        <f t="shared" ref="AG17:AG29" si="4">AVERAGE(B17:AE17)</f>
        <v>43.596000000000011</v>
      </c>
    </row>
    <row r="18" spans="1:37" x14ac:dyDescent="0.2">
      <c r="A18" s="48" t="s">
        <v>5</v>
      </c>
      <c r="B18" s="111">
        <f>[15]Novembro!$J$5</f>
        <v>36.36</v>
      </c>
      <c r="C18" s="111">
        <f>[15]Novembro!$J$6</f>
        <v>33.840000000000003</v>
      </c>
      <c r="D18" s="111">
        <f>[15]Novembro!$J$7</f>
        <v>56.519999999999996</v>
      </c>
      <c r="E18" s="111">
        <f>[15]Novembro!$J$8</f>
        <v>45</v>
      </c>
      <c r="F18" s="111">
        <f>[15]Novembro!$J$9</f>
        <v>29.16</v>
      </c>
      <c r="G18" s="111">
        <f>[15]Novembro!$J$10</f>
        <v>19.440000000000001</v>
      </c>
      <c r="H18" s="111">
        <f>[15]Novembro!$J$11</f>
        <v>29.52</v>
      </c>
      <c r="I18" s="111">
        <f>[15]Novembro!$J$12</f>
        <v>34.200000000000003</v>
      </c>
      <c r="J18" s="111">
        <f>[15]Novembro!$J$13</f>
        <v>25.92</v>
      </c>
      <c r="K18" s="111">
        <f>[15]Novembro!$J$14</f>
        <v>38.880000000000003</v>
      </c>
      <c r="L18" s="111">
        <f>[15]Novembro!$J$15</f>
        <v>46.080000000000005</v>
      </c>
      <c r="M18" s="111">
        <f>[15]Novembro!$J$16</f>
        <v>42.480000000000004</v>
      </c>
      <c r="N18" s="111">
        <f>[15]Novembro!$J$17</f>
        <v>45.36</v>
      </c>
      <c r="O18" s="111">
        <f>[15]Novembro!$J$18</f>
        <v>37.440000000000005</v>
      </c>
      <c r="P18" s="111">
        <f>[15]Novembro!$J$19</f>
        <v>45.72</v>
      </c>
      <c r="Q18" s="111">
        <f>[15]Novembro!$J$20</f>
        <v>44.28</v>
      </c>
      <c r="R18" s="111">
        <f>[15]Novembro!$J$21</f>
        <v>47.519999999999996</v>
      </c>
      <c r="S18" s="111">
        <f>[15]Novembro!$J$22</f>
        <v>49.680000000000007</v>
      </c>
      <c r="T18" s="111">
        <f>[15]Novembro!$J$23</f>
        <v>32.4</v>
      </c>
      <c r="U18" s="111">
        <f>[15]Novembro!$J$24</f>
        <v>36.72</v>
      </c>
      <c r="V18" s="111">
        <f>[15]Novembro!$J$25</f>
        <v>21.96</v>
      </c>
      <c r="W18" s="111">
        <f>[15]Novembro!$J$26</f>
        <v>34.200000000000003</v>
      </c>
      <c r="X18" s="111">
        <f>[15]Novembro!$J$27</f>
        <v>31.680000000000003</v>
      </c>
      <c r="Y18" s="111">
        <f>[15]Novembro!$J$28</f>
        <v>33.840000000000003</v>
      </c>
      <c r="Z18" s="111">
        <f>[15]Novembro!$J$29</f>
        <v>15.48</v>
      </c>
      <c r="AA18" s="111">
        <f>[15]Novembro!$J$30</f>
        <v>35.64</v>
      </c>
      <c r="AB18" s="111">
        <f>[15]Novembro!$J$31</f>
        <v>40.32</v>
      </c>
      <c r="AC18" s="111">
        <f>[15]Novembro!$J$32</f>
        <v>28.8</v>
      </c>
      <c r="AD18" s="111">
        <f>[15]Novembro!$J$33</f>
        <v>27</v>
      </c>
      <c r="AE18" s="111">
        <f>[15]Novembro!$J$34</f>
        <v>80.64</v>
      </c>
      <c r="AF18" s="116">
        <f t="shared" si="3"/>
        <v>80.64</v>
      </c>
      <c r="AG18" s="115">
        <f t="shared" si="4"/>
        <v>37.536000000000008</v>
      </c>
      <c r="AH18" s="12" t="s">
        <v>35</v>
      </c>
    </row>
    <row r="19" spans="1:37" x14ac:dyDescent="0.2">
      <c r="A19" s="48" t="s">
        <v>33</v>
      </c>
      <c r="B19" s="111">
        <f>[16]Novembro!$J$5</f>
        <v>54</v>
      </c>
      <c r="C19" s="111">
        <f>[16]Novembro!$J$6</f>
        <v>31.680000000000003</v>
      </c>
      <c r="D19" s="111">
        <f>[16]Novembro!$J$7</f>
        <v>79.2</v>
      </c>
      <c r="E19" s="111">
        <f>[16]Novembro!$J$8</f>
        <v>36.36</v>
      </c>
      <c r="F19" s="111">
        <f>[16]Novembro!$J$9</f>
        <v>27.36</v>
      </c>
      <c r="G19" s="111">
        <f>[16]Novembro!$J$10</f>
        <v>30.6</v>
      </c>
      <c r="H19" s="111">
        <f>[16]Novembro!$J$11</f>
        <v>35.64</v>
      </c>
      <c r="I19" s="111">
        <f>[16]Novembro!$J$12</f>
        <v>50.76</v>
      </c>
      <c r="J19" s="111">
        <f>[16]Novembro!$J$13</f>
        <v>34.56</v>
      </c>
      <c r="K19" s="111">
        <f>[16]Novembro!$J$14</f>
        <v>37.800000000000004</v>
      </c>
      <c r="L19" s="111">
        <f>[16]Novembro!$J$15</f>
        <v>42.480000000000004</v>
      </c>
      <c r="M19" s="111">
        <f>[16]Novembro!$J$16</f>
        <v>61.2</v>
      </c>
      <c r="N19" s="111">
        <f>[16]Novembro!$J$17</f>
        <v>56.88</v>
      </c>
      <c r="O19" s="111">
        <f>[16]Novembro!$J$18</f>
        <v>63</v>
      </c>
      <c r="P19" s="111">
        <f>[16]Novembro!$J$19</f>
        <v>37.440000000000005</v>
      </c>
      <c r="Q19" s="111">
        <f>[16]Novembro!$J$20</f>
        <v>37.800000000000004</v>
      </c>
      <c r="R19" s="111">
        <f>[16]Novembro!$J$21</f>
        <v>43.92</v>
      </c>
      <c r="S19" s="111">
        <f>[16]Novembro!$J$22</f>
        <v>54</v>
      </c>
      <c r="T19" s="111">
        <f>[16]Novembro!$J$23</f>
        <v>62.28</v>
      </c>
      <c r="U19" s="111">
        <f>[16]Novembro!$J$24</f>
        <v>52.56</v>
      </c>
      <c r="V19" s="111">
        <f>[16]Novembro!$J$25</f>
        <v>64.44</v>
      </c>
      <c r="W19" s="111">
        <f>[16]Novembro!$J$26</f>
        <v>33.119999999999997</v>
      </c>
      <c r="X19" s="111">
        <f>[16]Novembro!$J$27</f>
        <v>45.72</v>
      </c>
      <c r="Y19" s="111">
        <f>[16]Novembro!$J$28</f>
        <v>38.880000000000003</v>
      </c>
      <c r="Z19" s="111">
        <f>[16]Novembro!$J$29</f>
        <v>36</v>
      </c>
      <c r="AA19" s="111">
        <f>[16]Novembro!$J$30</f>
        <v>46.440000000000005</v>
      </c>
      <c r="AB19" s="111">
        <f>[16]Novembro!$J$31</f>
        <v>39.96</v>
      </c>
      <c r="AC19" s="111">
        <f>[16]Novembro!$J$32</f>
        <v>37.080000000000005</v>
      </c>
      <c r="AD19" s="111">
        <f>[16]Novembro!$J$33</f>
        <v>39.24</v>
      </c>
      <c r="AE19" s="111">
        <f>[16]Novembro!$J$34</f>
        <v>34.56</v>
      </c>
      <c r="AF19" s="116">
        <f t="shared" si="3"/>
        <v>79.2</v>
      </c>
      <c r="AG19" s="115">
        <f t="shared" si="4"/>
        <v>44.832000000000001</v>
      </c>
    </row>
    <row r="20" spans="1:37" x14ac:dyDescent="0.2">
      <c r="A20" s="48" t="s">
        <v>6</v>
      </c>
      <c r="B20" s="111">
        <f>[17]Novembro!$J$5</f>
        <v>38.519999999999996</v>
      </c>
      <c r="C20" s="111">
        <f>[17]Novembro!$J$6</f>
        <v>24.840000000000003</v>
      </c>
      <c r="D20" s="111">
        <f>[17]Novembro!$J$7</f>
        <v>49.32</v>
      </c>
      <c r="E20" s="111">
        <f>[17]Novembro!$J$8</f>
        <v>24.840000000000003</v>
      </c>
      <c r="F20" s="111">
        <f>[17]Novembro!$J$9</f>
        <v>25.56</v>
      </c>
      <c r="G20" s="111">
        <f>[17]Novembro!$J$10</f>
        <v>25.92</v>
      </c>
      <c r="H20" s="111">
        <f>[17]Novembro!$J$11</f>
        <v>44.64</v>
      </c>
      <c r="I20" s="111">
        <f>[17]Novembro!$J$12</f>
        <v>45.36</v>
      </c>
      <c r="J20" s="111">
        <f>[17]Novembro!$J$13</f>
        <v>39.96</v>
      </c>
      <c r="K20" s="111">
        <f>[17]Novembro!$J$14</f>
        <v>32.4</v>
      </c>
      <c r="L20" s="111">
        <f>[17]Novembro!$J$15</f>
        <v>51.12</v>
      </c>
      <c r="M20" s="111">
        <f>[17]Novembro!$J$16</f>
        <v>39.96</v>
      </c>
      <c r="N20" s="111">
        <f>[17]Novembro!$J$17</f>
        <v>35.64</v>
      </c>
      <c r="O20" s="111">
        <f>[17]Novembro!$J$18</f>
        <v>41.76</v>
      </c>
      <c r="P20" s="111">
        <f>[17]Novembro!$J$19</f>
        <v>34.56</v>
      </c>
      <c r="Q20" s="111">
        <f>[17]Novembro!$J$20</f>
        <v>37.080000000000005</v>
      </c>
      <c r="R20" s="111">
        <f>[17]Novembro!$J$21</f>
        <v>37.080000000000005</v>
      </c>
      <c r="S20" s="111">
        <f>[17]Novembro!$J$22</f>
        <v>44.28</v>
      </c>
      <c r="T20" s="111">
        <f>[17]Novembro!$J$23</f>
        <v>35.28</v>
      </c>
      <c r="U20" s="111">
        <f>[17]Novembro!$J$24</f>
        <v>33.119999999999997</v>
      </c>
      <c r="V20" s="111">
        <f>[17]Novembro!$J$25</f>
        <v>29.52</v>
      </c>
      <c r="W20" s="111">
        <f>[17]Novembro!$J$26</f>
        <v>33.480000000000004</v>
      </c>
      <c r="X20" s="111">
        <f>[17]Novembro!$J$27</f>
        <v>27.36</v>
      </c>
      <c r="Y20" s="111">
        <f>[17]Novembro!$J$28</f>
        <v>38.880000000000003</v>
      </c>
      <c r="Z20" s="111">
        <f>[17]Novembro!$J$29</f>
        <v>32.04</v>
      </c>
      <c r="AA20" s="111">
        <f>[17]Novembro!$J$30</f>
        <v>36.36</v>
      </c>
      <c r="AB20" s="111">
        <f>[17]Novembro!$J$31</f>
        <v>35.28</v>
      </c>
      <c r="AC20" s="111">
        <f>[17]Novembro!$J$32</f>
        <v>29.52</v>
      </c>
      <c r="AD20" s="111">
        <f>[17]Novembro!$J$33</f>
        <v>37.800000000000004</v>
      </c>
      <c r="AE20" s="111">
        <f>[17]Novembro!$J$34</f>
        <v>24.12</v>
      </c>
      <c r="AF20" s="116">
        <f t="shared" si="3"/>
        <v>51.12</v>
      </c>
      <c r="AG20" s="115">
        <f t="shared" si="4"/>
        <v>35.519999999999989</v>
      </c>
    </row>
    <row r="21" spans="1:37" x14ac:dyDescent="0.2">
      <c r="A21" s="48" t="s">
        <v>7</v>
      </c>
      <c r="B21" s="111">
        <f>[18]Novembro!$J$5</f>
        <v>29.16</v>
      </c>
      <c r="C21" s="111">
        <f>[18]Novembro!$J$6</f>
        <v>32.04</v>
      </c>
      <c r="D21" s="111">
        <f>[18]Novembro!$J$7</f>
        <v>58.32</v>
      </c>
      <c r="E21" s="111">
        <f>[18]Novembro!$J$8</f>
        <v>38.159999999999997</v>
      </c>
      <c r="F21" s="111">
        <f>[18]Novembro!$J$9</f>
        <v>27.720000000000002</v>
      </c>
      <c r="G21" s="111">
        <f>[18]Novembro!$J$10</f>
        <v>24.840000000000003</v>
      </c>
      <c r="H21" s="111">
        <f>[18]Novembro!$J$11</f>
        <v>33.840000000000003</v>
      </c>
      <c r="I21" s="111">
        <f>[18]Novembro!$J$12</f>
        <v>45.72</v>
      </c>
      <c r="J21" s="111">
        <f>[18]Novembro!$J$13</f>
        <v>50.04</v>
      </c>
      <c r="K21" s="111">
        <f>[18]Novembro!$J$14</f>
        <v>37.800000000000004</v>
      </c>
      <c r="L21" s="111">
        <f>[18]Novembro!$J$15</f>
        <v>49.680000000000007</v>
      </c>
      <c r="M21" s="111">
        <f>[18]Novembro!$J$16</f>
        <v>48.96</v>
      </c>
      <c r="N21" s="111">
        <f>[18]Novembro!$J$17</f>
        <v>106.2</v>
      </c>
      <c r="O21" s="111">
        <f>[18]Novembro!$J$18</f>
        <v>45.36</v>
      </c>
      <c r="P21" s="111">
        <f>[18]Novembro!$J$19</f>
        <v>40.680000000000007</v>
      </c>
      <c r="Q21" s="111">
        <f>[18]Novembro!$J$20</f>
        <v>53.28</v>
      </c>
      <c r="R21" s="111">
        <f>[18]Novembro!$J$21</f>
        <v>54</v>
      </c>
      <c r="S21" s="111">
        <f>[18]Novembro!$J$22</f>
        <v>64.8</v>
      </c>
      <c r="T21" s="111">
        <f>[18]Novembro!$J$23</f>
        <v>36</v>
      </c>
      <c r="U21" s="111">
        <f>[18]Novembro!$J$24</f>
        <v>26.64</v>
      </c>
      <c r="V21" s="111">
        <f>[18]Novembro!$J$25</f>
        <v>36</v>
      </c>
      <c r="W21" s="111">
        <f>[18]Novembro!$J$26</f>
        <v>40.680000000000007</v>
      </c>
      <c r="X21" s="111">
        <f>[18]Novembro!$J$27</f>
        <v>34.92</v>
      </c>
      <c r="Y21" s="111">
        <f>[18]Novembro!$J$28</f>
        <v>28.8</v>
      </c>
      <c r="Z21" s="111">
        <f>[18]Novembro!$J$29</f>
        <v>28.08</v>
      </c>
      <c r="AA21" s="111">
        <f>[18]Novembro!$J$30</f>
        <v>46.080000000000005</v>
      </c>
      <c r="AB21" s="111">
        <f>[18]Novembro!$J$31</f>
        <v>35.28</v>
      </c>
      <c r="AC21" s="111">
        <f>[18]Novembro!$J$32</f>
        <v>38.880000000000003</v>
      </c>
      <c r="AD21" s="111">
        <f>[18]Novembro!$J$33</f>
        <v>38.519999999999996</v>
      </c>
      <c r="AE21" s="111">
        <f>[18]Novembro!$J$34</f>
        <v>42.480000000000004</v>
      </c>
      <c r="AF21" s="116">
        <f t="shared" si="3"/>
        <v>106.2</v>
      </c>
      <c r="AG21" s="115">
        <f t="shared" si="4"/>
        <v>42.431999999999995</v>
      </c>
      <c r="AJ21" t="s">
        <v>35</v>
      </c>
      <c r="AK21" t="s">
        <v>35</v>
      </c>
    </row>
    <row r="22" spans="1:37" x14ac:dyDescent="0.2">
      <c r="A22" s="48" t="s">
        <v>148</v>
      </c>
      <c r="B22" s="111">
        <f>[19]Novembro!$J$5</f>
        <v>30.96</v>
      </c>
      <c r="C22" s="111">
        <f>[19]Novembro!$J$6</f>
        <v>36.72</v>
      </c>
      <c r="D22" s="111">
        <f>[19]Novembro!$J$7</f>
        <v>60.12</v>
      </c>
      <c r="E22" s="111">
        <f>[19]Novembro!$J$8</f>
        <v>36</v>
      </c>
      <c r="F22" s="111">
        <f>[19]Novembro!$J$9</f>
        <v>32.04</v>
      </c>
      <c r="G22" s="111">
        <f>[19]Novembro!$J$10</f>
        <v>29.880000000000003</v>
      </c>
      <c r="H22" s="111">
        <f>[19]Novembro!$J$11</f>
        <v>38.880000000000003</v>
      </c>
      <c r="I22" s="111">
        <f>[19]Novembro!$J$12</f>
        <v>46.080000000000005</v>
      </c>
      <c r="J22" s="111">
        <f>[19]Novembro!$J$13</f>
        <v>45.72</v>
      </c>
      <c r="K22" s="111">
        <f>[19]Novembro!$J$14</f>
        <v>34.56</v>
      </c>
      <c r="L22" s="111">
        <f>[19]Novembro!$J$15</f>
        <v>51.480000000000004</v>
      </c>
      <c r="M22" s="111">
        <f>[19]Novembro!$J$16</f>
        <v>50.76</v>
      </c>
      <c r="N22" s="111">
        <f>[19]Novembro!$J$17</f>
        <v>46.800000000000004</v>
      </c>
      <c r="O22" s="111">
        <f>[19]Novembro!$J$18</f>
        <v>42.12</v>
      </c>
      <c r="P22" s="111">
        <f>[19]Novembro!$J$19</f>
        <v>42.12</v>
      </c>
      <c r="Q22" s="111">
        <f>[19]Novembro!$J$20</f>
        <v>51.12</v>
      </c>
      <c r="R22" s="111">
        <f>[19]Novembro!$J$21</f>
        <v>54</v>
      </c>
      <c r="S22" s="111">
        <f>[19]Novembro!$J$22</f>
        <v>50.4</v>
      </c>
      <c r="T22" s="111">
        <f>[19]Novembro!$J$23</f>
        <v>34.56</v>
      </c>
      <c r="U22" s="111">
        <f>[19]Novembro!$J$24</f>
        <v>35.64</v>
      </c>
      <c r="V22" s="111">
        <f>[19]Novembro!$J$25</f>
        <v>128.304</v>
      </c>
      <c r="W22" s="111">
        <f>[19]Novembro!$J$26</f>
        <v>47.88</v>
      </c>
      <c r="X22" s="111">
        <f>[19]Novembro!$J$27</f>
        <v>41.04</v>
      </c>
      <c r="Y22" s="111">
        <f>[19]Novembro!$J$28</f>
        <v>29.16</v>
      </c>
      <c r="Z22" s="111">
        <f>[19]Novembro!$J$29</f>
        <v>32.04</v>
      </c>
      <c r="AA22" s="111">
        <f>[19]Novembro!$J$30</f>
        <v>32.76</v>
      </c>
      <c r="AB22" s="111">
        <f>[19]Novembro!$J$31</f>
        <v>37.080000000000005</v>
      </c>
      <c r="AC22" s="111">
        <f>[19]Novembro!$J$32</f>
        <v>63.360000000000007</v>
      </c>
      <c r="AD22" s="111">
        <f>[19]Novembro!$J$33</f>
        <v>38.519999999999996</v>
      </c>
      <c r="AE22" s="111">
        <f>[19]Novembro!$J$34</f>
        <v>37.440000000000005</v>
      </c>
      <c r="AF22" s="116">
        <f t="shared" si="3"/>
        <v>128.304</v>
      </c>
      <c r="AG22" s="115">
        <f t="shared" si="4"/>
        <v>44.584799999999994</v>
      </c>
      <c r="AK22" t="s">
        <v>35</v>
      </c>
    </row>
    <row r="23" spans="1:37" x14ac:dyDescent="0.2">
      <c r="A23" s="48" t="s">
        <v>149</v>
      </c>
      <c r="B23" s="111">
        <f>[20]Novembro!$J$5</f>
        <v>48.6</v>
      </c>
      <c r="C23" s="111">
        <f>[20]Novembro!$J$6</f>
        <v>41.04</v>
      </c>
      <c r="D23" s="111">
        <f>[20]Novembro!$J$7</f>
        <v>46.800000000000004</v>
      </c>
      <c r="E23" s="111">
        <f>[20]Novembro!$J$8</f>
        <v>34.92</v>
      </c>
      <c r="F23" s="111">
        <f>[20]Novembro!$J$9</f>
        <v>25.56</v>
      </c>
      <c r="G23" s="111">
        <f>[20]Novembro!$J$10</f>
        <v>36</v>
      </c>
      <c r="H23" s="111">
        <f>[20]Novembro!$J$11</f>
        <v>41.04</v>
      </c>
      <c r="I23" s="111">
        <f>[20]Novembro!$J$12</f>
        <v>51.84</v>
      </c>
      <c r="J23" s="111">
        <f>[20]Novembro!$J$13</f>
        <v>38.159999999999997</v>
      </c>
      <c r="K23" s="111">
        <f>[20]Novembro!$J$14</f>
        <v>44.64</v>
      </c>
      <c r="L23" s="111">
        <f>[20]Novembro!$J$15</f>
        <v>50.04</v>
      </c>
      <c r="M23" s="111">
        <f>[20]Novembro!$J$16</f>
        <v>52.92</v>
      </c>
      <c r="N23" s="111">
        <f>[20]Novembro!$J$17</f>
        <v>41.4</v>
      </c>
      <c r="O23" s="111">
        <f>[20]Novembro!$J$18</f>
        <v>50.04</v>
      </c>
      <c r="P23" s="111">
        <f>[20]Novembro!$J$19</f>
        <v>41.76</v>
      </c>
      <c r="Q23" s="111">
        <f>[20]Novembro!$J$20</f>
        <v>45.72</v>
      </c>
      <c r="R23" s="111">
        <f>[20]Novembro!$J$21</f>
        <v>51.480000000000004</v>
      </c>
      <c r="S23" s="111">
        <f>[20]Novembro!$J$22</f>
        <v>55.080000000000005</v>
      </c>
      <c r="T23" s="111">
        <f>[20]Novembro!$J$23</f>
        <v>43.92</v>
      </c>
      <c r="U23" s="111">
        <f>[20]Novembro!$J$24</f>
        <v>38.519999999999996</v>
      </c>
      <c r="V23" s="111">
        <f>[20]Novembro!$J$25</f>
        <v>47.16</v>
      </c>
      <c r="W23" s="111">
        <f>[20]Novembro!$J$26</f>
        <v>51.480000000000004</v>
      </c>
      <c r="X23" s="111">
        <f>[20]Novembro!$J$27</f>
        <v>41.76</v>
      </c>
      <c r="Y23" s="111">
        <f>[20]Novembro!$J$28</f>
        <v>32.76</v>
      </c>
      <c r="Z23" s="111">
        <f>[20]Novembro!$J$29</f>
        <v>36</v>
      </c>
      <c r="AA23" s="111">
        <f>[20]Novembro!$J$30</f>
        <v>30.240000000000002</v>
      </c>
      <c r="AB23" s="111">
        <f>[20]Novembro!$J$31</f>
        <v>32.4</v>
      </c>
      <c r="AC23" s="111">
        <f>[20]Novembro!$J$32</f>
        <v>29.16</v>
      </c>
      <c r="AD23" s="111">
        <f>[20]Novembro!$J$33</f>
        <v>33.119999999999997</v>
      </c>
      <c r="AE23" s="111">
        <f>[20]Novembro!$J$34</f>
        <v>37.800000000000004</v>
      </c>
      <c r="AF23" s="116">
        <f t="shared" si="3"/>
        <v>55.080000000000005</v>
      </c>
      <c r="AG23" s="115">
        <f t="shared" si="4"/>
        <v>41.712000000000003</v>
      </c>
      <c r="AH23" s="12" t="s">
        <v>35</v>
      </c>
      <c r="AJ23" t="s">
        <v>35</v>
      </c>
    </row>
    <row r="24" spans="1:37" x14ac:dyDescent="0.2">
      <c r="A24" s="48" t="s">
        <v>150</v>
      </c>
      <c r="B24" s="111">
        <f>[21]Novembro!$J$5</f>
        <v>36.72</v>
      </c>
      <c r="C24" s="111">
        <f>[21]Novembro!$J$6</f>
        <v>31.680000000000003</v>
      </c>
      <c r="D24" s="111">
        <f>[21]Novembro!$J$7</f>
        <v>55.440000000000005</v>
      </c>
      <c r="E24" s="111">
        <f>[21]Novembro!$J$8</f>
        <v>32.76</v>
      </c>
      <c r="F24" s="111">
        <f>[21]Novembro!$J$9</f>
        <v>25.92</v>
      </c>
      <c r="G24" s="111">
        <f>[21]Novembro!$J$10</f>
        <v>25.2</v>
      </c>
      <c r="H24" s="111">
        <f>[21]Novembro!$J$11</f>
        <v>34.56</v>
      </c>
      <c r="I24" s="111">
        <f>[21]Novembro!$J$12</f>
        <v>72.360000000000014</v>
      </c>
      <c r="J24" s="111">
        <f>[21]Novembro!$J$13</f>
        <v>49.32</v>
      </c>
      <c r="K24" s="111">
        <f>[21]Novembro!$J$14</f>
        <v>46.080000000000005</v>
      </c>
      <c r="L24" s="111">
        <f>[21]Novembro!$J$15</f>
        <v>53.64</v>
      </c>
      <c r="M24" s="111">
        <f>[21]Novembro!$J$16</f>
        <v>51.480000000000004</v>
      </c>
      <c r="N24" s="111">
        <f>[21]Novembro!$J$17</f>
        <v>42.12</v>
      </c>
      <c r="O24" s="111">
        <f>[21]Novembro!$J$18</f>
        <v>45.72</v>
      </c>
      <c r="P24" s="111">
        <f>[21]Novembro!$J$19</f>
        <v>45.72</v>
      </c>
      <c r="Q24" s="111">
        <f>[21]Novembro!$J$20</f>
        <v>58.32</v>
      </c>
      <c r="R24" s="111">
        <f>[21]Novembro!$J$21</f>
        <v>53.28</v>
      </c>
      <c r="S24" s="111">
        <f>[21]Novembro!$J$22</f>
        <v>57.6</v>
      </c>
      <c r="T24" s="111">
        <f>[21]Novembro!$J$23</f>
        <v>50.76</v>
      </c>
      <c r="U24" s="111">
        <f>[21]Novembro!$J$24</f>
        <v>26.64</v>
      </c>
      <c r="V24" s="111">
        <f>[21]Novembro!$J$25</f>
        <v>29.52</v>
      </c>
      <c r="W24" s="111">
        <f>[21]Novembro!$J$26</f>
        <v>47.88</v>
      </c>
      <c r="X24" s="111">
        <f>[21]Novembro!$J$27</f>
        <v>38.519999999999996</v>
      </c>
      <c r="Y24" s="111">
        <f>[21]Novembro!$J$28</f>
        <v>27.720000000000002</v>
      </c>
      <c r="Z24" s="111">
        <f>[21]Novembro!$J$29</f>
        <v>25.92</v>
      </c>
      <c r="AA24" s="111">
        <f>[21]Novembro!$J$30</f>
        <v>33.480000000000004</v>
      </c>
      <c r="AB24" s="111">
        <f>[21]Novembro!$J$31</f>
        <v>31.680000000000003</v>
      </c>
      <c r="AC24" s="111">
        <f>[21]Novembro!$J$32</f>
        <v>48.24</v>
      </c>
      <c r="AD24" s="111">
        <f>[21]Novembro!$J$33</f>
        <v>34.92</v>
      </c>
      <c r="AE24" s="111">
        <f>[21]Novembro!$J$34</f>
        <v>30.240000000000002</v>
      </c>
      <c r="AF24" s="116">
        <f t="shared" si="3"/>
        <v>72.360000000000014</v>
      </c>
      <c r="AG24" s="115">
        <f t="shared" si="4"/>
        <v>41.448000000000008</v>
      </c>
      <c r="AJ24" t="s">
        <v>35</v>
      </c>
    </row>
    <row r="25" spans="1:37" x14ac:dyDescent="0.2">
      <c r="A25" s="48" t="s">
        <v>8</v>
      </c>
      <c r="B25" s="111">
        <f>[22]Novembro!$J$5</f>
        <v>25.2</v>
      </c>
      <c r="C25" s="111">
        <f>[22]Novembro!$J$6</f>
        <v>40.32</v>
      </c>
      <c r="D25" s="111">
        <f>[22]Novembro!$J$7</f>
        <v>48.96</v>
      </c>
      <c r="E25" s="111">
        <f>[22]Novembro!$J$8</f>
        <v>29.880000000000003</v>
      </c>
      <c r="F25" s="111">
        <f>[22]Novembro!$J$9</f>
        <v>19.8</v>
      </c>
      <c r="G25" s="111">
        <f>[22]Novembro!$J$10</f>
        <v>27.720000000000002</v>
      </c>
      <c r="H25" s="111">
        <f>[22]Novembro!$J$11</f>
        <v>34.200000000000003</v>
      </c>
      <c r="I25" s="111">
        <f>[22]Novembro!$J$12</f>
        <v>32.76</v>
      </c>
      <c r="J25" s="111">
        <f>[22]Novembro!$J$13</f>
        <v>45.36</v>
      </c>
      <c r="K25" s="111">
        <f>[22]Novembro!$J$14</f>
        <v>50.4</v>
      </c>
      <c r="L25" s="111">
        <f>[22]Novembro!$J$15</f>
        <v>51.84</v>
      </c>
      <c r="M25" s="111">
        <f>[22]Novembro!$J$16</f>
        <v>54</v>
      </c>
      <c r="N25" s="111">
        <f>[22]Novembro!$J$17</f>
        <v>34.56</v>
      </c>
      <c r="O25" s="111">
        <f>[22]Novembro!$J$18</f>
        <v>50.04</v>
      </c>
      <c r="P25" s="111">
        <f>[22]Novembro!$J$19</f>
        <v>39.6</v>
      </c>
      <c r="Q25" s="111">
        <f>[22]Novembro!$J$20</f>
        <v>48.24</v>
      </c>
      <c r="R25" s="111">
        <f>[22]Novembro!$J$21</f>
        <v>60.480000000000004</v>
      </c>
      <c r="S25" s="111">
        <f>[22]Novembro!$J$22</f>
        <v>47.88</v>
      </c>
      <c r="T25" s="111">
        <f>[22]Novembro!$J$23</f>
        <v>37.440000000000005</v>
      </c>
      <c r="U25" s="111">
        <f>[22]Novembro!$J$24</f>
        <v>32.76</v>
      </c>
      <c r="V25" s="111">
        <f>[22]Novembro!$J$25</f>
        <v>40.32</v>
      </c>
      <c r="W25" s="111">
        <f>[22]Novembro!$J$26</f>
        <v>43.92</v>
      </c>
      <c r="X25" s="111">
        <f>[22]Novembro!$J$27</f>
        <v>38.880000000000003</v>
      </c>
      <c r="Y25" s="111">
        <f>[22]Novembro!$J$28</f>
        <v>32.76</v>
      </c>
      <c r="Z25" s="111">
        <f>[22]Novembro!$J$29</f>
        <v>33.119999999999997</v>
      </c>
      <c r="AA25" s="111">
        <f>[22]Novembro!$J$30</f>
        <v>21.240000000000002</v>
      </c>
      <c r="AB25" s="111">
        <f>[22]Novembro!$J$31</f>
        <v>31.680000000000003</v>
      </c>
      <c r="AC25" s="111">
        <f>[22]Novembro!$J$32</f>
        <v>48.24</v>
      </c>
      <c r="AD25" s="111">
        <f>[22]Novembro!$J$33</f>
        <v>34.92</v>
      </c>
      <c r="AE25" s="111">
        <f>[22]Novembro!$J$34</f>
        <v>46.800000000000004</v>
      </c>
      <c r="AF25" s="116">
        <f t="shared" si="3"/>
        <v>60.480000000000004</v>
      </c>
      <c r="AG25" s="115">
        <f t="shared" si="4"/>
        <v>39.444000000000003</v>
      </c>
      <c r="AJ25" t="s">
        <v>35</v>
      </c>
    </row>
    <row r="26" spans="1:37" x14ac:dyDescent="0.2">
      <c r="A26" s="48" t="s">
        <v>9</v>
      </c>
      <c r="B26" s="111">
        <f>[23]Novembro!$J$5</f>
        <v>54.36</v>
      </c>
      <c r="C26" s="111">
        <f>[23]Novembro!$J$6</f>
        <v>33.840000000000003</v>
      </c>
      <c r="D26" s="111">
        <f>[23]Novembro!$J$7</f>
        <v>62.28</v>
      </c>
      <c r="E26" s="111">
        <f>[23]Novembro!$J$8</f>
        <v>43.2</v>
      </c>
      <c r="F26" s="111">
        <f>[23]Novembro!$J$9</f>
        <v>29.16</v>
      </c>
      <c r="G26" s="111">
        <f>[23]Novembro!$J$10</f>
        <v>24.840000000000003</v>
      </c>
      <c r="H26" s="111">
        <f>[23]Novembro!$J$11</f>
        <v>32.4</v>
      </c>
      <c r="I26" s="111">
        <f>[23]Novembro!$J$12</f>
        <v>32.76</v>
      </c>
      <c r="J26" s="111">
        <f>[23]Novembro!$J$13</f>
        <v>59.4</v>
      </c>
      <c r="K26" s="111">
        <f>[23]Novembro!$J$14</f>
        <v>56.16</v>
      </c>
      <c r="L26" s="111">
        <f>[23]Novembro!$J$15</f>
        <v>47.16</v>
      </c>
      <c r="M26" s="111">
        <f>[23]Novembro!$J$16</f>
        <v>45</v>
      </c>
      <c r="N26" s="111">
        <f>[23]Novembro!$J$17</f>
        <v>48.6</v>
      </c>
      <c r="O26" s="111">
        <f>[23]Novembro!$J$18</f>
        <v>45</v>
      </c>
      <c r="P26" s="111">
        <f>[23]Novembro!$J$19</f>
        <v>37.080000000000005</v>
      </c>
      <c r="Q26" s="111">
        <f>[23]Novembro!$J$20</f>
        <v>49.32</v>
      </c>
      <c r="R26" s="111">
        <f>[23]Novembro!$J$21</f>
        <v>51.84</v>
      </c>
      <c r="S26" s="111">
        <f>[23]Novembro!$J$22</f>
        <v>58.680000000000007</v>
      </c>
      <c r="T26" s="111">
        <f>[23]Novembro!$J$23</f>
        <v>28.44</v>
      </c>
      <c r="U26" s="111">
        <f>[23]Novembro!$J$24</f>
        <v>28.08</v>
      </c>
      <c r="V26" s="111">
        <f>[23]Novembro!$J$25</f>
        <v>47.519999999999996</v>
      </c>
      <c r="W26" s="111">
        <f>[23]Novembro!$J$26</f>
        <v>47.88</v>
      </c>
      <c r="X26" s="111">
        <f>[23]Novembro!$J$27</f>
        <v>57.960000000000008</v>
      </c>
      <c r="Y26" s="111">
        <f>[23]Novembro!$J$28</f>
        <v>25.2</v>
      </c>
      <c r="Z26" s="111">
        <f>[23]Novembro!$J$29</f>
        <v>31.680000000000003</v>
      </c>
      <c r="AA26" s="111">
        <f>[23]Novembro!$J$30</f>
        <v>25.56</v>
      </c>
      <c r="AB26" s="111">
        <f>[23]Novembro!$J$31</f>
        <v>31.680000000000003</v>
      </c>
      <c r="AC26" s="111">
        <f>[23]Novembro!$J$32</f>
        <v>52.56</v>
      </c>
      <c r="AD26" s="111">
        <f>[23]Novembro!$J$33</f>
        <v>41.76</v>
      </c>
      <c r="AE26" s="111">
        <f>[23]Novembro!$J$34</f>
        <v>35.28</v>
      </c>
      <c r="AF26" s="116">
        <f t="shared" si="3"/>
        <v>62.28</v>
      </c>
      <c r="AG26" s="115">
        <f t="shared" si="4"/>
        <v>42.156000000000013</v>
      </c>
      <c r="AJ26" t="s">
        <v>35</v>
      </c>
    </row>
    <row r="27" spans="1:37" x14ac:dyDescent="0.2">
      <c r="A27" s="48" t="s">
        <v>32</v>
      </c>
      <c r="B27" s="111">
        <f>[24]Novembro!$J$5</f>
        <v>25.92</v>
      </c>
      <c r="C27" s="111">
        <f>[24]Novembro!$J$6</f>
        <v>33.840000000000003</v>
      </c>
      <c r="D27" s="111">
        <f>[24]Novembro!$J$7</f>
        <v>44.64</v>
      </c>
      <c r="E27" s="111">
        <f>[24]Novembro!$J$8</f>
        <v>23.040000000000003</v>
      </c>
      <c r="F27" s="111">
        <f>[24]Novembro!$J$9</f>
        <v>20.16</v>
      </c>
      <c r="G27" s="111">
        <f>[24]Novembro!$J$10</f>
        <v>19.8</v>
      </c>
      <c r="H27" s="111">
        <f>[24]Novembro!$J$11</f>
        <v>27.36</v>
      </c>
      <c r="I27" s="111">
        <f>[24]Novembro!$J$12</f>
        <v>37.800000000000004</v>
      </c>
      <c r="J27" s="111">
        <f>[24]Novembro!$J$13</f>
        <v>40.32</v>
      </c>
      <c r="K27" s="111">
        <f>[24]Novembro!$J$14</f>
        <v>46.440000000000005</v>
      </c>
      <c r="L27" s="111">
        <f>[24]Novembro!$J$15</f>
        <v>55.080000000000005</v>
      </c>
      <c r="M27" s="111">
        <f>[24]Novembro!$J$16</f>
        <v>50.76</v>
      </c>
      <c r="N27" s="111">
        <f>[24]Novembro!$J$17</f>
        <v>61.2</v>
      </c>
      <c r="O27" s="111">
        <f>[24]Novembro!$J$18</f>
        <v>29.880000000000003</v>
      </c>
      <c r="P27" s="111">
        <f>[24]Novembro!$J$19</f>
        <v>38.159999999999997</v>
      </c>
      <c r="Q27" s="111">
        <f>[24]Novembro!$J$20</f>
        <v>37.800000000000004</v>
      </c>
      <c r="R27" s="111">
        <f>[24]Novembro!$J$21</f>
        <v>44.64</v>
      </c>
      <c r="S27" s="111">
        <f>[24]Novembro!$J$22</f>
        <v>44.28</v>
      </c>
      <c r="T27" s="111">
        <f>[24]Novembro!$J$23</f>
        <v>27.36</v>
      </c>
      <c r="U27" s="111">
        <f>[24]Novembro!$J$24</f>
        <v>30.6</v>
      </c>
      <c r="V27" s="111">
        <f>[24]Novembro!$J$25</f>
        <v>32.76</v>
      </c>
      <c r="W27" s="111">
        <f>[24]Novembro!$J$26</f>
        <v>45.72</v>
      </c>
      <c r="X27" s="111">
        <f>[24]Novembro!$J$27</f>
        <v>29.52</v>
      </c>
      <c r="Y27" s="111">
        <f>[24]Novembro!$J$28</f>
        <v>19.079999999999998</v>
      </c>
      <c r="Z27" s="111">
        <f>[24]Novembro!$J$29</f>
        <v>19.440000000000001</v>
      </c>
      <c r="AA27" s="111">
        <f>[24]Novembro!$J$30</f>
        <v>36</v>
      </c>
      <c r="AB27" s="111">
        <f>[24]Novembro!$J$31</f>
        <v>36.72</v>
      </c>
      <c r="AC27" s="111">
        <f>[24]Novembro!$J$32</f>
        <v>28.44</v>
      </c>
      <c r="AD27" s="111">
        <f>[24]Novembro!$J$33</f>
        <v>34.56</v>
      </c>
      <c r="AE27" s="111">
        <f>[24]Novembro!$J$34</f>
        <v>32.76</v>
      </c>
      <c r="AF27" s="116">
        <f t="shared" si="3"/>
        <v>61.2</v>
      </c>
      <c r="AG27" s="115">
        <f t="shared" si="4"/>
        <v>35.136000000000003</v>
      </c>
      <c r="AJ27" t="s">
        <v>35</v>
      </c>
    </row>
    <row r="28" spans="1:37" x14ac:dyDescent="0.2">
      <c r="A28" s="48" t="s">
        <v>10</v>
      </c>
      <c r="B28" s="111">
        <f>[25]Novembro!$J$5</f>
        <v>30.240000000000002</v>
      </c>
      <c r="C28" s="111">
        <f>[25]Novembro!$J$6</f>
        <v>34.200000000000003</v>
      </c>
      <c r="D28" s="111">
        <f>[25]Novembro!$J$7</f>
        <v>48.6</v>
      </c>
      <c r="E28" s="111">
        <f>[25]Novembro!$J$8</f>
        <v>32.04</v>
      </c>
      <c r="F28" s="111">
        <f>[25]Novembro!$J$9</f>
        <v>24.12</v>
      </c>
      <c r="G28" s="111">
        <f>[25]Novembro!$J$10</f>
        <v>23.759999999999998</v>
      </c>
      <c r="H28" s="111">
        <f>[25]Novembro!$J$11</f>
        <v>33.840000000000003</v>
      </c>
      <c r="I28" s="111">
        <f>[25]Novembro!$J$12</f>
        <v>31.680000000000003</v>
      </c>
      <c r="J28" s="111">
        <f>[25]Novembro!$J$13</f>
        <v>46.440000000000005</v>
      </c>
      <c r="K28" s="111">
        <f>[25]Novembro!$J$14</f>
        <v>34.56</v>
      </c>
      <c r="L28" s="111">
        <f>[25]Novembro!$J$15</f>
        <v>56.16</v>
      </c>
      <c r="M28" s="111">
        <f>[25]Novembro!$J$16</f>
        <v>47.16</v>
      </c>
      <c r="N28" s="111">
        <f>[25]Novembro!$J$17</f>
        <v>41.76</v>
      </c>
      <c r="O28" s="111">
        <f>[25]Novembro!$J$18</f>
        <v>40.32</v>
      </c>
      <c r="P28" s="111">
        <f>[25]Novembro!$J$19</f>
        <v>40.32</v>
      </c>
      <c r="Q28" s="111">
        <f>[25]Novembro!$J$20</f>
        <v>42.84</v>
      </c>
      <c r="R28" s="111">
        <f>[25]Novembro!$J$21</f>
        <v>57.960000000000008</v>
      </c>
      <c r="S28" s="111">
        <f>[25]Novembro!$J$22</f>
        <v>45.72</v>
      </c>
      <c r="T28" s="111">
        <f>[25]Novembro!$J$23</f>
        <v>28.08</v>
      </c>
      <c r="U28" s="111">
        <f>[25]Novembro!$J$24</f>
        <v>30.6</v>
      </c>
      <c r="V28" s="111">
        <f>[25]Novembro!$J$25</f>
        <v>34.56</v>
      </c>
      <c r="W28" s="111">
        <f>[25]Novembro!$J$26</f>
        <v>44.28</v>
      </c>
      <c r="X28" s="111">
        <f>[25]Novembro!$J$27</f>
        <v>34.92</v>
      </c>
      <c r="Y28" s="111">
        <f>[25]Novembro!$J$28</f>
        <v>20.88</v>
      </c>
      <c r="Z28" s="111">
        <f>[25]Novembro!$J$29</f>
        <v>28.08</v>
      </c>
      <c r="AA28" s="111">
        <f>[25]Novembro!$J$30</f>
        <v>27</v>
      </c>
      <c r="AB28" s="111">
        <f>[25]Novembro!$J$31</f>
        <v>24.48</v>
      </c>
      <c r="AC28" s="111">
        <f>[25]Novembro!$J$32</f>
        <v>44.28</v>
      </c>
      <c r="AD28" s="111">
        <f>[25]Novembro!$J$33</f>
        <v>37.800000000000004</v>
      </c>
      <c r="AE28" s="111">
        <f>[25]Novembro!$J$34</f>
        <v>43.92</v>
      </c>
      <c r="AF28" s="116">
        <f t="shared" si="3"/>
        <v>57.960000000000008</v>
      </c>
      <c r="AG28" s="115">
        <f t="shared" si="4"/>
        <v>37.02000000000001</v>
      </c>
      <c r="AJ28" t="s">
        <v>35</v>
      </c>
    </row>
    <row r="29" spans="1:37" x14ac:dyDescent="0.2">
      <c r="A29" s="48" t="s">
        <v>151</v>
      </c>
      <c r="B29" s="111">
        <f>[26]Novembro!$J$5</f>
        <v>43.2</v>
      </c>
      <c r="C29" s="111">
        <f>[26]Novembro!$J$6</f>
        <v>41.4</v>
      </c>
      <c r="D29" s="111">
        <f>[26]Novembro!$J$7</f>
        <v>59.760000000000005</v>
      </c>
      <c r="E29" s="111">
        <f>[26]Novembro!$J$8</f>
        <v>40.680000000000007</v>
      </c>
      <c r="F29" s="111">
        <f>[26]Novembro!$J$9</f>
        <v>29.52</v>
      </c>
      <c r="G29" s="111">
        <f>[26]Novembro!$J$10</f>
        <v>31.319999999999997</v>
      </c>
      <c r="H29" s="111">
        <f>[26]Novembro!$J$11</f>
        <v>44.64</v>
      </c>
      <c r="I29" s="111">
        <f>[26]Novembro!$J$12</f>
        <v>63</v>
      </c>
      <c r="J29" s="111">
        <f>[26]Novembro!$J$13</f>
        <v>63</v>
      </c>
      <c r="K29" s="111">
        <f>[26]Novembro!$J$14</f>
        <v>72</v>
      </c>
      <c r="L29" s="111">
        <f>[26]Novembro!$J$15</f>
        <v>64.44</v>
      </c>
      <c r="M29" s="111">
        <f>[26]Novembro!$J$16</f>
        <v>63.360000000000007</v>
      </c>
      <c r="N29" s="111">
        <f>[26]Novembro!$J$17</f>
        <v>69.84</v>
      </c>
      <c r="O29" s="111">
        <f>[26]Novembro!$J$18</f>
        <v>45</v>
      </c>
      <c r="P29" s="111">
        <f>[26]Novembro!$J$19</f>
        <v>47.88</v>
      </c>
      <c r="Q29" s="111">
        <f>[26]Novembro!$J$20</f>
        <v>50.04</v>
      </c>
      <c r="R29" s="111">
        <f>[26]Novembro!$J$21</f>
        <v>52.92</v>
      </c>
      <c r="S29" s="111">
        <f>[26]Novembro!$J$22</f>
        <v>51.84</v>
      </c>
      <c r="T29" s="111">
        <f>[26]Novembro!$J$23</f>
        <v>35.64</v>
      </c>
      <c r="U29" s="111">
        <f>[26]Novembro!$J$24</f>
        <v>35.64</v>
      </c>
      <c r="V29" s="111">
        <f>[26]Novembro!$J$25</f>
        <v>52.2</v>
      </c>
      <c r="W29" s="111">
        <f>[26]Novembro!$J$26</f>
        <v>44.64</v>
      </c>
      <c r="X29" s="111">
        <f>[26]Novembro!$J$27</f>
        <v>75.600000000000009</v>
      </c>
      <c r="Y29" s="111">
        <f>[26]Novembro!$J$28</f>
        <v>25.92</v>
      </c>
      <c r="Z29" s="111">
        <f>[26]Novembro!$J$29</f>
        <v>34.92</v>
      </c>
      <c r="AA29" s="111">
        <f>[26]Novembro!$J$30</f>
        <v>36</v>
      </c>
      <c r="AB29" s="111">
        <f>[26]Novembro!$J$31</f>
        <v>37.080000000000005</v>
      </c>
      <c r="AC29" s="111">
        <f>[26]Novembro!$J$32</f>
        <v>44.64</v>
      </c>
      <c r="AD29" s="111">
        <f>[26]Novembro!$J$33</f>
        <v>36</v>
      </c>
      <c r="AE29" s="111">
        <f>[26]Novembro!$J$34</f>
        <v>59.04</v>
      </c>
      <c r="AF29" s="116">
        <f t="shared" si="3"/>
        <v>75.600000000000009</v>
      </c>
      <c r="AG29" s="115">
        <f t="shared" si="4"/>
        <v>48.372</v>
      </c>
      <c r="AH29" s="12" t="s">
        <v>35</v>
      </c>
      <c r="AJ29" t="s">
        <v>35</v>
      </c>
    </row>
    <row r="30" spans="1:37" x14ac:dyDescent="0.2">
      <c r="A30" s="48" t="s">
        <v>11</v>
      </c>
      <c r="B30" s="111" t="str">
        <f>[27]Novembro!$J$5</f>
        <v>*</v>
      </c>
      <c r="C30" s="111" t="str">
        <f>[27]Novembro!$J$6</f>
        <v>*</v>
      </c>
      <c r="D30" s="111" t="str">
        <f>[27]Novembro!$J$7</f>
        <v>*</v>
      </c>
      <c r="E30" s="111" t="str">
        <f>[27]Novembro!$J$8</f>
        <v>*</v>
      </c>
      <c r="F30" s="111" t="str">
        <f>[27]Novembro!$J$9</f>
        <v>*</v>
      </c>
      <c r="G30" s="111" t="str">
        <f>[27]Novembro!$J$10</f>
        <v>*</v>
      </c>
      <c r="H30" s="111" t="str">
        <f>[27]Novembro!$J$11</f>
        <v>*</v>
      </c>
      <c r="I30" s="111" t="str">
        <f>[27]Novembro!$J$12</f>
        <v>*</v>
      </c>
      <c r="J30" s="111" t="str">
        <f>[27]Novembro!$J$13</f>
        <v>*</v>
      </c>
      <c r="K30" s="111" t="str">
        <f>[27]Novembro!$J$14</f>
        <v>*</v>
      </c>
      <c r="L30" s="111" t="str">
        <f>[27]Novembro!$J$15</f>
        <v>*</v>
      </c>
      <c r="M30" s="111" t="str">
        <f>[27]Novembro!$J$16</f>
        <v>*</v>
      </c>
      <c r="N30" s="111" t="str">
        <f>[27]Novembro!$J$17</f>
        <v>*</v>
      </c>
      <c r="O30" s="111" t="str">
        <f>[27]Novembro!$J$18</f>
        <v>*</v>
      </c>
      <c r="P30" s="111" t="str">
        <f>[27]Novembro!$J$19</f>
        <v>*</v>
      </c>
      <c r="Q30" s="111" t="str">
        <f>[27]Novembro!$J$20</f>
        <v>*</v>
      </c>
      <c r="R30" s="111" t="str">
        <f>[27]Novembro!$J$21</f>
        <v>*</v>
      </c>
      <c r="S30" s="111" t="str">
        <f>[27]Novembro!$J$22</f>
        <v>*</v>
      </c>
      <c r="T30" s="111" t="str">
        <f>[27]Novembro!$J$23</f>
        <v>*</v>
      </c>
      <c r="U30" s="111" t="str">
        <f>[27]Novembro!$J$24</f>
        <v>*</v>
      </c>
      <c r="V30" s="111" t="str">
        <f>[27]Novembro!$J$25</f>
        <v>*</v>
      </c>
      <c r="W30" s="111" t="str">
        <f>[27]Novembro!$J$26</f>
        <v>*</v>
      </c>
      <c r="X30" s="111" t="str">
        <f>[27]Novembro!$J$27</f>
        <v>*</v>
      </c>
      <c r="Y30" s="111" t="str">
        <f>[27]Novembro!$J$28</f>
        <v>*</v>
      </c>
      <c r="Z30" s="111" t="str">
        <f>[27]Novembro!$J$29</f>
        <v>*</v>
      </c>
      <c r="AA30" s="111" t="str">
        <f>[27]Novembro!$J$30</f>
        <v>*</v>
      </c>
      <c r="AB30" s="111" t="str">
        <f>[27]Novembro!$J$31</f>
        <v>*</v>
      </c>
      <c r="AC30" s="111" t="str">
        <f>[27]Novembro!$J$32</f>
        <v>*</v>
      </c>
      <c r="AD30" s="111" t="str">
        <f>[27]Novembro!$J$33</f>
        <v>*</v>
      </c>
      <c r="AE30" s="111" t="str">
        <f>[27]Novembro!$J$34</f>
        <v>*</v>
      </c>
      <c r="AF30" s="116" t="s">
        <v>197</v>
      </c>
      <c r="AG30" s="115" t="s">
        <v>197</v>
      </c>
      <c r="AJ30" t="s">
        <v>35</v>
      </c>
    </row>
    <row r="31" spans="1:37" s="5" customFormat="1" x14ac:dyDescent="0.2">
      <c r="A31" s="48" t="s">
        <v>12</v>
      </c>
      <c r="B31" s="111">
        <f>[28]Novembro!$J$5</f>
        <v>48.6</v>
      </c>
      <c r="C31" s="111">
        <f>[28]Novembro!$J$6</f>
        <v>30.240000000000002</v>
      </c>
      <c r="D31" s="111">
        <f>[28]Novembro!$J$7</f>
        <v>36</v>
      </c>
      <c r="E31" s="111">
        <f>[28]Novembro!$J$8</f>
        <v>31.319999999999997</v>
      </c>
      <c r="F31" s="111">
        <f>[28]Novembro!$J$9</f>
        <v>19.440000000000001</v>
      </c>
      <c r="G31" s="111">
        <f>[28]Novembro!$J$10</f>
        <v>17.28</v>
      </c>
      <c r="H31" s="111">
        <f>[28]Novembro!$J$11</f>
        <v>21.96</v>
      </c>
      <c r="I31" s="111">
        <f>[28]Novembro!$J$12</f>
        <v>34.92</v>
      </c>
      <c r="J31" s="111">
        <f>[28]Novembro!$J$13</f>
        <v>25.92</v>
      </c>
      <c r="K31" s="111">
        <f>[28]Novembro!$J$14</f>
        <v>49.32</v>
      </c>
      <c r="L31" s="111">
        <f>[28]Novembro!$J$15</f>
        <v>50.4</v>
      </c>
      <c r="M31" s="111">
        <f>[28]Novembro!$J$16</f>
        <v>50.4</v>
      </c>
      <c r="N31" s="111">
        <f>[28]Novembro!$J$17</f>
        <v>41.76</v>
      </c>
      <c r="O31" s="111">
        <f>[28]Novembro!$J$18</f>
        <v>32.04</v>
      </c>
      <c r="P31" s="111">
        <f>[28]Novembro!$J$19</f>
        <v>33.119999999999997</v>
      </c>
      <c r="Q31" s="111">
        <f>[28]Novembro!$J$20</f>
        <v>48.6</v>
      </c>
      <c r="R31" s="111">
        <f>[28]Novembro!$J$21</f>
        <v>52.2</v>
      </c>
      <c r="S31" s="111">
        <f>[28]Novembro!$J$22</f>
        <v>45.36</v>
      </c>
      <c r="T31" s="111">
        <f>[28]Novembro!$J$23</f>
        <v>32.4</v>
      </c>
      <c r="U31" s="111">
        <f>[28]Novembro!$J$24</f>
        <v>33.480000000000004</v>
      </c>
      <c r="V31" s="111">
        <f>[28]Novembro!$J$25</f>
        <v>28.08</v>
      </c>
      <c r="W31" s="111">
        <f>[28]Novembro!$J$26</f>
        <v>30.6</v>
      </c>
      <c r="X31" s="111">
        <f>[28]Novembro!$J$27</f>
        <v>34.56</v>
      </c>
      <c r="Y31" s="111">
        <f>[28]Novembro!$J$28</f>
        <v>25.92</v>
      </c>
      <c r="Z31" s="111">
        <f>[28]Novembro!$J$29</f>
        <v>16.2</v>
      </c>
      <c r="AA31" s="111">
        <f>[28]Novembro!$J$30</f>
        <v>25.56</v>
      </c>
      <c r="AB31" s="111">
        <f>[28]Novembro!$J$31</f>
        <v>40.32</v>
      </c>
      <c r="AC31" s="111">
        <f>[28]Novembro!$J$32</f>
        <v>30.96</v>
      </c>
      <c r="AD31" s="111">
        <f>[28]Novembro!$J$33</f>
        <v>37.440000000000005</v>
      </c>
      <c r="AE31" s="111">
        <f>[28]Novembro!$J$34</f>
        <v>43.56</v>
      </c>
      <c r="AF31" s="116">
        <f t="shared" ref="AF31:AF42" si="5">MAX(B31:AE31)</f>
        <v>52.2</v>
      </c>
      <c r="AG31" s="115">
        <f t="shared" ref="AG31:AG42" si="6">AVERAGE(B31:AE31)</f>
        <v>34.932000000000002</v>
      </c>
      <c r="AJ31" s="5" t="s">
        <v>35</v>
      </c>
    </row>
    <row r="32" spans="1:37" x14ac:dyDescent="0.2">
      <c r="A32" s="48" t="s">
        <v>13</v>
      </c>
      <c r="B32" s="111">
        <f>[29]Novembro!$J$5</f>
        <v>24.840000000000003</v>
      </c>
      <c r="C32" s="111">
        <f>[29]Novembro!$J$6</f>
        <v>40.32</v>
      </c>
      <c r="D32" s="111">
        <f>[29]Novembro!$J$7</f>
        <v>54.72</v>
      </c>
      <c r="E32" s="111">
        <f>[29]Novembro!$J$8</f>
        <v>39.6</v>
      </c>
      <c r="F32" s="111">
        <f>[29]Novembro!$J$9</f>
        <v>24.48</v>
      </c>
      <c r="G32" s="111">
        <f>[29]Novembro!$J$10</f>
        <v>22.32</v>
      </c>
      <c r="H32" s="111">
        <f>[29]Novembro!$J$11</f>
        <v>38.519999999999996</v>
      </c>
      <c r="I32" s="111">
        <f>[29]Novembro!$J$12</f>
        <v>41.4</v>
      </c>
      <c r="J32" s="111">
        <f>[29]Novembro!$J$13</f>
        <v>30.96</v>
      </c>
      <c r="K32" s="111">
        <f>[29]Novembro!$J$14</f>
        <v>57.6</v>
      </c>
      <c r="L32" s="111">
        <f>[29]Novembro!$J$15</f>
        <v>56.16</v>
      </c>
      <c r="M32" s="111">
        <f>[29]Novembro!$J$16</f>
        <v>51.12</v>
      </c>
      <c r="N32" s="111">
        <f>[29]Novembro!$J$17</f>
        <v>47.88</v>
      </c>
      <c r="O32" s="111">
        <f>[29]Novembro!$J$18</f>
        <v>47.16</v>
      </c>
      <c r="P32" s="111">
        <f>[29]Novembro!$J$19</f>
        <v>55.080000000000005</v>
      </c>
      <c r="Q32" s="111">
        <f>[29]Novembro!$J$20</f>
        <v>56.88</v>
      </c>
      <c r="R32" s="111">
        <f>[29]Novembro!$J$21</f>
        <v>54</v>
      </c>
      <c r="S32" s="111">
        <f>[29]Novembro!$J$22</f>
        <v>52.2</v>
      </c>
      <c r="T32" s="111">
        <f>[29]Novembro!$J$23</f>
        <v>43.2</v>
      </c>
      <c r="U32" s="111">
        <f>[29]Novembro!$J$24</f>
        <v>64.08</v>
      </c>
      <c r="V32" s="111">
        <f>[29]Novembro!$J$25</f>
        <v>38.519999999999996</v>
      </c>
      <c r="W32" s="111">
        <f>[29]Novembro!$J$26</f>
        <v>34.92</v>
      </c>
      <c r="X32" s="111">
        <f>[29]Novembro!$J$27</f>
        <v>43.2</v>
      </c>
      <c r="Y32" s="111">
        <f>[29]Novembro!$J$28</f>
        <v>24.48</v>
      </c>
      <c r="Z32" s="111">
        <f>[29]Novembro!$J$29</f>
        <v>27.36</v>
      </c>
      <c r="AA32" s="111">
        <f>[29]Novembro!$J$30</f>
        <v>60.480000000000004</v>
      </c>
      <c r="AB32" s="111">
        <f>[29]Novembro!$J$31</f>
        <v>42.12</v>
      </c>
      <c r="AC32" s="111">
        <f>[29]Novembro!$J$32</f>
        <v>40.32</v>
      </c>
      <c r="AD32" s="111">
        <f>[29]Novembro!$J$33</f>
        <v>40.32</v>
      </c>
      <c r="AE32" s="111">
        <f>[29]Novembro!$J$34</f>
        <v>41.76</v>
      </c>
      <c r="AF32" s="116">
        <f t="shared" si="5"/>
        <v>64.08</v>
      </c>
      <c r="AG32" s="115">
        <f t="shared" si="6"/>
        <v>43.199999999999996</v>
      </c>
      <c r="AJ32" t="s">
        <v>35</v>
      </c>
    </row>
    <row r="33" spans="1:37" x14ac:dyDescent="0.2">
      <c r="A33" s="48" t="s">
        <v>152</v>
      </c>
      <c r="B33" s="111">
        <f>[30]Novembro!$J$5</f>
        <v>34.56</v>
      </c>
      <c r="C33" s="111">
        <f>[30]Novembro!$J$6</f>
        <v>32.4</v>
      </c>
      <c r="D33" s="111">
        <f>[30]Novembro!$J$7</f>
        <v>51.480000000000004</v>
      </c>
      <c r="E33" s="111">
        <f>[30]Novembro!$J$8</f>
        <v>30.240000000000002</v>
      </c>
      <c r="F33" s="111">
        <f>[30]Novembro!$J$9</f>
        <v>21.240000000000002</v>
      </c>
      <c r="G33" s="111">
        <f>[30]Novembro!$J$10</f>
        <v>25.2</v>
      </c>
      <c r="H33" s="111">
        <f>[30]Novembro!$J$11</f>
        <v>32.4</v>
      </c>
      <c r="I33" s="111">
        <f>[30]Novembro!$J$12</f>
        <v>66.600000000000009</v>
      </c>
      <c r="J33" s="111">
        <f>[30]Novembro!$J$13</f>
        <v>47.519999999999996</v>
      </c>
      <c r="K33" s="111">
        <f>[30]Novembro!$J$14</f>
        <v>42.480000000000004</v>
      </c>
      <c r="L33" s="111">
        <f>[30]Novembro!$J$15</f>
        <v>43.56</v>
      </c>
      <c r="M33" s="111">
        <f>[30]Novembro!$J$16</f>
        <v>47.519999999999996</v>
      </c>
      <c r="N33" s="111">
        <f>[30]Novembro!$J$17</f>
        <v>48.96</v>
      </c>
      <c r="O33" s="111">
        <f>[30]Novembro!$J$18</f>
        <v>60.480000000000004</v>
      </c>
      <c r="P33" s="111">
        <f>[30]Novembro!$J$19</f>
        <v>39.6</v>
      </c>
      <c r="Q33" s="111">
        <f>[30]Novembro!$J$20</f>
        <v>46.080000000000005</v>
      </c>
      <c r="R33" s="111">
        <f>[30]Novembro!$J$21</f>
        <v>46.080000000000005</v>
      </c>
      <c r="S33" s="111">
        <f>[30]Novembro!$J$22</f>
        <v>50.04</v>
      </c>
      <c r="T33" s="111">
        <f>[30]Novembro!$J$23</f>
        <v>31.319999999999997</v>
      </c>
      <c r="U33" s="111">
        <f>[30]Novembro!$J$24</f>
        <v>38.519999999999996</v>
      </c>
      <c r="V33" s="111">
        <f>[30]Novembro!$J$25</f>
        <v>33.840000000000003</v>
      </c>
      <c r="W33" s="111">
        <f>[30]Novembro!$J$26</f>
        <v>40.32</v>
      </c>
      <c r="X33" s="111">
        <f>[30]Novembro!$J$27</f>
        <v>39.24</v>
      </c>
      <c r="Y33" s="111">
        <f>[30]Novembro!$J$28</f>
        <v>25.56</v>
      </c>
      <c r="Z33" s="111">
        <f>[30]Novembro!$J$29</f>
        <v>27</v>
      </c>
      <c r="AA33" s="111">
        <f>[30]Novembro!$J$30</f>
        <v>42.480000000000004</v>
      </c>
      <c r="AB33" s="111">
        <f>[30]Novembro!$J$31</f>
        <v>60.480000000000004</v>
      </c>
      <c r="AC33" s="111">
        <f>[30]Novembro!$J$32</f>
        <v>66.960000000000008</v>
      </c>
      <c r="AD33" s="111">
        <f>[30]Novembro!$J$33</f>
        <v>37.800000000000004</v>
      </c>
      <c r="AE33" s="111">
        <f>[30]Novembro!$J$34</f>
        <v>45</v>
      </c>
      <c r="AF33" s="116">
        <f t="shared" si="5"/>
        <v>66.960000000000008</v>
      </c>
      <c r="AG33" s="115">
        <f t="shared" si="6"/>
        <v>41.832000000000001</v>
      </c>
    </row>
    <row r="34" spans="1:37" x14ac:dyDescent="0.2">
      <c r="A34" s="48" t="s">
        <v>123</v>
      </c>
      <c r="B34" s="111">
        <f>[31]Novembro!$J$5</f>
        <v>27.36</v>
      </c>
      <c r="C34" s="111">
        <f>[31]Novembro!$J$6</f>
        <v>41.76</v>
      </c>
      <c r="D34" s="111">
        <f>[31]Novembro!$J$7</f>
        <v>51.84</v>
      </c>
      <c r="E34" s="111">
        <f>[31]Novembro!$J$8</f>
        <v>41.04</v>
      </c>
      <c r="F34" s="111">
        <f>[31]Novembro!$J$9</f>
        <v>28.44</v>
      </c>
      <c r="G34" s="111">
        <f>[31]Novembro!$J$10</f>
        <v>32.04</v>
      </c>
      <c r="H34" s="111">
        <f>[31]Novembro!$J$11</f>
        <v>34.92</v>
      </c>
      <c r="I34" s="111">
        <f>[31]Novembro!$J$12</f>
        <v>34.56</v>
      </c>
      <c r="J34" s="111">
        <f>[31]Novembro!$J$13</f>
        <v>50.76</v>
      </c>
      <c r="K34" s="111" t="str">
        <f>[31]Novembro!$J$14</f>
        <v>*</v>
      </c>
      <c r="L34" s="111">
        <f>[31]Novembro!$J$15</f>
        <v>21.6</v>
      </c>
      <c r="M34" s="111" t="str">
        <f>[31]Novembro!$J$16</f>
        <v>*</v>
      </c>
      <c r="N34" s="111" t="str">
        <f>[31]Novembro!$J$17</f>
        <v>*</v>
      </c>
      <c r="O34" s="111" t="str">
        <f>[31]Novembro!$J$18</f>
        <v>*</v>
      </c>
      <c r="P34" s="111" t="str">
        <f>[31]Novembro!$J$19</f>
        <v>*</v>
      </c>
      <c r="Q34" s="111" t="str">
        <f>[31]Novembro!$J$20</f>
        <v>*</v>
      </c>
      <c r="R34" s="111" t="str">
        <f>[31]Novembro!$J$21</f>
        <v>*</v>
      </c>
      <c r="S34" s="111" t="str">
        <f>[31]Novembro!$J$22</f>
        <v>*</v>
      </c>
      <c r="T34" s="111" t="str">
        <f>[31]Novembro!$J$23</f>
        <v>*</v>
      </c>
      <c r="U34" s="111" t="str">
        <f>[31]Novembro!$J$24</f>
        <v>*</v>
      </c>
      <c r="V34" s="111" t="str">
        <f>[31]Novembro!$J$25</f>
        <v>*</v>
      </c>
      <c r="W34" s="111" t="str">
        <f>[31]Novembro!$J$26</f>
        <v>*</v>
      </c>
      <c r="X34" s="111" t="str">
        <f>[31]Novembro!$J$27</f>
        <v>*</v>
      </c>
      <c r="Y34" s="111" t="str">
        <f>[31]Novembro!$J$28</f>
        <v>*</v>
      </c>
      <c r="Z34" s="111" t="str">
        <f>[31]Novembro!$J$29</f>
        <v>*</v>
      </c>
      <c r="AA34" s="111" t="str">
        <f>[31]Novembro!$J$30</f>
        <v>*</v>
      </c>
      <c r="AB34" s="111" t="str">
        <f>[31]Novembro!$J$31</f>
        <v>*</v>
      </c>
      <c r="AC34" s="111" t="str">
        <f>[31]Novembro!$J$32</f>
        <v>*</v>
      </c>
      <c r="AD34" s="111">
        <f>[31]Novembro!$J$33</f>
        <v>50.4</v>
      </c>
      <c r="AE34" s="111">
        <f>[31]Novembro!$J$34</f>
        <v>51.480000000000004</v>
      </c>
      <c r="AF34" s="116">
        <f t="shared" si="5"/>
        <v>51.84</v>
      </c>
      <c r="AG34" s="115">
        <f t="shared" si="6"/>
        <v>38.85</v>
      </c>
      <c r="AJ34" t="s">
        <v>35</v>
      </c>
    </row>
    <row r="35" spans="1:37" x14ac:dyDescent="0.2">
      <c r="A35" s="48" t="s">
        <v>14</v>
      </c>
      <c r="B35" s="111">
        <f>[32]Novembro!$J$5</f>
        <v>52.2</v>
      </c>
      <c r="C35" s="111">
        <f>[32]Novembro!$J$6</f>
        <v>26.64</v>
      </c>
      <c r="D35" s="111">
        <f>[32]Novembro!$J$7</f>
        <v>112.68</v>
      </c>
      <c r="E35" s="111">
        <f>[32]Novembro!$J$8</f>
        <v>31.680000000000003</v>
      </c>
      <c r="F35" s="111">
        <f>[32]Novembro!$J$9</f>
        <v>20.88</v>
      </c>
      <c r="G35" s="111">
        <f>[32]Novembro!$J$10</f>
        <v>22.32</v>
      </c>
      <c r="H35" s="111">
        <f>[32]Novembro!$J$11</f>
        <v>21.6</v>
      </c>
      <c r="I35" s="111">
        <f>[32]Novembro!$J$12</f>
        <v>38.159999999999997</v>
      </c>
      <c r="J35" s="111">
        <f>[32]Novembro!$J$13</f>
        <v>31.319999999999997</v>
      </c>
      <c r="K35" s="111">
        <f>[32]Novembro!$J$14</f>
        <v>32.76</v>
      </c>
      <c r="L35" s="111">
        <f>[32]Novembro!$J$15</f>
        <v>36.72</v>
      </c>
      <c r="M35" s="111">
        <f>[32]Novembro!$J$16</f>
        <v>29.880000000000003</v>
      </c>
      <c r="N35" s="111">
        <f>[32]Novembro!$J$17</f>
        <v>44.64</v>
      </c>
      <c r="O35" s="111">
        <f>[32]Novembro!$J$18</f>
        <v>47.16</v>
      </c>
      <c r="P35" s="111">
        <f>[32]Novembro!$J$19</f>
        <v>45.36</v>
      </c>
      <c r="Q35" s="111">
        <f>[32]Novembro!$J$20</f>
        <v>37.800000000000004</v>
      </c>
      <c r="R35" s="111">
        <f>[32]Novembro!$J$21</f>
        <v>51.480000000000004</v>
      </c>
      <c r="S35" s="111">
        <f>[32]Novembro!$J$22</f>
        <v>41.76</v>
      </c>
      <c r="T35" s="111">
        <f>[32]Novembro!$J$23</f>
        <v>47.519999999999996</v>
      </c>
      <c r="U35" s="111">
        <f>[32]Novembro!$J$24</f>
        <v>37.080000000000005</v>
      </c>
      <c r="V35" s="111">
        <f>[32]Novembro!$J$25</f>
        <v>40.680000000000007</v>
      </c>
      <c r="W35" s="111">
        <f>[32]Novembro!$J$26</f>
        <v>41.04</v>
      </c>
      <c r="X35" s="111">
        <f>[32]Novembro!$J$27</f>
        <v>42.84</v>
      </c>
      <c r="Y35" s="111">
        <f>[32]Novembro!$J$28</f>
        <v>33.119999999999997</v>
      </c>
      <c r="Z35" s="111">
        <f>[32]Novembro!$J$29</f>
        <v>23.040000000000003</v>
      </c>
      <c r="AA35" s="111">
        <f>[32]Novembro!$J$30</f>
        <v>32.4</v>
      </c>
      <c r="AB35" s="111">
        <f>[32]Novembro!$J$31</f>
        <v>38.519999999999996</v>
      </c>
      <c r="AC35" s="111">
        <f>[32]Novembro!$J$32</f>
        <v>35.64</v>
      </c>
      <c r="AD35" s="111">
        <f>[32]Novembro!$J$33</f>
        <v>45</v>
      </c>
      <c r="AE35" s="111">
        <f>[32]Novembro!$J$34</f>
        <v>33.480000000000004</v>
      </c>
      <c r="AF35" s="116">
        <f t="shared" si="5"/>
        <v>112.68</v>
      </c>
      <c r="AG35" s="115">
        <f t="shared" si="6"/>
        <v>39.18</v>
      </c>
    </row>
    <row r="36" spans="1:37" x14ac:dyDescent="0.2">
      <c r="A36" s="48" t="s">
        <v>153</v>
      </c>
      <c r="B36" s="111">
        <f>[33]Novembro!$J$5</f>
        <v>63.72</v>
      </c>
      <c r="C36" s="111">
        <f>[33]Novembro!$J$6</f>
        <v>38.880000000000003</v>
      </c>
      <c r="D36" s="111">
        <f>[33]Novembro!$J$7</f>
        <v>51.480000000000004</v>
      </c>
      <c r="E36" s="111">
        <f>[33]Novembro!$J$8</f>
        <v>31.680000000000003</v>
      </c>
      <c r="F36" s="111">
        <f>[33]Novembro!$J$9</f>
        <v>20.88</v>
      </c>
      <c r="G36" s="111">
        <f>[33]Novembro!$J$10</f>
        <v>21.240000000000002</v>
      </c>
      <c r="H36" s="111">
        <f>[33]Novembro!$J$11</f>
        <v>37.800000000000004</v>
      </c>
      <c r="I36" s="111">
        <f>[33]Novembro!$J$12</f>
        <v>46.440000000000005</v>
      </c>
      <c r="J36" s="111">
        <f>[33]Novembro!$J$13</f>
        <v>25.92</v>
      </c>
      <c r="K36" s="111">
        <f>[33]Novembro!$J$14</f>
        <v>40.680000000000007</v>
      </c>
      <c r="L36" s="111">
        <f>[33]Novembro!$J$15</f>
        <v>39.6</v>
      </c>
      <c r="M36" s="111">
        <f>[33]Novembro!$J$16</f>
        <v>41.76</v>
      </c>
      <c r="N36" s="111">
        <f>[33]Novembro!$J$17</f>
        <v>43.2</v>
      </c>
      <c r="O36" s="111">
        <f>[33]Novembro!$J$18</f>
        <v>67.319999999999993</v>
      </c>
      <c r="P36" s="111">
        <f>[33]Novembro!$J$19</f>
        <v>36.72</v>
      </c>
      <c r="Q36" s="111">
        <f>[33]Novembro!$J$20</f>
        <v>45</v>
      </c>
      <c r="R36" s="111">
        <f>[33]Novembro!$J$21</f>
        <v>51.84</v>
      </c>
      <c r="S36" s="111">
        <f>[33]Novembro!$J$22</f>
        <v>51.480000000000004</v>
      </c>
      <c r="T36" s="111">
        <f>[33]Novembro!$J$23</f>
        <v>55.080000000000005</v>
      </c>
      <c r="U36" s="111">
        <f>[33]Novembro!$J$24</f>
        <v>37.800000000000004</v>
      </c>
      <c r="V36" s="111">
        <f>[33]Novembro!$J$25</f>
        <v>30.96</v>
      </c>
      <c r="W36" s="111">
        <f>[33]Novembro!$J$26</f>
        <v>34.200000000000003</v>
      </c>
      <c r="X36" s="111">
        <f>[33]Novembro!$J$27</f>
        <v>40.680000000000007</v>
      </c>
      <c r="Y36" s="111">
        <f>[33]Novembro!$J$28</f>
        <v>27.36</v>
      </c>
      <c r="Z36" s="111">
        <f>[33]Novembro!$J$29</f>
        <v>67.319999999999993</v>
      </c>
      <c r="AA36" s="111">
        <f>[33]Novembro!$J$30</f>
        <v>33.480000000000004</v>
      </c>
      <c r="AB36" s="111">
        <f>[33]Novembro!$J$31</f>
        <v>30.6</v>
      </c>
      <c r="AC36" s="111">
        <f>[33]Novembro!$J$32</f>
        <v>42.12</v>
      </c>
      <c r="AD36" s="111">
        <f>[33]Novembro!$J$33</f>
        <v>32.76</v>
      </c>
      <c r="AE36" s="111">
        <f>[33]Novembro!$J$34</f>
        <v>32.04</v>
      </c>
      <c r="AF36" s="116">
        <f t="shared" si="5"/>
        <v>67.319999999999993</v>
      </c>
      <c r="AG36" s="115">
        <f t="shared" si="6"/>
        <v>40.667999999999999</v>
      </c>
      <c r="AJ36" t="s">
        <v>35</v>
      </c>
    </row>
    <row r="37" spans="1:37" x14ac:dyDescent="0.2">
      <c r="A37" s="48" t="s">
        <v>15</v>
      </c>
      <c r="B37" s="111">
        <f>[34]Novembro!$J$5</f>
        <v>31.680000000000003</v>
      </c>
      <c r="C37" s="111">
        <f>[34]Novembro!$J$6</f>
        <v>41.76</v>
      </c>
      <c r="D37" s="111">
        <f>[34]Novembro!$J$7</f>
        <v>50.76</v>
      </c>
      <c r="E37" s="111">
        <f>[34]Novembro!$J$8</f>
        <v>29.16</v>
      </c>
      <c r="F37" s="111">
        <f>[34]Novembro!$J$9</f>
        <v>24.12</v>
      </c>
      <c r="G37" s="111">
        <f>[34]Novembro!$J$10</f>
        <v>31.680000000000003</v>
      </c>
      <c r="H37" s="111">
        <f>[34]Novembro!$J$11</f>
        <v>45.36</v>
      </c>
      <c r="I37" s="111">
        <f>[34]Novembro!$J$12</f>
        <v>42.12</v>
      </c>
      <c r="J37" s="111">
        <f>[34]Novembro!$J$13</f>
        <v>42.84</v>
      </c>
      <c r="K37" s="111">
        <f>[34]Novembro!$J$14</f>
        <v>51.84</v>
      </c>
      <c r="L37" s="111">
        <f>[34]Novembro!$J$15</f>
        <v>50.04</v>
      </c>
      <c r="M37" s="111">
        <f>[34]Novembro!$J$16</f>
        <v>48.96</v>
      </c>
      <c r="N37" s="111">
        <f>[34]Novembro!$J$17</f>
        <v>44.28</v>
      </c>
      <c r="O37" s="111">
        <f>[34]Novembro!$J$18</f>
        <v>38.159999999999997</v>
      </c>
      <c r="P37" s="111">
        <f>[34]Novembro!$J$19</f>
        <v>45</v>
      </c>
      <c r="Q37" s="111">
        <f>[34]Novembro!$J$20</f>
        <v>53.64</v>
      </c>
      <c r="R37" s="111">
        <f>[34]Novembro!$J$21</f>
        <v>51.84</v>
      </c>
      <c r="S37" s="111">
        <f>[34]Novembro!$J$22</f>
        <v>60.839999999999996</v>
      </c>
      <c r="T37" s="111">
        <f>[34]Novembro!$J$23</f>
        <v>27.36</v>
      </c>
      <c r="U37" s="111">
        <f>[34]Novembro!$J$24</f>
        <v>37.440000000000005</v>
      </c>
      <c r="V37" s="111">
        <f>[34]Novembro!$J$25</f>
        <v>49.680000000000007</v>
      </c>
      <c r="W37" s="111">
        <f>[34]Novembro!$J$26</f>
        <v>49.32</v>
      </c>
      <c r="X37" s="111">
        <f>[34]Novembro!$J$27</f>
        <v>32.4</v>
      </c>
      <c r="Y37" s="111">
        <f>[34]Novembro!$J$28</f>
        <v>29.16</v>
      </c>
      <c r="Z37" s="111">
        <f>[34]Novembro!$J$29</f>
        <v>29.880000000000003</v>
      </c>
      <c r="AA37" s="111">
        <f>[34]Novembro!$J$30</f>
        <v>31.680000000000003</v>
      </c>
      <c r="AB37" s="111">
        <f>[34]Novembro!$J$31</f>
        <v>38.519999999999996</v>
      </c>
      <c r="AC37" s="111">
        <f>[34]Novembro!$J$32</f>
        <v>36.36</v>
      </c>
      <c r="AD37" s="111">
        <f>[34]Novembro!$J$33</f>
        <v>41.04</v>
      </c>
      <c r="AE37" s="111">
        <f>[34]Novembro!$J$34</f>
        <v>33.119999999999997</v>
      </c>
      <c r="AF37" s="116">
        <f t="shared" si="5"/>
        <v>60.839999999999996</v>
      </c>
      <c r="AG37" s="115">
        <f t="shared" si="6"/>
        <v>40.667999999999999</v>
      </c>
      <c r="AH37" s="12" t="s">
        <v>35</v>
      </c>
      <c r="AJ37" t="s">
        <v>35</v>
      </c>
    </row>
    <row r="38" spans="1:37" x14ac:dyDescent="0.2">
      <c r="A38" s="48" t="s">
        <v>16</v>
      </c>
      <c r="B38" s="111">
        <f>[35]Novembro!$J$5</f>
        <v>28.8</v>
      </c>
      <c r="C38" s="111">
        <f>[35]Novembro!$J$6</f>
        <v>38.519999999999996</v>
      </c>
      <c r="D38" s="111">
        <f>[35]Novembro!$J$7</f>
        <v>39.6</v>
      </c>
      <c r="E38" s="111">
        <f>[35]Novembro!$J$8</f>
        <v>38.159999999999997</v>
      </c>
      <c r="F38" s="111">
        <f>[35]Novembro!$J$9</f>
        <v>21.240000000000002</v>
      </c>
      <c r="G38" s="111">
        <f>[35]Novembro!$J$10</f>
        <v>23.040000000000003</v>
      </c>
      <c r="H38" s="111">
        <f>[35]Novembro!$J$11</f>
        <v>36</v>
      </c>
      <c r="I38" s="111">
        <f>[35]Novembro!$J$12</f>
        <v>32.76</v>
      </c>
      <c r="J38" s="111">
        <f>[35]Novembro!$J$13</f>
        <v>52.92</v>
      </c>
      <c r="K38" s="111">
        <f>[35]Novembro!$J$14</f>
        <v>52.56</v>
      </c>
      <c r="L38" s="111">
        <f>[35]Novembro!$J$15</f>
        <v>57.960000000000008</v>
      </c>
      <c r="M38" s="111">
        <f>[35]Novembro!$J$16</f>
        <v>54</v>
      </c>
      <c r="N38" s="111">
        <f>[35]Novembro!$J$17</f>
        <v>63</v>
      </c>
      <c r="O38" s="111">
        <f>[35]Novembro!$J$18</f>
        <v>64.08</v>
      </c>
      <c r="P38" s="111">
        <f>[35]Novembro!$J$19</f>
        <v>45.72</v>
      </c>
      <c r="Q38" s="111">
        <f>[35]Novembro!$J$20</f>
        <v>47.519999999999996</v>
      </c>
      <c r="R38" s="111">
        <f>[35]Novembro!$J$21</f>
        <v>51.12</v>
      </c>
      <c r="S38" s="111">
        <f>[35]Novembro!$J$22</f>
        <v>53.28</v>
      </c>
      <c r="T38" s="111">
        <f>[35]Novembro!$J$23</f>
        <v>26.28</v>
      </c>
      <c r="U38" s="111">
        <f>[35]Novembro!$J$24</f>
        <v>29.880000000000003</v>
      </c>
      <c r="V38" s="111">
        <f>[35]Novembro!$J$25</f>
        <v>36.36</v>
      </c>
      <c r="W38" s="111">
        <f>[35]Novembro!$J$26</f>
        <v>41.4</v>
      </c>
      <c r="X38" s="111">
        <f>[35]Novembro!$J$27</f>
        <v>34.200000000000003</v>
      </c>
      <c r="Y38" s="111">
        <f>[35]Novembro!$J$28</f>
        <v>52.92</v>
      </c>
      <c r="Z38" s="111">
        <f>[35]Novembro!$J$29</f>
        <v>27</v>
      </c>
      <c r="AA38" s="111">
        <f>[35]Novembro!$J$30</f>
        <v>25.92</v>
      </c>
      <c r="AB38" s="111">
        <f>[35]Novembro!$J$31</f>
        <v>35.28</v>
      </c>
      <c r="AC38" s="111">
        <f>[35]Novembro!$J$32</f>
        <v>31.680000000000003</v>
      </c>
      <c r="AD38" s="111">
        <f>[35]Novembro!$J$33</f>
        <v>32.76</v>
      </c>
      <c r="AE38" s="111">
        <f>[35]Novembro!$J$34</f>
        <v>56.519999999999996</v>
      </c>
      <c r="AF38" s="116">
        <f t="shared" si="5"/>
        <v>64.08</v>
      </c>
      <c r="AG38" s="115">
        <f t="shared" si="6"/>
        <v>41.016000000000005</v>
      </c>
      <c r="AJ38" s="12" t="s">
        <v>35</v>
      </c>
      <c r="AK38" t="s">
        <v>35</v>
      </c>
    </row>
    <row r="39" spans="1:37" x14ac:dyDescent="0.2">
      <c r="A39" s="48" t="s">
        <v>154</v>
      </c>
      <c r="B39" s="111">
        <f>[36]Novembro!$J$5</f>
        <v>25.92</v>
      </c>
      <c r="C39" s="111">
        <f>[36]Novembro!$J$6</f>
        <v>39.96</v>
      </c>
      <c r="D39" s="111">
        <f>[36]Novembro!$J$7</f>
        <v>51.480000000000004</v>
      </c>
      <c r="E39" s="111">
        <f>[36]Novembro!$J$8</f>
        <v>35.64</v>
      </c>
      <c r="F39" s="111">
        <f>[36]Novembro!$J$9</f>
        <v>19.079999999999998</v>
      </c>
      <c r="G39" s="111">
        <f>[36]Novembro!$J$10</f>
        <v>30.240000000000002</v>
      </c>
      <c r="H39" s="111">
        <f>[36]Novembro!$J$11</f>
        <v>26.64</v>
      </c>
      <c r="I39" s="111">
        <f>[36]Novembro!$J$12</f>
        <v>55.440000000000005</v>
      </c>
      <c r="J39" s="111">
        <f>[36]Novembro!$J$13</f>
        <v>48.96</v>
      </c>
      <c r="K39" s="111">
        <f>[36]Novembro!$J$14</f>
        <v>72.72</v>
      </c>
      <c r="L39" s="111">
        <f>[36]Novembro!$J$15</f>
        <v>49.680000000000007</v>
      </c>
      <c r="M39" s="111">
        <f>[36]Novembro!$J$16</f>
        <v>37.440000000000005</v>
      </c>
      <c r="N39" s="111">
        <f>[36]Novembro!$J$17</f>
        <v>54</v>
      </c>
      <c r="O39" s="111">
        <f>[36]Novembro!$J$18</f>
        <v>67.319999999999993</v>
      </c>
      <c r="P39" s="111">
        <f>[36]Novembro!$J$19</f>
        <v>42.84</v>
      </c>
      <c r="Q39" s="111">
        <f>[36]Novembro!$J$20</f>
        <v>39.6</v>
      </c>
      <c r="R39" s="111">
        <f>[36]Novembro!$J$21</f>
        <v>44.64</v>
      </c>
      <c r="S39" s="111">
        <f>[36]Novembro!$J$22</f>
        <v>57.24</v>
      </c>
      <c r="T39" s="111">
        <f>[36]Novembro!$J$23</f>
        <v>52.92</v>
      </c>
      <c r="U39" s="111">
        <f>[36]Novembro!$J$24</f>
        <v>39.96</v>
      </c>
      <c r="V39" s="111">
        <f>[36]Novembro!$J$25</f>
        <v>38.880000000000003</v>
      </c>
      <c r="W39" s="111">
        <f>[36]Novembro!$J$26</f>
        <v>36</v>
      </c>
      <c r="X39" s="111">
        <f>[36]Novembro!$J$27</f>
        <v>44.28</v>
      </c>
      <c r="Y39" s="111">
        <f>[36]Novembro!$J$28</f>
        <v>19.8</v>
      </c>
      <c r="Z39" s="111">
        <f>[36]Novembro!$J$29</f>
        <v>27.720000000000002</v>
      </c>
      <c r="AA39" s="111">
        <f>[36]Novembro!$J$30</f>
        <v>42.84</v>
      </c>
      <c r="AB39" s="111">
        <f>[36]Novembro!$J$31</f>
        <v>28.8</v>
      </c>
      <c r="AC39" s="111">
        <f>[36]Novembro!$J$32</f>
        <v>42.12</v>
      </c>
      <c r="AD39" s="111">
        <f>[36]Novembro!$J$33</f>
        <v>55.080000000000005</v>
      </c>
      <c r="AE39" s="111">
        <f>[36]Novembro!$J$34</f>
        <v>39.6</v>
      </c>
      <c r="AF39" s="116">
        <f t="shared" si="5"/>
        <v>72.72</v>
      </c>
      <c r="AG39" s="115">
        <f t="shared" si="6"/>
        <v>42.227999999999987</v>
      </c>
    </row>
    <row r="40" spans="1:37" x14ac:dyDescent="0.2">
      <c r="A40" s="48" t="s">
        <v>17</v>
      </c>
      <c r="B40" s="111">
        <f>[37]Novembro!$J$5</f>
        <v>46.440000000000005</v>
      </c>
      <c r="C40" s="111">
        <f>[37]Novembro!$J$6</f>
        <v>39.24</v>
      </c>
      <c r="D40" s="111">
        <f>[37]Novembro!$J$7</f>
        <v>45</v>
      </c>
      <c r="E40" s="111">
        <f>[37]Novembro!$J$8</f>
        <v>30.96</v>
      </c>
      <c r="F40" s="111">
        <f>[37]Novembro!$J$9</f>
        <v>19.8</v>
      </c>
      <c r="G40" s="111">
        <f>[37]Novembro!$J$10</f>
        <v>25.92</v>
      </c>
      <c r="H40" s="111">
        <f>[37]Novembro!$J$11</f>
        <v>30.240000000000002</v>
      </c>
      <c r="I40" s="111">
        <f>[37]Novembro!$J$12</f>
        <v>65.88000000000001</v>
      </c>
      <c r="J40" s="111">
        <f>[37]Novembro!$J$13</f>
        <v>59.04</v>
      </c>
      <c r="K40" s="111">
        <f>[37]Novembro!$J$14</f>
        <v>66.600000000000009</v>
      </c>
      <c r="L40" s="111">
        <f>[37]Novembro!$J$15</f>
        <v>55.440000000000005</v>
      </c>
      <c r="M40" s="111">
        <f>[37]Novembro!$J$16</f>
        <v>56.16</v>
      </c>
      <c r="N40" s="111">
        <f>[37]Novembro!$J$17</f>
        <v>47.519999999999996</v>
      </c>
      <c r="O40" s="111">
        <f>[37]Novembro!$J$18</f>
        <v>45.36</v>
      </c>
      <c r="P40" s="111">
        <f>[37]Novembro!$J$19</f>
        <v>39.96</v>
      </c>
      <c r="Q40" s="111">
        <f>[37]Novembro!$J$20</f>
        <v>49.680000000000007</v>
      </c>
      <c r="R40" s="111">
        <f>[37]Novembro!$J$21</f>
        <v>55.800000000000004</v>
      </c>
      <c r="S40" s="111">
        <f>[37]Novembro!$J$22</f>
        <v>58.680000000000007</v>
      </c>
      <c r="T40" s="111">
        <f>[37]Novembro!$J$23</f>
        <v>31.319999999999997</v>
      </c>
      <c r="U40" s="111">
        <f>[37]Novembro!$J$24</f>
        <v>25.2</v>
      </c>
      <c r="V40" s="111">
        <f>[37]Novembro!$J$25</f>
        <v>29.16</v>
      </c>
      <c r="W40" s="111">
        <f>[37]Novembro!$J$26</f>
        <v>52.92</v>
      </c>
      <c r="X40" s="111">
        <f>[37]Novembro!$J$27</f>
        <v>35.64</v>
      </c>
      <c r="Y40" s="111">
        <f>[37]Novembro!$J$28</f>
        <v>24.48</v>
      </c>
      <c r="Z40" s="111">
        <f>[37]Novembro!$J$29</f>
        <v>20.88</v>
      </c>
      <c r="AA40" s="111">
        <f>[37]Novembro!$J$30</f>
        <v>34.92</v>
      </c>
      <c r="AB40" s="111">
        <f>[37]Novembro!$J$31</f>
        <v>42.84</v>
      </c>
      <c r="AC40" s="111">
        <f>[37]Novembro!$J$32</f>
        <v>56.88</v>
      </c>
      <c r="AD40" s="111">
        <f>[37]Novembro!$J$33</f>
        <v>34.56</v>
      </c>
      <c r="AE40" s="111">
        <f>[37]Novembro!$J$34</f>
        <v>45.72</v>
      </c>
      <c r="AF40" s="116">
        <f t="shared" si="5"/>
        <v>66.600000000000009</v>
      </c>
      <c r="AG40" s="115">
        <f t="shared" si="6"/>
        <v>42.408000000000008</v>
      </c>
      <c r="AJ40" t="s">
        <v>35</v>
      </c>
      <c r="AK40" t="s">
        <v>35</v>
      </c>
    </row>
    <row r="41" spans="1:37" x14ac:dyDescent="0.2">
      <c r="A41" s="48" t="s">
        <v>136</v>
      </c>
      <c r="B41" s="111">
        <f>[38]Novembro!$J$5</f>
        <v>41.76</v>
      </c>
      <c r="C41" s="111">
        <f>[38]Novembro!$J$6</f>
        <v>33.480000000000004</v>
      </c>
      <c r="D41" s="111">
        <f>[38]Novembro!$J$7</f>
        <v>61.560000000000009</v>
      </c>
      <c r="E41" s="111">
        <f>[38]Novembro!$J$8</f>
        <v>39.96</v>
      </c>
      <c r="F41" s="111">
        <f>[38]Novembro!$J$9</f>
        <v>21.96</v>
      </c>
      <c r="G41" s="111">
        <f>[38]Novembro!$J$10</f>
        <v>33.840000000000003</v>
      </c>
      <c r="H41" s="111">
        <f>[38]Novembro!$J$11</f>
        <v>38.159999999999997</v>
      </c>
      <c r="I41" s="111">
        <f>[38]Novembro!$J$12</f>
        <v>43.56</v>
      </c>
      <c r="J41" s="111">
        <f>[38]Novembro!$J$13</f>
        <v>42.84</v>
      </c>
      <c r="K41" s="111">
        <f>[38]Novembro!$J$14</f>
        <v>53.64</v>
      </c>
      <c r="L41" s="111">
        <f>[38]Novembro!$J$15</f>
        <v>39.96</v>
      </c>
      <c r="M41" s="111">
        <f>[38]Novembro!$J$16</f>
        <v>50.76</v>
      </c>
      <c r="N41" s="111">
        <f>[38]Novembro!$J$17</f>
        <v>69.84</v>
      </c>
      <c r="O41" s="111">
        <f>[38]Novembro!$J$18</f>
        <v>63</v>
      </c>
      <c r="P41" s="111">
        <f>[38]Novembro!$J$19</f>
        <v>62.639999999999993</v>
      </c>
      <c r="Q41" s="111">
        <f>[38]Novembro!$J$20</f>
        <v>36.72</v>
      </c>
      <c r="R41" s="111">
        <f>[38]Novembro!$J$21</f>
        <v>42.12</v>
      </c>
      <c r="S41" s="111">
        <f>[38]Novembro!$J$22</f>
        <v>67.319999999999993</v>
      </c>
      <c r="T41" s="111">
        <f>[38]Novembro!$J$23</f>
        <v>64.44</v>
      </c>
      <c r="U41" s="111">
        <f>[38]Novembro!$J$24</f>
        <v>32.4</v>
      </c>
      <c r="V41" s="111">
        <f>[38]Novembro!$J$25</f>
        <v>43.92</v>
      </c>
      <c r="W41" s="111">
        <f>[38]Novembro!$J$26</f>
        <v>38.880000000000003</v>
      </c>
      <c r="X41" s="111">
        <f>[38]Novembro!$J$27</f>
        <v>51.84</v>
      </c>
      <c r="Y41" s="111">
        <f>[38]Novembro!$J$28</f>
        <v>23.759999999999998</v>
      </c>
      <c r="Z41" s="111">
        <f>[38]Novembro!$J$29</f>
        <v>37.440000000000005</v>
      </c>
      <c r="AA41" s="111">
        <f>[38]Novembro!$J$30</f>
        <v>33.119999999999997</v>
      </c>
      <c r="AB41" s="111">
        <f>[38]Novembro!$J$31</f>
        <v>29.880000000000003</v>
      </c>
      <c r="AC41" s="111">
        <f>[38]Novembro!$J$32</f>
        <v>64.8</v>
      </c>
      <c r="AD41" s="111">
        <f>[38]Novembro!$J$33</f>
        <v>53.28</v>
      </c>
      <c r="AE41" s="111">
        <f>[38]Novembro!$J$34</f>
        <v>42.84</v>
      </c>
      <c r="AF41" s="116">
        <f t="shared" si="5"/>
        <v>69.84</v>
      </c>
      <c r="AG41" s="115">
        <f t="shared" si="6"/>
        <v>45.323999999999991</v>
      </c>
      <c r="AJ41" t="s">
        <v>35</v>
      </c>
    </row>
    <row r="42" spans="1:37" x14ac:dyDescent="0.2">
      <c r="A42" s="48" t="s">
        <v>18</v>
      </c>
      <c r="B42" s="111">
        <f>[39]Novembro!$J$5</f>
        <v>38.880000000000003</v>
      </c>
      <c r="C42" s="111">
        <f>[39]Novembro!$J$6</f>
        <v>43.2</v>
      </c>
      <c r="D42" s="111">
        <f>[39]Novembro!$J$7</f>
        <v>61.92</v>
      </c>
      <c r="E42" s="111">
        <f>[39]Novembro!$J$8</f>
        <v>39.96</v>
      </c>
      <c r="F42" s="111">
        <f>[39]Novembro!$J$9</f>
        <v>23.759999999999998</v>
      </c>
      <c r="G42" s="111">
        <f>[39]Novembro!$J$10</f>
        <v>29.16</v>
      </c>
      <c r="H42" s="111">
        <f>[39]Novembro!$J$11</f>
        <v>32.04</v>
      </c>
      <c r="I42" s="111">
        <f>[39]Novembro!$J$12</f>
        <v>47.16</v>
      </c>
      <c r="J42" s="111">
        <f>[39]Novembro!$J$13</f>
        <v>44.64</v>
      </c>
      <c r="K42" s="111">
        <f>[39]Novembro!$J$14</f>
        <v>43.2</v>
      </c>
      <c r="L42" s="111">
        <f>[39]Novembro!$J$15</f>
        <v>46.440000000000005</v>
      </c>
      <c r="M42" s="111">
        <f>[39]Novembro!$J$16</f>
        <v>51.12</v>
      </c>
      <c r="N42" s="111">
        <f>[39]Novembro!$J$17</f>
        <v>54.36</v>
      </c>
      <c r="O42" s="111">
        <f>[39]Novembro!$J$18</f>
        <v>47.519999999999996</v>
      </c>
      <c r="P42" s="111">
        <f>[39]Novembro!$J$19</f>
        <v>50.4</v>
      </c>
      <c r="Q42" s="111">
        <f>[39]Novembro!$J$20</f>
        <v>52.56</v>
      </c>
      <c r="R42" s="111">
        <f>[39]Novembro!$J$21</f>
        <v>47.519999999999996</v>
      </c>
      <c r="S42" s="111">
        <f>[39]Novembro!$J$22</f>
        <v>56.519999999999996</v>
      </c>
      <c r="T42" s="111">
        <f>[39]Novembro!$J$23</f>
        <v>52.56</v>
      </c>
      <c r="U42" s="111">
        <f>[39]Novembro!$J$24</f>
        <v>40.32</v>
      </c>
      <c r="V42" s="111">
        <f>[39]Novembro!$J$25</f>
        <v>45.36</v>
      </c>
      <c r="W42" s="111">
        <f>[39]Novembro!$J$26</f>
        <v>38.880000000000003</v>
      </c>
      <c r="X42" s="111">
        <f>[39]Novembro!$J$27</f>
        <v>41.4</v>
      </c>
      <c r="Y42" s="111">
        <f>[39]Novembro!$J$28</f>
        <v>35.64</v>
      </c>
      <c r="Z42" s="111">
        <f>[39]Novembro!$J$29</f>
        <v>25.92</v>
      </c>
      <c r="AA42" s="111">
        <f>[39]Novembro!$J$30</f>
        <v>41.76</v>
      </c>
      <c r="AB42" s="111">
        <f>[39]Novembro!$J$31</f>
        <v>33.119999999999997</v>
      </c>
      <c r="AC42" s="111">
        <f>[39]Novembro!$J$32</f>
        <v>38.159999999999997</v>
      </c>
      <c r="AD42" s="111">
        <f>[39]Novembro!$J$33</f>
        <v>47.519999999999996</v>
      </c>
      <c r="AE42" s="111">
        <f>[39]Novembro!$J$34</f>
        <v>41.04</v>
      </c>
      <c r="AF42" s="116">
        <f t="shared" si="5"/>
        <v>61.92</v>
      </c>
      <c r="AG42" s="115">
        <f t="shared" si="6"/>
        <v>43.067999999999998</v>
      </c>
      <c r="AJ42" t="s">
        <v>35</v>
      </c>
    </row>
    <row r="43" spans="1:37" hidden="1" x14ac:dyDescent="0.2">
      <c r="A43" s="48" t="s">
        <v>141</v>
      </c>
      <c r="B43" s="111" t="str">
        <f>[40]Novembro!$J$5</f>
        <v>*</v>
      </c>
      <c r="C43" s="111" t="str">
        <f>[40]Novembro!$J$6</f>
        <v>*</v>
      </c>
      <c r="D43" s="111" t="str">
        <f>[40]Novembro!$J$7</f>
        <v>*</v>
      </c>
      <c r="E43" s="111" t="str">
        <f>[40]Novembro!$J$8</f>
        <v>*</v>
      </c>
      <c r="F43" s="111" t="str">
        <f>[40]Novembro!$J$9</f>
        <v>*</v>
      </c>
      <c r="G43" s="111" t="str">
        <f>[40]Novembro!$J$10</f>
        <v>*</v>
      </c>
      <c r="H43" s="111" t="str">
        <f>[40]Novembro!$J$11</f>
        <v>*</v>
      </c>
      <c r="I43" s="111" t="str">
        <f>[40]Novembro!$J$12</f>
        <v>*</v>
      </c>
      <c r="J43" s="111" t="str">
        <f>[40]Novembro!$J$13</f>
        <v>*</v>
      </c>
      <c r="K43" s="111" t="str">
        <f>[40]Novembro!$J$14</f>
        <v>*</v>
      </c>
      <c r="L43" s="111" t="str">
        <f>[40]Novembro!$J$15</f>
        <v>*</v>
      </c>
      <c r="M43" s="111" t="str">
        <f>[40]Novembro!$J$16</f>
        <v>*</v>
      </c>
      <c r="N43" s="111" t="str">
        <f>[40]Novembro!$J$17</f>
        <v>*</v>
      </c>
      <c r="O43" s="111" t="str">
        <f>[40]Novembro!$J$18</f>
        <v>*</v>
      </c>
      <c r="P43" s="111" t="str">
        <f>[40]Novembro!$J$19</f>
        <v>*</v>
      </c>
      <c r="Q43" s="111" t="str">
        <f>[40]Novembro!$J$20</f>
        <v>*</v>
      </c>
      <c r="R43" s="111" t="str">
        <f>[40]Novembro!$J$21</f>
        <v>*</v>
      </c>
      <c r="S43" s="111" t="str">
        <f>[40]Novembro!$J$22</f>
        <v>*</v>
      </c>
      <c r="T43" s="111" t="str">
        <f>[40]Novembro!$J$23</f>
        <v>*</v>
      </c>
      <c r="U43" s="111" t="str">
        <f>[40]Novembro!$J$24</f>
        <v>*</v>
      </c>
      <c r="V43" s="111" t="str">
        <f>[40]Novembro!$J$25</f>
        <v>*</v>
      </c>
      <c r="W43" s="111" t="str">
        <f>[40]Novembro!$J$26</f>
        <v>*</v>
      </c>
      <c r="X43" s="111" t="str">
        <f>[40]Novembro!$J$27</f>
        <v>*</v>
      </c>
      <c r="Y43" s="111" t="str">
        <f>[40]Novembro!$J$28</f>
        <v>*</v>
      </c>
      <c r="Z43" s="111" t="str">
        <f>[40]Novembro!$J$29</f>
        <v>*</v>
      </c>
      <c r="AA43" s="111" t="str">
        <f>[40]Novembro!$J$30</f>
        <v>*</v>
      </c>
      <c r="AB43" s="111" t="str">
        <f>[40]Novembro!$J$31</f>
        <v>*</v>
      </c>
      <c r="AC43" s="111" t="str">
        <f>[40]Novembro!$J$32</f>
        <v>*</v>
      </c>
      <c r="AD43" s="111" t="str">
        <f>[40]Novembro!$J$33</f>
        <v>*</v>
      </c>
      <c r="AE43" s="111" t="str">
        <f>[40]Novembro!$J$34</f>
        <v>*</v>
      </c>
      <c r="AF43" s="116" t="s">
        <v>197</v>
      </c>
      <c r="AG43" s="115" t="s">
        <v>197</v>
      </c>
      <c r="AJ43" t="s">
        <v>35</v>
      </c>
      <c r="AK43" t="s">
        <v>35</v>
      </c>
    </row>
    <row r="44" spans="1:37" x14ac:dyDescent="0.2">
      <c r="A44" s="48" t="s">
        <v>19</v>
      </c>
      <c r="B44" s="111">
        <f>[41]Novembro!$J$5</f>
        <v>29.16</v>
      </c>
      <c r="C44" s="111">
        <f>[41]Novembro!$J$6</f>
        <v>28.8</v>
      </c>
      <c r="D44" s="111">
        <f>[41]Novembro!$J$7</f>
        <v>41.4</v>
      </c>
      <c r="E44" s="111">
        <f>[41]Novembro!$J$8</f>
        <v>26.64</v>
      </c>
      <c r="F44" s="111">
        <f>[41]Novembro!$J$9</f>
        <v>18.36</v>
      </c>
      <c r="G44" s="111">
        <f>[41]Novembro!$J$10</f>
        <v>28.08</v>
      </c>
      <c r="H44" s="111">
        <f>[41]Novembro!$J$11</f>
        <v>36.72</v>
      </c>
      <c r="I44" s="111">
        <f>[41]Novembro!$J$12</f>
        <v>41.4</v>
      </c>
      <c r="J44" s="111">
        <f>[41]Novembro!$J$13</f>
        <v>41.4</v>
      </c>
      <c r="K44" s="111">
        <f>[41]Novembro!$J$14</f>
        <v>37.800000000000004</v>
      </c>
      <c r="L44" s="111">
        <f>[41]Novembro!$J$15</f>
        <v>38.159999999999997</v>
      </c>
      <c r="M44" s="111">
        <f>[41]Novembro!$J$16</f>
        <v>37.080000000000005</v>
      </c>
      <c r="N44" s="111">
        <f>[41]Novembro!$J$17</f>
        <v>32.76</v>
      </c>
      <c r="O44" s="111">
        <f>[41]Novembro!$J$18</f>
        <v>47.519999999999996</v>
      </c>
      <c r="P44" s="111">
        <f>[41]Novembro!$J$19</f>
        <v>41.76</v>
      </c>
      <c r="Q44" s="111">
        <f>[41]Novembro!$J$20</f>
        <v>50.04</v>
      </c>
      <c r="R44" s="111">
        <f>[41]Novembro!$J$21</f>
        <v>45.36</v>
      </c>
      <c r="S44" s="111">
        <f>[41]Novembro!$J$22</f>
        <v>51.84</v>
      </c>
      <c r="T44" s="111">
        <f>[41]Novembro!$J$23</f>
        <v>21.240000000000002</v>
      </c>
      <c r="U44" s="111">
        <f>[41]Novembro!$J$24</f>
        <v>28.44</v>
      </c>
      <c r="V44" s="111">
        <f>[41]Novembro!$J$25</f>
        <v>29.52</v>
      </c>
      <c r="W44" s="111">
        <f>[41]Novembro!$J$26</f>
        <v>31.680000000000003</v>
      </c>
      <c r="X44" s="111">
        <f>[41]Novembro!$J$27</f>
        <v>28.08</v>
      </c>
      <c r="Y44" s="111">
        <f>[41]Novembro!$J$28</f>
        <v>27.36</v>
      </c>
      <c r="Z44" s="111">
        <f>[41]Novembro!$J$29</f>
        <v>25.92</v>
      </c>
      <c r="AA44" s="111">
        <f>[41]Novembro!$J$30</f>
        <v>24.840000000000003</v>
      </c>
      <c r="AB44" s="111">
        <f>[41]Novembro!$J$31</f>
        <v>29.880000000000003</v>
      </c>
      <c r="AC44" s="111">
        <f>[41]Novembro!$J$32</f>
        <v>21.6</v>
      </c>
      <c r="AD44" s="111">
        <f>[41]Novembro!$J$33</f>
        <v>30.240000000000002</v>
      </c>
      <c r="AE44" s="111">
        <f>[41]Novembro!$J$34</f>
        <v>47.16</v>
      </c>
      <c r="AF44" s="116">
        <f>MAX(B44:AE44)</f>
        <v>51.84</v>
      </c>
      <c r="AG44" s="115">
        <f>AVERAGE(B44:AE44)</f>
        <v>34.008000000000003</v>
      </c>
      <c r="AH44" s="12" t="s">
        <v>35</v>
      </c>
      <c r="AI44" t="s">
        <v>35</v>
      </c>
      <c r="AJ44" t="s">
        <v>35</v>
      </c>
    </row>
    <row r="45" spans="1:37" x14ac:dyDescent="0.2">
      <c r="A45" s="48" t="s">
        <v>23</v>
      </c>
      <c r="B45" s="111">
        <f>[42]Novembro!$J$5</f>
        <v>35.64</v>
      </c>
      <c r="C45" s="111">
        <f>[42]Novembro!$J$6</f>
        <v>30.240000000000002</v>
      </c>
      <c r="D45" s="111">
        <f>[42]Novembro!$J$7</f>
        <v>40.32</v>
      </c>
      <c r="E45" s="111">
        <f>[42]Novembro!$J$8</f>
        <v>39.96</v>
      </c>
      <c r="F45" s="111">
        <f>[42]Novembro!$J$9</f>
        <v>27.36</v>
      </c>
      <c r="G45" s="111">
        <f>[42]Novembro!$J$10</f>
        <v>36</v>
      </c>
      <c r="H45" s="111">
        <f>[42]Novembro!$J$11</f>
        <v>34.92</v>
      </c>
      <c r="I45" s="111">
        <f>[42]Novembro!$J$12</f>
        <v>51.480000000000004</v>
      </c>
      <c r="J45" s="111">
        <f>[42]Novembro!$J$13</f>
        <v>50.76</v>
      </c>
      <c r="K45" s="111">
        <f>[42]Novembro!$J$14</f>
        <v>43.2</v>
      </c>
      <c r="L45" s="111">
        <f>[42]Novembro!$J$15</f>
        <v>45.72</v>
      </c>
      <c r="M45" s="111">
        <f>[42]Novembro!$J$16</f>
        <v>48.96</v>
      </c>
      <c r="N45" s="111">
        <f>[42]Novembro!$J$17</f>
        <v>42.480000000000004</v>
      </c>
      <c r="O45" s="111">
        <f>[42]Novembro!$J$18</f>
        <v>38.519999999999996</v>
      </c>
      <c r="P45" s="111">
        <f>[42]Novembro!$J$19</f>
        <v>41.76</v>
      </c>
      <c r="Q45" s="111">
        <f>[42]Novembro!$J$20</f>
        <v>47.88</v>
      </c>
      <c r="R45" s="111">
        <f>[42]Novembro!$J$21</f>
        <v>48.24</v>
      </c>
      <c r="S45" s="111">
        <f>[42]Novembro!$J$22</f>
        <v>51.480000000000004</v>
      </c>
      <c r="T45" s="111">
        <f>[42]Novembro!$J$23</f>
        <v>29.52</v>
      </c>
      <c r="U45" s="111">
        <f>[42]Novembro!$J$24</f>
        <v>34.92</v>
      </c>
      <c r="V45" s="111">
        <f>[42]Novembro!$J$25</f>
        <v>33.840000000000003</v>
      </c>
      <c r="W45" s="111">
        <f>[42]Novembro!$J$26</f>
        <v>42.84</v>
      </c>
      <c r="X45" s="111">
        <f>[42]Novembro!$J$27</f>
        <v>37.800000000000004</v>
      </c>
      <c r="Y45" s="111">
        <f>[42]Novembro!$J$28</f>
        <v>27</v>
      </c>
      <c r="Z45" s="111">
        <f>[42]Novembro!$J$29</f>
        <v>24.840000000000003</v>
      </c>
      <c r="AA45" s="111">
        <f>[42]Novembro!$J$30</f>
        <v>36.72</v>
      </c>
      <c r="AB45" s="111">
        <f>[42]Novembro!$J$31</f>
        <v>29.880000000000003</v>
      </c>
      <c r="AC45" s="111">
        <f>[42]Novembro!$J$32</f>
        <v>42.12</v>
      </c>
      <c r="AD45" s="111">
        <f>[42]Novembro!$J$33</f>
        <v>41.04</v>
      </c>
      <c r="AE45" s="111">
        <f>[42]Novembro!$J$34</f>
        <v>34.92</v>
      </c>
      <c r="AF45" s="116">
        <f>MAX(B45:AE45)</f>
        <v>51.480000000000004</v>
      </c>
      <c r="AG45" s="115">
        <f>AVERAGE(B45:AE45)</f>
        <v>39.011999999999993</v>
      </c>
      <c r="AJ45" t="s">
        <v>35</v>
      </c>
    </row>
    <row r="46" spans="1:37" x14ac:dyDescent="0.2">
      <c r="A46" s="48" t="s">
        <v>34</v>
      </c>
      <c r="B46" s="111">
        <f>[43]Novembro!$J$5</f>
        <v>46.080000000000005</v>
      </c>
      <c r="C46" s="111">
        <f>[43]Novembro!$J$6</f>
        <v>35.28</v>
      </c>
      <c r="D46" s="111">
        <f>[43]Novembro!$J$7</f>
        <v>66.960000000000008</v>
      </c>
      <c r="E46" s="111">
        <f>[43]Novembro!$J$8</f>
        <v>33.480000000000004</v>
      </c>
      <c r="F46" s="111">
        <f>[43]Novembro!$J$9</f>
        <v>27</v>
      </c>
      <c r="G46" s="111">
        <f>[43]Novembro!$J$10</f>
        <v>29.880000000000003</v>
      </c>
      <c r="H46" s="111">
        <f>[43]Novembro!$J$11</f>
        <v>39.96</v>
      </c>
      <c r="I46" s="111">
        <f>[43]Novembro!$J$12</f>
        <v>54</v>
      </c>
      <c r="J46" s="111">
        <f>[43]Novembro!$J$13</f>
        <v>52.92</v>
      </c>
      <c r="K46" s="111">
        <f>[43]Novembro!$J$14</f>
        <v>43.2</v>
      </c>
      <c r="L46" s="111">
        <f>[43]Novembro!$J$15</f>
        <v>48.96</v>
      </c>
      <c r="M46" s="111">
        <f>[43]Novembro!$J$16</f>
        <v>44.28</v>
      </c>
      <c r="N46" s="111">
        <f>[43]Novembro!$J$17</f>
        <v>45.72</v>
      </c>
      <c r="O46" s="111">
        <f>[43]Novembro!$J$18</f>
        <v>50.4</v>
      </c>
      <c r="P46" s="111">
        <f>[43]Novembro!$J$19</f>
        <v>45.36</v>
      </c>
      <c r="Q46" s="111">
        <f>[43]Novembro!$J$20</f>
        <v>46.080000000000005</v>
      </c>
      <c r="R46" s="111">
        <f>[43]Novembro!$J$21</f>
        <v>48.96</v>
      </c>
      <c r="S46" s="111">
        <f>[43]Novembro!$J$22</f>
        <v>50.4</v>
      </c>
      <c r="T46" s="111">
        <f>[43]Novembro!$J$23</f>
        <v>37.800000000000004</v>
      </c>
      <c r="U46" s="111">
        <f>[43]Novembro!$J$24</f>
        <v>58.32</v>
      </c>
      <c r="V46" s="111">
        <f>[43]Novembro!$J$25</f>
        <v>55.440000000000005</v>
      </c>
      <c r="W46" s="111">
        <f>[43]Novembro!$J$26</f>
        <v>35.28</v>
      </c>
      <c r="X46" s="111">
        <f>[43]Novembro!$J$27</f>
        <v>39.6</v>
      </c>
      <c r="Y46" s="111">
        <f>[43]Novembro!$J$28</f>
        <v>47.16</v>
      </c>
      <c r="Z46" s="111">
        <f>[43]Novembro!$J$29</f>
        <v>36.72</v>
      </c>
      <c r="AA46" s="111">
        <f>[43]Novembro!$J$30</f>
        <v>46.080000000000005</v>
      </c>
      <c r="AB46" s="111">
        <f>[43]Novembro!$J$31</f>
        <v>36</v>
      </c>
      <c r="AC46" s="111">
        <f>[43]Novembro!$J$32</f>
        <v>55.080000000000005</v>
      </c>
      <c r="AD46" s="111">
        <f>[43]Novembro!$J$33</f>
        <v>82.08</v>
      </c>
      <c r="AE46" s="111">
        <f>[43]Novembro!$J$34</f>
        <v>35.64</v>
      </c>
      <c r="AF46" s="116">
        <f>MAX(B46:AE46)</f>
        <v>82.08</v>
      </c>
      <c r="AG46" s="115">
        <f>AVERAGE(B46:AE46)</f>
        <v>45.804000000000002</v>
      </c>
      <c r="AH46" s="12" t="s">
        <v>35</v>
      </c>
      <c r="AJ46" t="s">
        <v>35</v>
      </c>
    </row>
    <row r="47" spans="1:37" x14ac:dyDescent="0.2">
      <c r="A47" s="48" t="s">
        <v>20</v>
      </c>
      <c r="B47" s="111">
        <f>[44]Novembro!$J$5</f>
        <v>18</v>
      </c>
      <c r="C47" s="111">
        <f>[44]Novembro!$J$6</f>
        <v>21.240000000000002</v>
      </c>
      <c r="D47" s="111">
        <f>[44]Novembro!$J$7</f>
        <v>50.76</v>
      </c>
      <c r="E47" s="111">
        <f>[44]Novembro!$J$8</f>
        <v>36.36</v>
      </c>
      <c r="F47" s="111">
        <f>[44]Novembro!$J$9</f>
        <v>18.36</v>
      </c>
      <c r="G47" s="111">
        <f>[44]Novembro!$J$10</f>
        <v>24.48</v>
      </c>
      <c r="H47" s="111">
        <f>[44]Novembro!$J$11</f>
        <v>20.52</v>
      </c>
      <c r="I47" s="111">
        <f>[44]Novembro!$J$12</f>
        <v>50.4</v>
      </c>
      <c r="J47" s="111">
        <f>[44]Novembro!$J$13</f>
        <v>26.64</v>
      </c>
      <c r="K47" s="111">
        <f>[44]Novembro!$J$14</f>
        <v>32.04</v>
      </c>
      <c r="L47" s="111">
        <f>[44]Novembro!$J$15</f>
        <v>36</v>
      </c>
      <c r="M47" s="111">
        <f>[44]Novembro!$J$16</f>
        <v>32.4</v>
      </c>
      <c r="N47" s="111">
        <f>[44]Novembro!$J$17</f>
        <v>27</v>
      </c>
      <c r="O47" s="111">
        <f>[44]Novembro!$J$18</f>
        <v>30.96</v>
      </c>
      <c r="P47" s="111">
        <f>[44]Novembro!$J$19</f>
        <v>23.400000000000002</v>
      </c>
      <c r="Q47" s="111">
        <f>[44]Novembro!$J$20</f>
        <v>29.16</v>
      </c>
      <c r="R47" s="111">
        <f>[44]Novembro!$J$21</f>
        <v>36.36</v>
      </c>
      <c r="S47" s="111">
        <f>[44]Novembro!$J$22</f>
        <v>41.76</v>
      </c>
      <c r="T47" s="111">
        <f>[44]Novembro!$J$23</f>
        <v>39.6</v>
      </c>
      <c r="U47" s="111">
        <f>[44]Novembro!$J$24</f>
        <v>21.96</v>
      </c>
      <c r="V47" s="111">
        <f>[44]Novembro!$J$25</f>
        <v>34.200000000000003</v>
      </c>
      <c r="W47" s="111">
        <f>[44]Novembro!$J$26</f>
        <v>34.56</v>
      </c>
      <c r="X47" s="111">
        <f>[44]Novembro!$J$27</f>
        <v>68.760000000000005</v>
      </c>
      <c r="Y47" s="111">
        <f>[44]Novembro!$J$28</f>
        <v>15.120000000000001</v>
      </c>
      <c r="Z47" s="111">
        <f>[44]Novembro!$J$29</f>
        <v>25.92</v>
      </c>
      <c r="AA47" s="111">
        <f>[44]Novembro!$J$30</f>
        <v>29.880000000000003</v>
      </c>
      <c r="AB47" s="111">
        <f>[44]Novembro!$J$31</f>
        <v>30.96</v>
      </c>
      <c r="AC47" s="111">
        <f>[44]Novembro!$J$32</f>
        <v>54.36</v>
      </c>
      <c r="AD47" s="111">
        <f>[44]Novembro!$J$33</f>
        <v>48.24</v>
      </c>
      <c r="AE47" s="111">
        <f>[44]Novembro!$J$34</f>
        <v>42.480000000000004</v>
      </c>
      <c r="AF47" s="116">
        <f>MAX(B47:AE47)</f>
        <v>68.760000000000005</v>
      </c>
      <c r="AG47" s="115">
        <f>AVERAGE(B47:AE47)</f>
        <v>33.396000000000001</v>
      </c>
      <c r="AK47" t="s">
        <v>35</v>
      </c>
    </row>
    <row r="48" spans="1:37" s="5" customFormat="1" ht="17.100000000000001" customHeight="1" x14ac:dyDescent="0.2">
      <c r="A48" s="49" t="s">
        <v>24</v>
      </c>
      <c r="B48" s="112">
        <f t="shared" ref="B48:AE48" si="7">MAX(B5:B47)</f>
        <v>63.72</v>
      </c>
      <c r="C48" s="112">
        <f t="shared" si="7"/>
        <v>50.76</v>
      </c>
      <c r="D48" s="112">
        <f t="shared" si="7"/>
        <v>112.68</v>
      </c>
      <c r="E48" s="112">
        <f t="shared" si="7"/>
        <v>49.680000000000007</v>
      </c>
      <c r="F48" s="112">
        <f t="shared" si="7"/>
        <v>32.04</v>
      </c>
      <c r="G48" s="112">
        <f t="shared" si="7"/>
        <v>37.800000000000004</v>
      </c>
      <c r="H48" s="112">
        <f t="shared" si="7"/>
        <v>45.36</v>
      </c>
      <c r="I48" s="112">
        <f t="shared" si="7"/>
        <v>72.360000000000014</v>
      </c>
      <c r="J48" s="112">
        <f t="shared" si="7"/>
        <v>64.08</v>
      </c>
      <c r="K48" s="112">
        <f t="shared" si="7"/>
        <v>72.72</v>
      </c>
      <c r="L48" s="112">
        <f t="shared" si="7"/>
        <v>64.44</v>
      </c>
      <c r="M48" s="112">
        <f t="shared" si="7"/>
        <v>63.360000000000007</v>
      </c>
      <c r="N48" s="112">
        <f t="shared" si="7"/>
        <v>106.2</v>
      </c>
      <c r="O48" s="112">
        <f t="shared" si="7"/>
        <v>69.48</v>
      </c>
      <c r="P48" s="112">
        <f t="shared" si="7"/>
        <v>62.639999999999993</v>
      </c>
      <c r="Q48" s="112">
        <f t="shared" si="7"/>
        <v>58.32</v>
      </c>
      <c r="R48" s="112">
        <f t="shared" si="7"/>
        <v>60.480000000000004</v>
      </c>
      <c r="S48" s="112">
        <f t="shared" si="7"/>
        <v>70.2</v>
      </c>
      <c r="T48" s="112">
        <f t="shared" si="7"/>
        <v>72.72</v>
      </c>
      <c r="U48" s="112">
        <f t="shared" si="7"/>
        <v>64.08</v>
      </c>
      <c r="V48" s="112">
        <f t="shared" si="7"/>
        <v>128.304</v>
      </c>
      <c r="W48" s="112">
        <f t="shared" si="7"/>
        <v>61.560000000000009</v>
      </c>
      <c r="X48" s="112">
        <f t="shared" si="7"/>
        <v>78.48</v>
      </c>
      <c r="Y48" s="112">
        <f t="shared" si="7"/>
        <v>52.92</v>
      </c>
      <c r="Z48" s="112">
        <f t="shared" si="7"/>
        <v>67.319999999999993</v>
      </c>
      <c r="AA48" s="112">
        <f t="shared" si="7"/>
        <v>66.600000000000009</v>
      </c>
      <c r="AB48" s="112">
        <f t="shared" si="7"/>
        <v>65.88000000000001</v>
      </c>
      <c r="AC48" s="112">
        <f t="shared" si="7"/>
        <v>91.44</v>
      </c>
      <c r="AD48" s="112">
        <f t="shared" si="7"/>
        <v>87.12</v>
      </c>
      <c r="AE48" s="112">
        <f t="shared" si="7"/>
        <v>87.12</v>
      </c>
      <c r="AF48" s="116">
        <f>MAX(AF5:AF47)</f>
        <v>128.304</v>
      </c>
      <c r="AG48" s="115">
        <f>AVERAGE(AG5:AG47)</f>
        <v>40.867048337028827</v>
      </c>
    </row>
    <row r="49" spans="1:37" x14ac:dyDescent="0.2">
      <c r="A49" s="105" t="s">
        <v>227</v>
      </c>
      <c r="B49" s="39"/>
      <c r="C49" s="39"/>
      <c r="D49" s="39"/>
      <c r="E49" s="39"/>
      <c r="F49" s="39"/>
      <c r="G49" s="39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45"/>
      <c r="AE49" s="50"/>
      <c r="AF49" s="43"/>
      <c r="AG49" s="44"/>
      <c r="AJ49" t="s">
        <v>35</v>
      </c>
    </row>
    <row r="50" spans="1:37" x14ac:dyDescent="0.2">
      <c r="A50" s="105" t="s">
        <v>228</v>
      </c>
      <c r="B50" s="40"/>
      <c r="C50" s="40"/>
      <c r="D50" s="40"/>
      <c r="E50" s="40"/>
      <c r="F50" s="40"/>
      <c r="G50" s="40"/>
      <c r="H50" s="40"/>
      <c r="I50" s="40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8"/>
      <c r="U50" s="98"/>
      <c r="V50" s="98"/>
      <c r="W50" s="98"/>
      <c r="X50" s="98"/>
      <c r="Y50" s="96"/>
      <c r="Z50" s="96"/>
      <c r="AA50" s="96"/>
      <c r="AB50" s="96"/>
      <c r="AC50" s="96"/>
      <c r="AD50" s="96"/>
      <c r="AE50" s="96"/>
      <c r="AF50" s="43"/>
      <c r="AG50" s="42"/>
    </row>
    <row r="51" spans="1:37" x14ac:dyDescent="0.2">
      <c r="A51" s="41"/>
      <c r="B51" s="96"/>
      <c r="C51" s="96"/>
      <c r="D51" s="96"/>
      <c r="E51" s="96"/>
      <c r="F51" s="96"/>
      <c r="G51" s="96"/>
      <c r="H51" s="96"/>
      <c r="I51" s="96"/>
      <c r="J51" s="97"/>
      <c r="K51" s="97"/>
      <c r="L51" s="97"/>
      <c r="M51" s="97"/>
      <c r="N51" s="97"/>
      <c r="O51" s="97"/>
      <c r="P51" s="97"/>
      <c r="Q51" s="96"/>
      <c r="R51" s="96"/>
      <c r="S51" s="96"/>
      <c r="T51" s="99"/>
      <c r="U51" s="99"/>
      <c r="V51" s="99"/>
      <c r="W51" s="99"/>
      <c r="X51" s="99"/>
      <c r="Y51" s="96"/>
      <c r="Z51" s="96"/>
      <c r="AA51" s="96"/>
      <c r="AB51" s="96"/>
      <c r="AC51" s="96"/>
      <c r="AD51" s="45"/>
      <c r="AE51" s="45"/>
      <c r="AF51" s="43"/>
      <c r="AG51" s="42"/>
    </row>
    <row r="52" spans="1:37" x14ac:dyDescent="0.2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45"/>
      <c r="AE52" s="45"/>
      <c r="AF52" s="43"/>
      <c r="AG52" s="75"/>
    </row>
    <row r="53" spans="1:37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45"/>
      <c r="AF53" s="43"/>
      <c r="AG53" s="44"/>
      <c r="AJ53" t="s">
        <v>35</v>
      </c>
    </row>
    <row r="54" spans="1:37" x14ac:dyDescent="0.2">
      <c r="A54" s="41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46"/>
      <c r="AF54" s="43"/>
      <c r="AG54" s="44"/>
    </row>
    <row r="55" spans="1:37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3"/>
      <c r="AG55" s="76"/>
    </row>
    <row r="56" spans="1:37" x14ac:dyDescent="0.2">
      <c r="AF56" s="7"/>
    </row>
    <row r="58" spans="1:37" x14ac:dyDescent="0.2">
      <c r="AK58" s="12" t="s">
        <v>35</v>
      </c>
    </row>
    <row r="59" spans="1:37" x14ac:dyDescent="0.2">
      <c r="R59" s="2" t="s">
        <v>35</v>
      </c>
      <c r="S59" s="2" t="s">
        <v>35</v>
      </c>
    </row>
    <row r="60" spans="1:37" x14ac:dyDescent="0.2">
      <c r="N60" s="2" t="s">
        <v>35</v>
      </c>
      <c r="O60" s="2" t="s">
        <v>35</v>
      </c>
      <c r="S60" s="2" t="s">
        <v>35</v>
      </c>
      <c r="AJ60" t="s">
        <v>35</v>
      </c>
    </row>
    <row r="61" spans="1:37" x14ac:dyDescent="0.2">
      <c r="N61" s="2" t="s">
        <v>35</v>
      </c>
    </row>
    <row r="62" spans="1:37" x14ac:dyDescent="0.2">
      <c r="G62" s="2" t="s">
        <v>35</v>
      </c>
    </row>
    <row r="63" spans="1:37" x14ac:dyDescent="0.2">
      <c r="L63" s="2" t="s">
        <v>35</v>
      </c>
      <c r="M63" s="2" t="s">
        <v>35</v>
      </c>
      <c r="O63" s="2" t="s">
        <v>35</v>
      </c>
      <c r="P63" s="2" t="s">
        <v>35</v>
      </c>
      <c r="W63" s="2" t="s">
        <v>200</v>
      </c>
      <c r="AA63" s="2" t="s">
        <v>35</v>
      </c>
      <c r="AC63" s="2" t="s">
        <v>35</v>
      </c>
      <c r="AG63" s="1" t="s">
        <v>35</v>
      </c>
      <c r="AI63" s="12" t="s">
        <v>35</v>
      </c>
    </row>
    <row r="64" spans="1:37" x14ac:dyDescent="0.2">
      <c r="K64" s="2" t="s">
        <v>35</v>
      </c>
    </row>
    <row r="65" spans="7:37" x14ac:dyDescent="0.2">
      <c r="K65" s="2" t="s">
        <v>35</v>
      </c>
    </row>
    <row r="66" spans="7:37" x14ac:dyDescent="0.2">
      <c r="G66" s="2" t="s">
        <v>35</v>
      </c>
      <c r="H66" s="2" t="s">
        <v>35</v>
      </c>
    </row>
    <row r="67" spans="7:37" x14ac:dyDescent="0.2">
      <c r="P67" s="2" t="s">
        <v>35</v>
      </c>
    </row>
    <row r="69" spans="7:37" x14ac:dyDescent="0.2">
      <c r="H69" s="2" t="s">
        <v>35</v>
      </c>
      <c r="Z69" s="2" t="s">
        <v>35</v>
      </c>
      <c r="AK69" t="s">
        <v>35</v>
      </c>
    </row>
    <row r="70" spans="7:37" x14ac:dyDescent="0.2">
      <c r="I70" s="2" t="s">
        <v>35</v>
      </c>
      <c r="T70" s="2" t="s">
        <v>35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A1:AG1"/>
    <mergeCell ref="B2:AG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Rafael Carvalho Chagas</cp:lastModifiedBy>
  <cp:lastPrinted>2018-11-22T17:22:01Z</cp:lastPrinted>
  <dcterms:created xsi:type="dcterms:W3CDTF">2008-08-15T13:32:29Z</dcterms:created>
  <dcterms:modified xsi:type="dcterms:W3CDTF">2023-12-05T18:20:15Z</dcterms:modified>
</cp:coreProperties>
</file>