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3\"/>
    </mc:Choice>
  </mc:AlternateContent>
  <bookViews>
    <workbookView xWindow="0" yWindow="0" windowWidth="10890" windowHeight="729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state="hidden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xlnm.Print_Area" localSheetId="9">Chuva!$A$1:$AI$30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F16" i="14" l="1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AF16" i="8" l="1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AF16" i="6"/>
  <c r="AE16" i="6"/>
  <c r="AD16" i="6"/>
  <c r="AC16" i="6"/>
  <c r="AB16" i="6"/>
  <c r="AA16" i="6"/>
  <c r="Z16" i="6"/>
  <c r="Y16" i="6"/>
  <c r="P16" i="6"/>
  <c r="Q16" i="6"/>
  <c r="X16" i="6"/>
  <c r="W16" i="6"/>
  <c r="V16" i="6"/>
  <c r="U16" i="6"/>
  <c r="T16" i="6"/>
  <c r="S16" i="6"/>
  <c r="R16" i="6"/>
  <c r="AF16" i="5"/>
  <c r="AE16" i="5"/>
  <c r="AD16" i="5"/>
  <c r="AC16" i="5"/>
  <c r="AB16" i="5"/>
  <c r="AA16" i="5"/>
  <c r="Z16" i="5"/>
  <c r="X16" i="5"/>
  <c r="W16" i="5"/>
  <c r="V16" i="5"/>
  <c r="U16" i="5"/>
  <c r="T16" i="5"/>
  <c r="S16" i="5"/>
  <c r="R16" i="5"/>
  <c r="Q16" i="5"/>
  <c r="P16" i="5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E16" i="4"/>
  <c r="AF16" i="12"/>
  <c r="AE16" i="12"/>
  <c r="AD16" i="12"/>
  <c r="AC16" i="12"/>
  <c r="AB16" i="12"/>
  <c r="AA16" i="12"/>
  <c r="Z16" i="12"/>
  <c r="Y16" i="12"/>
  <c r="X16" i="12"/>
  <c r="W16" i="12"/>
  <c r="V16" i="12"/>
  <c r="U16" i="12" l="1"/>
  <c r="S16" i="12"/>
  <c r="T16" i="12"/>
  <c r="R16" i="12"/>
  <c r="Q16" i="12"/>
  <c r="P16" i="12"/>
  <c r="O16" i="14" l="1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Y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O16" i="4"/>
  <c r="N16" i="4"/>
  <c r="M17" i="4"/>
  <c r="M16" i="4"/>
  <c r="L16" i="4"/>
  <c r="K16" i="4"/>
  <c r="J16" i="4"/>
  <c r="I16" i="4"/>
  <c r="H16" i="4"/>
  <c r="G16" i="4"/>
  <c r="F16" i="4"/>
  <c r="D16" i="4"/>
  <c r="C16" i="4"/>
  <c r="C15" i="4"/>
  <c r="B16" i="4"/>
  <c r="AI16" i="14" l="1"/>
  <c r="AH16" i="14"/>
  <c r="AH16" i="15"/>
  <c r="AG16" i="15"/>
  <c r="AG16" i="7"/>
  <c r="AG16" i="14"/>
  <c r="AH16" i="12"/>
  <c r="AG16" i="12"/>
  <c r="AG16" i="9"/>
  <c r="AH16" i="9"/>
  <c r="AH16" i="8"/>
  <c r="AG16" i="8"/>
  <c r="AH16" i="6"/>
  <c r="AG16" i="6"/>
  <c r="AH16" i="5"/>
  <c r="AG16" i="5"/>
  <c r="AG16" i="4"/>
  <c r="B15" i="4" l="1"/>
  <c r="M44" i="12" l="1"/>
  <c r="L44" i="12"/>
  <c r="K44" i="12"/>
  <c r="J44" i="12"/>
  <c r="I44" i="12"/>
  <c r="H44" i="12"/>
  <c r="G44" i="12"/>
  <c r="F44" i="12"/>
  <c r="E44" i="12"/>
  <c r="D44" i="12"/>
  <c r="C44" i="12"/>
  <c r="B44" i="12"/>
  <c r="AF47" i="14" l="1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L17" i="4"/>
  <c r="K17" i="4"/>
  <c r="J17" i="4"/>
  <c r="I17" i="4"/>
  <c r="H17" i="4"/>
  <c r="G17" i="4"/>
  <c r="F17" i="4"/>
  <c r="E17" i="4"/>
  <c r="D17" i="4"/>
  <c r="C17" i="4"/>
  <c r="B17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49" i="14" l="1"/>
  <c r="AH49" i="14"/>
  <c r="AI49" i="14"/>
  <c r="AG50" i="14"/>
  <c r="AH50" i="14"/>
  <c r="AI50" i="14"/>
  <c r="AG52" i="14"/>
  <c r="AH52" i="14"/>
  <c r="AI52" i="14"/>
  <c r="AG53" i="14"/>
  <c r="AH53" i="14"/>
  <c r="AI53" i="14"/>
  <c r="AG54" i="14"/>
  <c r="AH54" i="14"/>
  <c r="AI54" i="14"/>
  <c r="AG55" i="14"/>
  <c r="AH55" i="14"/>
  <c r="AI55" i="14"/>
  <c r="AG56" i="14"/>
  <c r="AH56" i="14"/>
  <c r="AI56" i="14"/>
  <c r="AG57" i="14"/>
  <c r="AH57" i="14"/>
  <c r="AI57" i="14"/>
  <c r="AG58" i="14"/>
  <c r="AH58" i="14"/>
  <c r="AI58" i="14"/>
  <c r="AG59" i="14"/>
  <c r="AH59" i="14"/>
  <c r="AI59" i="14"/>
  <c r="AG60" i="14"/>
  <c r="AH60" i="14"/>
  <c r="AI60" i="14"/>
  <c r="AG61" i="14"/>
  <c r="AH61" i="14"/>
  <c r="AI61" i="14"/>
  <c r="AG62" i="14"/>
  <c r="AH62" i="14"/>
  <c r="AI62" i="14"/>
  <c r="AG63" i="14"/>
  <c r="AH63" i="14"/>
  <c r="AI63" i="14"/>
  <c r="AG64" i="14"/>
  <c r="AH64" i="14"/>
  <c r="AI64" i="14"/>
  <c r="AG65" i="14"/>
  <c r="AH65" i="14"/>
  <c r="AI65" i="14"/>
  <c r="AG66" i="14"/>
  <c r="AH66" i="14"/>
  <c r="AI66" i="14"/>
  <c r="AG67" i="14"/>
  <c r="AH67" i="14"/>
  <c r="AI67" i="14"/>
  <c r="AG68" i="14"/>
  <c r="AH68" i="14"/>
  <c r="AI68" i="14"/>
  <c r="AG70" i="14"/>
  <c r="AH70" i="14"/>
  <c r="AI70" i="14"/>
  <c r="AG71" i="14"/>
  <c r="AH71" i="14"/>
  <c r="AI71" i="14"/>
  <c r="AG72" i="14"/>
  <c r="AH72" i="14"/>
  <c r="AI72" i="14"/>
  <c r="AG73" i="14"/>
  <c r="AH73" i="14"/>
  <c r="AI73" i="14"/>
  <c r="AG74" i="14"/>
  <c r="AH74" i="14"/>
  <c r="AI74" i="14"/>
  <c r="AG6" i="13" l="1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Y75" i="14" l="1"/>
  <c r="H75" i="14"/>
  <c r="P75" i="14"/>
  <c r="X75" i="14"/>
  <c r="AF75" i="14"/>
  <c r="B75" i="14"/>
  <c r="J75" i="14"/>
  <c r="R75" i="14"/>
  <c r="Z75" i="14"/>
  <c r="C75" i="14"/>
  <c r="K75" i="14"/>
  <c r="S75" i="14"/>
  <c r="AA75" i="14"/>
  <c r="D75" i="14"/>
  <c r="L75" i="14"/>
  <c r="T75" i="14"/>
  <c r="AB75" i="14"/>
  <c r="E75" i="14"/>
  <c r="M75" i="14"/>
  <c r="U75" i="14"/>
  <c r="AC75" i="14"/>
  <c r="Q75" i="14"/>
  <c r="F75" i="14"/>
  <c r="N75" i="14"/>
  <c r="V75" i="14"/>
  <c r="AD75" i="14"/>
  <c r="I75" i="14"/>
  <c r="G75" i="14"/>
  <c r="O75" i="14"/>
  <c r="W75" i="14"/>
  <c r="AE75" i="14"/>
  <c r="AG42" i="4"/>
  <c r="AH42" i="14"/>
  <c r="AG42" i="14"/>
  <c r="AG42" i="15"/>
  <c r="AH42" i="15"/>
  <c r="AG42" i="12"/>
  <c r="AH42" i="12"/>
  <c r="AH42" i="9"/>
  <c r="AG42" i="9"/>
  <c r="AG42" i="8"/>
  <c r="AH42" i="8"/>
  <c r="AG42" i="7"/>
  <c r="AG42" i="6"/>
  <c r="AH42" i="6"/>
  <c r="AH42" i="5"/>
  <c r="AG42" i="5"/>
  <c r="AG43" i="14"/>
  <c r="AH43" i="14"/>
  <c r="AG8" i="7"/>
  <c r="AG9" i="7"/>
  <c r="AG9" i="12"/>
  <c r="AG11" i="4"/>
  <c r="AG11" i="9"/>
  <c r="AG12" i="14"/>
  <c r="AH13" i="5"/>
  <c r="AG14" i="4"/>
  <c r="AG14" i="7"/>
  <c r="AI14" i="14"/>
  <c r="AG15" i="4"/>
  <c r="AG15" i="14"/>
  <c r="AG17" i="4"/>
  <c r="AG18" i="7"/>
  <c r="AG22" i="7"/>
  <c r="AG24" i="4"/>
  <c r="AI24" i="14"/>
  <c r="AG25" i="4"/>
  <c r="AG25" i="14"/>
  <c r="AG29" i="7"/>
  <c r="AG31" i="4"/>
  <c r="AI32" i="14"/>
  <c r="AG33" i="14"/>
  <c r="AG34" i="4"/>
  <c r="AG35" i="4"/>
  <c r="AG35" i="7"/>
  <c r="AG38" i="4"/>
  <c r="AG38" i="7"/>
  <c r="AG39" i="7"/>
  <c r="AI39" i="14"/>
  <c r="AI40" i="14"/>
  <c r="AH41" i="9"/>
  <c r="AG41" i="14"/>
  <c r="AG44" i="6"/>
  <c r="AG45" i="5"/>
  <c r="AG45" i="12"/>
  <c r="AG46" i="9"/>
  <c r="AG46" i="14"/>
  <c r="AG47" i="4"/>
  <c r="AG47" i="8"/>
  <c r="AH6" i="14"/>
  <c r="AG45" i="4"/>
  <c r="AH46" i="9"/>
  <c r="AH46" i="14"/>
  <c r="AH47" i="8"/>
  <c r="AG6" i="14"/>
  <c r="AG27" i="8"/>
  <c r="AH27" i="8"/>
  <c r="AG28" i="7"/>
  <c r="AG29" i="6"/>
  <c r="AH29" i="6"/>
  <c r="AH29" i="12"/>
  <c r="AG29" i="12"/>
  <c r="AH30" i="9"/>
  <c r="AG30" i="9"/>
  <c r="AH31" i="8"/>
  <c r="AG31" i="8"/>
  <c r="AG33" i="9"/>
  <c r="AH33" i="9"/>
  <c r="AG35" i="5"/>
  <c r="AH35" i="5"/>
  <c r="AG37" i="8"/>
  <c r="AH37" i="8"/>
  <c r="AH37" i="15"/>
  <c r="AG37" i="15"/>
  <c r="AI38" i="14"/>
  <c r="AG38" i="14"/>
  <c r="AH38" i="14"/>
  <c r="AG39" i="15"/>
  <c r="AH39" i="15"/>
  <c r="AI10" i="14"/>
  <c r="AG10" i="14"/>
  <c r="AH10" i="14"/>
  <c r="AH9" i="12"/>
  <c r="AH9" i="14"/>
  <c r="AH11" i="9"/>
  <c r="AG9" i="6"/>
  <c r="AH9" i="6"/>
  <c r="AG10" i="5"/>
  <c r="AH10" i="5"/>
  <c r="AG11" i="14"/>
  <c r="AH11" i="14"/>
  <c r="AI11" i="14"/>
  <c r="AG13" i="12"/>
  <c r="AH13" i="12"/>
  <c r="AG17" i="6"/>
  <c r="AH17" i="6"/>
  <c r="AG18" i="15"/>
  <c r="AH18" i="15"/>
  <c r="AG19" i="5"/>
  <c r="AH19" i="5"/>
  <c r="AG23" i="6"/>
  <c r="AH23" i="6"/>
  <c r="AG24" i="15"/>
  <c r="AH24" i="15"/>
  <c r="AG25" i="12"/>
  <c r="AH25" i="12"/>
  <c r="AG7" i="8"/>
  <c r="AH7" i="8"/>
  <c r="AH7" i="15"/>
  <c r="AG7" i="15"/>
  <c r="AG12" i="12"/>
  <c r="AH12" i="12"/>
  <c r="AG13" i="8"/>
  <c r="AH13" i="8"/>
  <c r="AG14" i="9"/>
  <c r="AH14" i="9"/>
  <c r="AG17" i="14"/>
  <c r="AH17" i="14"/>
  <c r="AI17" i="14"/>
  <c r="AG19" i="7"/>
  <c r="AG20" i="9"/>
  <c r="AH20" i="9"/>
  <c r="AG21" i="8"/>
  <c r="AH21" i="8"/>
  <c r="AH21" i="14"/>
  <c r="AI21" i="14"/>
  <c r="AG7" i="7"/>
  <c r="AG10" i="4"/>
  <c r="AG15" i="6"/>
  <c r="AH15" i="6"/>
  <c r="AG19" i="12"/>
  <c r="AH19" i="12"/>
  <c r="AG21" i="15"/>
  <c r="AH21" i="15"/>
  <c r="AG23" i="12"/>
  <c r="AH23" i="12"/>
  <c r="AG23" i="14"/>
  <c r="AH23" i="14"/>
  <c r="AI23" i="14"/>
  <c r="AG24" i="5"/>
  <c r="AH24" i="5"/>
  <c r="AG26" i="9"/>
  <c r="AH26" i="9"/>
  <c r="AH26" i="15"/>
  <c r="AG26" i="15"/>
  <c r="AH27" i="14"/>
  <c r="AI27" i="14"/>
  <c r="AG30" i="5"/>
  <c r="AH30" i="5"/>
  <c r="AG31" i="14"/>
  <c r="AH31" i="14"/>
  <c r="AI31" i="14"/>
  <c r="AG32" i="15"/>
  <c r="AH32" i="15"/>
  <c r="AG34" i="12"/>
  <c r="AH34" i="12"/>
  <c r="AH35" i="14"/>
  <c r="AI35" i="14"/>
  <c r="AG39" i="6"/>
  <c r="AH39" i="6"/>
  <c r="AG40" i="5"/>
  <c r="AH40" i="5"/>
  <c r="AG12" i="9"/>
  <c r="AH12" i="9"/>
  <c r="AG14" i="6"/>
  <c r="AH14" i="6"/>
  <c r="AG27" i="7"/>
  <c r="AG29" i="5"/>
  <c r="AH29" i="5"/>
  <c r="AG32" i="12"/>
  <c r="AH32" i="12"/>
  <c r="AG37" i="4"/>
  <c r="AG37" i="14"/>
  <c r="AH37" i="14"/>
  <c r="AI37" i="14"/>
  <c r="AG40" i="9"/>
  <c r="AH40" i="9"/>
  <c r="AG44" i="5"/>
  <c r="AH44" i="5"/>
  <c r="AG45" i="14"/>
  <c r="AH45" i="14"/>
  <c r="AI45" i="14"/>
  <c r="AG46" i="15"/>
  <c r="AH46" i="15"/>
  <c r="AG34" i="8"/>
  <c r="AH34" i="8"/>
  <c r="AG35" i="9"/>
  <c r="AH35" i="9"/>
  <c r="AG9" i="5"/>
  <c r="AH9" i="5"/>
  <c r="AG15" i="5"/>
  <c r="AH15" i="5"/>
  <c r="AG18" i="12"/>
  <c r="AH18" i="12"/>
  <c r="AG20" i="8"/>
  <c r="AH20" i="8"/>
  <c r="AG21" i="7"/>
  <c r="AG22" i="6"/>
  <c r="AH22" i="6"/>
  <c r="AG25" i="9"/>
  <c r="AH25" i="9"/>
  <c r="AG26" i="8"/>
  <c r="AH26" i="8"/>
  <c r="AG30" i="4"/>
  <c r="AI30" i="14"/>
  <c r="AH30" i="14"/>
  <c r="AG30" i="14"/>
  <c r="AG31" i="15"/>
  <c r="AH31" i="15"/>
  <c r="AG33" i="8"/>
  <c r="AH33" i="8"/>
  <c r="AG34" i="7"/>
  <c r="AG35" i="6"/>
  <c r="AH35" i="6"/>
  <c r="AG41" i="8"/>
  <c r="AH41" i="8"/>
  <c r="AG15" i="8"/>
  <c r="AH15" i="8"/>
  <c r="AH18" i="14"/>
  <c r="AG18" i="14"/>
  <c r="AH33" i="6"/>
  <c r="AG33" i="6"/>
  <c r="AG36" i="6"/>
  <c r="AH36" i="6"/>
  <c r="AG37" i="5"/>
  <c r="AH37" i="5"/>
  <c r="AG8" i="6"/>
  <c r="AH8" i="6"/>
  <c r="AG11" i="15"/>
  <c r="AH11" i="15"/>
  <c r="AG13" i="7"/>
  <c r="AG17" i="15"/>
  <c r="AH17" i="15"/>
  <c r="AG19" i="9"/>
  <c r="AH19" i="9"/>
  <c r="AG23" i="5"/>
  <c r="AH23" i="5"/>
  <c r="AG23" i="15"/>
  <c r="AH23" i="15"/>
  <c r="AG24" i="12"/>
  <c r="AH24" i="12"/>
  <c r="AG28" i="6"/>
  <c r="AH28" i="6"/>
  <c r="AG36" i="5"/>
  <c r="AH36" i="5"/>
  <c r="AG38" i="15"/>
  <c r="AH38" i="15"/>
  <c r="AH39" i="12"/>
  <c r="AG39" i="12"/>
  <c r="AG47" i="12"/>
  <c r="AH47" i="12"/>
  <c r="AG6" i="8"/>
  <c r="AH6" i="8"/>
  <c r="AG7" i="6"/>
  <c r="AG9" i="4"/>
  <c r="AG9" i="14"/>
  <c r="AG10" i="15"/>
  <c r="AG11" i="12"/>
  <c r="AG12" i="8"/>
  <c r="AG13" i="6"/>
  <c r="AH15" i="14"/>
  <c r="AG17" i="12"/>
  <c r="AG18" i="9"/>
  <c r="AG19" i="8"/>
  <c r="AG20" i="7"/>
  <c r="AG21" i="6"/>
  <c r="AG23" i="4"/>
  <c r="AG25" i="8"/>
  <c r="AG26" i="7"/>
  <c r="AG27" i="6"/>
  <c r="AG28" i="5"/>
  <c r="AG29" i="14"/>
  <c r="AG31" i="12"/>
  <c r="AG36" i="14"/>
  <c r="AG38" i="12"/>
  <c r="AG39" i="9"/>
  <c r="AG44" i="14"/>
  <c r="AG45" i="15"/>
  <c r="AG46" i="12"/>
  <c r="AG47" i="9"/>
  <c r="AG6" i="7"/>
  <c r="AH45" i="12"/>
  <c r="AG7" i="5"/>
  <c r="AG8" i="4"/>
  <c r="AG12" i="7"/>
  <c r="AG17" i="9"/>
  <c r="AG18" i="8"/>
  <c r="AG20" i="6"/>
  <c r="AG21" i="5"/>
  <c r="AG22" i="4"/>
  <c r="AG27" i="5"/>
  <c r="AG28" i="14"/>
  <c r="AG29" i="15"/>
  <c r="AG31" i="9"/>
  <c r="AG35" i="14"/>
  <c r="AG36" i="15"/>
  <c r="AG37" i="12"/>
  <c r="AG38" i="9"/>
  <c r="AG39" i="8"/>
  <c r="AG41" i="6"/>
  <c r="AG44" i="15"/>
  <c r="AG6" i="6"/>
  <c r="AG7" i="4"/>
  <c r="AG7" i="14"/>
  <c r="AH7" i="14"/>
  <c r="AI7" i="14"/>
  <c r="AG8" i="15"/>
  <c r="AH8" i="15"/>
  <c r="AG13" i="4"/>
  <c r="AG13" i="14"/>
  <c r="AG20" i="5"/>
  <c r="AG21" i="14"/>
  <c r="AG22" i="15"/>
  <c r="AG25" i="6"/>
  <c r="AG28" i="15"/>
  <c r="AG37" i="9"/>
  <c r="AG41" i="5"/>
  <c r="AH44" i="6"/>
  <c r="AG9" i="9"/>
  <c r="AG41" i="4"/>
  <c r="AI6" i="14"/>
  <c r="AG41" i="9"/>
  <c r="AG7" i="12"/>
  <c r="AG8" i="9"/>
  <c r="AG9" i="8"/>
  <c r="AG11" i="6"/>
  <c r="AG12" i="4"/>
  <c r="AG19" i="4"/>
  <c r="AG20" i="15"/>
  <c r="AG21" i="12"/>
  <c r="AG22" i="9"/>
  <c r="AH25" i="14"/>
  <c r="AG27" i="12"/>
  <c r="AG29" i="8"/>
  <c r="AG30" i="7"/>
  <c r="AG31" i="6"/>
  <c r="AG32" i="5"/>
  <c r="AG33" i="4"/>
  <c r="AG33" i="15"/>
  <c r="AH34" i="15"/>
  <c r="AG37" i="7"/>
  <c r="AG39" i="5"/>
  <c r="AG40" i="4"/>
  <c r="AG40" i="14"/>
  <c r="AG41" i="15"/>
  <c r="AG45" i="7"/>
  <c r="AG47" i="5"/>
  <c r="AG6" i="15"/>
  <c r="AI43" i="14"/>
  <c r="AI9" i="14"/>
  <c r="AG10" i="9"/>
  <c r="AH10" i="9"/>
  <c r="AG11" i="8"/>
  <c r="AH11" i="8"/>
  <c r="AG12" i="6"/>
  <c r="AH12" i="6"/>
  <c r="AG13" i="5"/>
  <c r="AG14" i="15"/>
  <c r="AG15" i="12"/>
  <c r="AG17" i="8"/>
  <c r="AG19" i="6"/>
  <c r="AG23" i="9"/>
  <c r="AG27" i="4"/>
  <c r="AG27" i="14"/>
  <c r="AG34" i="14"/>
  <c r="AG38" i="8"/>
  <c r="AG40" i="6"/>
  <c r="AG45" i="9"/>
  <c r="AH45" i="15"/>
  <c r="AG46" i="8"/>
  <c r="AG47" i="7"/>
  <c r="AG6" i="5"/>
  <c r="AH45" i="5"/>
  <c r="AG8" i="12"/>
  <c r="AG12" i="5"/>
  <c r="AG13" i="15"/>
  <c r="AG14" i="12"/>
  <c r="AG15" i="9"/>
  <c r="AG20" i="14"/>
  <c r="AG22" i="12"/>
  <c r="AG23" i="8"/>
  <c r="AG24" i="6"/>
  <c r="AG25" i="5"/>
  <c r="AG26" i="4"/>
  <c r="AG26" i="14"/>
  <c r="AG29" i="9"/>
  <c r="AG30" i="8"/>
  <c r="AG31" i="7"/>
  <c r="AG32" i="6"/>
  <c r="AG33" i="5"/>
  <c r="AH33" i="14"/>
  <c r="AG34" i="15"/>
  <c r="AG35" i="12"/>
  <c r="AH41" i="14"/>
  <c r="AG45" i="8"/>
  <c r="AG46" i="7"/>
  <c r="AG47" i="6"/>
  <c r="AG7" i="9"/>
  <c r="AG8" i="8"/>
  <c r="AG10" i="6"/>
  <c r="AG11" i="5"/>
  <c r="AG13" i="9"/>
  <c r="AG14" i="8"/>
  <c r="AG15" i="7"/>
  <c r="AG17" i="5"/>
  <c r="AG18" i="4"/>
  <c r="AI18" i="14"/>
  <c r="AG21" i="9"/>
  <c r="AG22" i="8"/>
  <c r="AG23" i="7"/>
  <c r="AG24" i="14"/>
  <c r="AG25" i="15"/>
  <c r="AG26" i="12"/>
  <c r="AG27" i="9"/>
  <c r="AG31" i="5"/>
  <c r="AG32" i="4"/>
  <c r="AG32" i="14"/>
  <c r="AG33" i="12"/>
  <c r="AG34" i="9"/>
  <c r="AG35" i="8"/>
  <c r="AG36" i="7"/>
  <c r="AG37" i="6"/>
  <c r="AG39" i="4"/>
  <c r="AG39" i="14"/>
  <c r="AG40" i="15"/>
  <c r="AG41" i="12"/>
  <c r="AG44" i="7"/>
  <c r="AG45" i="6"/>
  <c r="AG47" i="14"/>
  <c r="AG40" i="12"/>
  <c r="AH40" i="12"/>
  <c r="AH40" i="15"/>
  <c r="AG46" i="4"/>
  <c r="AI46" i="14"/>
  <c r="AG47" i="15"/>
  <c r="AH47" i="15"/>
  <c r="AI47" i="14"/>
  <c r="AG6" i="9"/>
  <c r="AH6" i="9"/>
  <c r="AH6" i="15"/>
  <c r="AG8" i="5"/>
  <c r="AH8" i="5"/>
  <c r="AG14" i="5"/>
  <c r="AH14" i="5"/>
  <c r="AG22" i="5"/>
  <c r="AH22" i="5"/>
  <c r="AG24" i="9"/>
  <c r="AH24" i="9"/>
  <c r="AG29" i="4"/>
  <c r="AG32" i="9"/>
  <c r="AH32" i="9"/>
  <c r="AG33" i="7"/>
  <c r="AG34" i="6"/>
  <c r="AH34" i="6"/>
  <c r="AG36" i="4"/>
  <c r="AG40" i="8"/>
  <c r="AH40" i="8"/>
  <c r="AG41" i="7"/>
  <c r="AG44" i="4"/>
  <c r="AH40" i="14"/>
  <c r="AH32" i="14"/>
  <c r="AI29" i="14"/>
  <c r="AH24" i="14"/>
  <c r="AI13" i="14"/>
  <c r="AH41" i="15"/>
  <c r="AH36" i="15"/>
  <c r="AH25" i="15"/>
  <c r="AH20" i="15"/>
  <c r="AH14" i="15"/>
  <c r="AH38" i="12"/>
  <c r="AH33" i="12"/>
  <c r="AH27" i="12"/>
  <c r="AH22" i="12"/>
  <c r="AH17" i="12"/>
  <c r="AH8" i="12"/>
  <c r="AH45" i="9"/>
  <c r="AH39" i="9"/>
  <c r="AH34" i="9"/>
  <c r="AH29" i="9"/>
  <c r="AH23" i="9"/>
  <c r="AH18" i="9"/>
  <c r="AH13" i="9"/>
  <c r="AH9" i="9"/>
  <c r="AH46" i="8"/>
  <c r="AH35" i="8"/>
  <c r="AH30" i="8"/>
  <c r="AH25" i="8"/>
  <c r="AH19" i="8"/>
  <c r="AH14" i="8"/>
  <c r="AH37" i="6"/>
  <c r="AH32" i="6"/>
  <c r="AH27" i="6"/>
  <c r="AH21" i="6"/>
  <c r="AH7" i="6"/>
  <c r="AH39" i="5"/>
  <c r="AH33" i="5"/>
  <c r="AH28" i="5"/>
  <c r="AH17" i="5"/>
  <c r="AG8" i="14"/>
  <c r="AH8" i="14"/>
  <c r="AG9" i="15"/>
  <c r="AH9" i="15"/>
  <c r="AG10" i="12"/>
  <c r="AH10" i="12"/>
  <c r="AG14" i="14"/>
  <c r="AH14" i="14"/>
  <c r="AG15" i="15"/>
  <c r="AH15" i="15"/>
  <c r="AG22" i="14"/>
  <c r="AH22" i="14"/>
  <c r="AG24" i="8"/>
  <c r="AH24" i="8"/>
  <c r="AG25" i="7"/>
  <c r="AG26" i="6"/>
  <c r="AH26" i="6"/>
  <c r="AG28" i="4"/>
  <c r="AG32" i="8"/>
  <c r="AH32" i="8"/>
  <c r="AG34" i="5"/>
  <c r="AH34" i="5"/>
  <c r="AG40" i="7"/>
  <c r="AI42" i="14"/>
  <c r="AI34" i="14"/>
  <c r="AH29" i="14"/>
  <c r="AI26" i="14"/>
  <c r="AI20" i="14"/>
  <c r="AH13" i="14"/>
  <c r="AI8" i="14"/>
  <c r="AG21" i="4"/>
  <c r="AG24" i="7"/>
  <c r="AG26" i="5"/>
  <c r="AH26" i="5"/>
  <c r="AG32" i="7"/>
  <c r="AG35" i="15"/>
  <c r="AH35" i="15"/>
  <c r="AG36" i="12"/>
  <c r="AH36" i="12"/>
  <c r="AH34" i="14"/>
  <c r="AH26" i="14"/>
  <c r="AH20" i="14"/>
  <c r="AH29" i="15"/>
  <c r="AH13" i="15"/>
  <c r="AH10" i="15"/>
  <c r="AH37" i="12"/>
  <c r="AH31" i="12"/>
  <c r="AH26" i="12"/>
  <c r="AH21" i="12"/>
  <c r="AH15" i="12"/>
  <c r="AH7" i="12"/>
  <c r="AH38" i="9"/>
  <c r="AH27" i="9"/>
  <c r="AH22" i="9"/>
  <c r="AH17" i="9"/>
  <c r="AH8" i="9"/>
  <c r="AH45" i="8"/>
  <c r="AH39" i="8"/>
  <c r="AH29" i="8"/>
  <c r="AH23" i="8"/>
  <c r="AH18" i="8"/>
  <c r="AH9" i="8"/>
  <c r="AH47" i="6"/>
  <c r="AH41" i="6"/>
  <c r="AH31" i="6"/>
  <c r="AH25" i="6"/>
  <c r="AH20" i="6"/>
  <c r="AH11" i="6"/>
  <c r="AH6" i="6"/>
  <c r="AH32" i="5"/>
  <c r="AH27" i="5"/>
  <c r="AH21" i="5"/>
  <c r="AH12" i="5"/>
  <c r="AH7" i="5"/>
  <c r="AG10" i="8"/>
  <c r="AH10" i="8"/>
  <c r="AG11" i="7"/>
  <c r="AG17" i="7"/>
  <c r="AG18" i="6"/>
  <c r="AH18" i="6"/>
  <c r="AG20" i="4"/>
  <c r="AG27" i="15"/>
  <c r="AH27" i="15"/>
  <c r="AG28" i="12"/>
  <c r="AH28" i="12"/>
  <c r="AG36" i="9"/>
  <c r="AH36" i="9"/>
  <c r="AG44" i="9"/>
  <c r="AH44" i="9"/>
  <c r="AG6" i="4"/>
  <c r="AH47" i="14"/>
  <c r="AI44" i="14"/>
  <c r="AH39" i="14"/>
  <c r="AI36" i="14"/>
  <c r="AI28" i="14"/>
  <c r="AG10" i="7"/>
  <c r="AH12" i="14"/>
  <c r="AI12" i="14"/>
  <c r="AG18" i="5"/>
  <c r="AH18" i="5"/>
  <c r="AH19" i="14"/>
  <c r="AI19" i="14"/>
  <c r="AG28" i="9"/>
  <c r="AH28" i="9"/>
  <c r="AG36" i="8"/>
  <c r="AH36" i="8"/>
  <c r="AG38" i="6"/>
  <c r="AH38" i="6"/>
  <c r="AG44" i="8"/>
  <c r="AH44" i="8"/>
  <c r="AG46" i="6"/>
  <c r="AH46" i="6"/>
  <c r="AH44" i="14"/>
  <c r="AI41" i="14"/>
  <c r="AH36" i="14"/>
  <c r="AI33" i="14"/>
  <c r="AH28" i="14"/>
  <c r="AI25" i="14"/>
  <c r="AG19" i="14"/>
  <c r="AI15" i="14"/>
  <c r="AH44" i="15"/>
  <c r="AH33" i="15"/>
  <c r="AH28" i="15"/>
  <c r="AH22" i="15"/>
  <c r="AH46" i="12"/>
  <c r="AH41" i="12"/>
  <c r="AH35" i="12"/>
  <c r="AH14" i="12"/>
  <c r="AH11" i="12"/>
  <c r="AH47" i="9"/>
  <c r="AH37" i="9"/>
  <c r="AH31" i="9"/>
  <c r="AH21" i="9"/>
  <c r="AH15" i="9"/>
  <c r="AH7" i="9"/>
  <c r="AH38" i="8"/>
  <c r="AH22" i="8"/>
  <c r="AH17" i="8"/>
  <c r="AH12" i="8"/>
  <c r="AH8" i="8"/>
  <c r="AH45" i="6"/>
  <c r="AH40" i="6"/>
  <c r="AH24" i="6"/>
  <c r="AH19" i="6"/>
  <c r="AH13" i="6"/>
  <c r="AH10" i="6"/>
  <c r="AH47" i="5"/>
  <c r="AH41" i="5"/>
  <c r="AH31" i="5"/>
  <c r="AH25" i="5"/>
  <c r="AH20" i="5"/>
  <c r="AH11" i="5"/>
  <c r="AH6" i="5"/>
  <c r="AG12" i="15"/>
  <c r="AH12" i="15"/>
  <c r="AG19" i="15"/>
  <c r="AH19" i="15"/>
  <c r="AG20" i="12"/>
  <c r="AH20" i="12"/>
  <c r="AG28" i="8"/>
  <c r="AH28" i="8"/>
  <c r="AG30" i="6"/>
  <c r="AH30" i="6"/>
  <c r="AG38" i="5"/>
  <c r="AH38" i="5"/>
  <c r="AG46" i="5"/>
  <c r="AH46" i="5"/>
  <c r="AI22" i="14"/>
  <c r="AG5" i="7"/>
  <c r="AH5" i="8"/>
  <c r="AG5" i="9"/>
  <c r="AG5" i="12"/>
  <c r="AG5" i="15"/>
  <c r="AH5" i="5"/>
  <c r="AG5" i="6"/>
  <c r="AG5" i="8"/>
  <c r="AH5" i="9"/>
  <c r="AH5" i="12"/>
  <c r="AH5" i="15"/>
  <c r="AG5" i="14"/>
  <c r="AH5" i="6"/>
  <c r="AG5" i="5"/>
  <c r="AH5" i="14"/>
  <c r="AI5" i="14"/>
  <c r="AH75" i="14" l="1"/>
  <c r="AG48" i="15"/>
  <c r="AG75" i="14"/>
  <c r="AH48" i="15"/>
  <c r="AH48" i="12"/>
  <c r="AG48" i="12"/>
  <c r="AG48" i="7"/>
  <c r="AG5" i="4" l="1"/>
  <c r="AG48" i="4" l="1"/>
  <c r="AF48" i="4"/>
  <c r="AE48" i="6"/>
  <c r="AF48" i="15"/>
  <c r="AE48" i="5"/>
  <c r="AF48" i="9"/>
  <c r="AF48" i="8"/>
  <c r="AF48" i="12"/>
  <c r="AF48" i="7"/>
  <c r="AE48" i="9" l="1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8" i="6"/>
  <c r="AD48" i="6"/>
  <c r="AC48" i="6"/>
  <c r="AB48" i="6"/>
  <c r="AA48" i="6"/>
  <c r="Z48" i="6"/>
  <c r="Y48" i="6"/>
  <c r="X48" i="6"/>
  <c r="W48" i="6"/>
  <c r="V48" i="6"/>
  <c r="U48" i="6"/>
  <c r="T48" i="6"/>
  <c r="R48" i="6"/>
  <c r="S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E48" i="15"/>
  <c r="B48" i="15"/>
  <c r="AE48" i="12"/>
  <c r="B48" i="12"/>
  <c r="M48" i="12"/>
  <c r="AC48" i="12"/>
  <c r="AA48" i="12"/>
  <c r="AE48" i="8"/>
  <c r="B48" i="8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AD48" i="12"/>
  <c r="AB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L48" i="12"/>
  <c r="K48" i="12"/>
  <c r="J48" i="12"/>
  <c r="I48" i="12"/>
  <c r="H48" i="12"/>
  <c r="G48" i="12"/>
  <c r="F48" i="12"/>
  <c r="E48" i="12"/>
  <c r="D48" i="12"/>
  <c r="C48" i="12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5"/>
  <c r="AF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AE48" i="7"/>
  <c r="B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AH48" i="9" l="1"/>
  <c r="AH48" i="8"/>
  <c r="AH48" i="6"/>
  <c r="AG48" i="9"/>
  <c r="AG48" i="8"/>
  <c r="AG48" i="6"/>
  <c r="AH48" i="5"/>
  <c r="AG48" i="5"/>
  <c r="AD48" i="4" l="1"/>
  <c r="AC48" i="4"/>
  <c r="AB48" i="4"/>
  <c r="Z48" i="4"/>
  <c r="Y48" i="4"/>
  <c r="X48" i="4"/>
  <c r="V48" i="4"/>
  <c r="U48" i="4"/>
  <c r="T48" i="4"/>
  <c r="R48" i="4"/>
  <c r="Q48" i="4"/>
  <c r="P48" i="4"/>
  <c r="N48" i="4"/>
  <c r="M48" i="4"/>
  <c r="L48" i="4"/>
  <c r="J48" i="4"/>
  <c r="I48" i="4"/>
  <c r="H48" i="4"/>
  <c r="F48" i="4"/>
  <c r="E48" i="4"/>
  <c r="D48" i="4"/>
  <c r="B48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48" i="4" l="1"/>
  <c r="K48" i="4"/>
  <c r="O48" i="4"/>
  <c r="S48" i="4"/>
  <c r="W48" i="4"/>
  <c r="AA48" i="4"/>
  <c r="AE48" i="4"/>
  <c r="G48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</calcChain>
</file>

<file path=xl/sharedStrings.xml><?xml version="1.0" encoding="utf-8"?>
<sst xmlns="http://schemas.openxmlformats.org/spreadsheetml/2006/main" count="1703" uniqueCount="252">
  <si>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</si>
  <si>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</si>
  <si>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</si>
  <si>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</si>
  <si>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</si>
  <si>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</si>
  <si>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</si>
  <si>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</si>
  <si>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</si>
  <si>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</si>
  <si>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</si>
  <si>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</si>
  <si>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</si>
  <si>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</si>
  <si>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</si>
  <si>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</si>
  <si>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</si>
  <si>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</si>
  <si>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</si>
  <si>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</si>
  <si>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</si>
  <si>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</si>
  <si>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Direção do Vento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</si>
  <si>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</si>
  <si>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</si>
  <si>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</si>
  <si>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</si>
  <si>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</si>
  <si>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</si>
  <si>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</si>
  <si>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</si>
  <si>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</si>
  <si>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</si>
  <si>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</si>
  <si>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</si>
  <si>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</si>
  <si>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</si>
  <si>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</si>
  <si>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</si>
  <si>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</si>
  <si>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</si>
  <si>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</si>
  <si>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</si>
  <si>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</si>
  <si>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</si>
  <si>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</si>
  <si>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</si>
  <si>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</si>
  <si>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</si>
  <si>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</si>
  <si>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</si>
  <si>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</si>
  <si>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</si>
  <si>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</si>
  <si>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</si>
  <si>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</si>
  <si>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</si>
  <si>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</si>
  <si>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</si>
  <si>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</si>
  <si>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</si>
  <si>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</si>
  <si>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</si>
  <si>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</si>
  <si>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</si>
  <si>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</si>
  <si>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</si>
  <si>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</si>
  <si>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</si>
  <si>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</si>
  <si>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</si>
  <si>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</si>
  <si>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</si>
  <si>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</si>
  <si>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</si>
  <si>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</si>
  <si>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</si>
  <si>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</si>
  <si>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</si>
  <si>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</si>
  <si>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</si>
  <si>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</si>
  <si>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</si>
  <si>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</si>
  <si>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</si>
  <si>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</si>
  <si>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</si>
  <si>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</si>
  <si>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</si>
  <si>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</si>
  <si>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</si>
  <si>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</si>
  <si>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</si>
  <si>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</si>
  <si>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</si>
  <si>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</si>
  <si>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</si>
  <si>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</si>
  <si>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</si>
  <si>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</si>
  <si>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</si>
  <si>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</si>
  <si>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</si>
  <si>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</si>
  <si>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</si>
  <si>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</si>
  <si>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</si>
  <si>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</si>
  <si>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</si>
  <si>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</si>
  <si>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</si>
  <si>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</si>
  <si>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</si>
  <si>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</si>
  <si>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</si>
  <si>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</si>
  <si>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</si>
  <si>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</si>
  <si>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</si>
  <si>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</si>
  <si>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</si>
  <si>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</si>
  <si>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</si>
  <si>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</si>
  <si>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</si>
  <si>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</si>
  <si>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</si>
  <si>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</si>
  <si>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</si>
  <si>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</si>
  <si>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</si>
  <si>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</si>
  <si>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</si>
  <si>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</si>
  <si>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</si>
  <si>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</si>
  <si>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</si>
  <si>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</si>
  <si>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</si>
  <si>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</si>
  <si>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</si>
  <si>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</si>
  <si>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</si>
  <si>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</si>
  <si>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</si>
  <si>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</si>
  <si>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</si>
  <si>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</si>
  <si>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</si>
  <si>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</si>
  <si>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</si>
  <si>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</si>
  <si>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</si>
  <si>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</si>
  <si>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</si>
  <si>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</si>
  <si>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</si>
  <si>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</si>
  <si>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</si>
  <si>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</si>
  <si>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</si>
  <si>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</si>
  <si>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</si>
  <si>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</si>
  <si>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</si>
  <si>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</si>
  <si>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</si>
  <si>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</si>
  <si>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</si>
  <si>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</si>
  <si>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</si>
  <si>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</si>
  <si>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</si>
  <si>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</si>
  <si>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</si>
  <si>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</si>
  <si>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</si>
  <si>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</si>
  <si>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</si>
  <si>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</si>
  <si>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</si>
  <si>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</si>
  <si>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</si>
  <si>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</si>
  <si>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</si>
  <si>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</si>
  <si>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</si>
  <si>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</si>
  <si>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</si>
  <si>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</si>
  <si>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</si>
  <si>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</si>
  <si>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</si>
  <si>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</si>
  <si>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</si>
  <si>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</si>
  <si>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</si>
  <si>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</si>
  <si>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</si>
  <si>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</si>
  <si>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</si>
  <si>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Chuva (mm)</t>
  </si>
  <si>
    <t>Outubro/2023</t>
  </si>
  <si>
    <t>Rajada do Vento (km/h)</t>
  </si>
  <si>
    <t>Velocidade do Vento Máxima (km/h)</t>
  </si>
  <si>
    <t>Umidade Relativa do Ar Mínima (%)</t>
  </si>
  <si>
    <t>Umidade Relativa do Ar Máxima (%)</t>
  </si>
  <si>
    <t>Umidade Relativa do Ar Instantânea (%)</t>
  </si>
  <si>
    <t>Temperatura Mínima (°C)</t>
  </si>
  <si>
    <t>Temperatura Máxima (°C)</t>
  </si>
  <si>
    <t>Temperatura Instantânea (°C)</t>
  </si>
  <si>
    <t>3. Aquidauana</t>
  </si>
  <si>
    <t>4. Angélica</t>
  </si>
  <si>
    <t>5. Aral Moreira</t>
  </si>
  <si>
    <t>Latitude ( ° )</t>
  </si>
  <si>
    <t>Longitude ( ° )</t>
  </si>
  <si>
    <t>PCDs - Plataforma de Coleta de Dados</t>
  </si>
  <si>
    <t>SEMADESC</t>
  </si>
  <si>
    <t>A 719</t>
  </si>
  <si>
    <t>A 730</t>
  </si>
  <si>
    <t>SEMADESC - Secretaria de Estado de Meio Ambiente, Desenvolvimento, Ciência, Técnologia e Inovação.</t>
  </si>
  <si>
    <t>INMET - Instituto Nacional de Meteorologia</t>
  </si>
  <si>
    <t>33. Paranaíba</t>
  </si>
  <si>
    <t>34. Pedro Gomes</t>
  </si>
  <si>
    <t>35. Ponta Porã</t>
  </si>
  <si>
    <t>36. Porto Murtinho</t>
  </si>
  <si>
    <t>37. São Gabriel do Oeste</t>
  </si>
  <si>
    <t>Fonte: INMET/SEMADESC/CEMTEC</t>
  </si>
  <si>
    <t xml:space="preserve">(*) Nenhuma Infotmação Disponivel pelo INMET </t>
  </si>
  <si>
    <t>Fonte: CEMADEN</t>
  </si>
  <si>
    <t>Fonte: EMBRAPA (Agropecuária Oeste)</t>
  </si>
  <si>
    <t>Campo Grande (Corrego Anhanduizinho)</t>
  </si>
  <si>
    <t>Campo Grande (Jardim Panamá)</t>
  </si>
  <si>
    <t>Campo Grande (UPA GONÇALVES)</t>
  </si>
  <si>
    <t>Campo Grande (Vila Sta.Luzia)</t>
  </si>
  <si>
    <t>Corguinho</t>
  </si>
  <si>
    <t>Corumbá ( Cravo Vermelho)</t>
  </si>
  <si>
    <t>Corumbá (Fortaleza)</t>
  </si>
  <si>
    <t>Dois Irmãos do Burití</t>
  </si>
  <si>
    <t>Itaquiraí</t>
  </si>
  <si>
    <t>Mundo Novo</t>
  </si>
  <si>
    <t>Rio Verde de Mato Grosso</t>
  </si>
  <si>
    <t>Rochedo</t>
  </si>
  <si>
    <t>Tres Lagoas (Jardim Dourado)</t>
  </si>
  <si>
    <t>Tres Lagoas (São Carlos)</t>
  </si>
  <si>
    <t>Dourados (EMBRAPA)</t>
  </si>
  <si>
    <t>Dourados (EMBRAPA/UFGD)</t>
  </si>
  <si>
    <t>Ivinhema (EMBRAPA/ADECOAGRO)</t>
  </si>
  <si>
    <t>Rio Brilhante (EMBRAPA/Prefeitura)</t>
  </si>
  <si>
    <t>Dezembro/2023</t>
  </si>
  <si>
    <t>Cassilândia inoperante deste 24/11/2023</t>
  </si>
  <si>
    <t xml:space="preserve">(*) Nenhuma Informação Disponivel pelo INMET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</si>
</sst>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59999389629810485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darkGray"/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11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14" fillId="6" borderId="0" xfId="2" applyFont="1" applyFill="1" applyAlignment="1" applyProtection="1"/>
    <xf numFmtId="0" fontId="0" fillId="6" borderId="0" xfId="0" applyFill="1" applyBorder="1" applyAlignment="1"/>
    <xf numFmtId="0" fontId="14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6" borderId="5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0" fillId="6" borderId="6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1" fontId="8" fillId="6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0" fillId="6" borderId="8" xfId="0" applyNumberFormat="1" applyFill="1" applyBorder="1"/>
    <xf numFmtId="1" fontId="8" fillId="6" borderId="6" xfId="0" applyNumberFormat="1" applyFont="1" applyFill="1" applyBorder="1" applyAlignment="1">
      <alignment horizontal="center"/>
    </xf>
    <xf numFmtId="0" fontId="0" fillId="6" borderId="8" xfId="0" applyFill="1" applyBorder="1"/>
    <xf numFmtId="1" fontId="10" fillId="0" borderId="15" xfId="0" applyNumberFormat="1" applyFont="1" applyBorder="1" applyAlignment="1">
      <alignment horizontal="center"/>
    </xf>
    <xf numFmtId="2" fontId="11" fillId="6" borderId="1" xfId="0" applyNumberFormat="1" applyFont="1" applyFill="1" applyBorder="1" applyAlignment="1">
      <alignment horizontal="center" wrapText="1"/>
    </xf>
    <xf numFmtId="3" fontId="11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wrapText="1"/>
    </xf>
    <xf numFmtId="0" fontId="16" fillId="6" borderId="1" xfId="0" applyFont="1" applyFill="1" applyBorder="1" applyAlignment="1">
      <alignment horizontal="center" vertical="center" wrapText="1"/>
    </xf>
    <xf numFmtId="3" fontId="16" fillId="6" borderId="1" xfId="0" applyNumberFormat="1" applyFont="1" applyFill="1" applyBorder="1" applyAlignment="1">
      <alignment horizontal="center" wrapText="1"/>
    </xf>
    <xf numFmtId="0" fontId="16" fillId="6" borderId="1" xfId="0" applyNumberFormat="1" applyFont="1" applyFill="1" applyBorder="1" applyAlignment="1">
      <alignment horizontal="center" wrapText="1"/>
    </xf>
    <xf numFmtId="14" fontId="16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/>
    </xf>
    <xf numFmtId="0" fontId="17" fillId="6" borderId="0" xfId="0" applyFont="1" applyFill="1"/>
    <xf numFmtId="0" fontId="17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11" fillId="6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49" fontId="0" fillId="6" borderId="9" xfId="0" applyNumberFormat="1" applyFill="1" applyBorder="1"/>
    <xf numFmtId="0" fontId="3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0" fillId="6" borderId="9" xfId="0" applyFill="1" applyBorder="1"/>
    <xf numFmtId="0" fontId="4" fillId="0" borderId="24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2" fontId="4" fillId="2" borderId="34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7" borderId="35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2" fontId="8" fillId="8" borderId="27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6" borderId="9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2" fontId="23" fillId="5" borderId="15" xfId="0" applyNumberFormat="1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1" fillId="6" borderId="21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left" vertical="center"/>
    </xf>
    <xf numFmtId="0" fontId="4" fillId="10" borderId="0" xfId="0" applyFont="1" applyFill="1" applyBorder="1" applyAlignment="1">
      <alignment vertical="center"/>
    </xf>
    <xf numFmtId="0" fontId="8" fillId="11" borderId="5" xfId="0" applyFont="1" applyFill="1" applyBorder="1" applyAlignment="1">
      <alignment vertical="center"/>
    </xf>
    <xf numFmtId="4" fontId="10" fillId="12" borderId="15" xfId="0" applyNumberFormat="1" applyFont="1" applyFill="1" applyBorder="1" applyAlignment="1">
      <alignment horizontal="center"/>
    </xf>
    <xf numFmtId="4" fontId="18" fillId="0" borderId="1" xfId="0" applyNumberFormat="1" applyFont="1" applyBorder="1" applyAlignment="1">
      <alignment horizontal="center" vertical="center"/>
    </xf>
    <xf numFmtId="4" fontId="4" fillId="3" borderId="15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7" borderId="15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0" fontId="6" fillId="6" borderId="0" xfId="0" applyFont="1" applyFill="1"/>
    <xf numFmtId="0" fontId="11" fillId="6" borderId="0" xfId="0" applyFont="1" applyFill="1"/>
    <xf numFmtId="0" fontId="4" fillId="11" borderId="1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10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left" vertical="center"/>
    </xf>
    <xf numFmtId="4" fontId="3" fillId="0" borderId="1" xfId="0" quotePrefix="1" applyNumberFormat="1" applyFont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49" fontId="21" fillId="3" borderId="15" xfId="0" applyNumberFormat="1" applyFont="1" applyFill="1" applyBorder="1" applyAlignment="1">
      <alignment horizontal="center" vertical="center"/>
    </xf>
    <xf numFmtId="0" fontId="19" fillId="9" borderId="37" xfId="0" applyFont="1" applyFill="1" applyBorder="1" applyAlignment="1">
      <alignment horizontal="center" vertical="center"/>
    </xf>
    <xf numFmtId="0" fontId="19" fillId="9" borderId="38" xfId="0" applyFont="1" applyFill="1" applyBorder="1" applyAlignment="1">
      <alignment horizontal="center" vertical="center"/>
    </xf>
    <xf numFmtId="0" fontId="19" fillId="9" borderId="39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1" fontId="22" fillId="3" borderId="15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7" fillId="13" borderId="5" xfId="0" applyFont="1" applyFill="1" applyBorder="1" applyAlignment="1">
      <alignment horizontal="left" vertical="center"/>
    </xf>
    <xf numFmtId="0" fontId="27" fillId="13" borderId="0" xfId="0" applyFont="1" applyFill="1" applyBorder="1" applyAlignment="1">
      <alignment horizontal="left" vertical="center"/>
    </xf>
    <xf numFmtId="0" fontId="19" fillId="9" borderId="16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19" fillId="9" borderId="18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1" fontId="4" fillId="6" borderId="25" xfId="0" applyNumberFormat="1" applyFont="1" applyFill="1" applyBorder="1" applyAlignment="1">
      <alignment horizontal="center" vertical="center"/>
    </xf>
    <xf numFmtId="1" fontId="4" fillId="6" borderId="21" xfId="0" applyNumberFormat="1" applyFont="1" applyFill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25" fillId="3" borderId="2" xfId="0" applyNumberFormat="1" applyFont="1" applyFill="1" applyBorder="1" applyAlignment="1">
      <alignment horizontal="center" vertical="center"/>
    </xf>
    <xf numFmtId="49" fontId="25" fillId="3" borderId="3" xfId="0" applyNumberFormat="1" applyFont="1" applyFill="1" applyBorder="1" applyAlignment="1">
      <alignment horizontal="center" vertical="center"/>
    </xf>
    <xf numFmtId="49" fontId="25" fillId="3" borderId="14" xfId="0" applyNumberFormat="1" applyFont="1" applyFill="1" applyBorder="1" applyAlignment="1">
      <alignment horizontal="center" vertical="center"/>
    </xf>
    <xf numFmtId="14" fontId="23" fillId="3" borderId="20" xfId="0" applyNumberFormat="1" applyFont="1" applyFill="1" applyBorder="1" applyAlignment="1">
      <alignment horizontal="center" vertical="center" wrapText="1"/>
    </xf>
    <xf numFmtId="14" fontId="23" fillId="3" borderId="19" xfId="0" applyNumberFormat="1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/>
    </xf>
    <xf numFmtId="1" fontId="23" fillId="3" borderId="21" xfId="0" applyNumberFormat="1" applyFont="1" applyFill="1" applyBorder="1" applyAlignment="1">
      <alignment horizontal="center" vertical="center"/>
    </xf>
    <xf numFmtId="1" fontId="23" fillId="3" borderId="1" xfId="0" applyNumberFormat="1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right" vertical="center" wrapText="1"/>
    </xf>
    <xf numFmtId="0" fontId="2" fillId="6" borderId="40" xfId="0" applyFont="1" applyFill="1" applyBorder="1" applyAlignment="1">
      <alignment horizontal="right" vertical="center" wrapText="1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externalLink" Target="externalLinks/externalLink46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275166</xdr:colOff>
      <xdr:row>48</xdr:row>
      <xdr:rowOff>31750</xdr:rowOff>
    </xdr:from>
    <xdr:to>
      <xdr:col>31</xdr:col>
      <xdr:colOff>197222</xdr:colOff>
      <xdr:row>54</xdr:row>
      <xdr:rowOff>7501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6333" y="8276167"/>
          <a:ext cx="8198222" cy="9282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63500</xdr:colOff>
      <xdr:row>75</xdr:row>
      <xdr:rowOff>63500</xdr:rowOff>
    </xdr:from>
    <xdr:to>
      <xdr:col>34</xdr:col>
      <xdr:colOff>504139</xdr:colOff>
      <xdr:row>81</xdr:row>
      <xdr:rowOff>39251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8167" y="8392583"/>
          <a:ext cx="8198222" cy="92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137584</xdr:colOff>
      <xdr:row>48</xdr:row>
      <xdr:rowOff>84667</xdr:rowOff>
    </xdr:from>
    <xdr:to>
      <xdr:col>32</xdr:col>
      <xdr:colOff>133723</xdr:colOff>
      <xdr:row>54</xdr:row>
      <xdr:rowOff>60418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0584" y="8413750"/>
          <a:ext cx="8198222" cy="928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275167</xdr:colOff>
      <xdr:row>48</xdr:row>
      <xdr:rowOff>63500</xdr:rowOff>
    </xdr:from>
    <xdr:to>
      <xdr:col>33</xdr:col>
      <xdr:colOff>133723</xdr:colOff>
      <xdr:row>54</xdr:row>
      <xdr:rowOff>39251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6834" y="8392583"/>
          <a:ext cx="8198222" cy="92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222249</xdr:colOff>
      <xdr:row>48</xdr:row>
      <xdr:rowOff>74083</xdr:rowOff>
    </xdr:from>
    <xdr:to>
      <xdr:col>31</xdr:col>
      <xdr:colOff>366554</xdr:colOff>
      <xdr:row>54</xdr:row>
      <xdr:rowOff>49834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8499" y="8403166"/>
          <a:ext cx="8198222" cy="928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254000</xdr:colOff>
      <xdr:row>48</xdr:row>
      <xdr:rowOff>31750</xdr:rowOff>
    </xdr:from>
    <xdr:to>
      <xdr:col>31</xdr:col>
      <xdr:colOff>123138</xdr:colOff>
      <xdr:row>54</xdr:row>
      <xdr:rowOff>7501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2083" y="8360833"/>
          <a:ext cx="8198222" cy="928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84666</xdr:colOff>
      <xdr:row>48</xdr:row>
      <xdr:rowOff>95250</xdr:rowOff>
    </xdr:from>
    <xdr:to>
      <xdr:col>33</xdr:col>
      <xdr:colOff>207805</xdr:colOff>
      <xdr:row>54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3833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74083</xdr:colOff>
      <xdr:row>48</xdr:row>
      <xdr:rowOff>52916</xdr:rowOff>
    </xdr:from>
    <xdr:to>
      <xdr:col>33</xdr:col>
      <xdr:colOff>186638</xdr:colOff>
      <xdr:row>54</xdr:row>
      <xdr:rowOff>28667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7083" y="8381999"/>
          <a:ext cx="8198222" cy="928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51</xdr:row>
      <xdr:rowOff>85726</xdr:rowOff>
    </xdr:from>
    <xdr:to>
      <xdr:col>32</xdr:col>
      <xdr:colOff>1148178</xdr:colOff>
      <xdr:row>56</xdr:row>
      <xdr:rowOff>95251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8543926"/>
          <a:ext cx="7234653" cy="8191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48</xdr:row>
      <xdr:rowOff>74083</xdr:rowOff>
    </xdr:from>
    <xdr:to>
      <xdr:col>33</xdr:col>
      <xdr:colOff>70222</xdr:colOff>
      <xdr:row>54</xdr:row>
      <xdr:rowOff>49834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6917" y="8403166"/>
          <a:ext cx="8198222" cy="9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&#193;guaClara%20_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apu&#227;_2023%20(GOES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poGrande_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ssil&#226;ndia_202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hapad&#227;oDoSul_2023%20(GOES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rumb&#225;_2023%20(GOES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staRica_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xim_2023%20(GOES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Dourados_202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F&#225;timaDoSul_202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guatemi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mambai_202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por&#227;_202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quira&#237;_202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vinhema_202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ardim_20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uti_202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LagunaCarap&#227;_202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aracaju_202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iranda_2023%20(GOES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humirim_2023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lvorada%20do%20Sul_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ng&#233;lica_2023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ndradina_202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arana&#237;ba_2023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edroGomes_202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ntaPor&#227;_202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rtoMurtinho_2023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basdoRioPardo_2023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oBrilhante_2023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antaRitadoPardo_2023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&#227;oGabriel_202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lv&#237;ria_2023%20(DEPREDADA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quidauana_2023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teQuedas_2023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idrol&#226;ndia_2023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onora_2023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Tr&#234;sLagoas_202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elaVista_2023%20(RETIRADA)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rasil&#226;ndia_2023%20(DEPREDADA)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ssil&#226;ndia_2023%20(PARADA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ralMoreira_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ndeirantes_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taguassu_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onito_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arap&#243;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29.095833333333335</v>
          </cell>
          <cell r="C5">
            <v>37.299999999999997</v>
          </cell>
          <cell r="D5">
            <v>22.8</v>
          </cell>
          <cell r="E5">
            <v>69.125</v>
          </cell>
          <cell r="F5">
            <v>100</v>
          </cell>
          <cell r="G5">
            <v>30</v>
          </cell>
          <cell r="H5">
            <v>8.2799999999999994</v>
          </cell>
          <cell r="J5">
            <v>20.88</v>
          </cell>
          <cell r="K5">
            <v>0</v>
          </cell>
        </row>
        <row r="6">
          <cell r="B6">
            <v>29.724999999999994</v>
          </cell>
          <cell r="C6">
            <v>37.700000000000003</v>
          </cell>
          <cell r="D6">
            <v>25.1</v>
          </cell>
          <cell r="E6">
            <v>64.625</v>
          </cell>
          <cell r="F6">
            <v>84</v>
          </cell>
          <cell r="G6">
            <v>30</v>
          </cell>
          <cell r="H6">
            <v>8.2799999999999994</v>
          </cell>
          <cell r="J6">
            <v>23.759999999999998</v>
          </cell>
          <cell r="K6">
            <v>0</v>
          </cell>
        </row>
        <row r="7">
          <cell r="B7">
            <v>27.079166666666669</v>
          </cell>
          <cell r="C7">
            <v>37.700000000000003</v>
          </cell>
          <cell r="D7">
            <v>23.8</v>
          </cell>
          <cell r="E7">
            <v>81.75</v>
          </cell>
          <cell r="F7">
            <v>98</v>
          </cell>
          <cell r="G7">
            <v>35</v>
          </cell>
          <cell r="H7">
            <v>12.24</v>
          </cell>
          <cell r="J7">
            <v>49.32</v>
          </cell>
          <cell r="K7">
            <v>10.8</v>
          </cell>
        </row>
        <row r="8">
          <cell r="B8">
            <v>25.645833333333332</v>
          </cell>
          <cell r="C8">
            <v>33.6</v>
          </cell>
          <cell r="D8">
            <v>22.9</v>
          </cell>
          <cell r="E8">
            <v>90.041666666666671</v>
          </cell>
          <cell r="F8">
            <v>100</v>
          </cell>
          <cell r="G8">
            <v>50</v>
          </cell>
          <cell r="H8">
            <v>14.4</v>
          </cell>
          <cell r="J8">
            <v>51.12</v>
          </cell>
          <cell r="K8">
            <v>10</v>
          </cell>
        </row>
        <row r="9">
          <cell r="B9">
            <v>24.070833333333326</v>
          </cell>
          <cell r="C9">
            <v>28.8</v>
          </cell>
          <cell r="D9">
            <v>22.2</v>
          </cell>
          <cell r="E9">
            <v>94.041666666666671</v>
          </cell>
          <cell r="F9">
            <v>100</v>
          </cell>
          <cell r="G9">
            <v>72</v>
          </cell>
          <cell r="H9">
            <v>15.840000000000002</v>
          </cell>
          <cell r="J9">
            <v>57.960000000000008</v>
          </cell>
          <cell r="K9">
            <v>2.4</v>
          </cell>
        </row>
        <row r="10">
          <cell r="B10">
            <v>27.979166666666661</v>
          </cell>
          <cell r="C10">
            <v>35.9</v>
          </cell>
          <cell r="D10">
            <v>22</v>
          </cell>
          <cell r="E10">
            <v>75.083333333333329</v>
          </cell>
          <cell r="F10">
            <v>100</v>
          </cell>
          <cell r="G10">
            <v>39</v>
          </cell>
          <cell r="H10">
            <v>9</v>
          </cell>
          <cell r="J10">
            <v>24.12</v>
          </cell>
          <cell r="K10">
            <v>0.2</v>
          </cell>
        </row>
        <row r="11">
          <cell r="B11">
            <v>29.012499999999992</v>
          </cell>
          <cell r="C11">
            <v>38.299999999999997</v>
          </cell>
          <cell r="D11">
            <v>23.6</v>
          </cell>
          <cell r="E11">
            <v>69.458333333333329</v>
          </cell>
          <cell r="F11">
            <v>95</v>
          </cell>
          <cell r="G11">
            <v>30</v>
          </cell>
          <cell r="H11">
            <v>17.28</v>
          </cell>
          <cell r="J11">
            <v>46.080000000000005</v>
          </cell>
          <cell r="K11">
            <v>0</v>
          </cell>
        </row>
        <row r="12">
          <cell r="B12">
            <v>28.825000000000003</v>
          </cell>
          <cell r="C12">
            <v>37.200000000000003</v>
          </cell>
          <cell r="D12">
            <v>23.6</v>
          </cell>
          <cell r="E12">
            <v>70.125</v>
          </cell>
          <cell r="F12">
            <v>93</v>
          </cell>
          <cell r="G12">
            <v>35</v>
          </cell>
          <cell r="H12">
            <v>12.24</v>
          </cell>
          <cell r="J12">
            <v>28.44</v>
          </cell>
          <cell r="K12">
            <v>0</v>
          </cell>
        </row>
        <row r="13">
          <cell r="B13">
            <v>29.337500000000002</v>
          </cell>
          <cell r="C13">
            <v>37.6</v>
          </cell>
          <cell r="D13">
            <v>24.4</v>
          </cell>
          <cell r="E13">
            <v>72.833333333333329</v>
          </cell>
          <cell r="F13">
            <v>97</v>
          </cell>
          <cell r="G13">
            <v>39</v>
          </cell>
          <cell r="H13">
            <v>7.5600000000000005</v>
          </cell>
          <cell r="J13">
            <v>18.720000000000002</v>
          </cell>
          <cell r="K13">
            <v>0</v>
          </cell>
        </row>
        <row r="14">
          <cell r="B14">
            <v>27.316666666666663</v>
          </cell>
          <cell r="C14">
            <v>34.700000000000003</v>
          </cell>
          <cell r="D14">
            <v>22.1</v>
          </cell>
          <cell r="E14">
            <v>77.5</v>
          </cell>
          <cell r="F14">
            <v>98</v>
          </cell>
          <cell r="G14">
            <v>51</v>
          </cell>
          <cell r="H14">
            <v>32.76</v>
          </cell>
          <cell r="J14">
            <v>67.680000000000007</v>
          </cell>
          <cell r="K14">
            <v>0.2</v>
          </cell>
        </row>
        <row r="15">
          <cell r="B15">
            <v>26.95</v>
          </cell>
          <cell r="C15">
            <v>35.1</v>
          </cell>
          <cell r="D15">
            <v>20.399999999999999</v>
          </cell>
          <cell r="E15">
            <v>70.5</v>
          </cell>
          <cell r="F15">
            <v>100</v>
          </cell>
          <cell r="G15">
            <v>35</v>
          </cell>
          <cell r="H15">
            <v>8.64</v>
          </cell>
          <cell r="J15">
            <v>21.96</v>
          </cell>
          <cell r="K15">
            <v>0.2</v>
          </cell>
        </row>
        <row r="16">
          <cell r="B16">
            <v>28.695833333333329</v>
          </cell>
          <cell r="C16">
            <v>37.9</v>
          </cell>
          <cell r="D16">
            <v>23.4</v>
          </cell>
          <cell r="E16">
            <v>69.708333333333329</v>
          </cell>
          <cell r="F16">
            <v>92</v>
          </cell>
          <cell r="G16">
            <v>33</v>
          </cell>
          <cell r="H16">
            <v>12.96</v>
          </cell>
          <cell r="J16">
            <v>37.080000000000005</v>
          </cell>
          <cell r="K16">
            <v>6.6000000000000005</v>
          </cell>
        </row>
        <row r="17">
          <cell r="B17">
            <v>29.608333333333331</v>
          </cell>
          <cell r="C17">
            <v>38.1</v>
          </cell>
          <cell r="D17">
            <v>23.3</v>
          </cell>
          <cell r="E17">
            <v>69.666666666666671</v>
          </cell>
          <cell r="F17">
            <v>100</v>
          </cell>
          <cell r="G17">
            <v>32</v>
          </cell>
          <cell r="H17">
            <v>7.5600000000000005</v>
          </cell>
          <cell r="J17">
            <v>21.96</v>
          </cell>
          <cell r="K17">
            <v>0</v>
          </cell>
        </row>
        <row r="18">
          <cell r="B18">
            <v>31.366666666666671</v>
          </cell>
          <cell r="C18">
            <v>40.200000000000003</v>
          </cell>
          <cell r="D18">
            <v>23.8</v>
          </cell>
          <cell r="E18">
            <v>58.375</v>
          </cell>
          <cell r="F18">
            <v>95</v>
          </cell>
          <cell r="G18">
            <v>27</v>
          </cell>
          <cell r="H18">
            <v>14.76</v>
          </cell>
          <cell r="J18">
            <v>31.319999999999997</v>
          </cell>
          <cell r="K18">
            <v>0</v>
          </cell>
        </row>
        <row r="19">
          <cell r="B19">
            <v>31.379166666666663</v>
          </cell>
          <cell r="C19">
            <v>40.6</v>
          </cell>
          <cell r="D19">
            <v>24.4</v>
          </cell>
          <cell r="E19">
            <v>57.083333333333336</v>
          </cell>
          <cell r="F19">
            <v>91</v>
          </cell>
          <cell r="G19">
            <v>26</v>
          </cell>
          <cell r="H19">
            <v>10.44</v>
          </cell>
          <cell r="J19">
            <v>30.240000000000002</v>
          </cell>
          <cell r="K19">
            <v>0</v>
          </cell>
        </row>
        <row r="20">
          <cell r="B20">
            <v>30.345833333333328</v>
          </cell>
          <cell r="C20">
            <v>40.5</v>
          </cell>
          <cell r="D20">
            <v>23.7</v>
          </cell>
          <cell r="E20">
            <v>61.583333333333336</v>
          </cell>
          <cell r="F20">
            <v>95</v>
          </cell>
          <cell r="G20">
            <v>23</v>
          </cell>
          <cell r="H20">
            <v>16.559999999999999</v>
          </cell>
          <cell r="J20">
            <v>42.480000000000004</v>
          </cell>
          <cell r="K20">
            <v>0</v>
          </cell>
        </row>
        <row r="21">
          <cell r="B21">
            <v>28.962499999999995</v>
          </cell>
          <cell r="C21">
            <v>40.299999999999997</v>
          </cell>
          <cell r="D21">
            <v>23.2</v>
          </cell>
          <cell r="E21">
            <v>66.958333333333329</v>
          </cell>
          <cell r="F21">
            <v>92</v>
          </cell>
          <cell r="G21">
            <v>24</v>
          </cell>
          <cell r="H21">
            <v>26.64</v>
          </cell>
          <cell r="J21">
            <v>69.12</v>
          </cell>
          <cell r="K21">
            <v>12</v>
          </cell>
        </row>
        <row r="22">
          <cell r="B22">
            <v>30.129166666666666</v>
          </cell>
          <cell r="C22">
            <v>39.200000000000003</v>
          </cell>
          <cell r="D22">
            <v>23.6</v>
          </cell>
          <cell r="E22">
            <v>66.541666666666671</v>
          </cell>
          <cell r="F22">
            <v>99</v>
          </cell>
          <cell r="G22">
            <v>25</v>
          </cell>
          <cell r="H22">
            <v>8.2799999999999994</v>
          </cell>
          <cell r="J22">
            <v>22.68</v>
          </cell>
          <cell r="K22">
            <v>0</v>
          </cell>
        </row>
        <row r="23">
          <cell r="B23">
            <v>28.545833333333338</v>
          </cell>
          <cell r="C23">
            <v>37.299999999999997</v>
          </cell>
          <cell r="D23">
            <v>24.3</v>
          </cell>
          <cell r="E23">
            <v>70.5</v>
          </cell>
          <cell r="F23">
            <v>92</v>
          </cell>
          <cell r="G23">
            <v>38</v>
          </cell>
          <cell r="H23">
            <v>14.76</v>
          </cell>
          <cell r="J23">
            <v>36.72</v>
          </cell>
          <cell r="K23">
            <v>2</v>
          </cell>
        </row>
        <row r="24">
          <cell r="B24">
            <v>27.916666666666671</v>
          </cell>
          <cell r="C24">
            <v>36.200000000000003</v>
          </cell>
          <cell r="D24">
            <v>24.2</v>
          </cell>
          <cell r="E24">
            <v>78.25</v>
          </cell>
          <cell r="F24">
            <v>98</v>
          </cell>
          <cell r="G24">
            <v>38</v>
          </cell>
          <cell r="H24">
            <v>12.96</v>
          </cell>
          <cell r="J24">
            <v>28.44</v>
          </cell>
          <cell r="K24">
            <v>1.6</v>
          </cell>
        </row>
        <row r="25">
          <cell r="B25">
            <v>28.237499999999997</v>
          </cell>
          <cell r="C25">
            <v>35.5</v>
          </cell>
          <cell r="D25">
            <v>23.4</v>
          </cell>
          <cell r="E25">
            <v>76.583333333333329</v>
          </cell>
          <cell r="F25">
            <v>100</v>
          </cell>
          <cell r="G25">
            <v>48</v>
          </cell>
          <cell r="H25">
            <v>7.9200000000000008</v>
          </cell>
          <cell r="J25">
            <v>29.52</v>
          </cell>
          <cell r="K25">
            <v>0.2</v>
          </cell>
        </row>
        <row r="26">
          <cell r="B26">
            <v>29.162499999999998</v>
          </cell>
          <cell r="C26">
            <v>36.1</v>
          </cell>
          <cell r="D26">
            <v>23.9</v>
          </cell>
          <cell r="E26">
            <v>70.416666666666671</v>
          </cell>
          <cell r="F26">
            <v>96</v>
          </cell>
          <cell r="G26">
            <v>41</v>
          </cell>
          <cell r="H26">
            <v>12.6</v>
          </cell>
          <cell r="J26">
            <v>25.92</v>
          </cell>
          <cell r="K26">
            <v>0</v>
          </cell>
        </row>
        <row r="27">
          <cell r="B27">
            <v>29.5</v>
          </cell>
          <cell r="C27">
            <v>37.299999999999997</v>
          </cell>
          <cell r="D27">
            <v>21.5</v>
          </cell>
          <cell r="E27">
            <v>69.25</v>
          </cell>
          <cell r="F27">
            <v>100</v>
          </cell>
          <cell r="G27">
            <v>37</v>
          </cell>
          <cell r="H27">
            <v>25.56</v>
          </cell>
          <cell r="J27">
            <v>70.2</v>
          </cell>
          <cell r="K27">
            <v>23.2</v>
          </cell>
        </row>
        <row r="28">
          <cell r="B28">
            <v>26.833333333333332</v>
          </cell>
          <cell r="C28">
            <v>35.299999999999997</v>
          </cell>
          <cell r="D28">
            <v>21.2</v>
          </cell>
          <cell r="E28">
            <v>77.375</v>
          </cell>
          <cell r="F28">
            <v>100</v>
          </cell>
          <cell r="G28">
            <v>38</v>
          </cell>
          <cell r="H28">
            <v>7.9200000000000008</v>
          </cell>
          <cell r="J28">
            <v>30.240000000000002</v>
          </cell>
          <cell r="K28">
            <v>1.2</v>
          </cell>
        </row>
        <row r="29">
          <cell r="B29">
            <v>29.766666666666669</v>
          </cell>
          <cell r="C29">
            <v>37.4</v>
          </cell>
          <cell r="D29">
            <v>23.3</v>
          </cell>
          <cell r="E29">
            <v>67.291666666666671</v>
          </cell>
          <cell r="F29">
            <v>97</v>
          </cell>
          <cell r="G29">
            <v>34</v>
          </cell>
          <cell r="H29">
            <v>11.520000000000001</v>
          </cell>
          <cell r="J29">
            <v>23.400000000000002</v>
          </cell>
          <cell r="K29">
            <v>0</v>
          </cell>
        </row>
        <row r="30">
          <cell r="B30">
            <v>28.729166666666661</v>
          </cell>
          <cell r="C30">
            <v>35.6</v>
          </cell>
          <cell r="D30">
            <v>23.3</v>
          </cell>
          <cell r="E30">
            <v>68.833333333333329</v>
          </cell>
          <cell r="F30">
            <v>96</v>
          </cell>
          <cell r="G30">
            <v>43</v>
          </cell>
          <cell r="H30">
            <v>18</v>
          </cell>
          <cell r="J30">
            <v>40.32</v>
          </cell>
          <cell r="K30">
            <v>0</v>
          </cell>
        </row>
        <row r="31">
          <cell r="B31">
            <v>29.375</v>
          </cell>
          <cell r="C31">
            <v>36.4</v>
          </cell>
          <cell r="D31">
            <v>23.1</v>
          </cell>
          <cell r="E31">
            <v>64.875</v>
          </cell>
          <cell r="F31">
            <v>100</v>
          </cell>
          <cell r="G31">
            <v>32</v>
          </cell>
          <cell r="H31">
            <v>11.16</v>
          </cell>
          <cell r="J31">
            <v>25.56</v>
          </cell>
          <cell r="K31">
            <v>0</v>
          </cell>
        </row>
        <row r="32">
          <cell r="B32">
            <v>29.333333333333329</v>
          </cell>
          <cell r="C32">
            <v>39</v>
          </cell>
          <cell r="D32">
            <v>20.100000000000001</v>
          </cell>
          <cell r="E32">
            <v>62.208333333333336</v>
          </cell>
          <cell r="F32">
            <v>96</v>
          </cell>
          <cell r="G32">
            <v>25</v>
          </cell>
          <cell r="H32">
            <v>8.64</v>
          </cell>
          <cell r="J32">
            <v>19.440000000000001</v>
          </cell>
          <cell r="K32">
            <v>0</v>
          </cell>
        </row>
        <row r="33">
          <cell r="B33">
            <v>31.287499999999994</v>
          </cell>
          <cell r="C33">
            <v>40.700000000000003</v>
          </cell>
          <cell r="D33">
            <v>22.9</v>
          </cell>
          <cell r="E33">
            <v>58.833333333333336</v>
          </cell>
          <cell r="F33">
            <v>94</v>
          </cell>
          <cell r="G33">
            <v>24</v>
          </cell>
          <cell r="H33">
            <v>11.879999999999999</v>
          </cell>
          <cell r="J33">
            <v>28.44</v>
          </cell>
          <cell r="K33">
            <v>0</v>
          </cell>
        </row>
        <row r="34">
          <cell r="B34">
            <v>29.166666666666671</v>
          </cell>
          <cell r="C34">
            <v>35.200000000000003</v>
          </cell>
          <cell r="D34">
            <v>25.1</v>
          </cell>
          <cell r="E34">
            <v>68.666666666666671</v>
          </cell>
          <cell r="F34">
            <v>89</v>
          </cell>
          <cell r="G34">
            <v>46</v>
          </cell>
          <cell r="H34">
            <v>16.920000000000002</v>
          </cell>
          <cell r="J34">
            <v>41.76</v>
          </cell>
          <cell r="K34">
            <v>0</v>
          </cell>
        </row>
        <row r="35">
          <cell r="B35">
            <v>27.358333333333331</v>
          </cell>
          <cell r="C35">
            <v>35.799999999999997</v>
          </cell>
          <cell r="D35">
            <v>24</v>
          </cell>
          <cell r="E35">
            <v>80.25</v>
          </cell>
          <cell r="F35">
            <v>99</v>
          </cell>
          <cell r="G35">
            <v>43</v>
          </cell>
          <cell r="H35">
            <v>10.8</v>
          </cell>
          <cell r="J35">
            <v>31.319999999999997</v>
          </cell>
          <cell r="K35">
            <v>3.1999999999999997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  <sheetName val="BoletimCamapuã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27.763636363636362</v>
          </cell>
          <cell r="C5">
            <v>35.799999999999997</v>
          </cell>
          <cell r="D5">
            <v>21.6</v>
          </cell>
          <cell r="E5">
            <v>56.769230769230766</v>
          </cell>
          <cell r="F5">
            <v>100</v>
          </cell>
          <cell r="G5">
            <v>35</v>
          </cell>
          <cell r="H5">
            <v>15.120000000000001</v>
          </cell>
          <cell r="J5">
            <v>32.76</v>
          </cell>
          <cell r="K5">
            <v>0</v>
          </cell>
        </row>
        <row r="6">
          <cell r="B6">
            <v>27.523809523809526</v>
          </cell>
          <cell r="C6">
            <v>35.1</v>
          </cell>
          <cell r="D6">
            <v>23.2</v>
          </cell>
          <cell r="E6">
            <v>77.263157894736835</v>
          </cell>
          <cell r="F6">
            <v>100</v>
          </cell>
          <cell r="G6">
            <v>44</v>
          </cell>
          <cell r="H6">
            <v>17.28</v>
          </cell>
          <cell r="J6">
            <v>33.840000000000003</v>
          </cell>
          <cell r="K6">
            <v>0</v>
          </cell>
        </row>
        <row r="7">
          <cell r="B7">
            <v>26.452173913043477</v>
          </cell>
          <cell r="C7">
            <v>34.5</v>
          </cell>
          <cell r="D7">
            <v>22.7</v>
          </cell>
          <cell r="E7">
            <v>81.764705882352942</v>
          </cell>
          <cell r="F7">
            <v>100</v>
          </cell>
          <cell r="G7">
            <v>49</v>
          </cell>
          <cell r="H7">
            <v>27.36</v>
          </cell>
          <cell r="J7">
            <v>51.480000000000004</v>
          </cell>
          <cell r="K7">
            <v>0</v>
          </cell>
        </row>
        <row r="8">
          <cell r="B8">
            <v>24.11</v>
          </cell>
          <cell r="C8">
            <v>31.7</v>
          </cell>
          <cell r="D8">
            <v>22</v>
          </cell>
          <cell r="E8">
            <v>81</v>
          </cell>
          <cell r="F8">
            <v>100</v>
          </cell>
          <cell r="G8">
            <v>59</v>
          </cell>
          <cell r="H8">
            <v>25.56</v>
          </cell>
          <cell r="J8">
            <v>54.72</v>
          </cell>
          <cell r="K8">
            <v>1.6</v>
          </cell>
        </row>
        <row r="9">
          <cell r="B9">
            <v>22.468181818181819</v>
          </cell>
          <cell r="C9">
            <v>25.1</v>
          </cell>
          <cell r="D9">
            <v>20.3</v>
          </cell>
          <cell r="E9" t="str">
            <v>*</v>
          </cell>
          <cell r="F9" t="str">
            <v>*</v>
          </cell>
          <cell r="G9" t="str">
            <v>*</v>
          </cell>
          <cell r="H9">
            <v>26.28</v>
          </cell>
          <cell r="J9">
            <v>44.64</v>
          </cell>
          <cell r="K9">
            <v>11</v>
          </cell>
        </row>
        <row r="10">
          <cell r="B10">
            <v>27.00454545454545</v>
          </cell>
          <cell r="C10">
            <v>34</v>
          </cell>
          <cell r="D10">
            <v>20.9</v>
          </cell>
          <cell r="E10">
            <v>64.166666666666671</v>
          </cell>
          <cell r="F10">
            <v>100</v>
          </cell>
          <cell r="G10">
            <v>42</v>
          </cell>
          <cell r="H10">
            <v>12.96</v>
          </cell>
          <cell r="J10">
            <v>26.64</v>
          </cell>
          <cell r="K10">
            <v>0</v>
          </cell>
        </row>
        <row r="11">
          <cell r="B11">
            <v>28.431818181818187</v>
          </cell>
          <cell r="C11">
            <v>36.299999999999997</v>
          </cell>
          <cell r="D11">
            <v>22.4</v>
          </cell>
          <cell r="E11">
            <v>59.857142857142854</v>
          </cell>
          <cell r="F11">
            <v>100</v>
          </cell>
          <cell r="G11">
            <v>35</v>
          </cell>
          <cell r="H11">
            <v>14.76</v>
          </cell>
          <cell r="J11">
            <v>30.96</v>
          </cell>
          <cell r="K11">
            <v>0</v>
          </cell>
        </row>
        <row r="12">
          <cell r="B12">
            <v>26.987500000000008</v>
          </cell>
          <cell r="C12">
            <v>34.9</v>
          </cell>
          <cell r="D12">
            <v>20.9</v>
          </cell>
          <cell r="E12">
            <v>67.25</v>
          </cell>
          <cell r="F12">
            <v>100</v>
          </cell>
          <cell r="G12">
            <v>42</v>
          </cell>
          <cell r="H12">
            <v>21.240000000000002</v>
          </cell>
          <cell r="J12">
            <v>61.560000000000009</v>
          </cell>
          <cell r="K12">
            <v>8.4</v>
          </cell>
        </row>
        <row r="13">
          <cell r="B13">
            <v>27.915000000000003</v>
          </cell>
          <cell r="C13">
            <v>36</v>
          </cell>
          <cell r="D13">
            <v>22.7</v>
          </cell>
          <cell r="E13">
            <v>63.727272727272727</v>
          </cell>
          <cell r="F13">
            <v>100</v>
          </cell>
          <cell r="G13">
            <v>43</v>
          </cell>
          <cell r="H13">
            <v>18.36</v>
          </cell>
          <cell r="J13">
            <v>37.080000000000005</v>
          </cell>
          <cell r="K13">
            <v>0.2</v>
          </cell>
        </row>
        <row r="14">
          <cell r="B14">
            <v>26.160869565217389</v>
          </cell>
          <cell r="C14">
            <v>33.9</v>
          </cell>
          <cell r="D14">
            <v>20.9</v>
          </cell>
          <cell r="E14">
            <v>74.666666666666671</v>
          </cell>
          <cell r="F14">
            <v>100</v>
          </cell>
          <cell r="G14">
            <v>53</v>
          </cell>
          <cell r="H14">
            <v>39.96</v>
          </cell>
          <cell r="J14">
            <v>86.039999999999992</v>
          </cell>
          <cell r="K14">
            <v>9.8000000000000007</v>
          </cell>
        </row>
        <row r="15">
          <cell r="B15">
            <v>25.25</v>
          </cell>
          <cell r="C15">
            <v>33.1</v>
          </cell>
          <cell r="D15">
            <v>18.8</v>
          </cell>
          <cell r="E15">
            <v>57.909090909090907</v>
          </cell>
          <cell r="F15">
            <v>100</v>
          </cell>
          <cell r="G15">
            <v>44</v>
          </cell>
          <cell r="H15">
            <v>15.48</v>
          </cell>
          <cell r="J15">
            <v>31.680000000000003</v>
          </cell>
          <cell r="K15">
            <v>0.2</v>
          </cell>
        </row>
        <row r="16">
          <cell r="B16">
            <v>27.400000000000002</v>
          </cell>
          <cell r="C16">
            <v>34.799999999999997</v>
          </cell>
          <cell r="D16">
            <v>21.5</v>
          </cell>
          <cell r="E16">
            <v>69.466666666666669</v>
          </cell>
          <cell r="F16">
            <v>100</v>
          </cell>
          <cell r="G16">
            <v>46</v>
          </cell>
          <cell r="H16">
            <v>20.16</v>
          </cell>
          <cell r="J16">
            <v>42.480000000000004</v>
          </cell>
          <cell r="K16">
            <v>7</v>
          </cell>
        </row>
        <row r="17">
          <cell r="B17">
            <v>26.766666666666669</v>
          </cell>
          <cell r="C17">
            <v>36.299999999999997</v>
          </cell>
          <cell r="D17">
            <v>22.4</v>
          </cell>
          <cell r="E17">
            <v>71.25</v>
          </cell>
          <cell r="F17">
            <v>100</v>
          </cell>
          <cell r="G17">
            <v>39</v>
          </cell>
          <cell r="H17">
            <v>25.2</v>
          </cell>
          <cell r="J17">
            <v>60.480000000000004</v>
          </cell>
          <cell r="K17">
            <v>6.6</v>
          </cell>
        </row>
        <row r="18">
          <cell r="B18">
            <v>29.031818181818178</v>
          </cell>
          <cell r="C18">
            <v>37.299999999999997</v>
          </cell>
          <cell r="D18">
            <v>21.9</v>
          </cell>
          <cell r="E18">
            <v>56.071428571428569</v>
          </cell>
          <cell r="F18">
            <v>100</v>
          </cell>
          <cell r="G18">
            <v>37</v>
          </cell>
          <cell r="H18">
            <v>12.6</v>
          </cell>
          <cell r="J18">
            <v>33.840000000000003</v>
          </cell>
          <cell r="K18">
            <v>0</v>
          </cell>
        </row>
        <row r="19">
          <cell r="B19">
            <v>28.809523809523803</v>
          </cell>
          <cell r="C19">
            <v>36.700000000000003</v>
          </cell>
          <cell r="D19">
            <v>19.899999999999999</v>
          </cell>
          <cell r="E19">
            <v>68.555555555555557</v>
          </cell>
          <cell r="F19">
            <v>100</v>
          </cell>
          <cell r="G19">
            <v>33</v>
          </cell>
          <cell r="H19">
            <v>37.440000000000005</v>
          </cell>
          <cell r="J19">
            <v>91.44</v>
          </cell>
          <cell r="K19">
            <v>4.2</v>
          </cell>
        </row>
        <row r="20">
          <cell r="B20">
            <v>29.160869565217389</v>
          </cell>
          <cell r="C20">
            <v>37.5</v>
          </cell>
          <cell r="D20">
            <v>22.2</v>
          </cell>
          <cell r="E20">
            <v>63.055555555555557</v>
          </cell>
          <cell r="F20">
            <v>100</v>
          </cell>
          <cell r="G20">
            <v>28</v>
          </cell>
          <cell r="H20">
            <v>16.2</v>
          </cell>
          <cell r="J20">
            <v>91.44</v>
          </cell>
          <cell r="K20">
            <v>3.4</v>
          </cell>
        </row>
        <row r="21">
          <cell r="B21">
            <v>28.786956521739125</v>
          </cell>
          <cell r="C21">
            <v>37.9</v>
          </cell>
          <cell r="D21">
            <v>22.4</v>
          </cell>
          <cell r="E21">
            <v>65.631578947368425</v>
          </cell>
          <cell r="F21">
            <v>100</v>
          </cell>
          <cell r="G21">
            <v>26</v>
          </cell>
          <cell r="H21">
            <v>20.52</v>
          </cell>
          <cell r="J21">
            <v>36.36</v>
          </cell>
          <cell r="K21">
            <v>0</v>
          </cell>
        </row>
        <row r="22">
          <cell r="B22">
            <v>27.604166666666668</v>
          </cell>
          <cell r="C22">
            <v>37.200000000000003</v>
          </cell>
          <cell r="D22">
            <v>21.3</v>
          </cell>
          <cell r="E22">
            <v>68.849999999999994</v>
          </cell>
          <cell r="F22">
            <v>100</v>
          </cell>
          <cell r="G22">
            <v>33</v>
          </cell>
          <cell r="H22">
            <v>19.440000000000001</v>
          </cell>
          <cell r="J22">
            <v>55.080000000000005</v>
          </cell>
          <cell r="K22">
            <v>0</v>
          </cell>
        </row>
        <row r="23">
          <cell r="B23">
            <v>27.515789473684208</v>
          </cell>
          <cell r="C23">
            <v>35.200000000000003</v>
          </cell>
          <cell r="D23">
            <v>23.5</v>
          </cell>
          <cell r="E23">
            <v>72.533333333333331</v>
          </cell>
          <cell r="F23">
            <v>100</v>
          </cell>
          <cell r="G23">
            <v>41</v>
          </cell>
          <cell r="H23">
            <v>18.720000000000002</v>
          </cell>
          <cell r="J23">
            <v>41.76</v>
          </cell>
          <cell r="K23">
            <v>2.6</v>
          </cell>
        </row>
        <row r="24">
          <cell r="B24">
            <v>25.013636363636365</v>
          </cell>
          <cell r="C24">
            <v>31.7</v>
          </cell>
          <cell r="D24">
            <v>22.4</v>
          </cell>
          <cell r="E24">
            <v>80</v>
          </cell>
          <cell r="F24">
            <v>100</v>
          </cell>
          <cell r="G24">
            <v>61</v>
          </cell>
          <cell r="H24">
            <v>24.840000000000003</v>
          </cell>
          <cell r="J24">
            <v>45</v>
          </cell>
          <cell r="K24">
            <v>1.5999999999999999</v>
          </cell>
        </row>
        <row r="25">
          <cell r="B25">
            <v>25.62857142857143</v>
          </cell>
          <cell r="C25">
            <v>32.799999999999997</v>
          </cell>
          <cell r="D25">
            <v>22</v>
          </cell>
          <cell r="E25">
            <v>77</v>
          </cell>
          <cell r="F25">
            <v>100</v>
          </cell>
          <cell r="G25">
            <v>57</v>
          </cell>
          <cell r="H25">
            <v>11.520000000000001</v>
          </cell>
          <cell r="J25">
            <v>42.12</v>
          </cell>
          <cell r="K25">
            <v>37</v>
          </cell>
        </row>
        <row r="26">
          <cell r="B26">
            <v>25.959090909090911</v>
          </cell>
          <cell r="C26">
            <v>32.299999999999997</v>
          </cell>
          <cell r="D26">
            <v>22</v>
          </cell>
          <cell r="E26">
            <v>75.444444444444443</v>
          </cell>
          <cell r="F26">
            <v>100</v>
          </cell>
          <cell r="G26">
            <v>55</v>
          </cell>
          <cell r="H26">
            <v>15.120000000000001</v>
          </cell>
          <cell r="J26">
            <v>29.880000000000003</v>
          </cell>
          <cell r="K26">
            <v>0.2</v>
          </cell>
        </row>
        <row r="27">
          <cell r="B27">
            <v>27.052173913043479</v>
          </cell>
          <cell r="C27">
            <v>32.6</v>
          </cell>
          <cell r="D27">
            <v>22.6</v>
          </cell>
          <cell r="E27">
            <v>72.083333333333329</v>
          </cell>
          <cell r="F27">
            <v>100</v>
          </cell>
          <cell r="G27">
            <v>56</v>
          </cell>
          <cell r="H27">
            <v>23.759999999999998</v>
          </cell>
          <cell r="J27">
            <v>39.6</v>
          </cell>
          <cell r="K27">
            <v>0</v>
          </cell>
        </row>
        <row r="28">
          <cell r="B28">
            <v>26.609090909090909</v>
          </cell>
          <cell r="C28">
            <v>34.6</v>
          </cell>
          <cell r="D28">
            <v>20.3</v>
          </cell>
          <cell r="E28">
            <v>67.15384615384616</v>
          </cell>
          <cell r="F28">
            <v>100</v>
          </cell>
          <cell r="G28">
            <v>43</v>
          </cell>
          <cell r="H28">
            <v>33.119999999999997</v>
          </cell>
          <cell r="J28">
            <v>75.600000000000009</v>
          </cell>
          <cell r="K28">
            <v>4.4000000000000004</v>
          </cell>
        </row>
        <row r="29">
          <cell r="B29">
            <v>29.128571428571437</v>
          </cell>
          <cell r="C29">
            <v>35.799999999999997</v>
          </cell>
          <cell r="D29">
            <v>22.3</v>
          </cell>
          <cell r="E29">
            <v>70.75</v>
          </cell>
          <cell r="F29">
            <v>100</v>
          </cell>
          <cell r="G29">
            <v>39</v>
          </cell>
          <cell r="H29">
            <v>13.68</v>
          </cell>
          <cell r="J29">
            <v>26.64</v>
          </cell>
          <cell r="K29">
            <v>0</v>
          </cell>
        </row>
        <row r="30">
          <cell r="B30">
            <v>26.452380952380945</v>
          </cell>
          <cell r="C30">
            <v>33.6</v>
          </cell>
          <cell r="D30">
            <v>22</v>
          </cell>
          <cell r="E30">
            <v>79.75</v>
          </cell>
          <cell r="F30">
            <v>100</v>
          </cell>
          <cell r="G30">
            <v>53</v>
          </cell>
          <cell r="H30">
            <v>14.4</v>
          </cell>
          <cell r="J30">
            <v>38.159999999999997</v>
          </cell>
          <cell r="K30">
            <v>5</v>
          </cell>
        </row>
        <row r="31">
          <cell r="B31">
            <v>27.000000000000004</v>
          </cell>
          <cell r="C31">
            <v>34.700000000000003</v>
          </cell>
          <cell r="D31">
            <v>22.2</v>
          </cell>
          <cell r="E31">
            <v>69.25</v>
          </cell>
          <cell r="F31">
            <v>100</v>
          </cell>
          <cell r="G31">
            <v>46</v>
          </cell>
          <cell r="H31">
            <v>15.840000000000002</v>
          </cell>
          <cell r="J31">
            <v>23.400000000000002</v>
          </cell>
          <cell r="K31">
            <v>2</v>
          </cell>
        </row>
        <row r="32">
          <cell r="B32">
            <v>28.872727272727275</v>
          </cell>
          <cell r="C32">
            <v>35.700000000000003</v>
          </cell>
          <cell r="D32">
            <v>22.2</v>
          </cell>
          <cell r="E32">
            <v>56.07692307692308</v>
          </cell>
          <cell r="F32">
            <v>100</v>
          </cell>
          <cell r="G32">
            <v>39</v>
          </cell>
          <cell r="H32">
            <v>10.8</v>
          </cell>
          <cell r="J32">
            <v>26.64</v>
          </cell>
          <cell r="K32">
            <v>0.2</v>
          </cell>
        </row>
        <row r="33">
          <cell r="B33">
            <v>30.554545454545451</v>
          </cell>
          <cell r="C33">
            <v>37</v>
          </cell>
          <cell r="D33">
            <v>23.2</v>
          </cell>
          <cell r="E33">
            <v>63.4</v>
          </cell>
          <cell r="F33">
            <v>100</v>
          </cell>
          <cell r="G33">
            <v>35</v>
          </cell>
          <cell r="H33">
            <v>15.840000000000002</v>
          </cell>
          <cell r="J33">
            <v>30.240000000000002</v>
          </cell>
          <cell r="K33">
            <v>0</v>
          </cell>
        </row>
        <row r="34">
          <cell r="B34">
            <v>25.386363636363637</v>
          </cell>
          <cell r="C34">
            <v>32.700000000000003</v>
          </cell>
          <cell r="D34">
            <v>22.7</v>
          </cell>
          <cell r="E34">
            <v>80</v>
          </cell>
          <cell r="F34">
            <v>100</v>
          </cell>
          <cell r="G34">
            <v>58</v>
          </cell>
          <cell r="H34">
            <v>21.96</v>
          </cell>
          <cell r="J34">
            <v>51.480000000000004</v>
          </cell>
          <cell r="K34">
            <v>37</v>
          </cell>
        </row>
        <row r="35">
          <cell r="B35">
            <v>25.638095238095236</v>
          </cell>
          <cell r="C35">
            <v>32.5</v>
          </cell>
          <cell r="D35">
            <v>22.4</v>
          </cell>
          <cell r="E35">
            <v>82.333333333333329</v>
          </cell>
          <cell r="F35">
            <v>100</v>
          </cell>
          <cell r="G35">
            <v>54</v>
          </cell>
          <cell r="H35">
            <v>14.4</v>
          </cell>
          <cell r="J35">
            <v>30.6</v>
          </cell>
          <cell r="K35">
            <v>0.6</v>
          </cell>
        </row>
      </sheetData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CampoGrande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28.712499999999995</v>
          </cell>
          <cell r="C5">
            <v>35.4</v>
          </cell>
          <cell r="D5">
            <v>23.2</v>
          </cell>
          <cell r="E5">
            <v>57.666666666666664</v>
          </cell>
          <cell r="F5">
            <v>85</v>
          </cell>
          <cell r="G5">
            <v>30</v>
          </cell>
          <cell r="H5">
            <v>16.2</v>
          </cell>
          <cell r="J5">
            <v>36</v>
          </cell>
          <cell r="K5">
            <v>0</v>
          </cell>
        </row>
        <row r="6">
          <cell r="B6">
            <v>28.658333333333331</v>
          </cell>
          <cell r="C6">
            <v>35.1</v>
          </cell>
          <cell r="D6">
            <v>23.2</v>
          </cell>
          <cell r="E6">
            <v>55.958333333333336</v>
          </cell>
          <cell r="F6">
            <v>80</v>
          </cell>
          <cell r="G6">
            <v>33</v>
          </cell>
          <cell r="H6">
            <v>19.079999999999998</v>
          </cell>
          <cell r="J6">
            <v>36.72</v>
          </cell>
          <cell r="K6">
            <v>0</v>
          </cell>
        </row>
        <row r="7">
          <cell r="B7">
            <v>27.145833333333329</v>
          </cell>
          <cell r="C7">
            <v>34.9</v>
          </cell>
          <cell r="D7">
            <v>21.3</v>
          </cell>
          <cell r="E7">
            <v>66.375</v>
          </cell>
          <cell r="F7">
            <v>93</v>
          </cell>
          <cell r="G7">
            <v>36</v>
          </cell>
          <cell r="H7">
            <v>20.52</v>
          </cell>
          <cell r="J7">
            <v>67.680000000000007</v>
          </cell>
          <cell r="K7">
            <v>49.399999999999991</v>
          </cell>
        </row>
        <row r="8">
          <cell r="B8">
            <v>22.524999999999995</v>
          </cell>
          <cell r="C8">
            <v>25.5</v>
          </cell>
          <cell r="D8">
            <v>20.100000000000001</v>
          </cell>
          <cell r="E8">
            <v>88</v>
          </cell>
          <cell r="F8">
            <v>94</v>
          </cell>
          <cell r="G8">
            <v>78</v>
          </cell>
          <cell r="H8">
            <v>14.04</v>
          </cell>
          <cell r="J8">
            <v>32.04</v>
          </cell>
          <cell r="K8">
            <v>59.6</v>
          </cell>
        </row>
        <row r="9">
          <cell r="B9">
            <v>22.358333333333334</v>
          </cell>
          <cell r="C9">
            <v>28.3</v>
          </cell>
          <cell r="D9">
            <v>20.6</v>
          </cell>
          <cell r="E9">
            <v>88.875</v>
          </cell>
          <cell r="F9">
            <v>94</v>
          </cell>
          <cell r="G9">
            <v>56</v>
          </cell>
          <cell r="H9">
            <v>16.920000000000002</v>
          </cell>
          <cell r="J9">
            <v>31.319999999999997</v>
          </cell>
          <cell r="K9">
            <v>9.4</v>
          </cell>
        </row>
        <row r="10">
          <cell r="B10">
            <v>26.270833333333332</v>
          </cell>
          <cell r="C10">
            <v>32.700000000000003</v>
          </cell>
          <cell r="D10">
            <v>21.4</v>
          </cell>
          <cell r="E10">
            <v>68.916666666666671</v>
          </cell>
          <cell r="F10">
            <v>90</v>
          </cell>
          <cell r="G10">
            <v>35</v>
          </cell>
          <cell r="H10">
            <v>12.96</v>
          </cell>
          <cell r="J10">
            <v>25.56</v>
          </cell>
          <cell r="K10">
            <v>0.2</v>
          </cell>
        </row>
        <row r="11">
          <cell r="B11">
            <v>27.82083333333334</v>
          </cell>
          <cell r="C11">
            <v>33.4</v>
          </cell>
          <cell r="D11">
            <v>23.6</v>
          </cell>
          <cell r="E11">
            <v>63.875</v>
          </cell>
          <cell r="F11">
            <v>83</v>
          </cell>
          <cell r="G11">
            <v>38</v>
          </cell>
          <cell r="H11">
            <v>10.8</v>
          </cell>
          <cell r="J11">
            <v>25.2</v>
          </cell>
          <cell r="K11">
            <v>0</v>
          </cell>
        </row>
        <row r="12">
          <cell r="B12">
            <v>27.925000000000001</v>
          </cell>
          <cell r="C12">
            <v>33.700000000000003</v>
          </cell>
          <cell r="D12">
            <v>23.9</v>
          </cell>
          <cell r="E12">
            <v>62.791666666666664</v>
          </cell>
          <cell r="F12">
            <v>79</v>
          </cell>
          <cell r="G12">
            <v>43</v>
          </cell>
          <cell r="H12">
            <v>20.52</v>
          </cell>
          <cell r="J12">
            <v>37.440000000000005</v>
          </cell>
          <cell r="K12">
            <v>0</v>
          </cell>
        </row>
        <row r="13">
          <cell r="B13">
            <v>27.687500000000011</v>
          </cell>
          <cell r="C13">
            <v>35.6</v>
          </cell>
          <cell r="D13">
            <v>22.9</v>
          </cell>
          <cell r="E13">
            <v>68.291666666666671</v>
          </cell>
          <cell r="F13">
            <v>89</v>
          </cell>
          <cell r="G13">
            <v>36</v>
          </cell>
          <cell r="H13">
            <v>23.040000000000003</v>
          </cell>
          <cell r="J13">
            <v>46.080000000000005</v>
          </cell>
          <cell r="K13">
            <v>1</v>
          </cell>
        </row>
        <row r="14">
          <cell r="B14">
            <v>25.3</v>
          </cell>
          <cell r="C14">
            <v>32.4</v>
          </cell>
          <cell r="D14">
            <v>19.899999999999999</v>
          </cell>
          <cell r="E14">
            <v>74.083333333333329</v>
          </cell>
          <cell r="F14">
            <v>90</v>
          </cell>
          <cell r="G14">
            <v>49</v>
          </cell>
          <cell r="H14">
            <v>33.119999999999997</v>
          </cell>
          <cell r="J14">
            <v>68.039999999999992</v>
          </cell>
          <cell r="K14">
            <v>5.6</v>
          </cell>
        </row>
        <row r="15">
          <cell r="B15">
            <v>24.670833333333331</v>
          </cell>
          <cell r="C15">
            <v>33.1</v>
          </cell>
          <cell r="D15">
            <v>18.2</v>
          </cell>
          <cell r="E15">
            <v>69.333333333333329</v>
          </cell>
          <cell r="F15">
            <v>95</v>
          </cell>
          <cell r="G15">
            <v>35</v>
          </cell>
          <cell r="H15">
            <v>19.440000000000001</v>
          </cell>
          <cell r="J15">
            <v>33.480000000000004</v>
          </cell>
          <cell r="K15">
            <v>0</v>
          </cell>
        </row>
        <row r="16">
          <cell r="B16">
            <v>26.887500000000003</v>
          </cell>
          <cell r="C16">
            <v>35</v>
          </cell>
          <cell r="D16">
            <v>21.9</v>
          </cell>
          <cell r="E16">
            <v>67.375</v>
          </cell>
          <cell r="F16">
            <v>92</v>
          </cell>
          <cell r="G16">
            <v>37</v>
          </cell>
          <cell r="H16">
            <v>31.680000000000003</v>
          </cell>
          <cell r="J16">
            <v>93.24</v>
          </cell>
          <cell r="K16">
            <v>15</v>
          </cell>
        </row>
        <row r="17">
          <cell r="B17">
            <v>27.862500000000001</v>
          </cell>
          <cell r="C17">
            <v>34.6</v>
          </cell>
          <cell r="D17">
            <v>21.2</v>
          </cell>
          <cell r="E17">
            <v>65.458333333333329</v>
          </cell>
          <cell r="F17">
            <v>87</v>
          </cell>
          <cell r="G17">
            <v>37</v>
          </cell>
          <cell r="H17">
            <v>27.720000000000002</v>
          </cell>
          <cell r="J17">
            <v>52.92</v>
          </cell>
          <cell r="K17">
            <v>8.4</v>
          </cell>
        </row>
        <row r="18">
          <cell r="B18">
            <v>27.674999999999997</v>
          </cell>
          <cell r="C18">
            <v>35.799999999999997</v>
          </cell>
          <cell r="D18">
            <v>22.3</v>
          </cell>
          <cell r="E18">
            <v>67.958333333333329</v>
          </cell>
          <cell r="F18">
            <v>88</v>
          </cell>
          <cell r="G18">
            <v>34</v>
          </cell>
          <cell r="H18">
            <v>17.64</v>
          </cell>
          <cell r="J18">
            <v>50.76</v>
          </cell>
          <cell r="K18">
            <v>3.2</v>
          </cell>
        </row>
        <row r="19">
          <cell r="B19">
            <v>27.679166666666671</v>
          </cell>
          <cell r="C19">
            <v>36</v>
          </cell>
          <cell r="D19">
            <v>20.100000000000001</v>
          </cell>
          <cell r="E19">
            <v>67.708333333333329</v>
          </cell>
          <cell r="F19">
            <v>93</v>
          </cell>
          <cell r="G19">
            <v>35</v>
          </cell>
          <cell r="H19">
            <v>11.879999999999999</v>
          </cell>
          <cell r="J19">
            <v>84.600000000000009</v>
          </cell>
          <cell r="K19">
            <v>19.2</v>
          </cell>
        </row>
        <row r="20">
          <cell r="B20">
            <v>29.416666666666668</v>
          </cell>
          <cell r="C20">
            <v>36.4</v>
          </cell>
          <cell r="D20">
            <v>23.1</v>
          </cell>
          <cell r="E20">
            <v>59.625</v>
          </cell>
          <cell r="F20">
            <v>87</v>
          </cell>
          <cell r="G20">
            <v>30</v>
          </cell>
          <cell r="H20">
            <v>15.48</v>
          </cell>
          <cell r="J20">
            <v>30.6</v>
          </cell>
          <cell r="K20">
            <v>0.2</v>
          </cell>
        </row>
        <row r="21">
          <cell r="B21">
            <v>30.020833333333329</v>
          </cell>
          <cell r="C21">
            <v>36.4</v>
          </cell>
          <cell r="D21">
            <v>24.6</v>
          </cell>
          <cell r="E21">
            <v>51.458333333333336</v>
          </cell>
          <cell r="F21">
            <v>75</v>
          </cell>
          <cell r="G21">
            <v>28</v>
          </cell>
          <cell r="H21">
            <v>24.12</v>
          </cell>
          <cell r="J21">
            <v>42.84</v>
          </cell>
          <cell r="K21">
            <v>0</v>
          </cell>
        </row>
        <row r="22">
          <cell r="B22">
            <v>29.583333333333332</v>
          </cell>
          <cell r="C22">
            <v>35.9</v>
          </cell>
          <cell r="D22">
            <v>24.8</v>
          </cell>
          <cell r="E22">
            <v>52.5</v>
          </cell>
          <cell r="F22">
            <v>72</v>
          </cell>
          <cell r="G22">
            <v>34</v>
          </cell>
          <cell r="H22">
            <v>16.559999999999999</v>
          </cell>
          <cell r="J22">
            <v>40.680000000000007</v>
          </cell>
          <cell r="K22">
            <v>0</v>
          </cell>
        </row>
        <row r="23">
          <cell r="B23">
            <v>27.720833333333331</v>
          </cell>
          <cell r="C23">
            <v>33.200000000000003</v>
          </cell>
          <cell r="D23">
            <v>21.7</v>
          </cell>
          <cell r="E23">
            <v>64.333333333333329</v>
          </cell>
          <cell r="F23">
            <v>88</v>
          </cell>
          <cell r="G23">
            <v>43</v>
          </cell>
          <cell r="H23">
            <v>16.2</v>
          </cell>
          <cell r="J23">
            <v>41.76</v>
          </cell>
          <cell r="K23">
            <v>17.400000000000002</v>
          </cell>
        </row>
        <row r="24">
          <cell r="B24">
            <v>25.204166666666666</v>
          </cell>
          <cell r="C24">
            <v>31.5</v>
          </cell>
          <cell r="D24">
            <v>22</v>
          </cell>
          <cell r="E24">
            <v>79.375</v>
          </cell>
          <cell r="F24">
            <v>93</v>
          </cell>
          <cell r="G24">
            <v>57</v>
          </cell>
          <cell r="H24">
            <v>15.48</v>
          </cell>
          <cell r="J24">
            <v>41.04</v>
          </cell>
          <cell r="K24">
            <v>2.8</v>
          </cell>
        </row>
        <row r="25">
          <cell r="B25">
            <v>27.737499999999997</v>
          </cell>
          <cell r="C25">
            <v>34.4</v>
          </cell>
          <cell r="D25">
            <v>22.6</v>
          </cell>
          <cell r="E25">
            <v>65.583333333333329</v>
          </cell>
          <cell r="F25">
            <v>89</v>
          </cell>
          <cell r="G25">
            <v>40</v>
          </cell>
          <cell r="H25">
            <v>18</v>
          </cell>
          <cell r="J25">
            <v>30.240000000000002</v>
          </cell>
          <cell r="K25">
            <v>0</v>
          </cell>
        </row>
        <row r="26">
          <cell r="B26">
            <v>27.200000000000003</v>
          </cell>
          <cell r="C26">
            <v>32.9</v>
          </cell>
          <cell r="D26">
            <v>22.7</v>
          </cell>
          <cell r="E26">
            <v>70.541666666666671</v>
          </cell>
          <cell r="F26">
            <v>91</v>
          </cell>
          <cell r="G26">
            <v>47</v>
          </cell>
          <cell r="H26">
            <v>12.6</v>
          </cell>
          <cell r="J26">
            <v>32.04</v>
          </cell>
          <cell r="K26">
            <v>0</v>
          </cell>
        </row>
        <row r="27">
          <cell r="B27">
            <v>27.895833333333329</v>
          </cell>
          <cell r="C27">
            <v>33</v>
          </cell>
          <cell r="D27">
            <v>24.1</v>
          </cell>
          <cell r="E27">
            <v>68.041666666666671</v>
          </cell>
          <cell r="F27">
            <v>86</v>
          </cell>
          <cell r="G27">
            <v>46</v>
          </cell>
          <cell r="H27">
            <v>17.28</v>
          </cell>
          <cell r="J27">
            <v>33.840000000000003</v>
          </cell>
          <cell r="K27">
            <v>0</v>
          </cell>
        </row>
        <row r="28">
          <cell r="B28">
            <v>26.654166666666665</v>
          </cell>
          <cell r="C28">
            <v>34.5</v>
          </cell>
          <cell r="D28">
            <v>20.100000000000001</v>
          </cell>
          <cell r="E28">
            <v>66.166666666666671</v>
          </cell>
          <cell r="F28">
            <v>92</v>
          </cell>
          <cell r="G28">
            <v>36</v>
          </cell>
          <cell r="H28">
            <v>32.04</v>
          </cell>
          <cell r="J28">
            <v>63.360000000000007</v>
          </cell>
          <cell r="K28">
            <v>0.2</v>
          </cell>
        </row>
        <row r="29">
          <cell r="B29">
            <v>29.320833333333329</v>
          </cell>
          <cell r="C29">
            <v>34.799999999999997</v>
          </cell>
          <cell r="D29">
            <v>23.3</v>
          </cell>
          <cell r="E29">
            <v>58.5</v>
          </cell>
          <cell r="F29">
            <v>78</v>
          </cell>
          <cell r="G29">
            <v>38</v>
          </cell>
          <cell r="H29">
            <v>19.440000000000001</v>
          </cell>
          <cell r="J29">
            <v>62.28</v>
          </cell>
          <cell r="K29">
            <v>0</v>
          </cell>
        </row>
        <row r="30">
          <cell r="B30">
            <v>27.079166666666669</v>
          </cell>
          <cell r="C30">
            <v>32.5</v>
          </cell>
          <cell r="D30">
            <v>21.1</v>
          </cell>
          <cell r="E30">
            <v>61.5</v>
          </cell>
          <cell r="F30">
            <v>88</v>
          </cell>
          <cell r="G30">
            <v>39</v>
          </cell>
          <cell r="H30">
            <v>16.2</v>
          </cell>
          <cell r="J30">
            <v>37.800000000000004</v>
          </cell>
          <cell r="K30">
            <v>0</v>
          </cell>
        </row>
        <row r="31">
          <cell r="B31">
            <v>27.25833333333334</v>
          </cell>
          <cell r="C31">
            <v>34.200000000000003</v>
          </cell>
          <cell r="D31">
            <v>21.9</v>
          </cell>
          <cell r="E31">
            <v>68.208333333333329</v>
          </cell>
          <cell r="F31">
            <v>90</v>
          </cell>
          <cell r="G31">
            <v>43</v>
          </cell>
          <cell r="H31">
            <v>12.96</v>
          </cell>
          <cell r="J31">
            <v>28.44</v>
          </cell>
          <cell r="K31">
            <v>0</v>
          </cell>
        </row>
        <row r="32">
          <cell r="B32">
            <v>29.258333333333326</v>
          </cell>
          <cell r="C32">
            <v>35.700000000000003</v>
          </cell>
          <cell r="D32">
            <v>24.1</v>
          </cell>
          <cell r="E32">
            <v>54.291666666666664</v>
          </cell>
          <cell r="F32">
            <v>71</v>
          </cell>
          <cell r="G32">
            <v>35</v>
          </cell>
          <cell r="H32">
            <v>14.04</v>
          </cell>
          <cell r="J32">
            <v>28.44</v>
          </cell>
          <cell r="K32">
            <v>0</v>
          </cell>
        </row>
        <row r="33">
          <cell r="B33">
            <v>30.770833333333332</v>
          </cell>
          <cell r="C33">
            <v>36.9</v>
          </cell>
          <cell r="D33">
            <v>25.2</v>
          </cell>
          <cell r="E33">
            <v>48.916666666666664</v>
          </cell>
          <cell r="F33">
            <v>65</v>
          </cell>
          <cell r="G33">
            <v>30</v>
          </cell>
          <cell r="H33">
            <v>16.2</v>
          </cell>
          <cell r="J33">
            <v>37.080000000000005</v>
          </cell>
          <cell r="K33">
            <v>0</v>
          </cell>
        </row>
        <row r="34">
          <cell r="B34">
            <v>25.720833333333331</v>
          </cell>
          <cell r="C34">
            <v>31.3</v>
          </cell>
          <cell r="D34">
            <v>22.1</v>
          </cell>
          <cell r="E34">
            <v>78</v>
          </cell>
          <cell r="F34">
            <v>94</v>
          </cell>
          <cell r="G34">
            <v>49</v>
          </cell>
          <cell r="H34">
            <v>16.920000000000002</v>
          </cell>
          <cell r="J34">
            <v>50.4</v>
          </cell>
          <cell r="K34">
            <v>18.8</v>
          </cell>
        </row>
        <row r="35">
          <cell r="B35">
            <v>25.662499999999998</v>
          </cell>
          <cell r="C35">
            <v>32.1</v>
          </cell>
          <cell r="D35">
            <v>22.8</v>
          </cell>
          <cell r="E35">
            <v>77.291666666666671</v>
          </cell>
          <cell r="F35">
            <v>94</v>
          </cell>
          <cell r="G35">
            <v>45</v>
          </cell>
          <cell r="H35">
            <v>9.7200000000000006</v>
          </cell>
          <cell r="J35">
            <v>32.76</v>
          </cell>
          <cell r="K35">
            <v>0</v>
          </cell>
        </row>
      </sheetData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26.462500000000002</v>
          </cell>
          <cell r="C5">
            <v>35.799999999999997</v>
          </cell>
          <cell r="D5">
            <v>21.3</v>
          </cell>
          <cell r="E5">
            <v>71.458333333333329</v>
          </cell>
          <cell r="F5">
            <v>93</v>
          </cell>
          <cell r="G5">
            <v>33</v>
          </cell>
          <cell r="H5">
            <v>21.6</v>
          </cell>
          <cell r="J5">
            <v>46.440000000000005</v>
          </cell>
          <cell r="K5">
            <v>0</v>
          </cell>
        </row>
        <row r="6">
          <cell r="B6">
            <v>27.020833333333332</v>
          </cell>
          <cell r="C6">
            <v>36.200000000000003</v>
          </cell>
          <cell r="D6">
            <v>22.1</v>
          </cell>
          <cell r="E6">
            <v>70.708333333333329</v>
          </cell>
          <cell r="F6">
            <v>90</v>
          </cell>
          <cell r="G6">
            <v>34</v>
          </cell>
          <cell r="H6">
            <v>9.3600000000000012</v>
          </cell>
          <cell r="J6">
            <v>47.16</v>
          </cell>
          <cell r="K6">
            <v>2.8</v>
          </cell>
        </row>
        <row r="7">
          <cell r="B7">
            <v>26.512499999999999</v>
          </cell>
          <cell r="C7">
            <v>32.6</v>
          </cell>
          <cell r="D7">
            <v>23.4</v>
          </cell>
          <cell r="E7">
            <v>75.166666666666671</v>
          </cell>
          <cell r="F7">
            <v>91</v>
          </cell>
          <cell r="G7">
            <v>47</v>
          </cell>
          <cell r="H7">
            <v>18</v>
          </cell>
          <cell r="J7">
            <v>41.76</v>
          </cell>
          <cell r="K7">
            <v>0.2</v>
          </cell>
        </row>
        <row r="8">
          <cell r="B8">
            <v>25.379166666666663</v>
          </cell>
          <cell r="C8">
            <v>32.200000000000003</v>
          </cell>
          <cell r="D8">
            <v>21.7</v>
          </cell>
          <cell r="E8">
            <v>78.125</v>
          </cell>
          <cell r="F8">
            <v>92</v>
          </cell>
          <cell r="G8">
            <v>48</v>
          </cell>
          <cell r="H8">
            <v>20.88</v>
          </cell>
          <cell r="J8">
            <v>50.04</v>
          </cell>
          <cell r="K8">
            <v>5</v>
          </cell>
        </row>
        <row r="9">
          <cell r="C9">
            <v>29.8</v>
          </cell>
          <cell r="D9">
            <v>22.5</v>
          </cell>
          <cell r="E9">
            <v>79.708333333333329</v>
          </cell>
          <cell r="F9">
            <v>94</v>
          </cell>
          <cell r="G9">
            <v>52</v>
          </cell>
          <cell r="H9">
            <v>12.24</v>
          </cell>
          <cell r="J9">
            <v>27.36</v>
          </cell>
          <cell r="K9">
            <v>1</v>
          </cell>
        </row>
        <row r="10">
          <cell r="B10">
            <v>27.516666666666669</v>
          </cell>
          <cell r="C10">
            <v>34.700000000000003</v>
          </cell>
          <cell r="D10">
            <v>21.7</v>
          </cell>
          <cell r="E10">
            <v>68.375</v>
          </cell>
          <cell r="F10">
            <v>93</v>
          </cell>
          <cell r="G10">
            <v>36</v>
          </cell>
          <cell r="H10">
            <v>9.7200000000000006</v>
          </cell>
          <cell r="J10">
            <v>18.720000000000002</v>
          </cell>
          <cell r="K10">
            <v>0</v>
          </cell>
        </row>
        <row r="11">
          <cell r="B11">
            <v>27.804166666666664</v>
          </cell>
          <cell r="C11">
            <v>36.4</v>
          </cell>
          <cell r="D11">
            <v>20.9</v>
          </cell>
          <cell r="E11">
            <v>66.875</v>
          </cell>
          <cell r="F11">
            <v>90</v>
          </cell>
          <cell r="G11">
            <v>30</v>
          </cell>
          <cell r="H11">
            <v>30.96</v>
          </cell>
          <cell r="J11">
            <v>63.72</v>
          </cell>
          <cell r="K11">
            <v>40</v>
          </cell>
        </row>
        <row r="12">
          <cell r="B12">
            <v>27.233333333333334</v>
          </cell>
          <cell r="C12">
            <v>34.4</v>
          </cell>
          <cell r="D12">
            <v>22.7</v>
          </cell>
          <cell r="E12">
            <v>68.708333333333329</v>
          </cell>
          <cell r="F12">
            <v>90</v>
          </cell>
          <cell r="G12">
            <v>40</v>
          </cell>
          <cell r="H12">
            <v>8.64</v>
          </cell>
          <cell r="J12">
            <v>21.96</v>
          </cell>
          <cell r="K12">
            <v>0.2</v>
          </cell>
        </row>
        <row r="13">
          <cell r="B13">
            <v>28.862500000000001</v>
          </cell>
          <cell r="C13">
            <v>35.9</v>
          </cell>
          <cell r="D13">
            <v>22.8</v>
          </cell>
          <cell r="E13">
            <v>64.166666666666671</v>
          </cell>
          <cell r="F13">
            <v>89</v>
          </cell>
          <cell r="G13">
            <v>34</v>
          </cell>
          <cell r="H13">
            <v>11.879999999999999</v>
          </cell>
          <cell r="J13">
            <v>24.840000000000003</v>
          </cell>
          <cell r="K13">
            <v>0</v>
          </cell>
        </row>
        <row r="14">
          <cell r="B14">
            <v>27.620833333333334</v>
          </cell>
          <cell r="C14">
            <v>35.799999999999997</v>
          </cell>
          <cell r="D14">
            <v>20.8</v>
          </cell>
          <cell r="E14">
            <v>68.666666666666671</v>
          </cell>
          <cell r="F14">
            <v>91</v>
          </cell>
          <cell r="G14">
            <v>38</v>
          </cell>
          <cell r="H14">
            <v>42.12</v>
          </cell>
          <cell r="J14">
            <v>84.24</v>
          </cell>
          <cell r="K14">
            <v>8.6</v>
          </cell>
        </row>
        <row r="15">
          <cell r="B15">
            <v>25.158333333333331</v>
          </cell>
          <cell r="C15">
            <v>33.299999999999997</v>
          </cell>
          <cell r="D15">
            <v>18.899999999999999</v>
          </cell>
          <cell r="E15">
            <v>71.875</v>
          </cell>
          <cell r="F15">
            <v>94</v>
          </cell>
          <cell r="G15">
            <v>41</v>
          </cell>
          <cell r="H15">
            <v>19.440000000000001</v>
          </cell>
          <cell r="J15">
            <v>47.519999999999996</v>
          </cell>
          <cell r="K15">
            <v>2.8000000000000003</v>
          </cell>
        </row>
        <row r="16">
          <cell r="B16">
            <v>27.974999999999998</v>
          </cell>
          <cell r="C16">
            <v>34.200000000000003</v>
          </cell>
          <cell r="D16">
            <v>22.8</v>
          </cell>
          <cell r="E16">
            <v>67.916666666666671</v>
          </cell>
          <cell r="F16">
            <v>90</v>
          </cell>
          <cell r="G16">
            <v>40</v>
          </cell>
          <cell r="H16">
            <v>11.520000000000001</v>
          </cell>
          <cell r="J16">
            <v>23.400000000000002</v>
          </cell>
          <cell r="K16">
            <v>0.2</v>
          </cell>
        </row>
        <row r="17">
          <cell r="B17">
            <v>28.452173913043477</v>
          </cell>
          <cell r="C17">
            <v>37.799999999999997</v>
          </cell>
          <cell r="D17">
            <v>22.6</v>
          </cell>
          <cell r="E17">
            <v>64.347826086956516</v>
          </cell>
          <cell r="F17">
            <v>91</v>
          </cell>
          <cell r="G17">
            <v>34</v>
          </cell>
          <cell r="H17">
            <v>9.3600000000000012</v>
          </cell>
          <cell r="J17">
            <v>24.840000000000003</v>
          </cell>
          <cell r="K17">
            <v>0</v>
          </cell>
        </row>
        <row r="18">
          <cell r="B18">
            <v>29.612499999999997</v>
          </cell>
          <cell r="C18">
            <v>37.700000000000003</v>
          </cell>
          <cell r="D18">
            <v>23.7</v>
          </cell>
          <cell r="E18">
            <v>59.833333333333336</v>
          </cell>
          <cell r="F18">
            <v>88</v>
          </cell>
          <cell r="G18">
            <v>31</v>
          </cell>
          <cell r="H18">
            <v>13.68</v>
          </cell>
          <cell r="J18">
            <v>47.88</v>
          </cell>
          <cell r="K18">
            <v>0</v>
          </cell>
        </row>
        <row r="19">
          <cell r="B19">
            <v>29.612499999999997</v>
          </cell>
          <cell r="C19">
            <v>37.299999999999997</v>
          </cell>
          <cell r="D19">
            <v>22.5</v>
          </cell>
          <cell r="E19">
            <v>57.666666666666664</v>
          </cell>
          <cell r="F19">
            <v>87</v>
          </cell>
          <cell r="G19">
            <v>29</v>
          </cell>
          <cell r="H19">
            <v>9.3600000000000012</v>
          </cell>
          <cell r="J19">
            <v>28.44</v>
          </cell>
          <cell r="K19">
            <v>0</v>
          </cell>
        </row>
        <row r="20">
          <cell r="B20">
            <v>29.745833333333334</v>
          </cell>
          <cell r="C20">
            <v>37.9</v>
          </cell>
          <cell r="D20">
            <v>22.3</v>
          </cell>
          <cell r="E20">
            <v>56.083333333333336</v>
          </cell>
          <cell r="F20">
            <v>85</v>
          </cell>
          <cell r="G20">
            <v>23</v>
          </cell>
          <cell r="H20">
            <v>8.2799999999999994</v>
          </cell>
          <cell r="J20">
            <v>33.840000000000003</v>
          </cell>
          <cell r="K20">
            <v>0</v>
          </cell>
        </row>
        <row r="21">
          <cell r="B21">
            <v>29.808333333333334</v>
          </cell>
          <cell r="C21">
            <v>38</v>
          </cell>
          <cell r="D21">
            <v>22.4</v>
          </cell>
          <cell r="E21">
            <v>55.791666666666664</v>
          </cell>
          <cell r="F21">
            <v>85</v>
          </cell>
          <cell r="G21">
            <v>25</v>
          </cell>
          <cell r="H21">
            <v>13.32</v>
          </cell>
          <cell r="J21">
            <v>29.16</v>
          </cell>
          <cell r="K21">
            <v>0</v>
          </cell>
        </row>
        <row r="22">
          <cell r="B22">
            <v>29.174999999999997</v>
          </cell>
          <cell r="C22">
            <v>38.799999999999997</v>
          </cell>
          <cell r="D22">
            <v>23.1</v>
          </cell>
          <cell r="E22">
            <v>55</v>
          </cell>
          <cell r="F22">
            <v>79</v>
          </cell>
          <cell r="G22">
            <v>24</v>
          </cell>
          <cell r="H22">
            <v>16.559999999999999</v>
          </cell>
          <cell r="J22">
            <v>35.64</v>
          </cell>
          <cell r="K22">
            <v>4.4000000000000004</v>
          </cell>
        </row>
        <row r="23">
          <cell r="B23">
            <v>27.329166666666669</v>
          </cell>
          <cell r="C23">
            <v>35.4</v>
          </cell>
          <cell r="D23">
            <v>22.8</v>
          </cell>
          <cell r="E23">
            <v>66.833333333333329</v>
          </cell>
          <cell r="F23">
            <v>88</v>
          </cell>
          <cell r="G23">
            <v>41</v>
          </cell>
          <cell r="H23">
            <v>15.120000000000001</v>
          </cell>
          <cell r="J23">
            <v>34.92</v>
          </cell>
          <cell r="K23">
            <v>6.6</v>
          </cell>
        </row>
        <row r="24">
          <cell r="B24">
            <v>26.07083333333334</v>
          </cell>
          <cell r="C24">
            <v>33.4</v>
          </cell>
          <cell r="D24">
            <v>22.3</v>
          </cell>
          <cell r="E24">
            <v>78.375</v>
          </cell>
          <cell r="F24">
            <v>94</v>
          </cell>
          <cell r="G24">
            <v>47</v>
          </cell>
          <cell r="H24">
            <v>16.559999999999999</v>
          </cell>
          <cell r="J24">
            <v>47.88</v>
          </cell>
          <cell r="K24">
            <v>27.799999999999997</v>
          </cell>
        </row>
        <row r="25">
          <cell r="B25">
            <v>25.687500000000004</v>
          </cell>
          <cell r="C25">
            <v>34.4</v>
          </cell>
          <cell r="D25">
            <v>22.3</v>
          </cell>
          <cell r="E25">
            <v>79.875</v>
          </cell>
          <cell r="F25">
            <v>95</v>
          </cell>
          <cell r="G25">
            <v>42</v>
          </cell>
          <cell r="H25">
            <v>18.720000000000002</v>
          </cell>
          <cell r="J25">
            <v>36</v>
          </cell>
          <cell r="K25">
            <v>12.8</v>
          </cell>
        </row>
        <row r="26">
          <cell r="B26">
            <v>26.05</v>
          </cell>
          <cell r="C26">
            <v>32.299999999999997</v>
          </cell>
          <cell r="D26">
            <v>22.2</v>
          </cell>
          <cell r="E26">
            <v>78.125</v>
          </cell>
          <cell r="F26">
            <v>94</v>
          </cell>
          <cell r="G26">
            <v>51</v>
          </cell>
          <cell r="H26">
            <v>12.6</v>
          </cell>
          <cell r="J26">
            <v>28.08</v>
          </cell>
          <cell r="K26">
            <v>2.8000000000000003</v>
          </cell>
        </row>
        <row r="27">
          <cell r="B27">
            <v>27.029166666666665</v>
          </cell>
          <cell r="C27">
            <v>31.5</v>
          </cell>
          <cell r="D27">
            <v>24</v>
          </cell>
          <cell r="E27">
            <v>70.25</v>
          </cell>
          <cell r="F27">
            <v>84</v>
          </cell>
          <cell r="G27">
            <v>51</v>
          </cell>
          <cell r="H27">
            <v>23.400000000000002</v>
          </cell>
          <cell r="J27">
            <v>45</v>
          </cell>
          <cell r="K27">
            <v>0</v>
          </cell>
        </row>
        <row r="28">
          <cell r="B28">
            <v>25.86666666666666</v>
          </cell>
          <cell r="D28">
            <v>20.9</v>
          </cell>
          <cell r="E28">
            <v>70.625</v>
          </cell>
          <cell r="F28">
            <v>94</v>
          </cell>
          <cell r="G28">
            <v>35</v>
          </cell>
          <cell r="H28">
            <v>14.76</v>
          </cell>
          <cell r="J28">
            <v>52.56</v>
          </cell>
          <cell r="K28">
            <v>4.5999999999999996</v>
          </cell>
        </row>
        <row r="29">
          <cell r="B29">
            <v>28.079166666666669</v>
          </cell>
          <cell r="C29">
            <v>35.700000000000003</v>
          </cell>
          <cell r="D29">
            <v>21.3</v>
          </cell>
          <cell r="E29">
            <v>63.375</v>
          </cell>
          <cell r="F29">
            <v>91</v>
          </cell>
          <cell r="G29">
            <v>35</v>
          </cell>
          <cell r="H29">
            <v>10.8</v>
          </cell>
          <cell r="J29">
            <v>22.32</v>
          </cell>
          <cell r="K29">
            <v>0</v>
          </cell>
        </row>
        <row r="30">
          <cell r="B30">
            <v>28.141666666666666</v>
          </cell>
          <cell r="C30">
            <v>34.6</v>
          </cell>
          <cell r="D30">
            <v>22.5</v>
          </cell>
          <cell r="E30">
            <v>64.833333333333329</v>
          </cell>
          <cell r="F30">
            <v>87</v>
          </cell>
          <cell r="G30">
            <v>35</v>
          </cell>
          <cell r="H30">
            <v>14.4</v>
          </cell>
          <cell r="J30">
            <v>27</v>
          </cell>
          <cell r="K30">
            <v>0.6</v>
          </cell>
        </row>
        <row r="31">
          <cell r="B31">
            <v>26.574999999999999</v>
          </cell>
          <cell r="C31">
            <v>33.5</v>
          </cell>
          <cell r="D31">
            <v>22.2</v>
          </cell>
          <cell r="E31">
            <v>74.958333333333329</v>
          </cell>
          <cell r="F31">
            <v>94</v>
          </cell>
          <cell r="G31">
            <v>49</v>
          </cell>
          <cell r="H31">
            <v>20.52</v>
          </cell>
          <cell r="J31">
            <v>46.440000000000005</v>
          </cell>
          <cell r="K31">
            <v>10.199999999999999</v>
          </cell>
        </row>
        <row r="32">
          <cell r="B32">
            <v>28.520833333333339</v>
          </cell>
          <cell r="C32">
            <v>35.700000000000003</v>
          </cell>
          <cell r="D32">
            <v>22.1</v>
          </cell>
          <cell r="E32">
            <v>65.958333333333329</v>
          </cell>
          <cell r="F32">
            <v>92</v>
          </cell>
          <cell r="G32">
            <v>34</v>
          </cell>
          <cell r="H32">
            <v>7.2</v>
          </cell>
          <cell r="J32">
            <v>19.8</v>
          </cell>
          <cell r="K32">
            <v>0</v>
          </cell>
        </row>
        <row r="33">
          <cell r="B33">
            <v>30.295833333333331</v>
          </cell>
          <cell r="C33">
            <v>37.5</v>
          </cell>
          <cell r="D33">
            <v>23.2</v>
          </cell>
          <cell r="E33">
            <v>60.208333333333336</v>
          </cell>
          <cell r="F33">
            <v>88</v>
          </cell>
          <cell r="G33">
            <v>32</v>
          </cell>
          <cell r="H33">
            <v>15.48</v>
          </cell>
          <cell r="J33">
            <v>33.840000000000003</v>
          </cell>
          <cell r="K33">
            <v>0</v>
          </cell>
        </row>
        <row r="34">
          <cell r="B34">
            <v>28.045833333333338</v>
          </cell>
          <cell r="C34">
            <v>33.700000000000003</v>
          </cell>
          <cell r="D34">
            <v>21.4</v>
          </cell>
          <cell r="E34">
            <v>67.458333333333329</v>
          </cell>
          <cell r="F34">
            <v>95</v>
          </cell>
          <cell r="G34">
            <v>44</v>
          </cell>
          <cell r="H34">
            <v>14.76</v>
          </cell>
          <cell r="J34">
            <v>46.800000000000004</v>
          </cell>
          <cell r="K34">
            <v>50.199999999999996</v>
          </cell>
        </row>
        <row r="35">
          <cell r="B35">
            <v>24.724999999999998</v>
          </cell>
          <cell r="C35">
            <v>31.9</v>
          </cell>
          <cell r="D35">
            <v>21.6</v>
          </cell>
          <cell r="E35">
            <v>85.083333333333329</v>
          </cell>
          <cell r="F35">
            <v>94</v>
          </cell>
          <cell r="G35">
            <v>57</v>
          </cell>
          <cell r="H35">
            <v>16.920000000000002</v>
          </cell>
          <cell r="J35">
            <v>41.04</v>
          </cell>
          <cell r="K35">
            <v>41.4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24.943478260869561</v>
          </cell>
          <cell r="C5">
            <v>33.4</v>
          </cell>
          <cell r="D5">
            <v>20.6</v>
          </cell>
          <cell r="E5">
            <v>68</v>
          </cell>
          <cell r="F5">
            <v>87</v>
          </cell>
          <cell r="G5">
            <v>34</v>
          </cell>
          <cell r="H5">
            <v>18.36</v>
          </cell>
          <cell r="J5">
            <v>36.36</v>
          </cell>
          <cell r="K5">
            <v>0</v>
          </cell>
        </row>
        <row r="6">
          <cell r="B6">
            <v>26.889473684210532</v>
          </cell>
          <cell r="C6">
            <v>33.799999999999997</v>
          </cell>
          <cell r="D6">
            <v>21.3</v>
          </cell>
          <cell r="E6">
            <v>62.89473684210526</v>
          </cell>
          <cell r="F6">
            <v>85</v>
          </cell>
          <cell r="G6">
            <v>34</v>
          </cell>
          <cell r="H6">
            <v>18</v>
          </cell>
          <cell r="J6">
            <v>52.56</v>
          </cell>
          <cell r="K6">
            <v>0</v>
          </cell>
        </row>
        <row r="7">
          <cell r="B7">
            <v>24.931818181818183</v>
          </cell>
          <cell r="C7">
            <v>29.5</v>
          </cell>
          <cell r="D7">
            <v>22.2</v>
          </cell>
          <cell r="E7">
            <v>71.272727272727266</v>
          </cell>
          <cell r="F7">
            <v>84</v>
          </cell>
          <cell r="G7">
            <v>55</v>
          </cell>
          <cell r="H7">
            <v>16.559999999999999</v>
          </cell>
          <cell r="J7">
            <v>39.6</v>
          </cell>
          <cell r="K7">
            <v>0</v>
          </cell>
        </row>
        <row r="8">
          <cell r="B8">
            <v>23.252380952380957</v>
          </cell>
          <cell r="C8">
            <v>29.3</v>
          </cell>
          <cell r="D8">
            <v>20.2</v>
          </cell>
          <cell r="E8">
            <v>83.333333333333329</v>
          </cell>
          <cell r="F8">
            <v>96</v>
          </cell>
          <cell r="G8">
            <v>52</v>
          </cell>
          <cell r="H8">
            <v>23.040000000000003</v>
          </cell>
          <cell r="J8">
            <v>41.76</v>
          </cell>
          <cell r="K8">
            <v>47.999999999999993</v>
          </cell>
        </row>
        <row r="9">
          <cell r="B9">
            <v>22.59090909090909</v>
          </cell>
          <cell r="C9">
            <v>26.6</v>
          </cell>
          <cell r="D9">
            <v>19.899999999999999</v>
          </cell>
          <cell r="E9">
            <v>85.318181818181813</v>
          </cell>
          <cell r="F9">
            <v>94</v>
          </cell>
          <cell r="G9">
            <v>65</v>
          </cell>
          <cell r="H9">
            <v>13.68</v>
          </cell>
          <cell r="J9">
            <v>46.800000000000004</v>
          </cell>
          <cell r="K9">
            <v>2.4000000000000004</v>
          </cell>
        </row>
        <row r="10">
          <cell r="B10">
            <v>25.540909090909089</v>
          </cell>
          <cell r="C10">
            <v>32.299999999999997</v>
          </cell>
          <cell r="D10">
            <v>20.100000000000001</v>
          </cell>
          <cell r="E10">
            <v>70</v>
          </cell>
          <cell r="F10">
            <v>90</v>
          </cell>
          <cell r="G10">
            <v>33</v>
          </cell>
          <cell r="H10">
            <v>12.6</v>
          </cell>
          <cell r="J10">
            <v>23.400000000000002</v>
          </cell>
          <cell r="K10">
            <v>0</v>
          </cell>
        </row>
        <row r="11">
          <cell r="B11">
            <v>26.522727272727273</v>
          </cell>
          <cell r="C11">
            <v>33.799999999999997</v>
          </cell>
          <cell r="D11">
            <v>20.9</v>
          </cell>
          <cell r="E11">
            <v>65.5</v>
          </cell>
          <cell r="F11">
            <v>84</v>
          </cell>
          <cell r="G11">
            <v>35</v>
          </cell>
          <cell r="H11">
            <v>10.44</v>
          </cell>
          <cell r="J11">
            <v>27.36</v>
          </cell>
          <cell r="K11">
            <v>0</v>
          </cell>
        </row>
        <row r="12">
          <cell r="B12">
            <v>25.026086956521745</v>
          </cell>
          <cell r="C12">
            <v>32.1</v>
          </cell>
          <cell r="D12">
            <v>20.9</v>
          </cell>
          <cell r="E12">
            <v>72.956521739130437</v>
          </cell>
          <cell r="F12">
            <v>90</v>
          </cell>
          <cell r="G12">
            <v>43</v>
          </cell>
          <cell r="H12">
            <v>13.68</v>
          </cell>
          <cell r="J12">
            <v>39.6</v>
          </cell>
          <cell r="K12">
            <v>0.8</v>
          </cell>
        </row>
        <row r="13">
          <cell r="B13">
            <v>26.913043478260875</v>
          </cell>
          <cell r="C13">
            <v>33.299999999999997</v>
          </cell>
          <cell r="D13">
            <v>22.4</v>
          </cell>
          <cell r="E13">
            <v>68.565217391304344</v>
          </cell>
          <cell r="F13">
            <v>88</v>
          </cell>
          <cell r="G13">
            <v>41</v>
          </cell>
          <cell r="H13">
            <v>11.16</v>
          </cell>
          <cell r="J13">
            <v>26.64</v>
          </cell>
          <cell r="K13">
            <v>0</v>
          </cell>
        </row>
        <row r="14">
          <cell r="B14">
            <v>25.40454545454546</v>
          </cell>
          <cell r="C14">
            <v>32.5</v>
          </cell>
          <cell r="D14">
            <v>20.100000000000001</v>
          </cell>
          <cell r="E14">
            <v>72.590909090909093</v>
          </cell>
          <cell r="F14">
            <v>91</v>
          </cell>
          <cell r="G14">
            <v>47</v>
          </cell>
          <cell r="H14">
            <v>24.840000000000003</v>
          </cell>
          <cell r="J14">
            <v>47.88</v>
          </cell>
          <cell r="K14">
            <v>3</v>
          </cell>
        </row>
        <row r="15">
          <cell r="B15">
            <v>24.039130434782606</v>
          </cell>
          <cell r="C15">
            <v>31.4</v>
          </cell>
          <cell r="D15">
            <v>18.899999999999999</v>
          </cell>
          <cell r="E15">
            <v>72.565217391304344</v>
          </cell>
          <cell r="F15">
            <v>95</v>
          </cell>
          <cell r="G15">
            <v>35</v>
          </cell>
          <cell r="H15">
            <v>18.36</v>
          </cell>
          <cell r="J15">
            <v>43.56</v>
          </cell>
          <cell r="K15">
            <v>0.8</v>
          </cell>
        </row>
        <row r="16">
          <cell r="B16">
            <v>26.471428571428572</v>
          </cell>
          <cell r="C16">
            <v>32.5</v>
          </cell>
          <cell r="D16">
            <v>21.1</v>
          </cell>
          <cell r="E16">
            <v>67.476190476190482</v>
          </cell>
          <cell r="F16">
            <v>89</v>
          </cell>
          <cell r="G16">
            <v>42</v>
          </cell>
          <cell r="H16">
            <v>14.04</v>
          </cell>
          <cell r="J16">
            <v>24.48</v>
          </cell>
          <cell r="K16">
            <v>1.2000000000000002</v>
          </cell>
        </row>
        <row r="17">
          <cell r="B17">
            <v>25.79545454545455</v>
          </cell>
          <cell r="C17">
            <v>32.299999999999997</v>
          </cell>
          <cell r="D17">
            <v>21.3</v>
          </cell>
          <cell r="E17">
            <v>74.36363636363636</v>
          </cell>
          <cell r="F17">
            <v>90</v>
          </cell>
          <cell r="G17">
            <v>45</v>
          </cell>
          <cell r="H17">
            <v>10.08</v>
          </cell>
          <cell r="J17">
            <v>38.519999999999996</v>
          </cell>
          <cell r="K17">
            <v>4.4000000000000004</v>
          </cell>
        </row>
        <row r="18">
          <cell r="B18">
            <v>27.480000000000008</v>
          </cell>
          <cell r="C18">
            <v>34.1</v>
          </cell>
          <cell r="D18">
            <v>22.2</v>
          </cell>
          <cell r="E18">
            <v>63.9</v>
          </cell>
          <cell r="F18">
            <v>87</v>
          </cell>
          <cell r="G18">
            <v>33</v>
          </cell>
          <cell r="H18">
            <v>14.4</v>
          </cell>
          <cell r="J18">
            <v>38.519999999999996</v>
          </cell>
          <cell r="K18">
            <v>1.4400000000000002</v>
          </cell>
        </row>
        <row r="19">
          <cell r="B19">
            <v>28.131818181818179</v>
          </cell>
          <cell r="C19">
            <v>34.1</v>
          </cell>
          <cell r="D19">
            <v>22.1</v>
          </cell>
          <cell r="E19">
            <v>59.227272727272727</v>
          </cell>
          <cell r="F19">
            <v>84</v>
          </cell>
          <cell r="G19">
            <v>34</v>
          </cell>
          <cell r="H19">
            <v>7.5600000000000005</v>
          </cell>
          <cell r="J19">
            <v>32.76</v>
          </cell>
          <cell r="K19">
            <v>0</v>
          </cell>
        </row>
        <row r="20">
          <cell r="B20">
            <v>28.804761904761904</v>
          </cell>
          <cell r="C20">
            <v>35</v>
          </cell>
          <cell r="D20">
            <v>22.5</v>
          </cell>
          <cell r="E20">
            <v>50.047619047619051</v>
          </cell>
          <cell r="F20">
            <v>78</v>
          </cell>
          <cell r="G20">
            <v>25</v>
          </cell>
          <cell r="H20">
            <v>8.64</v>
          </cell>
          <cell r="J20">
            <v>20.52</v>
          </cell>
          <cell r="K20">
            <v>0</v>
          </cell>
        </row>
        <row r="21">
          <cell r="B21">
            <v>29.373913043478261</v>
          </cell>
          <cell r="C21">
            <v>35.299999999999997</v>
          </cell>
          <cell r="D21">
            <v>23</v>
          </cell>
          <cell r="E21">
            <v>45.130434782608695</v>
          </cell>
          <cell r="F21">
            <v>79</v>
          </cell>
          <cell r="G21">
            <v>24</v>
          </cell>
          <cell r="H21">
            <v>12.6</v>
          </cell>
          <cell r="J21">
            <v>30.6</v>
          </cell>
          <cell r="K21">
            <v>0.2</v>
          </cell>
        </row>
        <row r="22">
          <cell r="B22">
            <v>27.275000000000006</v>
          </cell>
          <cell r="C22">
            <v>34.4</v>
          </cell>
          <cell r="D22">
            <v>20.399999999999999</v>
          </cell>
          <cell r="E22">
            <v>56.291666666666664</v>
          </cell>
          <cell r="F22">
            <v>81</v>
          </cell>
          <cell r="G22">
            <v>28</v>
          </cell>
          <cell r="H22">
            <v>14.76</v>
          </cell>
          <cell r="J22">
            <v>39.96</v>
          </cell>
          <cell r="K22">
            <v>0</v>
          </cell>
        </row>
        <row r="23">
          <cell r="B23">
            <v>25.304761904761904</v>
          </cell>
          <cell r="C23">
            <v>33</v>
          </cell>
          <cell r="D23">
            <v>20.5</v>
          </cell>
          <cell r="E23">
            <v>70.857142857142861</v>
          </cell>
          <cell r="F23">
            <v>89</v>
          </cell>
          <cell r="G23">
            <v>41</v>
          </cell>
          <cell r="H23">
            <v>18.36</v>
          </cell>
          <cell r="J23">
            <v>34.200000000000003</v>
          </cell>
          <cell r="K23">
            <v>2</v>
          </cell>
        </row>
        <row r="24">
          <cell r="B24">
            <v>24.505263157894735</v>
          </cell>
          <cell r="C24">
            <v>30.7</v>
          </cell>
          <cell r="D24">
            <v>21.3</v>
          </cell>
          <cell r="E24">
            <v>79.684210526315795</v>
          </cell>
          <cell r="F24">
            <v>94</v>
          </cell>
          <cell r="G24">
            <v>54</v>
          </cell>
          <cell r="H24">
            <v>15.48</v>
          </cell>
          <cell r="J24">
            <v>32.4</v>
          </cell>
          <cell r="K24">
            <v>12.399999999999999</v>
          </cell>
        </row>
        <row r="25">
          <cell r="B25">
            <v>25.072727272727267</v>
          </cell>
          <cell r="C25">
            <v>31.3</v>
          </cell>
          <cell r="D25">
            <v>21</v>
          </cell>
          <cell r="E25">
            <v>76.227272727272734</v>
          </cell>
          <cell r="F25">
            <v>92</v>
          </cell>
          <cell r="G25">
            <v>49</v>
          </cell>
          <cell r="H25">
            <v>19.8</v>
          </cell>
          <cell r="J25">
            <v>48.24</v>
          </cell>
          <cell r="K25">
            <v>2.8</v>
          </cell>
        </row>
        <row r="26">
          <cell r="B26">
            <v>24.128571428571426</v>
          </cell>
          <cell r="C26">
            <v>29.1</v>
          </cell>
          <cell r="D26">
            <v>21.1</v>
          </cell>
          <cell r="E26">
            <v>81</v>
          </cell>
          <cell r="F26">
            <v>93</v>
          </cell>
          <cell r="G26">
            <v>60</v>
          </cell>
          <cell r="H26">
            <v>18</v>
          </cell>
          <cell r="J26">
            <v>34.200000000000003</v>
          </cell>
          <cell r="K26">
            <v>6.8</v>
          </cell>
        </row>
        <row r="27">
          <cell r="B27">
            <v>24.43809523809524</v>
          </cell>
          <cell r="C27">
            <v>28.7</v>
          </cell>
          <cell r="D27">
            <v>21.7</v>
          </cell>
          <cell r="E27">
            <v>77.19047619047619</v>
          </cell>
          <cell r="F27">
            <v>90</v>
          </cell>
          <cell r="G27">
            <v>57</v>
          </cell>
          <cell r="H27">
            <v>24.48</v>
          </cell>
          <cell r="J27">
            <v>46.440000000000005</v>
          </cell>
          <cell r="K27">
            <v>0</v>
          </cell>
        </row>
        <row r="28">
          <cell r="B28">
            <v>24.336363636363629</v>
          </cell>
          <cell r="C28">
            <v>31.5</v>
          </cell>
          <cell r="D28">
            <v>19</v>
          </cell>
          <cell r="E28">
            <v>76.772727272727266</v>
          </cell>
          <cell r="F28">
            <v>95</v>
          </cell>
          <cell r="G28">
            <v>47</v>
          </cell>
          <cell r="H28">
            <v>10.08</v>
          </cell>
          <cell r="J28">
            <v>38.880000000000003</v>
          </cell>
          <cell r="K28">
            <v>1.4</v>
          </cell>
        </row>
        <row r="29">
          <cell r="B29">
            <v>26.866666666666667</v>
          </cell>
          <cell r="C29">
            <v>33.1</v>
          </cell>
          <cell r="D29">
            <v>20.9</v>
          </cell>
          <cell r="E29">
            <v>64.571428571428569</v>
          </cell>
          <cell r="F29">
            <v>83</v>
          </cell>
          <cell r="G29">
            <v>39</v>
          </cell>
          <cell r="H29">
            <v>13.32</v>
          </cell>
          <cell r="J29">
            <v>23.400000000000002</v>
          </cell>
          <cell r="K29">
            <v>0</v>
          </cell>
        </row>
        <row r="30">
          <cell r="B30">
            <v>24.485000000000007</v>
          </cell>
          <cell r="C30">
            <v>30.5</v>
          </cell>
          <cell r="D30">
            <v>21</v>
          </cell>
          <cell r="E30">
            <v>76.349999999999994</v>
          </cell>
          <cell r="F30">
            <v>91</v>
          </cell>
          <cell r="G30">
            <v>55</v>
          </cell>
          <cell r="H30">
            <v>20.16</v>
          </cell>
          <cell r="J30">
            <v>41.76</v>
          </cell>
          <cell r="K30">
            <v>18.2</v>
          </cell>
        </row>
        <row r="31">
          <cell r="B31">
            <v>24.676190476190474</v>
          </cell>
          <cell r="C31">
            <v>31.7</v>
          </cell>
          <cell r="D31">
            <v>19.5</v>
          </cell>
          <cell r="E31">
            <v>78.523809523809518</v>
          </cell>
          <cell r="F31">
            <v>95</v>
          </cell>
          <cell r="G31">
            <v>51</v>
          </cell>
          <cell r="H31">
            <v>10.08</v>
          </cell>
          <cell r="J31">
            <v>27.720000000000002</v>
          </cell>
          <cell r="K31">
            <v>2.4000000000000004</v>
          </cell>
        </row>
        <row r="32">
          <cell r="B32">
            <v>26.130000000000003</v>
          </cell>
          <cell r="C32">
            <v>33.4</v>
          </cell>
          <cell r="D32">
            <v>20.8</v>
          </cell>
          <cell r="E32">
            <v>70.55</v>
          </cell>
          <cell r="F32">
            <v>88</v>
          </cell>
          <cell r="G32">
            <v>41</v>
          </cell>
          <cell r="H32">
            <v>12.24</v>
          </cell>
          <cell r="J32">
            <v>34.200000000000003</v>
          </cell>
          <cell r="K32">
            <v>0</v>
          </cell>
        </row>
        <row r="33">
          <cell r="B33">
            <v>28.2</v>
          </cell>
          <cell r="C33">
            <v>34.200000000000003</v>
          </cell>
          <cell r="D33">
            <v>22.8</v>
          </cell>
          <cell r="E33">
            <v>63.954545454545453</v>
          </cell>
          <cell r="F33">
            <v>81</v>
          </cell>
          <cell r="G33">
            <v>37</v>
          </cell>
          <cell r="H33">
            <v>8.64</v>
          </cell>
          <cell r="J33">
            <v>23.759999999999998</v>
          </cell>
          <cell r="K33">
            <v>0</v>
          </cell>
        </row>
        <row r="34">
          <cell r="B34">
            <v>24.75</v>
          </cell>
          <cell r="C34">
            <v>30</v>
          </cell>
          <cell r="D34">
            <v>21.1</v>
          </cell>
          <cell r="E34">
            <v>76.409090909090907</v>
          </cell>
          <cell r="F34">
            <v>92</v>
          </cell>
          <cell r="G34">
            <v>54</v>
          </cell>
          <cell r="H34">
            <v>16.2</v>
          </cell>
          <cell r="J34">
            <v>35.64</v>
          </cell>
          <cell r="K34">
            <v>1.4</v>
          </cell>
        </row>
        <row r="35">
          <cell r="B35">
            <v>24.190909090909091</v>
          </cell>
          <cell r="C35">
            <v>29.5</v>
          </cell>
          <cell r="D35">
            <v>22.2</v>
          </cell>
          <cell r="E35">
            <v>81.227272727272734</v>
          </cell>
          <cell r="F35">
            <v>92</v>
          </cell>
          <cell r="G35">
            <v>57</v>
          </cell>
          <cell r="H35">
            <v>18.720000000000002</v>
          </cell>
          <cell r="J35">
            <v>38.159999999999997</v>
          </cell>
          <cell r="K35">
            <v>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Corumbá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29.604761904761908</v>
          </cell>
          <cell r="C5">
            <v>35.6</v>
          </cell>
          <cell r="D5">
            <v>23.3</v>
          </cell>
          <cell r="E5">
            <v>65.19047619047619</v>
          </cell>
          <cell r="F5">
            <v>81</v>
          </cell>
          <cell r="G5">
            <v>47</v>
          </cell>
          <cell r="H5">
            <v>15.840000000000002</v>
          </cell>
          <cell r="J5">
            <v>47.519999999999996</v>
          </cell>
          <cell r="K5">
            <v>0</v>
          </cell>
        </row>
        <row r="6">
          <cell r="B6">
            <v>30.195454545454542</v>
          </cell>
          <cell r="C6">
            <v>36</v>
          </cell>
          <cell r="D6">
            <v>25.2</v>
          </cell>
          <cell r="E6">
            <v>63.545454545454547</v>
          </cell>
          <cell r="F6">
            <v>80</v>
          </cell>
          <cell r="G6">
            <v>45</v>
          </cell>
          <cell r="H6">
            <v>13.68</v>
          </cell>
          <cell r="J6">
            <v>32.04</v>
          </cell>
          <cell r="K6">
            <v>0</v>
          </cell>
        </row>
        <row r="7">
          <cell r="B7">
            <v>30.773913043478263</v>
          </cell>
          <cell r="C7">
            <v>36.4</v>
          </cell>
          <cell r="D7">
            <v>28.3</v>
          </cell>
          <cell r="E7">
            <v>60.173913043478258</v>
          </cell>
          <cell r="F7">
            <v>73</v>
          </cell>
          <cell r="G7">
            <v>40</v>
          </cell>
          <cell r="H7">
            <v>19.8</v>
          </cell>
          <cell r="J7">
            <v>50.76</v>
          </cell>
          <cell r="K7">
            <v>0.6</v>
          </cell>
        </row>
        <row r="8">
          <cell r="B8">
            <v>26.85217391304348</v>
          </cell>
          <cell r="C8">
            <v>29.5</v>
          </cell>
          <cell r="D8">
            <v>23.8</v>
          </cell>
          <cell r="E8">
            <v>77.391304347826093</v>
          </cell>
          <cell r="F8">
            <v>90</v>
          </cell>
          <cell r="G8">
            <v>64</v>
          </cell>
          <cell r="H8">
            <v>20.52</v>
          </cell>
          <cell r="J8">
            <v>42.480000000000004</v>
          </cell>
          <cell r="K8">
            <v>30.8</v>
          </cell>
        </row>
        <row r="9">
          <cell r="B9">
            <v>26.4</v>
          </cell>
          <cell r="C9">
            <v>32</v>
          </cell>
          <cell r="D9">
            <v>23.4</v>
          </cell>
          <cell r="E9">
            <v>79.095238095238102</v>
          </cell>
          <cell r="F9">
            <v>90</v>
          </cell>
          <cell r="G9">
            <v>54</v>
          </cell>
          <cell r="H9">
            <v>9</v>
          </cell>
          <cell r="J9">
            <v>20.88</v>
          </cell>
          <cell r="K9">
            <v>0.8</v>
          </cell>
        </row>
        <row r="10">
          <cell r="B10">
            <v>28.65</v>
          </cell>
          <cell r="C10">
            <v>33.9</v>
          </cell>
          <cell r="D10">
            <v>25</v>
          </cell>
          <cell r="E10">
            <v>72.13636363636364</v>
          </cell>
          <cell r="F10">
            <v>87</v>
          </cell>
          <cell r="G10">
            <v>50</v>
          </cell>
          <cell r="H10">
            <v>11.16</v>
          </cell>
          <cell r="J10">
            <v>21.96</v>
          </cell>
          <cell r="K10">
            <v>0</v>
          </cell>
        </row>
        <row r="11">
          <cell r="B11">
            <v>30.304347826086957</v>
          </cell>
          <cell r="C11">
            <v>35.9</v>
          </cell>
          <cell r="D11">
            <v>26.6</v>
          </cell>
          <cell r="E11">
            <v>62</v>
          </cell>
          <cell r="F11">
            <v>83</v>
          </cell>
          <cell r="G11">
            <v>43</v>
          </cell>
          <cell r="H11">
            <v>11.879999999999999</v>
          </cell>
          <cell r="J11">
            <v>26.64</v>
          </cell>
          <cell r="K11">
            <v>0</v>
          </cell>
        </row>
        <row r="12">
          <cell r="B12">
            <v>29.169565217391302</v>
          </cell>
          <cell r="C12">
            <v>34</v>
          </cell>
          <cell r="D12">
            <v>24.4</v>
          </cell>
          <cell r="E12">
            <v>62.173913043478258</v>
          </cell>
          <cell r="F12">
            <v>86</v>
          </cell>
          <cell r="G12">
            <v>37</v>
          </cell>
          <cell r="H12">
            <v>14.04</v>
          </cell>
          <cell r="J12">
            <v>39.24</v>
          </cell>
          <cell r="K12">
            <v>0</v>
          </cell>
        </row>
        <row r="13">
          <cell r="B13">
            <v>30.404761904761898</v>
          </cell>
          <cell r="C13">
            <v>36.5</v>
          </cell>
          <cell r="D13">
            <v>24.1</v>
          </cell>
          <cell r="E13">
            <v>64.61904761904762</v>
          </cell>
          <cell r="F13">
            <v>88</v>
          </cell>
          <cell r="G13">
            <v>35</v>
          </cell>
          <cell r="H13">
            <v>3.6</v>
          </cell>
          <cell r="J13">
            <v>14.76</v>
          </cell>
          <cell r="K13">
            <v>0</v>
          </cell>
        </row>
        <row r="14">
          <cell r="B14">
            <v>30.185714285714283</v>
          </cell>
          <cell r="C14">
            <v>37.6</v>
          </cell>
          <cell r="D14">
            <v>25.8</v>
          </cell>
          <cell r="E14">
            <v>63.333333333333336</v>
          </cell>
          <cell r="F14">
            <v>83</v>
          </cell>
          <cell r="G14">
            <v>32</v>
          </cell>
          <cell r="H14">
            <v>18.720000000000002</v>
          </cell>
          <cell r="J14">
            <v>59.04</v>
          </cell>
          <cell r="K14">
            <v>1.5999999999999999</v>
          </cell>
        </row>
        <row r="15">
          <cell r="B15">
            <v>27.182608695652174</v>
          </cell>
          <cell r="C15">
            <v>32.9</v>
          </cell>
          <cell r="D15">
            <v>22.8</v>
          </cell>
          <cell r="E15">
            <v>70.260869565217391</v>
          </cell>
          <cell r="F15">
            <v>86</v>
          </cell>
          <cell r="G15">
            <v>48</v>
          </cell>
          <cell r="H15">
            <v>13.32</v>
          </cell>
          <cell r="J15">
            <v>29.880000000000003</v>
          </cell>
          <cell r="K15">
            <v>0</v>
          </cell>
        </row>
        <row r="16">
          <cell r="B16">
            <v>30.772727272727273</v>
          </cell>
          <cell r="C16">
            <v>36</v>
          </cell>
          <cell r="D16">
            <v>25.8</v>
          </cell>
          <cell r="E16">
            <v>63.18181818181818</v>
          </cell>
          <cell r="F16">
            <v>84</v>
          </cell>
          <cell r="G16">
            <v>42</v>
          </cell>
          <cell r="H16">
            <v>9.3600000000000012</v>
          </cell>
          <cell r="J16">
            <v>27</v>
          </cell>
          <cell r="K16">
            <v>0</v>
          </cell>
        </row>
        <row r="17">
          <cell r="B17">
            <v>31.999999999999996</v>
          </cell>
          <cell r="C17">
            <v>37.6</v>
          </cell>
          <cell r="D17">
            <v>26.9</v>
          </cell>
          <cell r="E17">
            <v>57.739130434782609</v>
          </cell>
          <cell r="F17">
            <v>77</v>
          </cell>
          <cell r="G17">
            <v>38</v>
          </cell>
          <cell r="H17">
            <v>10.08</v>
          </cell>
          <cell r="J17">
            <v>27</v>
          </cell>
          <cell r="K17">
            <v>0</v>
          </cell>
        </row>
        <row r="18">
          <cell r="B18">
            <v>31.804347826086957</v>
          </cell>
          <cell r="C18">
            <v>38.200000000000003</v>
          </cell>
          <cell r="D18">
            <v>27.6</v>
          </cell>
          <cell r="E18">
            <v>57.913043478260867</v>
          </cell>
          <cell r="F18">
            <v>74</v>
          </cell>
          <cell r="G18">
            <v>38</v>
          </cell>
          <cell r="H18">
            <v>29.16</v>
          </cell>
          <cell r="J18">
            <v>65.52</v>
          </cell>
          <cell r="K18">
            <v>0.2</v>
          </cell>
        </row>
        <row r="19">
          <cell r="B19">
            <v>32.271428571428572</v>
          </cell>
          <cell r="C19">
            <v>38.700000000000003</v>
          </cell>
          <cell r="D19">
            <v>26.4</v>
          </cell>
          <cell r="E19">
            <v>54.904761904761905</v>
          </cell>
          <cell r="F19">
            <v>82</v>
          </cell>
          <cell r="G19">
            <v>34</v>
          </cell>
          <cell r="H19">
            <v>11.879999999999999</v>
          </cell>
          <cell r="J19">
            <v>31.680000000000003</v>
          </cell>
          <cell r="K19">
            <v>0</v>
          </cell>
        </row>
        <row r="20">
          <cell r="B20">
            <v>33.617391304347827</v>
          </cell>
          <cell r="C20">
            <v>40.1</v>
          </cell>
          <cell r="D20">
            <v>26.9</v>
          </cell>
          <cell r="E20">
            <v>46.130434782608695</v>
          </cell>
          <cell r="F20">
            <v>80</v>
          </cell>
          <cell r="G20">
            <v>25</v>
          </cell>
          <cell r="H20">
            <v>8.2799999999999994</v>
          </cell>
          <cell r="J20">
            <v>27</v>
          </cell>
          <cell r="K20">
            <v>0</v>
          </cell>
        </row>
        <row r="21">
          <cell r="B21">
            <v>33.021739130434781</v>
          </cell>
          <cell r="C21">
            <v>40</v>
          </cell>
          <cell r="D21">
            <v>26.3</v>
          </cell>
          <cell r="E21">
            <v>49.130434782608695</v>
          </cell>
          <cell r="F21">
            <v>82</v>
          </cell>
          <cell r="G21">
            <v>29</v>
          </cell>
          <cell r="H21">
            <v>10.08</v>
          </cell>
          <cell r="J21">
            <v>25.92</v>
          </cell>
          <cell r="K21">
            <v>0</v>
          </cell>
        </row>
        <row r="22">
          <cell r="B22">
            <v>32.674999999999997</v>
          </cell>
          <cell r="C22">
            <v>40.4</v>
          </cell>
          <cell r="D22">
            <v>25.9</v>
          </cell>
          <cell r="E22">
            <v>48.875</v>
          </cell>
          <cell r="F22">
            <v>75</v>
          </cell>
          <cell r="G22">
            <v>27</v>
          </cell>
          <cell r="H22">
            <v>7.9200000000000008</v>
          </cell>
          <cell r="J22">
            <v>25.56</v>
          </cell>
          <cell r="K22">
            <v>0</v>
          </cell>
        </row>
        <row r="23">
          <cell r="B23">
            <v>32.020000000000003</v>
          </cell>
          <cell r="C23">
            <v>37.4</v>
          </cell>
          <cell r="D23">
            <v>28.2</v>
          </cell>
          <cell r="E23">
            <v>52.95</v>
          </cell>
          <cell r="F23">
            <v>72</v>
          </cell>
          <cell r="G23">
            <v>33</v>
          </cell>
          <cell r="H23">
            <v>16.2</v>
          </cell>
          <cell r="J23">
            <v>50.04</v>
          </cell>
          <cell r="K23">
            <v>0.2</v>
          </cell>
        </row>
        <row r="24">
          <cell r="B24">
            <v>28.495652173913051</v>
          </cell>
          <cell r="C24">
            <v>35.4</v>
          </cell>
          <cell r="D24">
            <v>24.5</v>
          </cell>
          <cell r="E24">
            <v>75.217391304347828</v>
          </cell>
          <cell r="F24">
            <v>91</v>
          </cell>
          <cell r="G24">
            <v>46</v>
          </cell>
          <cell r="H24">
            <v>12.96</v>
          </cell>
          <cell r="J24">
            <v>34.200000000000003</v>
          </cell>
          <cell r="K24">
            <v>26.4</v>
          </cell>
        </row>
        <row r="25">
          <cell r="B25">
            <v>29.175000000000001</v>
          </cell>
          <cell r="C25">
            <v>34.200000000000003</v>
          </cell>
          <cell r="D25">
            <v>23.9</v>
          </cell>
          <cell r="E25">
            <v>73</v>
          </cell>
          <cell r="F25">
            <v>86</v>
          </cell>
          <cell r="G25">
            <v>56</v>
          </cell>
          <cell r="H25">
            <v>17.28</v>
          </cell>
          <cell r="J25">
            <v>46.440000000000005</v>
          </cell>
          <cell r="K25">
            <v>19</v>
          </cell>
        </row>
        <row r="26">
          <cell r="B26">
            <v>29.118181818181821</v>
          </cell>
          <cell r="C26">
            <v>34.1</v>
          </cell>
          <cell r="D26">
            <v>25.2</v>
          </cell>
          <cell r="E26">
            <v>73.090909090909093</v>
          </cell>
          <cell r="F26">
            <v>87</v>
          </cell>
          <cell r="G26">
            <v>53</v>
          </cell>
          <cell r="H26">
            <v>11.520000000000001</v>
          </cell>
          <cell r="J26">
            <v>23.400000000000002</v>
          </cell>
          <cell r="K26">
            <v>0</v>
          </cell>
        </row>
        <row r="27">
          <cell r="B27">
            <v>30.222727272727273</v>
          </cell>
          <cell r="C27">
            <v>35.6</v>
          </cell>
          <cell r="D27">
            <v>26</v>
          </cell>
          <cell r="E27">
            <v>69.454545454545453</v>
          </cell>
          <cell r="F27">
            <v>84</v>
          </cell>
          <cell r="G27">
            <v>47</v>
          </cell>
          <cell r="H27">
            <v>10.44</v>
          </cell>
          <cell r="J27">
            <v>24.12</v>
          </cell>
          <cell r="K27">
            <v>0</v>
          </cell>
        </row>
        <row r="28">
          <cell r="B28">
            <v>30.895652173913046</v>
          </cell>
          <cell r="C28">
            <v>36.5</v>
          </cell>
          <cell r="D28">
            <v>26.2</v>
          </cell>
          <cell r="E28">
            <v>63.434782608695649</v>
          </cell>
          <cell r="F28">
            <v>80</v>
          </cell>
          <cell r="G28">
            <v>41</v>
          </cell>
          <cell r="H28">
            <v>11.879999999999999</v>
          </cell>
          <cell r="J28">
            <v>25.2</v>
          </cell>
          <cell r="K28">
            <v>0</v>
          </cell>
        </row>
        <row r="29">
          <cell r="B29">
            <v>32.359090909090902</v>
          </cell>
          <cell r="C29">
            <v>37.4</v>
          </cell>
          <cell r="D29">
            <v>27.9</v>
          </cell>
          <cell r="E29">
            <v>58.636363636363633</v>
          </cell>
          <cell r="F29">
            <v>75</v>
          </cell>
          <cell r="G29">
            <v>39</v>
          </cell>
          <cell r="H29">
            <v>9.3600000000000012</v>
          </cell>
          <cell r="J29">
            <v>27.36</v>
          </cell>
          <cell r="K29">
            <v>0</v>
          </cell>
        </row>
        <row r="30">
          <cell r="B30">
            <v>28.723809523809514</v>
          </cell>
          <cell r="C30">
            <v>33.700000000000003</v>
          </cell>
          <cell r="D30">
            <v>23.7</v>
          </cell>
          <cell r="E30">
            <v>66</v>
          </cell>
          <cell r="F30">
            <v>91</v>
          </cell>
          <cell r="G30">
            <v>49</v>
          </cell>
          <cell r="H30">
            <v>16.920000000000002</v>
          </cell>
          <cell r="J30">
            <v>42.12</v>
          </cell>
          <cell r="K30">
            <v>24.799999999999997</v>
          </cell>
        </row>
        <row r="31">
          <cell r="B31">
            <v>28.265000000000008</v>
          </cell>
          <cell r="C31">
            <v>34.4</v>
          </cell>
          <cell r="D31">
            <v>23.3</v>
          </cell>
          <cell r="E31">
            <v>73.150000000000006</v>
          </cell>
          <cell r="F31">
            <v>91</v>
          </cell>
          <cell r="G31">
            <v>45</v>
          </cell>
          <cell r="H31">
            <v>7.9200000000000008</v>
          </cell>
          <cell r="J31">
            <v>16.920000000000002</v>
          </cell>
          <cell r="K31">
            <v>0</v>
          </cell>
        </row>
        <row r="32">
          <cell r="B32">
            <v>31.415000000000003</v>
          </cell>
          <cell r="C32">
            <v>37.200000000000003</v>
          </cell>
          <cell r="D32">
            <v>25.6</v>
          </cell>
          <cell r="E32">
            <v>61.4</v>
          </cell>
          <cell r="F32">
            <v>87</v>
          </cell>
          <cell r="G32">
            <v>39</v>
          </cell>
          <cell r="H32">
            <v>12.6</v>
          </cell>
          <cell r="J32">
            <v>23.400000000000002</v>
          </cell>
          <cell r="K32">
            <v>0</v>
          </cell>
        </row>
        <row r="33">
          <cell r="B33">
            <v>33.104761904761901</v>
          </cell>
          <cell r="C33">
            <v>38.9</v>
          </cell>
          <cell r="D33">
            <v>27.8</v>
          </cell>
          <cell r="E33">
            <v>54.857142857142854</v>
          </cell>
          <cell r="F33">
            <v>78</v>
          </cell>
          <cell r="G33">
            <v>36</v>
          </cell>
          <cell r="H33">
            <v>9.3600000000000012</v>
          </cell>
          <cell r="J33">
            <v>21.6</v>
          </cell>
          <cell r="K33">
            <v>0</v>
          </cell>
        </row>
        <row r="34">
          <cell r="B34">
            <v>27.026086956521741</v>
          </cell>
          <cell r="C34">
            <v>32.799999999999997</v>
          </cell>
          <cell r="D34">
            <v>24</v>
          </cell>
          <cell r="E34">
            <v>76.086956521739125</v>
          </cell>
          <cell r="F34">
            <v>88</v>
          </cell>
          <cell r="G34">
            <v>54</v>
          </cell>
          <cell r="H34">
            <v>16.920000000000002</v>
          </cell>
          <cell r="J34">
            <v>41.4</v>
          </cell>
          <cell r="K34">
            <v>0.6</v>
          </cell>
        </row>
        <row r="35">
          <cell r="B35">
            <v>28.231818181818177</v>
          </cell>
          <cell r="C35">
            <v>33.4</v>
          </cell>
          <cell r="D35">
            <v>24.6</v>
          </cell>
          <cell r="E35">
            <v>75.681818181818187</v>
          </cell>
          <cell r="F35">
            <v>91</v>
          </cell>
          <cell r="G35">
            <v>50</v>
          </cell>
          <cell r="H35">
            <v>5.04</v>
          </cell>
          <cell r="J35">
            <v>18</v>
          </cell>
          <cell r="K35">
            <v>0</v>
          </cell>
        </row>
      </sheetData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CostaRic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24.433333333333334</v>
          </cell>
          <cell r="C5">
            <v>33.4</v>
          </cell>
          <cell r="D5">
            <v>20.5</v>
          </cell>
          <cell r="E5">
            <v>77.166666666666671</v>
          </cell>
          <cell r="F5">
            <v>92</v>
          </cell>
          <cell r="G5">
            <v>38</v>
          </cell>
          <cell r="H5">
            <v>27</v>
          </cell>
          <cell r="J5">
            <v>44.64</v>
          </cell>
          <cell r="K5">
            <v>2.8</v>
          </cell>
        </row>
        <row r="6">
          <cell r="B6">
            <v>25.599999999999994</v>
          </cell>
          <cell r="C6">
            <v>33.700000000000003</v>
          </cell>
          <cell r="D6">
            <v>21.4</v>
          </cell>
          <cell r="E6">
            <v>76.458333333333329</v>
          </cell>
          <cell r="F6">
            <v>97</v>
          </cell>
          <cell r="G6">
            <v>39</v>
          </cell>
          <cell r="H6">
            <v>20.88</v>
          </cell>
          <cell r="J6">
            <v>46.440000000000005</v>
          </cell>
          <cell r="K6">
            <v>0</v>
          </cell>
        </row>
        <row r="7">
          <cell r="B7">
            <v>23.150000000000002</v>
          </cell>
          <cell r="C7">
            <v>29</v>
          </cell>
          <cell r="D7">
            <v>21.4</v>
          </cell>
          <cell r="E7">
            <v>88.541666666666671</v>
          </cell>
          <cell r="F7">
            <v>100</v>
          </cell>
          <cell r="G7">
            <v>62</v>
          </cell>
          <cell r="H7">
            <v>17.64</v>
          </cell>
          <cell r="J7">
            <v>45</v>
          </cell>
          <cell r="K7">
            <v>30.4</v>
          </cell>
        </row>
        <row r="8">
          <cell r="B8">
            <v>23.141666666666669</v>
          </cell>
          <cell r="C8">
            <v>29.2</v>
          </cell>
          <cell r="D8">
            <v>21.2</v>
          </cell>
          <cell r="E8">
            <v>90.625</v>
          </cell>
          <cell r="F8">
            <v>100</v>
          </cell>
          <cell r="G8">
            <v>61</v>
          </cell>
          <cell r="H8">
            <v>15.120000000000001</v>
          </cell>
          <cell r="J8">
            <v>29.52</v>
          </cell>
          <cell r="K8">
            <v>8.2000000000000011</v>
          </cell>
        </row>
        <row r="9">
          <cell r="B9">
            <v>22.483333333333338</v>
          </cell>
          <cell r="C9">
            <v>27.5</v>
          </cell>
          <cell r="D9">
            <v>19.399999999999999</v>
          </cell>
          <cell r="E9">
            <v>89.75</v>
          </cell>
          <cell r="F9">
            <v>100</v>
          </cell>
          <cell r="G9">
            <v>63</v>
          </cell>
          <cell r="H9">
            <v>18.720000000000002</v>
          </cell>
          <cell r="J9">
            <v>38.880000000000003</v>
          </cell>
          <cell r="K9">
            <v>32.200000000000003</v>
          </cell>
        </row>
        <row r="10">
          <cell r="B10">
            <v>24.69583333333334</v>
          </cell>
          <cell r="C10">
            <v>33.4</v>
          </cell>
          <cell r="D10">
            <v>20.2</v>
          </cell>
          <cell r="E10">
            <v>77.5</v>
          </cell>
          <cell r="F10">
            <v>100</v>
          </cell>
          <cell r="G10">
            <v>36</v>
          </cell>
          <cell r="H10">
            <v>27.720000000000002</v>
          </cell>
          <cell r="J10">
            <v>58.32</v>
          </cell>
          <cell r="K10">
            <v>11</v>
          </cell>
        </row>
        <row r="11">
          <cell r="B11">
            <v>25.591666666666669</v>
          </cell>
          <cell r="C11">
            <v>34.6</v>
          </cell>
          <cell r="D11">
            <v>20.100000000000001</v>
          </cell>
          <cell r="E11">
            <v>73.958333333333329</v>
          </cell>
          <cell r="F11">
            <v>100</v>
          </cell>
          <cell r="G11">
            <v>38</v>
          </cell>
          <cell r="H11">
            <v>18</v>
          </cell>
          <cell r="J11">
            <v>40.32</v>
          </cell>
          <cell r="K11">
            <v>0</v>
          </cell>
        </row>
        <row r="12">
          <cell r="B12">
            <v>25.191666666666663</v>
          </cell>
          <cell r="C12">
            <v>34</v>
          </cell>
          <cell r="D12">
            <v>20.8</v>
          </cell>
          <cell r="E12">
            <v>74.75</v>
          </cell>
          <cell r="F12">
            <v>96</v>
          </cell>
          <cell r="G12">
            <v>34</v>
          </cell>
          <cell r="H12">
            <v>24.48</v>
          </cell>
          <cell r="J12">
            <v>41.04</v>
          </cell>
          <cell r="K12">
            <v>1.4</v>
          </cell>
        </row>
        <row r="13">
          <cell r="B13">
            <v>26.058333333333337</v>
          </cell>
          <cell r="C13">
            <v>34.5</v>
          </cell>
          <cell r="D13">
            <v>20.6</v>
          </cell>
          <cell r="E13">
            <v>74.541666666666671</v>
          </cell>
          <cell r="F13">
            <v>98</v>
          </cell>
          <cell r="G13">
            <v>37</v>
          </cell>
          <cell r="H13">
            <v>14.4</v>
          </cell>
          <cell r="J13">
            <v>24.48</v>
          </cell>
          <cell r="K13">
            <v>0</v>
          </cell>
        </row>
        <row r="14">
          <cell r="B14">
            <v>24.691666666666674</v>
          </cell>
          <cell r="C14">
            <v>33.5</v>
          </cell>
          <cell r="D14">
            <v>20.2</v>
          </cell>
          <cell r="E14">
            <v>79.916666666666671</v>
          </cell>
          <cell r="F14">
            <v>100</v>
          </cell>
          <cell r="G14">
            <v>44</v>
          </cell>
          <cell r="H14">
            <v>14.04</v>
          </cell>
          <cell r="J14">
            <v>60.12</v>
          </cell>
          <cell r="K14">
            <v>13.6</v>
          </cell>
        </row>
        <row r="15">
          <cell r="B15">
            <v>23.883333333333329</v>
          </cell>
          <cell r="C15">
            <v>32.1</v>
          </cell>
          <cell r="D15">
            <v>18.399999999999999</v>
          </cell>
          <cell r="E15">
            <v>77.625</v>
          </cell>
          <cell r="F15">
            <v>100</v>
          </cell>
          <cell r="G15">
            <v>38</v>
          </cell>
          <cell r="H15">
            <v>27.720000000000002</v>
          </cell>
          <cell r="J15">
            <v>50.76</v>
          </cell>
          <cell r="K15">
            <v>3.6</v>
          </cell>
        </row>
        <row r="16">
          <cell r="B16">
            <v>25.783333333333331</v>
          </cell>
          <cell r="C16">
            <v>33</v>
          </cell>
          <cell r="D16">
            <v>20.9</v>
          </cell>
          <cell r="E16">
            <v>73.291666666666671</v>
          </cell>
          <cell r="F16">
            <v>92</v>
          </cell>
          <cell r="G16">
            <v>41</v>
          </cell>
          <cell r="H16">
            <v>13.32</v>
          </cell>
          <cell r="J16">
            <v>25.2</v>
          </cell>
          <cell r="K16">
            <v>0</v>
          </cell>
        </row>
        <row r="17">
          <cell r="B17">
            <v>25.25</v>
          </cell>
          <cell r="C17">
            <v>32.200000000000003</v>
          </cell>
          <cell r="D17">
            <v>22.4</v>
          </cell>
          <cell r="E17">
            <v>77.958333333333329</v>
          </cell>
          <cell r="F17">
            <v>93</v>
          </cell>
          <cell r="G17">
            <v>49</v>
          </cell>
          <cell r="H17">
            <v>16.559999999999999</v>
          </cell>
          <cell r="J17">
            <v>47.519999999999996</v>
          </cell>
          <cell r="K17">
            <v>6</v>
          </cell>
        </row>
        <row r="18">
          <cell r="B18">
            <v>26.458333333333329</v>
          </cell>
          <cell r="C18">
            <v>35.1</v>
          </cell>
          <cell r="D18">
            <v>21.1</v>
          </cell>
          <cell r="E18">
            <v>71.583333333333329</v>
          </cell>
          <cell r="F18">
            <v>93</v>
          </cell>
          <cell r="G18">
            <v>38</v>
          </cell>
          <cell r="H18">
            <v>26.64</v>
          </cell>
          <cell r="J18">
            <v>38.880000000000003</v>
          </cell>
          <cell r="K18">
            <v>0</v>
          </cell>
        </row>
        <row r="19">
          <cell r="B19">
            <v>32.271428571428572</v>
          </cell>
          <cell r="C19">
            <v>38.700000000000003</v>
          </cell>
          <cell r="D19">
            <v>26.4</v>
          </cell>
          <cell r="E19">
            <v>54.904761904761905</v>
          </cell>
          <cell r="F19">
            <v>82</v>
          </cell>
          <cell r="G19">
            <v>34</v>
          </cell>
          <cell r="H19">
            <v>11.879999999999999</v>
          </cell>
          <cell r="J19">
            <v>31.680000000000003</v>
          </cell>
          <cell r="K19">
            <v>0</v>
          </cell>
        </row>
        <row r="20">
          <cell r="B20">
            <v>33.617391304347827</v>
          </cell>
          <cell r="C20">
            <v>40.1</v>
          </cell>
          <cell r="D20">
            <v>26.9</v>
          </cell>
          <cell r="E20">
            <v>46.130434782608695</v>
          </cell>
          <cell r="F20">
            <v>80</v>
          </cell>
          <cell r="G20">
            <v>25</v>
          </cell>
          <cell r="H20">
            <v>8.2799999999999994</v>
          </cell>
          <cell r="J20">
            <v>27</v>
          </cell>
          <cell r="K20">
            <v>0</v>
          </cell>
        </row>
        <row r="21">
          <cell r="B21">
            <v>33.021739130434781</v>
          </cell>
          <cell r="C21">
            <v>40</v>
          </cell>
          <cell r="D21">
            <v>26.3</v>
          </cell>
          <cell r="E21">
            <v>49.130434782608695</v>
          </cell>
          <cell r="F21">
            <v>82</v>
          </cell>
          <cell r="G21">
            <v>29</v>
          </cell>
          <cell r="H21">
            <v>10.08</v>
          </cell>
          <cell r="J21">
            <v>25.92</v>
          </cell>
          <cell r="K21">
            <v>0</v>
          </cell>
        </row>
        <row r="22">
          <cell r="B22">
            <v>32.674999999999997</v>
          </cell>
          <cell r="C22">
            <v>40.4</v>
          </cell>
          <cell r="D22">
            <v>25.9</v>
          </cell>
          <cell r="E22">
            <v>48.875</v>
          </cell>
          <cell r="F22">
            <v>75</v>
          </cell>
          <cell r="G22">
            <v>27</v>
          </cell>
          <cell r="H22">
            <v>7.9200000000000008</v>
          </cell>
          <cell r="J22">
            <v>25.56</v>
          </cell>
          <cell r="K22">
            <v>0</v>
          </cell>
        </row>
        <row r="23">
          <cell r="B23">
            <v>25.75833333333334</v>
          </cell>
          <cell r="C23">
            <v>33.9</v>
          </cell>
          <cell r="D23">
            <v>21</v>
          </cell>
          <cell r="E23">
            <v>68.916666666666671</v>
          </cell>
          <cell r="F23">
            <v>91</v>
          </cell>
          <cell r="G23">
            <v>36</v>
          </cell>
          <cell r="H23">
            <v>21.96</v>
          </cell>
          <cell r="J23">
            <v>48.6</v>
          </cell>
          <cell r="K23">
            <v>0.6</v>
          </cell>
        </row>
        <row r="24">
          <cell r="B24">
            <v>24.529166666666669</v>
          </cell>
          <cell r="C24">
            <v>32</v>
          </cell>
          <cell r="D24">
            <v>21.7</v>
          </cell>
          <cell r="E24">
            <v>86.458333333333329</v>
          </cell>
          <cell r="F24">
            <v>100</v>
          </cell>
          <cell r="G24">
            <v>54</v>
          </cell>
          <cell r="H24">
            <v>16.559999999999999</v>
          </cell>
          <cell r="J24">
            <v>27.720000000000002</v>
          </cell>
          <cell r="K24">
            <v>9.3999999999999986</v>
          </cell>
        </row>
        <row r="25">
          <cell r="B25">
            <v>24.854166666666668</v>
          </cell>
          <cell r="C25">
            <v>33</v>
          </cell>
          <cell r="D25">
            <v>21.4</v>
          </cell>
          <cell r="E25">
            <v>82.666666666666671</v>
          </cell>
          <cell r="F25">
            <v>100</v>
          </cell>
          <cell r="G25">
            <v>47</v>
          </cell>
          <cell r="H25">
            <v>20.52</v>
          </cell>
          <cell r="J25">
            <v>35.28</v>
          </cell>
          <cell r="K25">
            <v>0.60000000000000009</v>
          </cell>
        </row>
        <row r="26">
          <cell r="B26">
            <v>24.412499999999998</v>
          </cell>
          <cell r="C26">
            <v>30.1</v>
          </cell>
          <cell r="D26">
            <v>20.9</v>
          </cell>
          <cell r="E26">
            <v>84.583333333333329</v>
          </cell>
          <cell r="F26">
            <v>100</v>
          </cell>
          <cell r="G26">
            <v>55</v>
          </cell>
          <cell r="H26">
            <v>16.559999999999999</v>
          </cell>
          <cell r="J26">
            <v>37.800000000000004</v>
          </cell>
          <cell r="K26">
            <v>2</v>
          </cell>
        </row>
        <row r="27">
          <cell r="B27">
            <v>24.945833333333329</v>
          </cell>
          <cell r="C27">
            <v>29.6</v>
          </cell>
          <cell r="D27">
            <v>21.8</v>
          </cell>
          <cell r="E27">
            <v>78.125</v>
          </cell>
          <cell r="F27">
            <v>95</v>
          </cell>
          <cell r="G27">
            <v>57</v>
          </cell>
          <cell r="H27">
            <v>30.240000000000002</v>
          </cell>
          <cell r="J27">
            <v>45.72</v>
          </cell>
          <cell r="K27">
            <v>0.8</v>
          </cell>
        </row>
        <row r="28">
          <cell r="B28">
            <v>25.033333333333331</v>
          </cell>
          <cell r="C28">
            <v>32.1</v>
          </cell>
          <cell r="D28">
            <v>19.399999999999999</v>
          </cell>
          <cell r="E28">
            <v>77.125</v>
          </cell>
          <cell r="F28">
            <v>100</v>
          </cell>
          <cell r="G28">
            <v>46</v>
          </cell>
          <cell r="H28">
            <v>14.76</v>
          </cell>
          <cell r="J28">
            <v>55.080000000000005</v>
          </cell>
          <cell r="K28">
            <v>14.599999999999998</v>
          </cell>
        </row>
        <row r="29">
          <cell r="B29">
            <v>27.233333333333331</v>
          </cell>
          <cell r="C29">
            <v>34.200000000000003</v>
          </cell>
          <cell r="D29">
            <v>20.5</v>
          </cell>
          <cell r="E29">
            <v>65.208333333333329</v>
          </cell>
          <cell r="F29">
            <v>91</v>
          </cell>
          <cell r="G29">
            <v>34</v>
          </cell>
          <cell r="H29">
            <v>14.76</v>
          </cell>
          <cell r="J29">
            <v>24.840000000000003</v>
          </cell>
          <cell r="K29">
            <v>0</v>
          </cell>
        </row>
        <row r="30">
          <cell r="B30">
            <v>24.50833333333334</v>
          </cell>
          <cell r="C30">
            <v>32.299999999999997</v>
          </cell>
          <cell r="D30">
            <v>20.8</v>
          </cell>
          <cell r="E30">
            <v>79.916666666666671</v>
          </cell>
          <cell r="F30">
            <v>99</v>
          </cell>
          <cell r="G30">
            <v>47</v>
          </cell>
          <cell r="H30">
            <v>23.400000000000002</v>
          </cell>
          <cell r="J30">
            <v>45.36</v>
          </cell>
          <cell r="K30">
            <v>18.399999999999999</v>
          </cell>
        </row>
        <row r="31">
          <cell r="B31">
            <v>24.966666666666672</v>
          </cell>
          <cell r="C31">
            <v>33.9</v>
          </cell>
          <cell r="D31">
            <v>21.3</v>
          </cell>
          <cell r="E31">
            <v>82.541666666666671</v>
          </cell>
          <cell r="F31">
            <v>100</v>
          </cell>
          <cell r="G31">
            <v>43</v>
          </cell>
          <cell r="H31">
            <v>17.64</v>
          </cell>
          <cell r="J31">
            <v>44.64</v>
          </cell>
          <cell r="K31">
            <v>0</v>
          </cell>
        </row>
        <row r="32">
          <cell r="B32">
            <v>25.620833333333334</v>
          </cell>
          <cell r="C32">
            <v>33.6</v>
          </cell>
          <cell r="D32">
            <v>20.7</v>
          </cell>
          <cell r="E32">
            <v>77.583333333333329</v>
          </cell>
          <cell r="F32">
            <v>95</v>
          </cell>
          <cell r="G32">
            <v>41</v>
          </cell>
          <cell r="H32">
            <v>23.400000000000002</v>
          </cell>
          <cell r="J32">
            <v>46.440000000000005</v>
          </cell>
          <cell r="K32">
            <v>1</v>
          </cell>
        </row>
        <row r="33">
          <cell r="B33">
            <v>27.850000000000005</v>
          </cell>
          <cell r="C33">
            <v>35.299999999999997</v>
          </cell>
          <cell r="D33">
            <v>22.3</v>
          </cell>
          <cell r="E33">
            <v>67.333333333333329</v>
          </cell>
          <cell r="F33">
            <v>92</v>
          </cell>
          <cell r="G33">
            <v>34</v>
          </cell>
          <cell r="H33">
            <v>25.56</v>
          </cell>
          <cell r="J33">
            <v>39.96</v>
          </cell>
          <cell r="K33">
            <v>0</v>
          </cell>
        </row>
        <row r="34">
          <cell r="B34">
            <v>23.858333333333334</v>
          </cell>
          <cell r="C34">
            <v>30.8</v>
          </cell>
          <cell r="D34">
            <v>20.7</v>
          </cell>
          <cell r="E34">
            <v>85.916666666666671</v>
          </cell>
          <cell r="F34">
            <v>100</v>
          </cell>
          <cell r="G34">
            <v>57</v>
          </cell>
          <cell r="H34">
            <v>21.240000000000002</v>
          </cell>
          <cell r="J34">
            <v>56.88</v>
          </cell>
          <cell r="K34">
            <v>4.2</v>
          </cell>
        </row>
        <row r="35">
          <cell r="B35">
            <v>23.216666666666669</v>
          </cell>
          <cell r="C35">
            <v>30.5</v>
          </cell>
          <cell r="D35">
            <v>20.6</v>
          </cell>
          <cell r="E35">
            <v>92.166666666666671</v>
          </cell>
          <cell r="F35">
            <v>100</v>
          </cell>
          <cell r="G35">
            <v>59</v>
          </cell>
          <cell r="H35">
            <v>15.120000000000001</v>
          </cell>
          <cell r="J35">
            <v>48.24</v>
          </cell>
          <cell r="K35">
            <v>33.799999999999997</v>
          </cell>
        </row>
      </sheetData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Coxim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28.990909090909089</v>
          </cell>
          <cell r="C5">
            <v>36.5</v>
          </cell>
          <cell r="D5">
            <v>23.9</v>
          </cell>
          <cell r="E5">
            <v>70.090909090909093</v>
          </cell>
          <cell r="F5">
            <v>95</v>
          </cell>
          <cell r="G5">
            <v>32</v>
          </cell>
          <cell r="H5">
            <v>11.16</v>
          </cell>
          <cell r="J5">
            <v>26.64</v>
          </cell>
          <cell r="K5">
            <v>0</v>
          </cell>
        </row>
        <row r="6">
          <cell r="B6">
            <v>28.529999999999994</v>
          </cell>
          <cell r="C6">
            <v>36.1</v>
          </cell>
          <cell r="D6">
            <v>23.1</v>
          </cell>
          <cell r="E6">
            <v>69</v>
          </cell>
          <cell r="F6">
            <v>95</v>
          </cell>
          <cell r="G6">
            <v>38</v>
          </cell>
          <cell r="H6">
            <v>15.840000000000002</v>
          </cell>
          <cell r="J6">
            <v>29.880000000000003</v>
          </cell>
          <cell r="K6">
            <v>0</v>
          </cell>
        </row>
        <row r="7">
          <cell r="B7">
            <v>27.795652173913048</v>
          </cell>
          <cell r="C7">
            <v>33.9</v>
          </cell>
          <cell r="D7">
            <v>24.2</v>
          </cell>
          <cell r="E7">
            <v>76.521739130434781</v>
          </cell>
          <cell r="F7">
            <v>95</v>
          </cell>
          <cell r="G7">
            <v>46</v>
          </cell>
          <cell r="H7">
            <v>13.32</v>
          </cell>
          <cell r="J7">
            <v>32.76</v>
          </cell>
          <cell r="K7">
            <v>0</v>
          </cell>
        </row>
        <row r="8">
          <cell r="B8">
            <v>26.509090909090911</v>
          </cell>
          <cell r="C8">
            <v>32.200000000000003</v>
          </cell>
          <cell r="D8">
            <v>23.5</v>
          </cell>
          <cell r="E8">
            <v>79.36363636363636</v>
          </cell>
          <cell r="F8">
            <v>92</v>
          </cell>
          <cell r="G8">
            <v>56</v>
          </cell>
          <cell r="H8">
            <v>22.68</v>
          </cell>
          <cell r="J8">
            <v>43.92</v>
          </cell>
          <cell r="K8">
            <v>0</v>
          </cell>
        </row>
        <row r="9">
          <cell r="B9">
            <v>25.88636363636363</v>
          </cell>
          <cell r="C9">
            <v>29.2</v>
          </cell>
          <cell r="D9">
            <v>24</v>
          </cell>
          <cell r="E9">
            <v>83.045454545454547</v>
          </cell>
          <cell r="F9">
            <v>93</v>
          </cell>
          <cell r="G9">
            <v>64</v>
          </cell>
          <cell r="H9">
            <v>8.64</v>
          </cell>
          <cell r="J9">
            <v>18.36</v>
          </cell>
          <cell r="K9">
            <v>2.4</v>
          </cell>
        </row>
        <row r="10">
          <cell r="B10">
            <v>28.131818181818179</v>
          </cell>
          <cell r="C10">
            <v>35.6</v>
          </cell>
          <cell r="D10">
            <v>22.3</v>
          </cell>
          <cell r="E10">
            <v>70.63636363636364</v>
          </cell>
          <cell r="F10">
            <v>98</v>
          </cell>
          <cell r="G10">
            <v>33</v>
          </cell>
          <cell r="H10">
            <v>14.76</v>
          </cell>
          <cell r="J10">
            <v>43.2</v>
          </cell>
          <cell r="K10">
            <v>0</v>
          </cell>
        </row>
        <row r="11">
          <cell r="B11">
            <v>29.65</v>
          </cell>
          <cell r="C11">
            <v>38.799999999999997</v>
          </cell>
          <cell r="D11">
            <v>21.9</v>
          </cell>
          <cell r="E11">
            <v>63.45</v>
          </cell>
          <cell r="F11">
            <v>97</v>
          </cell>
          <cell r="G11">
            <v>28</v>
          </cell>
          <cell r="H11">
            <v>10.44</v>
          </cell>
          <cell r="J11">
            <v>30.96</v>
          </cell>
          <cell r="K11">
            <v>0</v>
          </cell>
        </row>
        <row r="12">
          <cell r="B12">
            <v>28.982608695652178</v>
          </cell>
          <cell r="C12">
            <v>36.1</v>
          </cell>
          <cell r="D12">
            <v>24.4</v>
          </cell>
          <cell r="E12">
            <v>66.304347826086953</v>
          </cell>
          <cell r="F12">
            <v>89</v>
          </cell>
          <cell r="G12">
            <v>40</v>
          </cell>
          <cell r="H12">
            <v>8.2799999999999994</v>
          </cell>
          <cell r="J12">
            <v>21.240000000000002</v>
          </cell>
          <cell r="K12">
            <v>0</v>
          </cell>
        </row>
        <row r="13">
          <cell r="B13">
            <v>29.731818181818188</v>
          </cell>
          <cell r="C13">
            <v>38</v>
          </cell>
          <cell r="D13">
            <v>23.6</v>
          </cell>
          <cell r="E13">
            <v>68.181818181818187</v>
          </cell>
          <cell r="F13">
            <v>96</v>
          </cell>
          <cell r="G13">
            <v>35</v>
          </cell>
          <cell r="H13">
            <v>11.520000000000001</v>
          </cell>
          <cell r="J13">
            <v>23.040000000000003</v>
          </cell>
          <cell r="K13">
            <v>1.4</v>
          </cell>
        </row>
        <row r="14">
          <cell r="B14">
            <v>27.743478260869573</v>
          </cell>
          <cell r="C14">
            <v>35.799999999999997</v>
          </cell>
          <cell r="D14">
            <v>21.8</v>
          </cell>
          <cell r="E14">
            <v>72.434782608695656</v>
          </cell>
          <cell r="F14">
            <v>97</v>
          </cell>
          <cell r="G14">
            <v>44</v>
          </cell>
          <cell r="H14">
            <v>20.52</v>
          </cell>
          <cell r="J14">
            <v>40.680000000000007</v>
          </cell>
          <cell r="K14">
            <v>27.8</v>
          </cell>
        </row>
        <row r="15">
          <cell r="B15">
            <v>26.499999999999996</v>
          </cell>
          <cell r="C15">
            <v>34.5</v>
          </cell>
          <cell r="D15">
            <v>20.7</v>
          </cell>
          <cell r="E15">
            <v>75.652173913043484</v>
          </cell>
          <cell r="F15">
            <v>98</v>
          </cell>
          <cell r="G15">
            <v>36</v>
          </cell>
          <cell r="H15">
            <v>10.8</v>
          </cell>
          <cell r="J15">
            <v>23.759999999999998</v>
          </cell>
          <cell r="K15">
            <v>0.2</v>
          </cell>
        </row>
        <row r="16">
          <cell r="B16">
            <v>28.843478260869571</v>
          </cell>
          <cell r="C16">
            <v>36.200000000000003</v>
          </cell>
          <cell r="D16">
            <v>23.3</v>
          </cell>
          <cell r="E16">
            <v>72.913043478260875</v>
          </cell>
          <cell r="F16">
            <v>98</v>
          </cell>
          <cell r="G16">
            <v>37</v>
          </cell>
          <cell r="H16">
            <v>6.48</v>
          </cell>
          <cell r="J16">
            <v>18.720000000000002</v>
          </cell>
          <cell r="K16">
            <v>0</v>
          </cell>
        </row>
        <row r="17">
          <cell r="B17">
            <v>29.437500000000004</v>
          </cell>
          <cell r="C17">
            <v>37.1</v>
          </cell>
          <cell r="D17">
            <v>24.8</v>
          </cell>
          <cell r="E17">
            <v>67.833333333333329</v>
          </cell>
          <cell r="F17">
            <v>91</v>
          </cell>
          <cell r="G17">
            <v>34</v>
          </cell>
          <cell r="H17">
            <v>26.64</v>
          </cell>
          <cell r="J17">
            <v>59.04</v>
          </cell>
          <cell r="K17">
            <v>0</v>
          </cell>
        </row>
        <row r="18">
          <cell r="B18">
            <v>28.778260869565226</v>
          </cell>
          <cell r="C18">
            <v>38.700000000000003</v>
          </cell>
          <cell r="D18">
            <v>22.1</v>
          </cell>
          <cell r="E18">
            <v>66.869565217391298</v>
          </cell>
          <cell r="F18">
            <v>95</v>
          </cell>
          <cell r="G18">
            <v>30</v>
          </cell>
          <cell r="H18">
            <v>16.2</v>
          </cell>
          <cell r="J18">
            <v>41.4</v>
          </cell>
          <cell r="K18">
            <v>0</v>
          </cell>
        </row>
        <row r="19">
          <cell r="B19">
            <v>30.640909090909091</v>
          </cell>
          <cell r="C19">
            <v>38.5</v>
          </cell>
          <cell r="D19">
            <v>23.3</v>
          </cell>
          <cell r="E19">
            <v>61.5</v>
          </cell>
          <cell r="F19">
            <v>94</v>
          </cell>
          <cell r="G19">
            <v>32</v>
          </cell>
          <cell r="H19">
            <v>12.24</v>
          </cell>
          <cell r="J19">
            <v>27.720000000000002</v>
          </cell>
          <cell r="K19">
            <v>0</v>
          </cell>
        </row>
        <row r="20">
          <cell r="B20">
            <v>31.358333333333334</v>
          </cell>
          <cell r="C20">
            <v>40.1</v>
          </cell>
          <cell r="D20">
            <v>23.7</v>
          </cell>
          <cell r="E20">
            <v>54.208333333333336</v>
          </cell>
          <cell r="F20">
            <v>87</v>
          </cell>
          <cell r="G20">
            <v>17</v>
          </cell>
          <cell r="H20">
            <v>15.120000000000001</v>
          </cell>
          <cell r="J20">
            <v>45.36</v>
          </cell>
          <cell r="K20">
            <v>0</v>
          </cell>
        </row>
        <row r="21">
          <cell r="B21">
            <v>31.352380952380958</v>
          </cell>
          <cell r="C21">
            <v>39.799999999999997</v>
          </cell>
          <cell r="D21">
            <v>23.7</v>
          </cell>
          <cell r="E21">
            <v>54.476190476190474</v>
          </cell>
          <cell r="F21">
            <v>90</v>
          </cell>
          <cell r="G21">
            <v>24</v>
          </cell>
          <cell r="H21">
            <v>9.3600000000000012</v>
          </cell>
          <cell r="J21">
            <v>28.44</v>
          </cell>
          <cell r="K21">
            <v>0</v>
          </cell>
        </row>
        <row r="22">
          <cell r="B22">
            <v>30.920833333333334</v>
          </cell>
          <cell r="C22">
            <v>38.1</v>
          </cell>
          <cell r="D22">
            <v>24.9</v>
          </cell>
          <cell r="E22">
            <v>56.083333333333336</v>
          </cell>
          <cell r="F22">
            <v>86</v>
          </cell>
          <cell r="G22">
            <v>31</v>
          </cell>
          <cell r="H22">
            <v>11.520000000000001</v>
          </cell>
          <cell r="J22">
            <v>29.880000000000003</v>
          </cell>
          <cell r="K22">
            <v>0</v>
          </cell>
        </row>
        <row r="23">
          <cell r="B23">
            <v>27.327272727272724</v>
          </cell>
          <cell r="C23">
            <v>37.200000000000003</v>
          </cell>
          <cell r="D23">
            <v>23.2</v>
          </cell>
          <cell r="E23">
            <v>70</v>
          </cell>
          <cell r="F23">
            <v>92</v>
          </cell>
          <cell r="G23">
            <v>34</v>
          </cell>
          <cell r="H23">
            <v>23.040000000000003</v>
          </cell>
          <cell r="J23">
            <v>41.4</v>
          </cell>
          <cell r="K23">
            <v>14.6</v>
          </cell>
        </row>
        <row r="24">
          <cell r="B24">
            <v>27.334782608695651</v>
          </cell>
          <cell r="C24">
            <v>34.9</v>
          </cell>
          <cell r="D24">
            <v>23.7</v>
          </cell>
          <cell r="E24">
            <v>78.608695652173907</v>
          </cell>
          <cell r="F24">
            <v>97</v>
          </cell>
          <cell r="G24">
            <v>42</v>
          </cell>
          <cell r="H24">
            <v>8.64</v>
          </cell>
          <cell r="J24">
            <v>24.840000000000003</v>
          </cell>
          <cell r="K24">
            <v>0.2</v>
          </cell>
        </row>
        <row r="25">
          <cell r="B25">
            <v>27.940000000000005</v>
          </cell>
          <cell r="C25">
            <v>36.299999999999997</v>
          </cell>
          <cell r="D25">
            <v>23.7</v>
          </cell>
          <cell r="E25">
            <v>75.849999999999994</v>
          </cell>
          <cell r="F25">
            <v>95</v>
          </cell>
          <cell r="G25">
            <v>40</v>
          </cell>
          <cell r="H25">
            <v>11.520000000000001</v>
          </cell>
          <cell r="J25">
            <v>46.080000000000005</v>
          </cell>
          <cell r="K25">
            <v>2</v>
          </cell>
        </row>
        <row r="26">
          <cell r="B26">
            <v>28.03</v>
          </cell>
          <cell r="C26">
            <v>33.5</v>
          </cell>
          <cell r="D26">
            <v>23.1</v>
          </cell>
          <cell r="E26">
            <v>74.599999999999994</v>
          </cell>
          <cell r="F26">
            <v>97</v>
          </cell>
          <cell r="G26">
            <v>50</v>
          </cell>
          <cell r="H26">
            <v>10.44</v>
          </cell>
          <cell r="J26">
            <v>25.56</v>
          </cell>
          <cell r="K26">
            <v>0.2</v>
          </cell>
        </row>
        <row r="27">
          <cell r="B27">
            <v>29.045454545454547</v>
          </cell>
          <cell r="C27">
            <v>34.700000000000003</v>
          </cell>
          <cell r="D27">
            <v>23</v>
          </cell>
          <cell r="E27">
            <v>66.090909090909093</v>
          </cell>
          <cell r="F27">
            <v>95</v>
          </cell>
          <cell r="G27">
            <v>43</v>
          </cell>
          <cell r="H27">
            <v>17.28</v>
          </cell>
          <cell r="J27">
            <v>37.080000000000005</v>
          </cell>
          <cell r="K27">
            <v>0</v>
          </cell>
        </row>
        <row r="28">
          <cell r="B28">
            <v>29.813636363636363</v>
          </cell>
          <cell r="C28">
            <v>37</v>
          </cell>
          <cell r="D28">
            <v>23</v>
          </cell>
          <cell r="E28">
            <v>61.136363636363633</v>
          </cell>
          <cell r="F28">
            <v>90</v>
          </cell>
          <cell r="G28">
            <v>34</v>
          </cell>
          <cell r="H28">
            <v>12.6</v>
          </cell>
          <cell r="J28">
            <v>27.36</v>
          </cell>
          <cell r="K28">
            <v>0</v>
          </cell>
        </row>
        <row r="29">
          <cell r="B29">
            <v>31.455000000000005</v>
          </cell>
          <cell r="C29">
            <v>38.6</v>
          </cell>
          <cell r="D29">
            <v>23.6</v>
          </cell>
          <cell r="E29">
            <v>58.9</v>
          </cell>
          <cell r="F29">
            <v>94</v>
          </cell>
          <cell r="G29">
            <v>28</v>
          </cell>
          <cell r="H29">
            <v>10.08</v>
          </cell>
          <cell r="J29">
            <v>25.92</v>
          </cell>
          <cell r="K29">
            <v>0</v>
          </cell>
        </row>
        <row r="30">
          <cell r="B30">
            <v>26.845454545454547</v>
          </cell>
          <cell r="C30">
            <v>34.9</v>
          </cell>
          <cell r="D30">
            <v>23.1</v>
          </cell>
          <cell r="E30">
            <v>74.36363636363636</v>
          </cell>
          <cell r="F30">
            <v>98</v>
          </cell>
          <cell r="G30">
            <v>48</v>
          </cell>
          <cell r="H30">
            <v>26.64</v>
          </cell>
          <cell r="J30">
            <v>50.04</v>
          </cell>
          <cell r="K30">
            <v>53.4</v>
          </cell>
        </row>
        <row r="31">
          <cell r="B31">
            <v>27.685000000000002</v>
          </cell>
          <cell r="C31">
            <v>35.299999999999997</v>
          </cell>
          <cell r="D31">
            <v>22.5</v>
          </cell>
          <cell r="E31">
            <v>76.45</v>
          </cell>
          <cell r="F31">
            <v>98</v>
          </cell>
          <cell r="G31">
            <v>42</v>
          </cell>
          <cell r="H31">
            <v>8.64</v>
          </cell>
          <cell r="J31">
            <v>21.96</v>
          </cell>
          <cell r="K31">
            <v>0.2</v>
          </cell>
        </row>
        <row r="32">
          <cell r="B32">
            <v>29.945454545454549</v>
          </cell>
          <cell r="C32">
            <v>37.700000000000003</v>
          </cell>
          <cell r="D32">
            <v>23.5</v>
          </cell>
          <cell r="E32">
            <v>67.090909090909093</v>
          </cell>
          <cell r="F32">
            <v>97</v>
          </cell>
          <cell r="G32">
            <v>30</v>
          </cell>
          <cell r="H32">
            <v>8.64</v>
          </cell>
          <cell r="J32">
            <v>20.52</v>
          </cell>
          <cell r="K32">
            <v>0</v>
          </cell>
        </row>
        <row r="33">
          <cell r="B33">
            <v>30.713636363636365</v>
          </cell>
          <cell r="C33">
            <v>39</v>
          </cell>
          <cell r="D33">
            <v>22.9</v>
          </cell>
          <cell r="E33">
            <v>62.590909090909093</v>
          </cell>
          <cell r="F33">
            <v>96</v>
          </cell>
          <cell r="G33">
            <v>29</v>
          </cell>
          <cell r="H33">
            <v>27.720000000000002</v>
          </cell>
          <cell r="J33">
            <v>59.4</v>
          </cell>
          <cell r="K33">
            <v>0</v>
          </cell>
        </row>
        <row r="34">
          <cell r="B34">
            <v>28.031818181818178</v>
          </cell>
          <cell r="C34">
            <v>34.700000000000003</v>
          </cell>
          <cell r="D34">
            <v>23.6</v>
          </cell>
          <cell r="E34">
            <v>70.954545454545453</v>
          </cell>
          <cell r="F34">
            <v>93</v>
          </cell>
          <cell r="G34">
            <v>43</v>
          </cell>
          <cell r="H34">
            <v>15.120000000000001</v>
          </cell>
          <cell r="J34">
            <v>37.800000000000004</v>
          </cell>
          <cell r="K34">
            <v>8</v>
          </cell>
        </row>
        <row r="35">
          <cell r="B35">
            <v>27.768181818181816</v>
          </cell>
          <cell r="C35">
            <v>34.6</v>
          </cell>
          <cell r="D35">
            <v>23.7</v>
          </cell>
          <cell r="E35">
            <v>77.818181818181813</v>
          </cell>
          <cell r="F35">
            <v>97</v>
          </cell>
          <cell r="G35">
            <v>48</v>
          </cell>
          <cell r="H35">
            <v>13.68</v>
          </cell>
          <cell r="J35">
            <v>34.200000000000003</v>
          </cell>
          <cell r="K35">
            <v>0</v>
          </cell>
        </row>
      </sheetData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Dourado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27.574999999999999</v>
          </cell>
          <cell r="C5">
            <v>34.6</v>
          </cell>
          <cell r="D5">
            <v>22.1</v>
          </cell>
          <cell r="E5">
            <v>71.375</v>
          </cell>
          <cell r="F5">
            <v>93</v>
          </cell>
          <cell r="G5">
            <v>42</v>
          </cell>
          <cell r="H5">
            <v>12.96</v>
          </cell>
          <cell r="J5">
            <v>25.92</v>
          </cell>
          <cell r="K5">
            <v>0</v>
          </cell>
        </row>
        <row r="6">
          <cell r="B6">
            <v>28.583333333333339</v>
          </cell>
          <cell r="C6">
            <v>35</v>
          </cell>
          <cell r="D6">
            <v>23.4</v>
          </cell>
          <cell r="E6">
            <v>66.25</v>
          </cell>
          <cell r="F6">
            <v>87</v>
          </cell>
          <cell r="G6">
            <v>43</v>
          </cell>
          <cell r="H6">
            <v>15.120000000000001</v>
          </cell>
          <cell r="J6">
            <v>39.6</v>
          </cell>
          <cell r="K6">
            <v>0</v>
          </cell>
        </row>
        <row r="7">
          <cell r="B7">
            <v>28.033333333333335</v>
          </cell>
          <cell r="C7">
            <v>35</v>
          </cell>
          <cell r="D7">
            <v>23.3</v>
          </cell>
          <cell r="E7">
            <v>69.625</v>
          </cell>
          <cell r="F7">
            <v>87</v>
          </cell>
          <cell r="G7">
            <v>40</v>
          </cell>
          <cell r="H7">
            <v>15.48</v>
          </cell>
          <cell r="J7">
            <v>46.440000000000005</v>
          </cell>
          <cell r="K7">
            <v>0</v>
          </cell>
        </row>
        <row r="8">
          <cell r="B8">
            <v>24.279166666666669</v>
          </cell>
          <cell r="C8">
            <v>27.3</v>
          </cell>
          <cell r="D8">
            <v>22.5</v>
          </cell>
          <cell r="E8">
            <v>85.458333333333329</v>
          </cell>
          <cell r="F8">
            <v>95</v>
          </cell>
          <cell r="G8">
            <v>63</v>
          </cell>
          <cell r="H8">
            <v>18.720000000000002</v>
          </cell>
          <cell r="J8">
            <v>37.080000000000005</v>
          </cell>
          <cell r="K8">
            <v>2.4000000000000004</v>
          </cell>
        </row>
        <row r="9">
          <cell r="B9">
            <v>23.883333333333329</v>
          </cell>
          <cell r="C9">
            <v>30.8</v>
          </cell>
          <cell r="D9">
            <v>20.7</v>
          </cell>
          <cell r="E9">
            <v>87.666666666666671</v>
          </cell>
          <cell r="F9">
            <v>99</v>
          </cell>
          <cell r="G9">
            <v>56</v>
          </cell>
          <cell r="H9">
            <v>13.32</v>
          </cell>
          <cell r="J9">
            <v>45</v>
          </cell>
          <cell r="K9">
            <v>14.2</v>
          </cell>
        </row>
        <row r="10">
          <cell r="B10">
            <v>24.695833333333336</v>
          </cell>
          <cell r="C10">
            <v>29.8</v>
          </cell>
          <cell r="D10">
            <v>21.3</v>
          </cell>
          <cell r="E10">
            <v>87.125</v>
          </cell>
          <cell r="F10">
            <v>99</v>
          </cell>
          <cell r="G10">
            <v>65</v>
          </cell>
          <cell r="H10">
            <v>12.6</v>
          </cell>
          <cell r="J10">
            <v>34.200000000000003</v>
          </cell>
          <cell r="K10">
            <v>1.2000000000000002</v>
          </cell>
        </row>
        <row r="11">
          <cell r="B11">
            <v>27.087499999999995</v>
          </cell>
          <cell r="C11">
            <v>33.299999999999997</v>
          </cell>
          <cell r="D11">
            <v>24.1</v>
          </cell>
          <cell r="E11">
            <v>76.333333333333329</v>
          </cell>
          <cell r="F11">
            <v>90</v>
          </cell>
          <cell r="G11">
            <v>47</v>
          </cell>
          <cell r="H11">
            <v>15.48</v>
          </cell>
          <cell r="J11">
            <v>43.56</v>
          </cell>
          <cell r="K11">
            <v>1.5999999999999999</v>
          </cell>
        </row>
        <row r="12">
          <cell r="B12">
            <v>25.600000000000005</v>
          </cell>
          <cell r="C12">
            <v>31.4</v>
          </cell>
          <cell r="D12">
            <v>21.8</v>
          </cell>
          <cell r="E12">
            <v>82.166666666666671</v>
          </cell>
          <cell r="F12">
            <v>98</v>
          </cell>
          <cell r="G12">
            <v>57</v>
          </cell>
          <cell r="H12">
            <v>14.4</v>
          </cell>
          <cell r="J12">
            <v>36.72</v>
          </cell>
          <cell r="K12">
            <v>0</v>
          </cell>
        </row>
        <row r="13">
          <cell r="B13">
            <v>27.516666666666666</v>
          </cell>
          <cell r="C13">
            <v>34</v>
          </cell>
          <cell r="D13">
            <v>22</v>
          </cell>
          <cell r="E13">
            <v>75.083333333333329</v>
          </cell>
          <cell r="F13">
            <v>98</v>
          </cell>
          <cell r="G13">
            <v>48</v>
          </cell>
          <cell r="H13">
            <v>8.2799999999999994</v>
          </cell>
          <cell r="J13">
            <v>21.240000000000002</v>
          </cell>
          <cell r="K13">
            <v>0</v>
          </cell>
        </row>
        <row r="14">
          <cell r="B14">
            <v>22.633333333333329</v>
          </cell>
          <cell r="C14">
            <v>29.3</v>
          </cell>
          <cell r="D14">
            <v>19.5</v>
          </cell>
          <cell r="E14">
            <v>89.166666666666671</v>
          </cell>
          <cell r="F14">
            <v>98</v>
          </cell>
          <cell r="G14">
            <v>67</v>
          </cell>
          <cell r="H14">
            <v>20.52</v>
          </cell>
          <cell r="J14">
            <v>45</v>
          </cell>
          <cell r="K14">
            <v>27.400000000000006</v>
          </cell>
        </row>
        <row r="15">
          <cell r="B15">
            <v>22.429166666666671</v>
          </cell>
          <cell r="C15">
            <v>28.6</v>
          </cell>
          <cell r="D15">
            <v>18.399999999999999</v>
          </cell>
          <cell r="E15">
            <v>84.5</v>
          </cell>
          <cell r="F15">
            <v>100</v>
          </cell>
          <cell r="G15">
            <v>59</v>
          </cell>
          <cell r="H15">
            <v>11.16</v>
          </cell>
          <cell r="J15">
            <v>23.400000000000002</v>
          </cell>
          <cell r="K15">
            <v>0</v>
          </cell>
        </row>
        <row r="16">
          <cell r="B16">
            <v>27.049999999999997</v>
          </cell>
          <cell r="C16">
            <v>32.9</v>
          </cell>
          <cell r="D16">
            <v>22</v>
          </cell>
          <cell r="E16">
            <v>69.208333333333329</v>
          </cell>
          <cell r="F16">
            <v>84</v>
          </cell>
          <cell r="G16">
            <v>47</v>
          </cell>
          <cell r="H16">
            <v>14.04</v>
          </cell>
          <cell r="J16">
            <v>27.720000000000002</v>
          </cell>
          <cell r="K16">
            <v>0</v>
          </cell>
        </row>
        <row r="17">
          <cell r="B17">
            <v>28.412499999999998</v>
          </cell>
          <cell r="C17">
            <v>34.700000000000003</v>
          </cell>
          <cell r="D17">
            <v>24</v>
          </cell>
          <cell r="E17">
            <v>68.416666666666671</v>
          </cell>
          <cell r="F17">
            <v>85</v>
          </cell>
          <cell r="G17">
            <v>49</v>
          </cell>
          <cell r="H17">
            <v>19.079999999999998</v>
          </cell>
          <cell r="J17">
            <v>37.800000000000004</v>
          </cell>
          <cell r="K17">
            <v>0</v>
          </cell>
        </row>
        <row r="18">
          <cell r="B18">
            <v>29.454166666666662</v>
          </cell>
          <cell r="C18">
            <v>35</v>
          </cell>
          <cell r="D18">
            <v>24.4</v>
          </cell>
          <cell r="E18">
            <v>63.25</v>
          </cell>
          <cell r="F18">
            <v>81</v>
          </cell>
          <cell r="G18">
            <v>42</v>
          </cell>
          <cell r="H18">
            <v>13.32</v>
          </cell>
          <cell r="J18">
            <v>32.4</v>
          </cell>
          <cell r="K18">
            <v>0</v>
          </cell>
        </row>
        <row r="19">
          <cell r="B19">
            <v>30.716666666666672</v>
          </cell>
          <cell r="C19">
            <v>35.799999999999997</v>
          </cell>
          <cell r="D19">
            <v>26</v>
          </cell>
          <cell r="E19">
            <v>56.125</v>
          </cell>
          <cell r="F19">
            <v>67</v>
          </cell>
          <cell r="G19">
            <v>43</v>
          </cell>
          <cell r="H19">
            <v>14.4</v>
          </cell>
          <cell r="J19">
            <v>33.840000000000003</v>
          </cell>
          <cell r="K19">
            <v>0</v>
          </cell>
        </row>
        <row r="20">
          <cell r="B20">
            <v>29.770833333333332</v>
          </cell>
          <cell r="C20">
            <v>35.700000000000003</v>
          </cell>
          <cell r="D20">
            <v>24.2</v>
          </cell>
          <cell r="E20">
            <v>64.208333333333329</v>
          </cell>
          <cell r="F20">
            <v>85</v>
          </cell>
          <cell r="G20">
            <v>41</v>
          </cell>
          <cell r="H20">
            <v>12.24</v>
          </cell>
          <cell r="J20">
            <v>30.6</v>
          </cell>
          <cell r="K20">
            <v>0</v>
          </cell>
        </row>
        <row r="21">
          <cell r="B21">
            <v>29.137500000000003</v>
          </cell>
          <cell r="C21">
            <v>35.9</v>
          </cell>
          <cell r="D21">
            <v>23.5</v>
          </cell>
          <cell r="E21">
            <v>62.666666666666664</v>
          </cell>
          <cell r="F21">
            <v>81</v>
          </cell>
          <cell r="G21">
            <v>34</v>
          </cell>
          <cell r="H21">
            <v>13.68</v>
          </cell>
          <cell r="J21">
            <v>42.12</v>
          </cell>
          <cell r="K21">
            <v>0</v>
          </cell>
        </row>
        <row r="22">
          <cell r="B22">
            <v>29.020833333333325</v>
          </cell>
          <cell r="C22">
            <v>35.799999999999997</v>
          </cell>
          <cell r="D22">
            <v>23.4</v>
          </cell>
          <cell r="E22">
            <v>59.666666666666664</v>
          </cell>
          <cell r="F22">
            <v>84</v>
          </cell>
          <cell r="G22">
            <v>40</v>
          </cell>
          <cell r="H22">
            <v>12.96</v>
          </cell>
          <cell r="J22">
            <v>36.36</v>
          </cell>
          <cell r="K22">
            <v>0.2</v>
          </cell>
        </row>
        <row r="23">
          <cell r="B23">
            <v>27.120833333333334</v>
          </cell>
          <cell r="C23">
            <v>33.799999999999997</v>
          </cell>
          <cell r="D23">
            <v>23.2</v>
          </cell>
          <cell r="E23">
            <v>73.333333333333329</v>
          </cell>
          <cell r="F23">
            <v>90</v>
          </cell>
          <cell r="G23">
            <v>50</v>
          </cell>
          <cell r="H23">
            <v>16.2</v>
          </cell>
          <cell r="J23">
            <v>37.440000000000005</v>
          </cell>
          <cell r="K23">
            <v>0.2</v>
          </cell>
        </row>
        <row r="24">
          <cell r="B24">
            <v>25.625</v>
          </cell>
          <cell r="C24">
            <v>31.9</v>
          </cell>
          <cell r="D24">
            <v>21.6</v>
          </cell>
          <cell r="E24">
            <v>81</v>
          </cell>
          <cell r="F24">
            <v>97</v>
          </cell>
          <cell r="G24">
            <v>58</v>
          </cell>
          <cell r="H24">
            <v>11.16</v>
          </cell>
          <cell r="J24">
            <v>43.2</v>
          </cell>
          <cell r="K24">
            <v>29.799999999999997</v>
          </cell>
        </row>
        <row r="25">
          <cell r="B25">
            <v>27.079166666666676</v>
          </cell>
          <cell r="C25">
            <v>33</v>
          </cell>
          <cell r="D25">
            <v>22.4</v>
          </cell>
          <cell r="E25">
            <v>68.916666666666671</v>
          </cell>
          <cell r="F25">
            <v>93</v>
          </cell>
          <cell r="G25">
            <v>41</v>
          </cell>
          <cell r="H25">
            <v>12.96</v>
          </cell>
          <cell r="J25">
            <v>25.56</v>
          </cell>
          <cell r="K25">
            <v>0</v>
          </cell>
        </row>
        <row r="26">
          <cell r="B26">
            <v>29.008333333333329</v>
          </cell>
          <cell r="C26">
            <v>34.700000000000003</v>
          </cell>
          <cell r="D26">
            <v>23.6</v>
          </cell>
          <cell r="E26">
            <v>61.375</v>
          </cell>
          <cell r="F26">
            <v>79</v>
          </cell>
          <cell r="G26">
            <v>40</v>
          </cell>
          <cell r="H26">
            <v>9.3600000000000012</v>
          </cell>
          <cell r="J26">
            <v>19.079999999999998</v>
          </cell>
          <cell r="K26">
            <v>0</v>
          </cell>
        </row>
        <row r="27">
          <cell r="B27">
            <v>27.600000000000005</v>
          </cell>
          <cell r="C27">
            <v>34.1</v>
          </cell>
          <cell r="D27">
            <v>21.7</v>
          </cell>
          <cell r="E27">
            <v>74.125</v>
          </cell>
          <cell r="F27">
            <v>90</v>
          </cell>
          <cell r="G27">
            <v>48</v>
          </cell>
          <cell r="H27">
            <v>28.08</v>
          </cell>
          <cell r="J27">
            <v>56.16</v>
          </cell>
          <cell r="K27">
            <v>0.2</v>
          </cell>
        </row>
        <row r="28">
          <cell r="B28">
            <v>25.587500000000002</v>
          </cell>
          <cell r="C28">
            <v>32.799999999999997</v>
          </cell>
          <cell r="D28">
            <v>20.3</v>
          </cell>
          <cell r="E28">
            <v>81.291666666666671</v>
          </cell>
          <cell r="F28">
            <v>99</v>
          </cell>
          <cell r="G28">
            <v>57</v>
          </cell>
          <cell r="H28">
            <v>11.16</v>
          </cell>
          <cell r="J28">
            <v>27.720000000000002</v>
          </cell>
          <cell r="K28">
            <v>4.8</v>
          </cell>
        </row>
        <row r="29">
          <cell r="B29">
            <v>26.30416666666666</v>
          </cell>
          <cell r="C29">
            <v>32.9</v>
          </cell>
          <cell r="D29">
            <v>21</v>
          </cell>
          <cell r="E29">
            <v>77.791666666666671</v>
          </cell>
          <cell r="F29">
            <v>94</v>
          </cell>
          <cell r="G29">
            <v>38</v>
          </cell>
          <cell r="H29">
            <v>18</v>
          </cell>
          <cell r="J29">
            <v>67.319999999999993</v>
          </cell>
          <cell r="K29">
            <v>3.2</v>
          </cell>
        </row>
        <row r="30">
          <cell r="B30">
            <v>24.045833333333334</v>
          </cell>
          <cell r="C30">
            <v>30.5</v>
          </cell>
          <cell r="D30">
            <v>19.399999999999999</v>
          </cell>
          <cell r="E30">
            <v>80.333333333333329</v>
          </cell>
          <cell r="F30">
            <v>98</v>
          </cell>
          <cell r="G30">
            <v>46</v>
          </cell>
          <cell r="H30">
            <v>10.8</v>
          </cell>
          <cell r="J30">
            <v>27</v>
          </cell>
          <cell r="K30">
            <v>0</v>
          </cell>
        </row>
        <row r="31">
          <cell r="B31">
            <v>25.595833333333331</v>
          </cell>
          <cell r="C31">
            <v>32.200000000000003</v>
          </cell>
          <cell r="D31">
            <v>19.8</v>
          </cell>
          <cell r="E31">
            <v>66.75</v>
          </cell>
          <cell r="F31">
            <v>86</v>
          </cell>
          <cell r="G31">
            <v>41</v>
          </cell>
          <cell r="H31">
            <v>8.2799999999999994</v>
          </cell>
          <cell r="J31">
            <v>24.48</v>
          </cell>
          <cell r="K31">
            <v>0</v>
          </cell>
        </row>
        <row r="32">
          <cell r="B32">
            <v>28.458333333333332</v>
          </cell>
          <cell r="C32">
            <v>35.4</v>
          </cell>
          <cell r="D32">
            <v>22.1</v>
          </cell>
          <cell r="E32">
            <v>57.041666666666664</v>
          </cell>
          <cell r="F32">
            <v>75</v>
          </cell>
          <cell r="G32">
            <v>38</v>
          </cell>
          <cell r="H32">
            <v>13.68</v>
          </cell>
          <cell r="J32">
            <v>26.28</v>
          </cell>
          <cell r="K32">
            <v>0</v>
          </cell>
        </row>
        <row r="33">
          <cell r="B33">
            <v>28.995833333333334</v>
          </cell>
          <cell r="C33">
            <v>36.9</v>
          </cell>
          <cell r="D33">
            <v>23.6</v>
          </cell>
          <cell r="E33">
            <v>62.75</v>
          </cell>
          <cell r="F33">
            <v>80</v>
          </cell>
          <cell r="G33">
            <v>34</v>
          </cell>
          <cell r="H33">
            <v>24.12</v>
          </cell>
          <cell r="J33">
            <v>59.760000000000005</v>
          </cell>
          <cell r="K33">
            <v>0</v>
          </cell>
        </row>
        <row r="34">
          <cell r="B34">
            <v>24.970833333333335</v>
          </cell>
          <cell r="C34">
            <v>31.6</v>
          </cell>
          <cell r="D34">
            <v>21</v>
          </cell>
          <cell r="E34">
            <v>77</v>
          </cell>
          <cell r="F34">
            <v>97</v>
          </cell>
          <cell r="G34">
            <v>47</v>
          </cell>
          <cell r="H34">
            <v>15.840000000000002</v>
          </cell>
          <cell r="J34">
            <v>41.76</v>
          </cell>
          <cell r="K34">
            <v>3</v>
          </cell>
        </row>
        <row r="35">
          <cell r="B35">
            <v>25.033333333333335</v>
          </cell>
          <cell r="C35">
            <v>30</v>
          </cell>
          <cell r="D35">
            <v>21</v>
          </cell>
          <cell r="E35">
            <v>72.166666666666671</v>
          </cell>
          <cell r="F35">
            <v>87</v>
          </cell>
          <cell r="G35">
            <v>42</v>
          </cell>
          <cell r="H35">
            <v>11.16</v>
          </cell>
          <cell r="J35">
            <v>21.96</v>
          </cell>
          <cell r="K35">
            <v>0</v>
          </cell>
        </row>
      </sheetData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FátimaDoSul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27.760869565217387</v>
          </cell>
          <cell r="C5">
            <v>34.799999999999997</v>
          </cell>
          <cell r="D5">
            <v>22.5</v>
          </cell>
          <cell r="E5">
            <v>80.217391304347828</v>
          </cell>
          <cell r="F5">
            <v>100</v>
          </cell>
          <cell r="G5">
            <v>48</v>
          </cell>
          <cell r="H5">
            <v>13.68</v>
          </cell>
          <cell r="J5">
            <v>29.880000000000003</v>
          </cell>
          <cell r="K5">
            <v>0</v>
          </cell>
        </row>
        <row r="6">
          <cell r="B6">
            <v>28.718181818181815</v>
          </cell>
          <cell r="C6">
            <v>35.6</v>
          </cell>
          <cell r="D6">
            <v>23.7</v>
          </cell>
          <cell r="E6">
            <v>76.63636363636364</v>
          </cell>
          <cell r="F6">
            <v>100</v>
          </cell>
          <cell r="G6">
            <v>46</v>
          </cell>
          <cell r="H6">
            <v>18</v>
          </cell>
          <cell r="J6">
            <v>29.880000000000003</v>
          </cell>
          <cell r="K6">
            <v>0</v>
          </cell>
        </row>
        <row r="7">
          <cell r="B7">
            <v>28.879166666666666</v>
          </cell>
          <cell r="C7">
            <v>36.700000000000003</v>
          </cell>
          <cell r="D7">
            <v>23.4</v>
          </cell>
          <cell r="E7">
            <v>72.416666666666671</v>
          </cell>
          <cell r="F7">
            <v>100</v>
          </cell>
          <cell r="G7">
            <v>42</v>
          </cell>
          <cell r="H7">
            <v>21.96</v>
          </cell>
          <cell r="J7">
            <v>38.159999999999997</v>
          </cell>
          <cell r="K7">
            <v>0</v>
          </cell>
        </row>
        <row r="8">
          <cell r="B8">
            <v>24.925000000000001</v>
          </cell>
          <cell r="C8">
            <v>30</v>
          </cell>
          <cell r="D8">
            <v>23.2</v>
          </cell>
          <cell r="E8">
            <v>91.666666666666671</v>
          </cell>
          <cell r="F8">
            <v>100</v>
          </cell>
          <cell r="G8">
            <v>68</v>
          </cell>
          <cell r="H8">
            <v>28.44</v>
          </cell>
          <cell r="J8">
            <v>46.440000000000005</v>
          </cell>
          <cell r="K8">
            <v>4.6000000000000005</v>
          </cell>
        </row>
        <row r="9">
          <cell r="B9">
            <v>25.087499999999995</v>
          </cell>
          <cell r="C9">
            <v>31.7</v>
          </cell>
          <cell r="D9">
            <v>22.3</v>
          </cell>
          <cell r="E9">
            <v>87.875</v>
          </cell>
          <cell r="F9">
            <v>100</v>
          </cell>
          <cell r="G9">
            <v>61</v>
          </cell>
          <cell r="H9">
            <v>28.8</v>
          </cell>
          <cell r="J9">
            <v>50.4</v>
          </cell>
          <cell r="K9">
            <v>0</v>
          </cell>
        </row>
        <row r="10">
          <cell r="B10">
            <v>26.054166666666664</v>
          </cell>
          <cell r="C10">
            <v>32.299999999999997</v>
          </cell>
          <cell r="D10">
            <v>22</v>
          </cell>
          <cell r="E10">
            <v>85.625</v>
          </cell>
          <cell r="F10">
            <v>100</v>
          </cell>
          <cell r="G10">
            <v>55</v>
          </cell>
          <cell r="H10">
            <v>16.920000000000002</v>
          </cell>
          <cell r="J10">
            <v>38.159999999999997</v>
          </cell>
          <cell r="K10">
            <v>0</v>
          </cell>
        </row>
        <row r="11">
          <cell r="B11">
            <v>26.53478260869565</v>
          </cell>
          <cell r="C11">
            <v>33.799999999999997</v>
          </cell>
          <cell r="D11">
            <v>24.5</v>
          </cell>
          <cell r="E11">
            <v>85.260869565217391</v>
          </cell>
          <cell r="F11">
            <v>100</v>
          </cell>
          <cell r="G11">
            <v>49</v>
          </cell>
          <cell r="H11">
            <v>16.920000000000002</v>
          </cell>
          <cell r="J11">
            <v>57.960000000000008</v>
          </cell>
          <cell r="K11">
            <v>0.6</v>
          </cell>
        </row>
        <row r="12">
          <cell r="B12">
            <v>25.670833333333334</v>
          </cell>
          <cell r="C12">
            <v>31.1</v>
          </cell>
          <cell r="D12">
            <v>22</v>
          </cell>
          <cell r="E12">
            <v>86.291666666666671</v>
          </cell>
          <cell r="F12">
            <v>100</v>
          </cell>
          <cell r="G12">
            <v>63</v>
          </cell>
          <cell r="H12">
            <v>21.96</v>
          </cell>
          <cell r="J12">
            <v>36.36</v>
          </cell>
          <cell r="K12">
            <v>0.4</v>
          </cell>
        </row>
        <row r="13">
          <cell r="B13">
            <v>27.595833333333331</v>
          </cell>
          <cell r="C13">
            <v>34.700000000000003</v>
          </cell>
          <cell r="D13">
            <v>21.8</v>
          </cell>
          <cell r="E13">
            <v>79.25</v>
          </cell>
          <cell r="F13">
            <v>100</v>
          </cell>
          <cell r="G13">
            <v>49</v>
          </cell>
          <cell r="H13">
            <v>15.840000000000002</v>
          </cell>
          <cell r="J13">
            <v>29.880000000000003</v>
          </cell>
          <cell r="K13">
            <v>0</v>
          </cell>
        </row>
        <row r="14">
          <cell r="B14">
            <v>23.387500000000003</v>
          </cell>
          <cell r="C14">
            <v>29.1</v>
          </cell>
          <cell r="D14">
            <v>20.5</v>
          </cell>
          <cell r="E14">
            <v>90.291666666666671</v>
          </cell>
          <cell r="F14">
            <v>100</v>
          </cell>
          <cell r="G14">
            <v>73</v>
          </cell>
          <cell r="H14">
            <v>20.52</v>
          </cell>
          <cell r="J14">
            <v>47.16</v>
          </cell>
          <cell r="K14">
            <v>8</v>
          </cell>
        </row>
        <row r="15">
          <cell r="B15">
            <v>23.199999999999996</v>
          </cell>
          <cell r="C15">
            <v>29.1</v>
          </cell>
          <cell r="D15">
            <v>18.399999999999999</v>
          </cell>
          <cell r="E15">
            <v>86.608695652173907</v>
          </cell>
          <cell r="F15">
            <v>100</v>
          </cell>
          <cell r="G15">
            <v>62</v>
          </cell>
          <cell r="H15">
            <v>12.96</v>
          </cell>
          <cell r="J15">
            <v>29.16</v>
          </cell>
          <cell r="K15">
            <v>0.2</v>
          </cell>
        </row>
        <row r="16">
          <cell r="B16">
            <v>27.158333333333331</v>
          </cell>
          <cell r="C16">
            <v>33.9</v>
          </cell>
          <cell r="D16">
            <v>21.2</v>
          </cell>
          <cell r="E16">
            <v>76.583333333333329</v>
          </cell>
          <cell r="F16">
            <v>99</v>
          </cell>
          <cell r="G16">
            <v>53</v>
          </cell>
          <cell r="H16">
            <v>20.16</v>
          </cell>
          <cell r="J16">
            <v>35.64</v>
          </cell>
          <cell r="K16">
            <v>0</v>
          </cell>
        </row>
        <row r="17">
          <cell r="B17">
            <v>28.595833333333328</v>
          </cell>
          <cell r="C17">
            <v>35.4</v>
          </cell>
          <cell r="D17">
            <v>23.3</v>
          </cell>
          <cell r="E17">
            <v>72.833333333333329</v>
          </cell>
          <cell r="F17">
            <v>98</v>
          </cell>
          <cell r="G17">
            <v>49</v>
          </cell>
          <cell r="H17">
            <v>25.56</v>
          </cell>
          <cell r="J17">
            <v>37.080000000000005</v>
          </cell>
          <cell r="K17">
            <v>0</v>
          </cell>
        </row>
        <row r="18">
          <cell r="B18">
            <v>29.858333333333334</v>
          </cell>
          <cell r="C18">
            <v>36.4</v>
          </cell>
          <cell r="D18">
            <v>23.9</v>
          </cell>
          <cell r="E18">
            <v>66.083333333333329</v>
          </cell>
          <cell r="F18">
            <v>91</v>
          </cell>
          <cell r="G18">
            <v>41</v>
          </cell>
          <cell r="H18">
            <v>24.12</v>
          </cell>
          <cell r="J18">
            <v>37.080000000000005</v>
          </cell>
          <cell r="K18">
            <v>0</v>
          </cell>
        </row>
        <row r="19">
          <cell r="B19">
            <v>30.362500000000008</v>
          </cell>
          <cell r="C19">
            <v>37.200000000000003</v>
          </cell>
          <cell r="D19">
            <v>23.2</v>
          </cell>
          <cell r="E19">
            <v>60.041666666666664</v>
          </cell>
          <cell r="F19">
            <v>94</v>
          </cell>
          <cell r="G19">
            <v>33</v>
          </cell>
          <cell r="H19">
            <v>26.64</v>
          </cell>
          <cell r="J19">
            <v>50.4</v>
          </cell>
          <cell r="K19">
            <v>0</v>
          </cell>
        </row>
        <row r="20">
          <cell r="B20">
            <v>29.766666666666666</v>
          </cell>
          <cell r="C20">
            <v>38</v>
          </cell>
          <cell r="D20">
            <v>23</v>
          </cell>
          <cell r="E20">
            <v>67</v>
          </cell>
          <cell r="F20">
            <v>97</v>
          </cell>
          <cell r="G20">
            <v>39</v>
          </cell>
          <cell r="H20">
            <v>15.48</v>
          </cell>
          <cell r="J20">
            <v>43.92</v>
          </cell>
          <cell r="K20">
            <v>0</v>
          </cell>
        </row>
        <row r="21">
          <cell r="B21">
            <v>30.25</v>
          </cell>
          <cell r="C21">
            <v>38</v>
          </cell>
          <cell r="D21">
            <v>23.5</v>
          </cell>
          <cell r="E21">
            <v>62.5</v>
          </cell>
          <cell r="F21">
            <v>91</v>
          </cell>
          <cell r="G21">
            <v>34</v>
          </cell>
          <cell r="H21">
            <v>37.800000000000004</v>
          </cell>
          <cell r="J21">
            <v>65.52</v>
          </cell>
          <cell r="K21">
            <v>0</v>
          </cell>
        </row>
        <row r="22">
          <cell r="B22">
            <v>29.683333333333334</v>
          </cell>
          <cell r="C22">
            <v>38.299999999999997</v>
          </cell>
          <cell r="D22">
            <v>23.6</v>
          </cell>
          <cell r="E22">
            <v>63</v>
          </cell>
          <cell r="F22">
            <v>91</v>
          </cell>
          <cell r="G22">
            <v>33</v>
          </cell>
          <cell r="H22">
            <v>19.8</v>
          </cell>
          <cell r="J22">
            <v>50.4</v>
          </cell>
          <cell r="K22">
            <v>17.2</v>
          </cell>
        </row>
        <row r="23">
          <cell r="B23">
            <v>28.25</v>
          </cell>
          <cell r="C23">
            <v>35.200000000000003</v>
          </cell>
          <cell r="D23">
            <v>22.5</v>
          </cell>
          <cell r="E23">
            <v>77.125</v>
          </cell>
          <cell r="F23">
            <v>100</v>
          </cell>
          <cell r="G23">
            <v>49</v>
          </cell>
          <cell r="H23">
            <v>18.36</v>
          </cell>
          <cell r="J23">
            <v>51.84</v>
          </cell>
          <cell r="K23">
            <v>15</v>
          </cell>
        </row>
        <row r="24">
          <cell r="B24">
            <v>27.079166666666662</v>
          </cell>
          <cell r="C24">
            <v>33</v>
          </cell>
          <cell r="D24">
            <v>23.7</v>
          </cell>
          <cell r="E24">
            <v>84.083333333333329</v>
          </cell>
          <cell r="F24">
            <v>100</v>
          </cell>
          <cell r="G24">
            <v>56</v>
          </cell>
          <cell r="H24">
            <v>15.48</v>
          </cell>
          <cell r="J24">
            <v>26.28</v>
          </cell>
          <cell r="K24">
            <v>1</v>
          </cell>
        </row>
        <row r="25">
          <cell r="B25">
            <v>27.862499999999997</v>
          </cell>
          <cell r="C25">
            <v>34.9</v>
          </cell>
          <cell r="D25">
            <v>22.7</v>
          </cell>
          <cell r="E25">
            <v>69.583333333333329</v>
          </cell>
          <cell r="F25">
            <v>94</v>
          </cell>
          <cell r="G25">
            <v>39</v>
          </cell>
          <cell r="H25">
            <v>17.28</v>
          </cell>
          <cell r="J25">
            <v>27.36</v>
          </cell>
          <cell r="K25">
            <v>0</v>
          </cell>
        </row>
        <row r="26">
          <cell r="B26">
            <v>28.883333333333329</v>
          </cell>
          <cell r="C26">
            <v>36.5</v>
          </cell>
          <cell r="D26">
            <v>22</v>
          </cell>
          <cell r="E26">
            <v>70.791666666666671</v>
          </cell>
          <cell r="F26">
            <v>100</v>
          </cell>
          <cell r="G26">
            <v>40</v>
          </cell>
          <cell r="J26">
            <v>29.16</v>
          </cell>
          <cell r="K26">
            <v>0</v>
          </cell>
        </row>
        <row r="27">
          <cell r="B27">
            <v>27.670833333333334</v>
          </cell>
          <cell r="C27">
            <v>35.1</v>
          </cell>
          <cell r="D27">
            <v>20.7</v>
          </cell>
          <cell r="E27">
            <v>81.541666666666671</v>
          </cell>
          <cell r="F27">
            <v>100</v>
          </cell>
          <cell r="G27">
            <v>51</v>
          </cell>
          <cell r="H27">
            <v>35.28</v>
          </cell>
          <cell r="J27">
            <v>65.160000000000011</v>
          </cell>
          <cell r="K27">
            <v>8.4</v>
          </cell>
        </row>
        <row r="28">
          <cell r="B28">
            <v>25.937500000000004</v>
          </cell>
          <cell r="C28">
            <v>32.700000000000003</v>
          </cell>
          <cell r="D28">
            <v>20.7</v>
          </cell>
          <cell r="E28">
            <v>84.291666666666671</v>
          </cell>
          <cell r="F28">
            <v>100</v>
          </cell>
          <cell r="G28">
            <v>51</v>
          </cell>
          <cell r="H28">
            <v>12.24</v>
          </cell>
          <cell r="J28">
            <v>27.720000000000002</v>
          </cell>
          <cell r="K28">
            <v>0.4</v>
          </cell>
        </row>
        <row r="29">
          <cell r="B29">
            <v>27.533333333333331</v>
          </cell>
          <cell r="C29">
            <v>33.6</v>
          </cell>
          <cell r="D29">
            <v>20.7</v>
          </cell>
          <cell r="E29">
            <v>83.333333333333329</v>
          </cell>
          <cell r="F29">
            <v>100</v>
          </cell>
          <cell r="G29">
            <v>60</v>
          </cell>
          <cell r="H29">
            <v>19.079999999999998</v>
          </cell>
          <cell r="J29">
            <v>83.88000000000001</v>
          </cell>
          <cell r="K29">
            <v>22.599999999999998</v>
          </cell>
        </row>
        <row r="30">
          <cell r="B30">
            <v>25.008333333333336</v>
          </cell>
          <cell r="C30">
            <v>32</v>
          </cell>
          <cell r="D30">
            <v>20.6</v>
          </cell>
          <cell r="E30">
            <v>84.208333333333329</v>
          </cell>
          <cell r="F30">
            <v>100</v>
          </cell>
          <cell r="G30">
            <v>50</v>
          </cell>
          <cell r="H30">
            <v>9.7200000000000006</v>
          </cell>
          <cell r="J30">
            <v>23.400000000000002</v>
          </cell>
          <cell r="K30">
            <v>0.2</v>
          </cell>
        </row>
        <row r="31">
          <cell r="B31">
            <v>26.295833333333334</v>
          </cell>
          <cell r="C31">
            <v>33.700000000000003</v>
          </cell>
          <cell r="D31">
            <v>19.5</v>
          </cell>
          <cell r="E31">
            <v>73.666666666666671</v>
          </cell>
          <cell r="F31">
            <v>100</v>
          </cell>
          <cell r="G31">
            <v>45</v>
          </cell>
          <cell r="H31">
            <v>8.64</v>
          </cell>
          <cell r="J31">
            <v>21.240000000000002</v>
          </cell>
          <cell r="K31">
            <v>0</v>
          </cell>
        </row>
        <row r="32">
          <cell r="B32">
            <v>27.745833333333337</v>
          </cell>
          <cell r="C32">
            <v>36.5</v>
          </cell>
          <cell r="D32">
            <v>20.9</v>
          </cell>
          <cell r="E32">
            <v>68.333333333333329</v>
          </cell>
          <cell r="F32">
            <v>91</v>
          </cell>
          <cell r="G32">
            <v>37</v>
          </cell>
          <cell r="H32">
            <v>18.720000000000002</v>
          </cell>
          <cell r="J32">
            <v>29.16</v>
          </cell>
          <cell r="K32">
            <v>0</v>
          </cell>
        </row>
        <row r="33">
          <cell r="B33">
            <v>28.462499999999995</v>
          </cell>
          <cell r="C33">
            <v>37.200000000000003</v>
          </cell>
          <cell r="D33">
            <v>22.5</v>
          </cell>
          <cell r="E33">
            <v>71.791666666666671</v>
          </cell>
          <cell r="F33">
            <v>99</v>
          </cell>
          <cell r="G33">
            <v>39</v>
          </cell>
          <cell r="H33">
            <v>21.240000000000002</v>
          </cell>
          <cell r="J33">
            <v>64.44</v>
          </cell>
          <cell r="K33">
            <v>0.8</v>
          </cell>
        </row>
        <row r="34">
          <cell r="B34">
            <v>26.112500000000001</v>
          </cell>
          <cell r="C34">
            <v>32.5</v>
          </cell>
          <cell r="D34">
            <v>22.1</v>
          </cell>
          <cell r="E34">
            <v>79.875</v>
          </cell>
          <cell r="F34">
            <v>100</v>
          </cell>
          <cell r="G34">
            <v>50</v>
          </cell>
          <cell r="H34">
            <v>12.96</v>
          </cell>
          <cell r="J34">
            <v>30.240000000000002</v>
          </cell>
          <cell r="K34">
            <v>0.2</v>
          </cell>
        </row>
        <row r="35">
          <cell r="B35">
            <v>25.795652173913048</v>
          </cell>
          <cell r="C35">
            <v>31.7</v>
          </cell>
          <cell r="D35">
            <v>20.9</v>
          </cell>
          <cell r="E35">
            <v>80.869565217391298</v>
          </cell>
          <cell r="F35">
            <v>100</v>
          </cell>
          <cell r="G35">
            <v>60</v>
          </cell>
          <cell r="H35">
            <v>18</v>
          </cell>
          <cell r="J35">
            <v>29.52</v>
          </cell>
          <cell r="K35">
            <v>0</v>
          </cell>
        </row>
      </sheetData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Iguatemi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28.208695652173912</v>
          </cell>
          <cell r="C5">
            <v>36.5</v>
          </cell>
          <cell r="D5">
            <v>22.4</v>
          </cell>
          <cell r="E5">
            <v>74.391304347826093</v>
          </cell>
          <cell r="F5">
            <v>96</v>
          </cell>
          <cell r="G5">
            <v>37</v>
          </cell>
          <cell r="H5">
            <v>15.840000000000002</v>
          </cell>
          <cell r="J5">
            <v>43.2</v>
          </cell>
          <cell r="K5">
            <v>0.2</v>
          </cell>
        </row>
        <row r="6">
          <cell r="B6">
            <v>28.165217391304342</v>
          </cell>
          <cell r="C6">
            <v>36.700000000000003</v>
          </cell>
          <cell r="D6">
            <v>22.8</v>
          </cell>
          <cell r="E6">
            <v>73.956521739130437</v>
          </cell>
          <cell r="F6">
            <v>94</v>
          </cell>
          <cell r="G6">
            <v>40</v>
          </cell>
          <cell r="H6">
            <v>16.559999999999999</v>
          </cell>
          <cell r="J6">
            <v>34.200000000000003</v>
          </cell>
          <cell r="K6">
            <v>0</v>
          </cell>
        </row>
        <row r="7">
          <cell r="B7">
            <v>27.875</v>
          </cell>
          <cell r="C7">
            <v>36.700000000000003</v>
          </cell>
          <cell r="D7">
            <v>22.3</v>
          </cell>
          <cell r="E7">
            <v>74.833333333333329</v>
          </cell>
          <cell r="F7">
            <v>96</v>
          </cell>
          <cell r="G7">
            <v>38</v>
          </cell>
          <cell r="H7">
            <v>15.48</v>
          </cell>
          <cell r="J7">
            <v>37.080000000000005</v>
          </cell>
          <cell r="K7">
            <v>0</v>
          </cell>
        </row>
        <row r="8">
          <cell r="B8">
            <v>25.620833333333334</v>
          </cell>
          <cell r="C8">
            <v>30.5</v>
          </cell>
          <cell r="D8">
            <v>21.7</v>
          </cell>
          <cell r="E8">
            <v>81</v>
          </cell>
          <cell r="F8">
            <v>97</v>
          </cell>
          <cell r="G8">
            <v>60</v>
          </cell>
          <cell r="H8">
            <v>25.56</v>
          </cell>
          <cell r="J8">
            <v>44.28</v>
          </cell>
          <cell r="K8">
            <v>34.799999999999997</v>
          </cell>
        </row>
        <row r="9">
          <cell r="B9">
            <v>26.437499999999996</v>
          </cell>
          <cell r="C9">
            <v>32.5</v>
          </cell>
          <cell r="D9">
            <v>23.7</v>
          </cell>
          <cell r="E9">
            <v>80.875</v>
          </cell>
          <cell r="F9">
            <v>96</v>
          </cell>
          <cell r="G9">
            <v>52</v>
          </cell>
          <cell r="H9">
            <v>25.2</v>
          </cell>
          <cell r="J9">
            <v>40.32</v>
          </cell>
          <cell r="K9">
            <v>3.2</v>
          </cell>
        </row>
        <row r="10">
          <cell r="B10">
            <v>25.370833333333334</v>
          </cell>
          <cell r="C10">
            <v>32.4</v>
          </cell>
          <cell r="D10">
            <v>22.3</v>
          </cell>
          <cell r="E10">
            <v>85</v>
          </cell>
          <cell r="F10">
            <v>95</v>
          </cell>
          <cell r="G10">
            <v>55</v>
          </cell>
          <cell r="H10">
            <v>19.8</v>
          </cell>
          <cell r="J10">
            <v>33.840000000000003</v>
          </cell>
          <cell r="K10">
            <v>1</v>
          </cell>
        </row>
        <row r="11">
          <cell r="B11">
            <v>25.834782608695651</v>
          </cell>
          <cell r="C11">
            <v>34.200000000000003</v>
          </cell>
          <cell r="D11">
            <v>21.6</v>
          </cell>
          <cell r="E11">
            <v>84.304347826086953</v>
          </cell>
          <cell r="F11">
            <v>97</v>
          </cell>
          <cell r="G11">
            <v>49</v>
          </cell>
          <cell r="H11">
            <v>23.759999999999998</v>
          </cell>
          <cell r="J11">
            <v>51.12</v>
          </cell>
          <cell r="K11">
            <v>20.2</v>
          </cell>
        </row>
        <row r="12">
          <cell r="B12">
            <v>24.829166666666669</v>
          </cell>
          <cell r="C12">
            <v>30.7</v>
          </cell>
          <cell r="D12">
            <v>21.8</v>
          </cell>
          <cell r="E12">
            <v>83.875</v>
          </cell>
          <cell r="F12">
            <v>96</v>
          </cell>
          <cell r="G12">
            <v>60</v>
          </cell>
          <cell r="H12">
            <v>15.840000000000002</v>
          </cell>
          <cell r="J12">
            <v>29.16</v>
          </cell>
          <cell r="K12">
            <v>0.6</v>
          </cell>
        </row>
        <row r="13">
          <cell r="B13">
            <v>26.537499999999998</v>
          </cell>
          <cell r="C13">
            <v>34.4</v>
          </cell>
          <cell r="D13">
            <v>20.9</v>
          </cell>
          <cell r="E13">
            <v>80.083333333333329</v>
          </cell>
          <cell r="F13">
            <v>97</v>
          </cell>
          <cell r="G13">
            <v>52</v>
          </cell>
          <cell r="H13">
            <v>28.8</v>
          </cell>
          <cell r="J13">
            <v>41.76</v>
          </cell>
          <cell r="K13">
            <v>0</v>
          </cell>
        </row>
        <row r="14">
          <cell r="B14">
            <v>23.004166666666674</v>
          </cell>
          <cell r="C14">
            <v>27.4</v>
          </cell>
          <cell r="D14">
            <v>19.899999999999999</v>
          </cell>
          <cell r="E14">
            <v>89.166666666666671</v>
          </cell>
          <cell r="F14">
            <v>97</v>
          </cell>
          <cell r="G14">
            <v>82</v>
          </cell>
          <cell r="H14">
            <v>22.32</v>
          </cell>
          <cell r="J14">
            <v>39.6</v>
          </cell>
          <cell r="K14">
            <v>39.799999999999997</v>
          </cell>
        </row>
        <row r="15">
          <cell r="B15">
            <v>23.666666666666668</v>
          </cell>
          <cell r="C15">
            <v>30.4</v>
          </cell>
          <cell r="D15">
            <v>18.600000000000001</v>
          </cell>
          <cell r="E15">
            <v>80.916666666666671</v>
          </cell>
          <cell r="F15">
            <v>97</v>
          </cell>
          <cell r="G15">
            <v>56</v>
          </cell>
          <cell r="H15">
            <v>15.48</v>
          </cell>
          <cell r="J15">
            <v>26.64</v>
          </cell>
          <cell r="K15">
            <v>0</v>
          </cell>
        </row>
        <row r="16">
          <cell r="B16">
            <v>26.137499999999999</v>
          </cell>
          <cell r="C16">
            <v>34.299999999999997</v>
          </cell>
          <cell r="D16">
            <v>18.7</v>
          </cell>
          <cell r="E16">
            <v>75.875</v>
          </cell>
          <cell r="F16">
            <v>97</v>
          </cell>
          <cell r="G16">
            <v>49</v>
          </cell>
          <cell r="H16">
            <v>21.96</v>
          </cell>
          <cell r="J16">
            <v>33.480000000000004</v>
          </cell>
          <cell r="K16">
            <v>0</v>
          </cell>
        </row>
        <row r="17">
          <cell r="B17">
            <v>28.316666666666659</v>
          </cell>
          <cell r="C17">
            <v>35.1</v>
          </cell>
          <cell r="D17">
            <v>23.6</v>
          </cell>
          <cell r="E17">
            <v>68.416666666666671</v>
          </cell>
          <cell r="F17">
            <v>89</v>
          </cell>
          <cell r="G17">
            <v>48</v>
          </cell>
          <cell r="H17">
            <v>31.680000000000003</v>
          </cell>
          <cell r="J17">
            <v>47.519999999999996</v>
          </cell>
          <cell r="K17">
            <v>0</v>
          </cell>
        </row>
        <row r="18">
          <cell r="B18">
            <v>29.708333333333332</v>
          </cell>
          <cell r="C18">
            <v>36.5</v>
          </cell>
          <cell r="D18">
            <v>23.1</v>
          </cell>
          <cell r="E18">
            <v>63.958333333333336</v>
          </cell>
          <cell r="F18">
            <v>89</v>
          </cell>
          <cell r="G18">
            <v>41</v>
          </cell>
          <cell r="H18">
            <v>25.92</v>
          </cell>
          <cell r="J18">
            <v>44.64</v>
          </cell>
          <cell r="K18">
            <v>0</v>
          </cell>
        </row>
        <row r="19">
          <cell r="B19">
            <v>30.333333333333332</v>
          </cell>
          <cell r="C19">
            <v>37.6</v>
          </cell>
          <cell r="D19">
            <v>22.8</v>
          </cell>
          <cell r="E19">
            <v>58.5</v>
          </cell>
          <cell r="F19">
            <v>86</v>
          </cell>
          <cell r="G19">
            <v>35</v>
          </cell>
          <cell r="H19">
            <v>24.48</v>
          </cell>
          <cell r="J19">
            <v>43.2</v>
          </cell>
          <cell r="K19">
            <v>0</v>
          </cell>
        </row>
        <row r="20">
          <cell r="B20">
            <v>29.339130434782607</v>
          </cell>
          <cell r="C20">
            <v>38.799999999999997</v>
          </cell>
          <cell r="D20">
            <v>21.3</v>
          </cell>
          <cell r="E20">
            <v>65.434782608695656</v>
          </cell>
          <cell r="F20">
            <v>93</v>
          </cell>
          <cell r="G20">
            <v>28</v>
          </cell>
          <cell r="H20">
            <v>17.64</v>
          </cell>
          <cell r="J20">
            <v>36</v>
          </cell>
          <cell r="K20">
            <v>0</v>
          </cell>
        </row>
        <row r="21">
          <cell r="B21">
            <v>29.879166666666663</v>
          </cell>
          <cell r="C21">
            <v>38.200000000000003</v>
          </cell>
          <cell r="D21">
            <v>21.6</v>
          </cell>
          <cell r="F21">
            <v>93</v>
          </cell>
          <cell r="G21">
            <v>31</v>
          </cell>
          <cell r="H21">
            <v>18.720000000000002</v>
          </cell>
          <cell r="J21">
            <v>34.200000000000003</v>
          </cell>
          <cell r="K21">
            <v>0</v>
          </cell>
        </row>
        <row r="22">
          <cell r="B22">
            <v>29.169565217391302</v>
          </cell>
          <cell r="C22">
            <v>38.1</v>
          </cell>
          <cell r="D22">
            <v>21.4</v>
          </cell>
          <cell r="E22">
            <v>63.739130434782609</v>
          </cell>
          <cell r="F22">
            <v>90</v>
          </cell>
          <cell r="G22">
            <v>37</v>
          </cell>
          <cell r="H22">
            <v>19.440000000000001</v>
          </cell>
          <cell r="J22">
            <v>38.159999999999997</v>
          </cell>
          <cell r="K22">
            <v>0</v>
          </cell>
        </row>
        <row r="23">
          <cell r="B23">
            <v>27.816666666666659</v>
          </cell>
          <cell r="C23">
            <v>35.200000000000003</v>
          </cell>
          <cell r="D23">
            <v>22.3</v>
          </cell>
          <cell r="E23">
            <v>71.791666666666671</v>
          </cell>
          <cell r="F23">
            <v>94</v>
          </cell>
          <cell r="G23">
            <v>48</v>
          </cell>
          <cell r="H23">
            <v>13.32</v>
          </cell>
          <cell r="J23">
            <v>27.720000000000002</v>
          </cell>
          <cell r="K23">
            <v>0</v>
          </cell>
        </row>
        <row r="24">
          <cell r="B24">
            <v>26.241666666666664</v>
          </cell>
          <cell r="C24">
            <v>33.700000000000003</v>
          </cell>
          <cell r="D24">
            <v>21.6</v>
          </cell>
          <cell r="E24">
            <v>81.541666666666671</v>
          </cell>
          <cell r="F24">
            <v>97</v>
          </cell>
          <cell r="G24">
            <v>50</v>
          </cell>
          <cell r="H24">
            <v>18.720000000000002</v>
          </cell>
          <cell r="J24">
            <v>48.96</v>
          </cell>
          <cell r="K24">
            <v>0.2</v>
          </cell>
        </row>
        <row r="25">
          <cell r="B25">
            <v>27.637499999999999</v>
          </cell>
          <cell r="C25">
            <v>34.5</v>
          </cell>
          <cell r="D25">
            <v>22.2</v>
          </cell>
          <cell r="E25">
            <v>69.125</v>
          </cell>
          <cell r="F25">
            <v>97</v>
          </cell>
          <cell r="G25">
            <v>39</v>
          </cell>
          <cell r="H25">
            <v>18.36</v>
          </cell>
          <cell r="J25">
            <v>34.92</v>
          </cell>
          <cell r="K25">
            <v>0</v>
          </cell>
        </row>
        <row r="26">
          <cell r="B26">
            <v>28.960869565217394</v>
          </cell>
          <cell r="C26">
            <v>36.9</v>
          </cell>
          <cell r="D26">
            <v>20</v>
          </cell>
          <cell r="E26">
            <v>66.086956521739125</v>
          </cell>
          <cell r="F26">
            <v>96</v>
          </cell>
          <cell r="G26">
            <v>37</v>
          </cell>
          <cell r="H26">
            <v>16.2</v>
          </cell>
          <cell r="J26">
            <v>29.52</v>
          </cell>
          <cell r="K26">
            <v>5.2</v>
          </cell>
        </row>
        <row r="27">
          <cell r="B27">
            <v>27.425000000000001</v>
          </cell>
          <cell r="C27">
            <v>34.5</v>
          </cell>
          <cell r="D27">
            <v>23.4</v>
          </cell>
          <cell r="E27">
            <v>78.833333333333329</v>
          </cell>
          <cell r="F27">
            <v>94</v>
          </cell>
          <cell r="G27">
            <v>54</v>
          </cell>
          <cell r="H27">
            <v>24.840000000000003</v>
          </cell>
          <cell r="J27">
            <v>47.88</v>
          </cell>
          <cell r="K27">
            <v>1.2</v>
          </cell>
        </row>
        <row r="28">
          <cell r="B28">
            <v>25.116666666666664</v>
          </cell>
          <cell r="C28">
            <v>32.6</v>
          </cell>
          <cell r="D28">
            <v>20.100000000000001</v>
          </cell>
          <cell r="E28">
            <v>83.5</v>
          </cell>
          <cell r="F28">
            <v>97</v>
          </cell>
          <cell r="G28">
            <v>58</v>
          </cell>
          <cell r="H28">
            <v>20.16</v>
          </cell>
          <cell r="J28">
            <v>35.28</v>
          </cell>
          <cell r="K28">
            <v>0</v>
          </cell>
        </row>
        <row r="29">
          <cell r="B29">
            <v>25.887499999999999</v>
          </cell>
          <cell r="C29">
            <v>32.1</v>
          </cell>
          <cell r="D29">
            <v>22.4</v>
          </cell>
          <cell r="E29">
            <v>85.166666666666671</v>
          </cell>
          <cell r="F29">
            <v>96</v>
          </cell>
          <cell r="G29">
            <v>59</v>
          </cell>
          <cell r="H29">
            <v>20.16</v>
          </cell>
          <cell r="J29">
            <v>53.28</v>
          </cell>
          <cell r="K29">
            <v>9.8000000000000007</v>
          </cell>
        </row>
        <row r="30">
          <cell r="B30">
            <v>24.847826086956527</v>
          </cell>
          <cell r="C30">
            <v>31.5</v>
          </cell>
          <cell r="D30">
            <v>19.2</v>
          </cell>
          <cell r="E30">
            <v>78.652173913043484</v>
          </cell>
          <cell r="F30">
            <v>97</v>
          </cell>
          <cell r="G30">
            <v>47</v>
          </cell>
          <cell r="H30">
            <v>14.76</v>
          </cell>
          <cell r="J30">
            <v>28.8</v>
          </cell>
          <cell r="K30">
            <v>0.2</v>
          </cell>
        </row>
        <row r="31">
          <cell r="B31">
            <v>24.341666666666665</v>
          </cell>
          <cell r="C31">
            <v>33.9</v>
          </cell>
          <cell r="D31">
            <v>14.9</v>
          </cell>
          <cell r="E31">
            <v>66.375</v>
          </cell>
          <cell r="F31">
            <v>97</v>
          </cell>
          <cell r="G31">
            <v>16</v>
          </cell>
          <cell r="H31">
            <v>11.16</v>
          </cell>
          <cell r="J31">
            <v>22.32</v>
          </cell>
          <cell r="K31">
            <v>0</v>
          </cell>
        </row>
        <row r="32">
          <cell r="B32">
            <v>26.470833333333331</v>
          </cell>
          <cell r="C32">
            <v>35.700000000000003</v>
          </cell>
          <cell r="D32">
            <v>16.899999999999999</v>
          </cell>
          <cell r="E32">
            <v>65.875</v>
          </cell>
          <cell r="F32">
            <v>92</v>
          </cell>
          <cell r="G32">
            <v>35</v>
          </cell>
          <cell r="H32">
            <v>25.92</v>
          </cell>
          <cell r="J32">
            <v>38.880000000000003</v>
          </cell>
          <cell r="K32">
            <v>0</v>
          </cell>
        </row>
        <row r="33">
          <cell r="B33">
            <v>27.483333333333334</v>
          </cell>
          <cell r="C33">
            <v>38.1</v>
          </cell>
          <cell r="D33">
            <v>21.7</v>
          </cell>
          <cell r="E33">
            <v>69.708333333333329</v>
          </cell>
          <cell r="F33">
            <v>94</v>
          </cell>
          <cell r="G33">
            <v>39</v>
          </cell>
          <cell r="H33">
            <v>31.680000000000003</v>
          </cell>
          <cell r="J33">
            <v>55.440000000000005</v>
          </cell>
          <cell r="K33">
            <v>11.2</v>
          </cell>
        </row>
        <row r="34">
          <cell r="B34">
            <v>24.091304347826082</v>
          </cell>
          <cell r="C34">
            <v>29.1</v>
          </cell>
          <cell r="D34">
            <v>20</v>
          </cell>
          <cell r="E34">
            <v>76.565217391304344</v>
          </cell>
          <cell r="F34">
            <v>95</v>
          </cell>
          <cell r="G34">
            <v>51</v>
          </cell>
          <cell r="H34">
            <v>18</v>
          </cell>
          <cell r="J34">
            <v>28.44</v>
          </cell>
          <cell r="K34">
            <v>0</v>
          </cell>
        </row>
        <row r="35">
          <cell r="B35">
            <v>23.88695652173913</v>
          </cell>
          <cell r="C35">
            <v>30</v>
          </cell>
          <cell r="D35">
            <v>18.399999999999999</v>
          </cell>
          <cell r="E35">
            <v>81.826086956521735</v>
          </cell>
          <cell r="F35">
            <v>97</v>
          </cell>
          <cell r="G35">
            <v>63</v>
          </cell>
          <cell r="H35">
            <v>18.720000000000002</v>
          </cell>
          <cell r="J35">
            <v>31.680000000000003</v>
          </cell>
          <cell r="K35">
            <v>0</v>
          </cell>
        </row>
      </sheetData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26.995833333333337</v>
          </cell>
          <cell r="C5">
            <v>35.1</v>
          </cell>
          <cell r="D5">
            <v>21.3</v>
          </cell>
          <cell r="E5">
            <v>73.083333333333329</v>
          </cell>
          <cell r="F5">
            <v>100</v>
          </cell>
          <cell r="G5">
            <v>36</v>
          </cell>
          <cell r="H5" t="str">
            <v>*</v>
          </cell>
          <cell r="J5">
            <v>22.68</v>
          </cell>
          <cell r="K5">
            <v>0</v>
          </cell>
        </row>
        <row r="6">
          <cell r="B6">
            <v>26.658333333333335</v>
          </cell>
          <cell r="C6">
            <v>35.799999999999997</v>
          </cell>
          <cell r="D6">
            <v>21.6</v>
          </cell>
          <cell r="E6">
            <v>73.208333333333329</v>
          </cell>
          <cell r="F6">
            <v>91</v>
          </cell>
          <cell r="G6">
            <v>39</v>
          </cell>
          <cell r="H6" t="str">
            <v>*</v>
          </cell>
          <cell r="J6">
            <v>48.6</v>
          </cell>
          <cell r="K6">
            <v>9.4</v>
          </cell>
        </row>
        <row r="7">
          <cell r="B7">
            <v>25.404166666666672</v>
          </cell>
          <cell r="C7">
            <v>34.9</v>
          </cell>
          <cell r="D7">
            <v>20.9</v>
          </cell>
          <cell r="E7">
            <v>81.125</v>
          </cell>
          <cell r="F7">
            <v>100</v>
          </cell>
          <cell r="G7">
            <v>40</v>
          </cell>
          <cell r="H7" t="str">
            <v>*</v>
          </cell>
          <cell r="J7">
            <v>66.239999999999995</v>
          </cell>
          <cell r="K7">
            <v>26.8</v>
          </cell>
        </row>
        <row r="8">
          <cell r="B8">
            <v>24.574999999999999</v>
          </cell>
          <cell r="C8">
            <v>29.6</v>
          </cell>
          <cell r="D8">
            <v>21.4</v>
          </cell>
          <cell r="E8">
            <v>85.375</v>
          </cell>
          <cell r="F8">
            <v>100</v>
          </cell>
          <cell r="G8">
            <v>61</v>
          </cell>
          <cell r="H8" t="str">
            <v>*</v>
          </cell>
          <cell r="J8">
            <v>20.52</v>
          </cell>
          <cell r="K8">
            <v>4.4000000000000004</v>
          </cell>
        </row>
        <row r="9">
          <cell r="B9">
            <v>24.820833333333336</v>
          </cell>
          <cell r="C9">
            <v>31.6</v>
          </cell>
          <cell r="D9">
            <v>22.1</v>
          </cell>
          <cell r="E9">
            <v>83.75</v>
          </cell>
          <cell r="F9">
            <v>100</v>
          </cell>
          <cell r="G9">
            <v>50</v>
          </cell>
          <cell r="H9" t="str">
            <v>*</v>
          </cell>
          <cell r="J9">
            <v>32.04</v>
          </cell>
          <cell r="K9">
            <v>8.1999999999999993</v>
          </cell>
        </row>
        <row r="10">
          <cell r="B10">
            <v>24.820833333333329</v>
          </cell>
          <cell r="C10">
            <v>32.1</v>
          </cell>
          <cell r="D10">
            <v>22.1</v>
          </cell>
          <cell r="E10">
            <v>84.916666666666671</v>
          </cell>
          <cell r="F10">
            <v>100</v>
          </cell>
          <cell r="G10">
            <v>51</v>
          </cell>
          <cell r="H10" t="str">
            <v>*</v>
          </cell>
          <cell r="J10">
            <v>30.6</v>
          </cell>
          <cell r="K10">
            <v>0.4</v>
          </cell>
        </row>
        <row r="11">
          <cell r="B11">
            <v>25.075000000000003</v>
          </cell>
          <cell r="C11">
            <v>33.9</v>
          </cell>
          <cell r="D11">
            <v>22.2</v>
          </cell>
          <cell r="E11">
            <v>82.708333333333329</v>
          </cell>
          <cell r="F11">
            <v>92</v>
          </cell>
          <cell r="G11">
            <v>47</v>
          </cell>
          <cell r="H11" t="str">
            <v>*</v>
          </cell>
          <cell r="J11">
            <v>27.720000000000002</v>
          </cell>
          <cell r="K11">
            <v>2.4000000000000004</v>
          </cell>
        </row>
        <row r="12">
          <cell r="B12">
            <v>24.879166666666663</v>
          </cell>
          <cell r="C12">
            <v>32</v>
          </cell>
          <cell r="D12">
            <v>20.7</v>
          </cell>
          <cell r="E12">
            <v>85.541666666666671</v>
          </cell>
          <cell r="F12">
            <v>100</v>
          </cell>
          <cell r="G12">
            <v>54</v>
          </cell>
          <cell r="H12" t="str">
            <v>*</v>
          </cell>
          <cell r="J12">
            <v>19.440000000000001</v>
          </cell>
          <cell r="K12">
            <v>2.4</v>
          </cell>
        </row>
        <row r="13">
          <cell r="B13">
            <v>26.575000000000003</v>
          </cell>
          <cell r="C13">
            <v>33.799999999999997</v>
          </cell>
          <cell r="D13">
            <v>20.6</v>
          </cell>
          <cell r="E13">
            <v>79.291666666666671</v>
          </cell>
          <cell r="F13">
            <v>100</v>
          </cell>
          <cell r="G13">
            <v>47</v>
          </cell>
          <cell r="H13" t="str">
            <v>*</v>
          </cell>
          <cell r="J13">
            <v>19.079999999999998</v>
          </cell>
          <cell r="K13">
            <v>0</v>
          </cell>
        </row>
        <row r="14">
          <cell r="B14">
            <v>22.479166666666668</v>
          </cell>
          <cell r="C14">
            <v>27.2</v>
          </cell>
          <cell r="D14">
            <v>19.3</v>
          </cell>
          <cell r="E14">
            <v>92.125</v>
          </cell>
          <cell r="F14">
            <v>100</v>
          </cell>
          <cell r="G14">
            <v>78</v>
          </cell>
          <cell r="H14" t="str">
            <v>*</v>
          </cell>
          <cell r="J14">
            <v>23.040000000000003</v>
          </cell>
          <cell r="K14">
            <v>37.4</v>
          </cell>
        </row>
        <row r="15">
          <cell r="B15">
            <v>22.9375</v>
          </cell>
          <cell r="C15">
            <v>29.6</v>
          </cell>
          <cell r="D15">
            <v>18.2</v>
          </cell>
          <cell r="E15">
            <v>78.473684210526315</v>
          </cell>
          <cell r="F15">
            <v>100</v>
          </cell>
          <cell r="G15">
            <v>53</v>
          </cell>
          <cell r="H15" t="str">
            <v>*</v>
          </cell>
          <cell r="J15">
            <v>20.16</v>
          </cell>
          <cell r="K15">
            <v>0.2</v>
          </cell>
        </row>
        <row r="16">
          <cell r="B16">
            <v>25.529166666666665</v>
          </cell>
          <cell r="C16">
            <v>33.1</v>
          </cell>
          <cell r="D16">
            <v>18.8</v>
          </cell>
          <cell r="E16">
            <v>77.708333333333329</v>
          </cell>
          <cell r="F16">
            <v>100</v>
          </cell>
          <cell r="G16">
            <v>47</v>
          </cell>
          <cell r="H16" t="str">
            <v>*</v>
          </cell>
          <cell r="J16">
            <v>26.28</v>
          </cell>
          <cell r="K16">
            <v>0</v>
          </cell>
        </row>
        <row r="17">
          <cell r="B17">
            <v>27.195833333333329</v>
          </cell>
          <cell r="C17">
            <v>33.700000000000003</v>
          </cell>
          <cell r="D17">
            <v>21.7</v>
          </cell>
          <cell r="E17">
            <v>73.666666666666671</v>
          </cell>
          <cell r="F17">
            <v>92</v>
          </cell>
          <cell r="G17">
            <v>48</v>
          </cell>
          <cell r="H17" t="str">
            <v>*</v>
          </cell>
          <cell r="J17">
            <v>31.319999999999997</v>
          </cell>
          <cell r="K17">
            <v>0</v>
          </cell>
        </row>
        <row r="18">
          <cell r="B18">
            <v>27.241666666666664</v>
          </cell>
          <cell r="C18">
            <v>33</v>
          </cell>
          <cell r="D18">
            <v>22.5</v>
          </cell>
          <cell r="E18">
            <v>75.458333333333329</v>
          </cell>
          <cell r="F18">
            <v>91</v>
          </cell>
          <cell r="G18">
            <v>49</v>
          </cell>
          <cell r="H18" t="str">
            <v>*</v>
          </cell>
          <cell r="J18">
            <v>24.48</v>
          </cell>
          <cell r="K18">
            <v>0</v>
          </cell>
        </row>
        <row r="19">
          <cell r="B19">
            <v>28.541666666666671</v>
          </cell>
          <cell r="C19">
            <v>35</v>
          </cell>
          <cell r="D19">
            <v>22.4</v>
          </cell>
          <cell r="E19">
            <v>66.625</v>
          </cell>
          <cell r="F19">
            <v>90</v>
          </cell>
          <cell r="G19">
            <v>34</v>
          </cell>
          <cell r="H19" t="str">
            <v>*</v>
          </cell>
          <cell r="J19">
            <v>29.52</v>
          </cell>
          <cell r="K19">
            <v>0</v>
          </cell>
        </row>
        <row r="20">
          <cell r="B20">
            <v>28.920833333333338</v>
          </cell>
          <cell r="C20">
            <v>36.5</v>
          </cell>
          <cell r="D20">
            <v>22.1</v>
          </cell>
          <cell r="E20">
            <v>70.208333333333329</v>
          </cell>
          <cell r="F20">
            <v>100</v>
          </cell>
          <cell r="G20">
            <v>37</v>
          </cell>
          <cell r="H20" t="str">
            <v>*</v>
          </cell>
          <cell r="J20">
            <v>21.96</v>
          </cell>
          <cell r="K20">
            <v>0</v>
          </cell>
        </row>
        <row r="21">
          <cell r="B21">
            <v>29.012500000000003</v>
          </cell>
          <cell r="C21">
            <v>36.299999999999997</v>
          </cell>
          <cell r="D21">
            <v>22.1</v>
          </cell>
          <cell r="E21">
            <v>63.75</v>
          </cell>
          <cell r="F21">
            <v>88</v>
          </cell>
          <cell r="G21">
            <v>34</v>
          </cell>
          <cell r="H21" t="str">
            <v>*</v>
          </cell>
          <cell r="J21">
            <v>22.68</v>
          </cell>
          <cell r="K21">
            <v>0</v>
          </cell>
        </row>
        <row r="22">
          <cell r="B22">
            <v>27.658333333333342</v>
          </cell>
          <cell r="C22">
            <v>36.799999999999997</v>
          </cell>
          <cell r="D22">
            <v>21.9</v>
          </cell>
          <cell r="E22">
            <v>67.416666666666671</v>
          </cell>
          <cell r="F22">
            <v>88</v>
          </cell>
          <cell r="G22">
            <v>31</v>
          </cell>
          <cell r="H22" t="str">
            <v>*</v>
          </cell>
          <cell r="J22">
            <v>34.56</v>
          </cell>
          <cell r="K22">
            <v>0</v>
          </cell>
        </row>
        <row r="23">
          <cell r="B23">
            <v>25.933333333333334</v>
          </cell>
          <cell r="C23">
            <v>33.6</v>
          </cell>
          <cell r="D23">
            <v>22.5</v>
          </cell>
          <cell r="E23">
            <v>77.583333333333329</v>
          </cell>
          <cell r="F23">
            <v>92</v>
          </cell>
          <cell r="G23">
            <v>47</v>
          </cell>
          <cell r="H23" t="str">
            <v>*</v>
          </cell>
          <cell r="J23">
            <v>31.680000000000003</v>
          </cell>
          <cell r="K23">
            <v>0.4</v>
          </cell>
        </row>
        <row r="24">
          <cell r="B24">
            <v>25.183333333333337</v>
          </cell>
          <cell r="C24">
            <v>33.4</v>
          </cell>
          <cell r="D24">
            <v>21</v>
          </cell>
          <cell r="E24">
            <v>80.291666666666671</v>
          </cell>
          <cell r="F24">
            <v>100</v>
          </cell>
          <cell r="G24">
            <v>46</v>
          </cell>
          <cell r="H24" t="str">
            <v>*</v>
          </cell>
          <cell r="J24">
            <v>23.400000000000002</v>
          </cell>
          <cell r="K24">
            <v>0.4</v>
          </cell>
        </row>
        <row r="25">
          <cell r="B25">
            <v>26.341666666666665</v>
          </cell>
          <cell r="C25">
            <v>34.1</v>
          </cell>
          <cell r="D25">
            <v>20.7</v>
          </cell>
          <cell r="E25">
            <v>71.541666666666671</v>
          </cell>
          <cell r="F25">
            <v>100</v>
          </cell>
          <cell r="G25">
            <v>33</v>
          </cell>
          <cell r="H25" t="str">
            <v>*</v>
          </cell>
          <cell r="J25">
            <v>20.52</v>
          </cell>
          <cell r="K25">
            <v>0</v>
          </cell>
        </row>
        <row r="26">
          <cell r="B26">
            <v>28.000000000000004</v>
          </cell>
          <cell r="C26">
            <v>36.4</v>
          </cell>
          <cell r="D26">
            <v>21</v>
          </cell>
          <cell r="E26">
            <v>62.541666666666664</v>
          </cell>
          <cell r="F26">
            <v>89</v>
          </cell>
          <cell r="G26">
            <v>28</v>
          </cell>
          <cell r="H26" t="str">
            <v>*</v>
          </cell>
          <cell r="J26">
            <v>19.079999999999998</v>
          </cell>
          <cell r="K26">
            <v>0</v>
          </cell>
        </row>
        <row r="27">
          <cell r="B27">
            <v>28.604166666666661</v>
          </cell>
          <cell r="C27">
            <v>36.799999999999997</v>
          </cell>
          <cell r="D27">
            <v>22.9</v>
          </cell>
          <cell r="E27">
            <v>68.416666666666671</v>
          </cell>
          <cell r="F27">
            <v>90</v>
          </cell>
          <cell r="G27">
            <v>38</v>
          </cell>
          <cell r="H27" t="str">
            <v>*</v>
          </cell>
          <cell r="J27">
            <v>38.159999999999997</v>
          </cell>
          <cell r="K27">
            <v>0</v>
          </cell>
        </row>
        <row r="28">
          <cell r="B28">
            <v>25.399999999999995</v>
          </cell>
          <cell r="C28">
            <v>34</v>
          </cell>
          <cell r="D28">
            <v>18.8</v>
          </cell>
          <cell r="E28">
            <v>78.458333333333329</v>
          </cell>
          <cell r="F28">
            <v>100</v>
          </cell>
          <cell r="G28">
            <v>51</v>
          </cell>
          <cell r="H28" t="str">
            <v>*</v>
          </cell>
          <cell r="J28">
            <v>65.160000000000011</v>
          </cell>
          <cell r="K28">
            <v>32.6</v>
          </cell>
        </row>
        <row r="29">
          <cell r="B29">
            <v>24.825000000000003</v>
          </cell>
          <cell r="C29">
            <v>32.5</v>
          </cell>
          <cell r="D29">
            <v>20.8</v>
          </cell>
          <cell r="E29">
            <v>84.125</v>
          </cell>
          <cell r="F29">
            <v>100</v>
          </cell>
          <cell r="G29">
            <v>59</v>
          </cell>
          <cell r="H29" t="str">
            <v>*</v>
          </cell>
          <cell r="J29">
            <v>58.680000000000007</v>
          </cell>
          <cell r="K29">
            <v>3.4</v>
          </cell>
        </row>
        <row r="30">
          <cell r="B30">
            <v>24.258333333333336</v>
          </cell>
          <cell r="C30">
            <v>32.700000000000003</v>
          </cell>
          <cell r="D30">
            <v>18.5</v>
          </cell>
          <cell r="E30">
            <v>77.916666666666671</v>
          </cell>
          <cell r="F30">
            <v>100</v>
          </cell>
          <cell r="G30">
            <v>41</v>
          </cell>
          <cell r="H30" t="str">
            <v>*</v>
          </cell>
          <cell r="J30">
            <v>9.7200000000000006</v>
          </cell>
          <cell r="K30">
            <v>0</v>
          </cell>
        </row>
        <row r="31">
          <cell r="B31">
            <v>24.524999999999995</v>
          </cell>
          <cell r="C31">
            <v>33.6</v>
          </cell>
          <cell r="D31">
            <v>16.399999999999999</v>
          </cell>
          <cell r="E31">
            <v>64.958333333333329</v>
          </cell>
          <cell r="F31">
            <v>93</v>
          </cell>
          <cell r="G31">
            <v>25</v>
          </cell>
          <cell r="H31" t="str">
            <v>*</v>
          </cell>
          <cell r="J31">
            <v>11.520000000000001</v>
          </cell>
          <cell r="K31">
            <v>0</v>
          </cell>
        </row>
        <row r="32">
          <cell r="B32">
            <v>25.966666666666658</v>
          </cell>
          <cell r="C32">
            <v>35.200000000000003</v>
          </cell>
          <cell r="D32">
            <v>18.100000000000001</v>
          </cell>
          <cell r="E32">
            <v>66.791666666666671</v>
          </cell>
          <cell r="F32">
            <v>94</v>
          </cell>
          <cell r="G32">
            <v>36</v>
          </cell>
          <cell r="H32" t="str">
            <v>*</v>
          </cell>
          <cell r="J32">
            <v>21.96</v>
          </cell>
          <cell r="K32">
            <v>0</v>
          </cell>
        </row>
        <row r="33">
          <cell r="B33">
            <v>26.987499999999997</v>
          </cell>
          <cell r="C33">
            <v>37.4</v>
          </cell>
          <cell r="D33">
            <v>21.8</v>
          </cell>
          <cell r="E33">
            <v>68.375</v>
          </cell>
          <cell r="F33">
            <v>88</v>
          </cell>
          <cell r="G33">
            <v>34</v>
          </cell>
          <cell r="H33" t="str">
            <v>*</v>
          </cell>
          <cell r="J33">
            <v>35.28</v>
          </cell>
          <cell r="K33">
            <v>0</v>
          </cell>
        </row>
        <row r="34">
          <cell r="B34">
            <v>24.116666666666671</v>
          </cell>
          <cell r="C34">
            <v>30.4</v>
          </cell>
          <cell r="D34">
            <v>19.600000000000001</v>
          </cell>
          <cell r="E34">
            <v>73.041666666666671</v>
          </cell>
          <cell r="F34">
            <v>91</v>
          </cell>
          <cell r="G34">
            <v>49</v>
          </cell>
          <cell r="H34" t="str">
            <v>*</v>
          </cell>
          <cell r="J34">
            <v>18</v>
          </cell>
          <cell r="K34">
            <v>0</v>
          </cell>
        </row>
        <row r="35">
          <cell r="B35">
            <v>23.904166666666658</v>
          </cell>
          <cell r="C35">
            <v>30.6</v>
          </cell>
          <cell r="D35">
            <v>20.100000000000001</v>
          </cell>
          <cell r="E35">
            <v>76.916666666666671</v>
          </cell>
          <cell r="F35">
            <v>91</v>
          </cell>
          <cell r="G35">
            <v>50</v>
          </cell>
          <cell r="H35" t="str">
            <v>*</v>
          </cell>
          <cell r="J35">
            <v>12.24</v>
          </cell>
          <cell r="K35">
            <v>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Itaporã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27.983333333333334</v>
          </cell>
          <cell r="C5">
            <v>36.1</v>
          </cell>
          <cell r="D5">
            <v>22.2</v>
          </cell>
          <cell r="E5">
            <v>77.083333333333329</v>
          </cell>
          <cell r="F5">
            <v>100</v>
          </cell>
          <cell r="G5">
            <v>43</v>
          </cell>
          <cell r="H5">
            <v>8.64</v>
          </cell>
          <cell r="J5">
            <v>45</v>
          </cell>
          <cell r="K5">
            <v>0</v>
          </cell>
        </row>
        <row r="6">
          <cell r="B6">
            <v>28.954166666666666</v>
          </cell>
          <cell r="C6">
            <v>36.200000000000003</v>
          </cell>
          <cell r="D6">
            <v>23.8</v>
          </cell>
          <cell r="E6">
            <v>72.625</v>
          </cell>
          <cell r="F6">
            <v>100</v>
          </cell>
          <cell r="G6">
            <v>43</v>
          </cell>
          <cell r="H6">
            <v>13.68</v>
          </cell>
          <cell r="J6">
            <v>28.8</v>
          </cell>
          <cell r="K6">
            <v>0</v>
          </cell>
        </row>
        <row r="7">
          <cell r="B7">
            <v>28.454166666666669</v>
          </cell>
          <cell r="C7">
            <v>36.799999999999997</v>
          </cell>
          <cell r="D7">
            <v>23.5</v>
          </cell>
          <cell r="E7">
            <v>74.791666666666671</v>
          </cell>
          <cell r="F7">
            <v>100</v>
          </cell>
          <cell r="G7">
            <v>42</v>
          </cell>
          <cell r="H7">
            <v>19.8</v>
          </cell>
          <cell r="J7">
            <v>40.32</v>
          </cell>
          <cell r="K7">
            <v>0.2</v>
          </cell>
        </row>
        <row r="8">
          <cell r="B8">
            <v>24.712500000000002</v>
          </cell>
          <cell r="C8">
            <v>27.9</v>
          </cell>
          <cell r="D8">
            <v>23.4</v>
          </cell>
          <cell r="E8">
            <v>93.333333333333329</v>
          </cell>
          <cell r="F8">
            <v>100</v>
          </cell>
          <cell r="G8">
            <v>73</v>
          </cell>
          <cell r="H8">
            <v>15.48</v>
          </cell>
          <cell r="J8">
            <v>37.800000000000004</v>
          </cell>
          <cell r="K8">
            <v>1.4</v>
          </cell>
        </row>
        <row r="9">
          <cell r="B9">
            <v>24.1875</v>
          </cell>
          <cell r="C9">
            <v>31.2</v>
          </cell>
          <cell r="D9">
            <v>21.5</v>
          </cell>
          <cell r="E9">
            <v>91.333333333333329</v>
          </cell>
          <cell r="F9">
            <v>100</v>
          </cell>
          <cell r="G9">
            <v>59</v>
          </cell>
          <cell r="H9">
            <v>17.28</v>
          </cell>
          <cell r="J9">
            <v>36</v>
          </cell>
          <cell r="K9">
            <v>24.4</v>
          </cell>
        </row>
        <row r="10">
          <cell r="B10">
            <v>25.166666666666668</v>
          </cell>
          <cell r="C10">
            <v>30.6</v>
          </cell>
          <cell r="D10">
            <v>22.1</v>
          </cell>
          <cell r="E10">
            <v>90.166666666666671</v>
          </cell>
          <cell r="F10">
            <v>100</v>
          </cell>
          <cell r="G10">
            <v>63</v>
          </cell>
          <cell r="H10">
            <v>9.7200000000000006</v>
          </cell>
          <cell r="J10">
            <v>40.680000000000007</v>
          </cell>
          <cell r="K10">
            <v>6.4</v>
          </cell>
        </row>
        <row r="11">
          <cell r="B11">
            <v>27.870833333333326</v>
          </cell>
          <cell r="C11">
            <v>34.799999999999997</v>
          </cell>
          <cell r="D11">
            <v>24.3</v>
          </cell>
          <cell r="E11">
            <v>81.916666666666671</v>
          </cell>
          <cell r="F11">
            <v>100</v>
          </cell>
          <cell r="G11">
            <v>50</v>
          </cell>
          <cell r="H11">
            <v>10.8</v>
          </cell>
          <cell r="J11">
            <v>33.840000000000003</v>
          </cell>
          <cell r="K11">
            <v>0.2</v>
          </cell>
        </row>
        <row r="12">
          <cell r="B12">
            <v>26.708333333333332</v>
          </cell>
          <cell r="C12">
            <v>32.799999999999997</v>
          </cell>
          <cell r="D12">
            <v>22.5</v>
          </cell>
          <cell r="E12">
            <v>84.708333333333329</v>
          </cell>
          <cell r="F12">
            <v>100</v>
          </cell>
          <cell r="G12">
            <v>58</v>
          </cell>
          <cell r="H12">
            <v>13.68</v>
          </cell>
          <cell r="J12">
            <v>36.36</v>
          </cell>
          <cell r="K12">
            <v>0</v>
          </cell>
        </row>
        <row r="13">
          <cell r="B13">
            <v>28.312499999999996</v>
          </cell>
          <cell r="C13">
            <v>35.200000000000003</v>
          </cell>
          <cell r="D13">
            <v>22.5</v>
          </cell>
          <cell r="E13">
            <v>78.916666666666671</v>
          </cell>
          <cell r="F13">
            <v>100</v>
          </cell>
          <cell r="G13">
            <v>46</v>
          </cell>
          <cell r="H13">
            <v>9</v>
          </cell>
          <cell r="J13">
            <v>20.52</v>
          </cell>
          <cell r="K13">
            <v>0</v>
          </cell>
        </row>
        <row r="14">
          <cell r="B14">
            <v>23.3</v>
          </cell>
          <cell r="C14">
            <v>29</v>
          </cell>
          <cell r="D14">
            <v>20.399999999999999</v>
          </cell>
          <cell r="E14">
            <v>96.583333333333329</v>
          </cell>
          <cell r="F14">
            <v>100</v>
          </cell>
          <cell r="G14">
            <v>75</v>
          </cell>
          <cell r="H14">
            <v>15.840000000000002</v>
          </cell>
          <cell r="J14">
            <v>47.16</v>
          </cell>
          <cell r="K14">
            <v>10.999999999999998</v>
          </cell>
        </row>
        <row r="15">
          <cell r="B15">
            <v>23.125</v>
          </cell>
          <cell r="C15">
            <v>29</v>
          </cell>
          <cell r="D15">
            <v>18.600000000000001</v>
          </cell>
          <cell r="E15">
            <v>86.375</v>
          </cell>
          <cell r="F15">
            <v>100</v>
          </cell>
          <cell r="G15">
            <v>61</v>
          </cell>
          <cell r="H15">
            <v>10.08</v>
          </cell>
          <cell r="J15">
            <v>24.12</v>
          </cell>
          <cell r="K15">
            <v>0.2</v>
          </cell>
        </row>
        <row r="16">
          <cell r="B16">
            <v>27.208333333333339</v>
          </cell>
          <cell r="C16">
            <v>34.299999999999997</v>
          </cell>
          <cell r="D16">
            <v>20.9</v>
          </cell>
          <cell r="E16">
            <v>77.125</v>
          </cell>
          <cell r="F16">
            <v>100</v>
          </cell>
          <cell r="G16">
            <v>51</v>
          </cell>
          <cell r="H16">
            <v>10.08</v>
          </cell>
          <cell r="J16">
            <v>25.2</v>
          </cell>
          <cell r="K16">
            <v>0</v>
          </cell>
        </row>
        <row r="17">
          <cell r="B17">
            <v>28.650000000000002</v>
          </cell>
          <cell r="C17">
            <v>35.4</v>
          </cell>
          <cell r="D17">
            <v>23.7</v>
          </cell>
          <cell r="E17">
            <v>74.666666666666671</v>
          </cell>
          <cell r="F17">
            <v>97</v>
          </cell>
          <cell r="G17">
            <v>52</v>
          </cell>
          <cell r="H17">
            <v>14.04</v>
          </cell>
          <cell r="J17">
            <v>31.680000000000003</v>
          </cell>
          <cell r="K17">
            <v>0</v>
          </cell>
        </row>
        <row r="18">
          <cell r="B18">
            <v>30.191666666666674</v>
          </cell>
          <cell r="C18">
            <v>36.9</v>
          </cell>
          <cell r="D18">
            <v>24.9</v>
          </cell>
          <cell r="E18">
            <v>65.458333333333329</v>
          </cell>
          <cell r="F18">
            <v>90</v>
          </cell>
          <cell r="G18">
            <v>42</v>
          </cell>
          <cell r="H18">
            <v>12.24</v>
          </cell>
          <cell r="J18">
            <v>33.480000000000004</v>
          </cell>
          <cell r="K18">
            <v>0</v>
          </cell>
        </row>
        <row r="19">
          <cell r="B19">
            <v>30.712500000000002</v>
          </cell>
          <cell r="C19">
            <v>37.1</v>
          </cell>
          <cell r="D19">
            <v>25.8</v>
          </cell>
          <cell r="E19">
            <v>60.833333333333336</v>
          </cell>
          <cell r="F19">
            <v>76</v>
          </cell>
          <cell r="G19">
            <v>43</v>
          </cell>
          <cell r="H19">
            <v>16.559999999999999</v>
          </cell>
          <cell r="J19">
            <v>29.16</v>
          </cell>
          <cell r="K19">
            <v>0</v>
          </cell>
        </row>
        <row r="20">
          <cell r="B20">
            <v>30.212500000000006</v>
          </cell>
          <cell r="C20">
            <v>36.799999999999997</v>
          </cell>
          <cell r="D20">
            <v>23.6</v>
          </cell>
          <cell r="E20">
            <v>67.833333333333329</v>
          </cell>
          <cell r="F20">
            <v>100</v>
          </cell>
          <cell r="G20">
            <v>43</v>
          </cell>
          <cell r="H20">
            <v>12.6</v>
          </cell>
          <cell r="J20">
            <v>42.12</v>
          </cell>
          <cell r="K20">
            <v>0</v>
          </cell>
        </row>
        <row r="21">
          <cell r="B21">
            <v>29.213043478260875</v>
          </cell>
          <cell r="C21">
            <v>37.799999999999997</v>
          </cell>
          <cell r="D21">
            <v>23.5</v>
          </cell>
          <cell r="E21">
            <v>67.521739130434781</v>
          </cell>
          <cell r="F21">
            <v>95</v>
          </cell>
          <cell r="G21">
            <v>36</v>
          </cell>
          <cell r="H21">
            <v>23.400000000000002</v>
          </cell>
          <cell r="J21">
            <v>62.28</v>
          </cell>
          <cell r="K21">
            <v>0.4</v>
          </cell>
        </row>
        <row r="22">
          <cell r="B22">
            <v>28.912499999999998</v>
          </cell>
          <cell r="C22">
            <v>37.200000000000003</v>
          </cell>
          <cell r="D22">
            <v>24.1</v>
          </cell>
          <cell r="E22">
            <v>67.041666666666671</v>
          </cell>
          <cell r="F22">
            <v>96</v>
          </cell>
          <cell r="G22">
            <v>37</v>
          </cell>
          <cell r="H22">
            <v>15.120000000000001</v>
          </cell>
          <cell r="J22">
            <v>34.56</v>
          </cell>
          <cell r="K22">
            <v>0</v>
          </cell>
        </row>
        <row r="23">
          <cell r="B23">
            <v>28.025000000000002</v>
          </cell>
          <cell r="C23">
            <v>34.9</v>
          </cell>
          <cell r="D23">
            <v>24.1</v>
          </cell>
          <cell r="E23">
            <v>75.333333333333329</v>
          </cell>
          <cell r="F23">
            <v>100</v>
          </cell>
          <cell r="G23">
            <v>48</v>
          </cell>
          <cell r="H23">
            <v>14.76</v>
          </cell>
          <cell r="J23">
            <v>37.800000000000004</v>
          </cell>
          <cell r="K23">
            <v>1</v>
          </cell>
        </row>
        <row r="24">
          <cell r="B24">
            <v>27.262500000000003</v>
          </cell>
          <cell r="C24">
            <v>33</v>
          </cell>
          <cell r="D24">
            <v>23.4</v>
          </cell>
          <cell r="E24">
            <v>81.708333333333329</v>
          </cell>
          <cell r="F24">
            <v>100</v>
          </cell>
          <cell r="G24">
            <v>59</v>
          </cell>
          <cell r="H24">
            <v>9.3600000000000012</v>
          </cell>
          <cell r="J24">
            <v>30.6</v>
          </cell>
          <cell r="K24">
            <v>0</v>
          </cell>
        </row>
        <row r="25">
          <cell r="B25">
            <v>28.629166666666663</v>
          </cell>
          <cell r="C25">
            <v>34.4</v>
          </cell>
          <cell r="D25">
            <v>24.4</v>
          </cell>
          <cell r="E25">
            <v>64.666666666666671</v>
          </cell>
          <cell r="F25">
            <v>82</v>
          </cell>
          <cell r="G25">
            <v>39</v>
          </cell>
          <cell r="H25">
            <v>11.879999999999999</v>
          </cell>
          <cell r="J25">
            <v>25.56</v>
          </cell>
          <cell r="K25">
            <v>0</v>
          </cell>
        </row>
        <row r="26">
          <cell r="B26">
            <v>29.687499999999996</v>
          </cell>
          <cell r="C26">
            <v>36.1</v>
          </cell>
          <cell r="D26">
            <v>22.2</v>
          </cell>
          <cell r="E26">
            <v>61.791666666666664</v>
          </cell>
          <cell r="F26">
            <v>98</v>
          </cell>
          <cell r="G26">
            <v>44</v>
          </cell>
          <cell r="H26">
            <v>15.120000000000001</v>
          </cell>
          <cell r="J26">
            <v>29.52</v>
          </cell>
          <cell r="K26">
            <v>0</v>
          </cell>
        </row>
        <row r="27">
          <cell r="B27">
            <v>28.600000000000005</v>
          </cell>
          <cell r="C27">
            <v>35.799999999999997</v>
          </cell>
          <cell r="D27">
            <v>21</v>
          </cell>
          <cell r="E27">
            <v>75.5</v>
          </cell>
          <cell r="F27">
            <v>100</v>
          </cell>
          <cell r="G27">
            <v>47</v>
          </cell>
          <cell r="H27">
            <v>27</v>
          </cell>
          <cell r="J27">
            <v>60.839999999999996</v>
          </cell>
          <cell r="K27">
            <v>0.6</v>
          </cell>
        </row>
        <row r="28">
          <cell r="B28">
            <v>26.483333333333334</v>
          </cell>
          <cell r="C28">
            <v>34.299999999999997</v>
          </cell>
          <cell r="D28">
            <v>21</v>
          </cell>
          <cell r="E28">
            <v>81.5</v>
          </cell>
          <cell r="F28">
            <v>100</v>
          </cell>
          <cell r="G28">
            <v>52</v>
          </cell>
          <cell r="H28">
            <v>15.840000000000002</v>
          </cell>
          <cell r="J28">
            <v>34.56</v>
          </cell>
          <cell r="K28">
            <v>3.6</v>
          </cell>
        </row>
        <row r="29">
          <cell r="B29">
            <v>27.766666666666666</v>
          </cell>
          <cell r="C29">
            <v>34.6</v>
          </cell>
          <cell r="D29">
            <v>22.4</v>
          </cell>
          <cell r="E29">
            <v>77.208333333333329</v>
          </cell>
          <cell r="F29">
            <v>100</v>
          </cell>
          <cell r="G29">
            <v>55</v>
          </cell>
          <cell r="H29">
            <v>36</v>
          </cell>
          <cell r="J29">
            <v>70.56</v>
          </cell>
          <cell r="K29">
            <v>0</v>
          </cell>
        </row>
        <row r="30">
          <cell r="B30">
            <v>25.673913043478272</v>
          </cell>
          <cell r="C30">
            <v>32</v>
          </cell>
          <cell r="D30">
            <v>20.7</v>
          </cell>
          <cell r="E30">
            <v>77.956521739130437</v>
          </cell>
          <cell r="F30">
            <v>100</v>
          </cell>
          <cell r="G30">
            <v>41</v>
          </cell>
          <cell r="H30">
            <v>11.520000000000001</v>
          </cell>
          <cell r="J30">
            <v>28.8</v>
          </cell>
          <cell r="K30">
            <v>0</v>
          </cell>
        </row>
        <row r="31">
          <cell r="B31">
            <v>27.075000000000003</v>
          </cell>
          <cell r="C31">
            <v>33.6</v>
          </cell>
          <cell r="D31">
            <v>19.3</v>
          </cell>
          <cell r="E31">
            <v>64.458333333333329</v>
          </cell>
          <cell r="F31">
            <v>99</v>
          </cell>
          <cell r="G31">
            <v>45</v>
          </cell>
          <cell r="H31">
            <v>11.879999999999999</v>
          </cell>
          <cell r="J31">
            <v>24.840000000000003</v>
          </cell>
          <cell r="K31">
            <v>0</v>
          </cell>
        </row>
        <row r="32">
          <cell r="B32">
            <v>28.487499999999997</v>
          </cell>
          <cell r="C32">
            <v>36.700000000000003</v>
          </cell>
          <cell r="D32">
            <v>21.1</v>
          </cell>
          <cell r="E32">
            <v>62.291666666666664</v>
          </cell>
          <cell r="F32">
            <v>88</v>
          </cell>
          <cell r="G32">
            <v>38</v>
          </cell>
          <cell r="H32">
            <v>12.6</v>
          </cell>
          <cell r="J32">
            <v>26.64</v>
          </cell>
          <cell r="K32">
            <v>0</v>
          </cell>
        </row>
        <row r="33">
          <cell r="B33">
            <v>29.825000000000003</v>
          </cell>
          <cell r="C33">
            <v>38.4</v>
          </cell>
          <cell r="D33">
            <v>24</v>
          </cell>
          <cell r="E33">
            <v>63.125</v>
          </cell>
          <cell r="F33">
            <v>83</v>
          </cell>
          <cell r="G33">
            <v>35</v>
          </cell>
          <cell r="H33">
            <v>27.720000000000002</v>
          </cell>
          <cell r="J33">
            <v>61.560000000000009</v>
          </cell>
          <cell r="K33">
            <v>0</v>
          </cell>
        </row>
        <row r="34">
          <cell r="B34">
            <v>26.129166666666663</v>
          </cell>
          <cell r="C34">
            <v>32.299999999999997</v>
          </cell>
          <cell r="D34">
            <v>22.3</v>
          </cell>
          <cell r="E34">
            <v>79.041666666666671</v>
          </cell>
          <cell r="F34">
            <v>100</v>
          </cell>
          <cell r="G34">
            <v>51</v>
          </cell>
          <cell r="H34">
            <v>15.120000000000001</v>
          </cell>
          <cell r="J34">
            <v>44.28</v>
          </cell>
          <cell r="K34">
            <v>10.799999999999999</v>
          </cell>
        </row>
        <row r="35">
          <cell r="B35">
            <v>26.195833333333336</v>
          </cell>
          <cell r="C35">
            <v>31.3</v>
          </cell>
          <cell r="D35">
            <v>21.2</v>
          </cell>
          <cell r="E35">
            <v>71.458333333333329</v>
          </cell>
          <cell r="F35">
            <v>100</v>
          </cell>
          <cell r="G35">
            <v>42</v>
          </cell>
          <cell r="H35">
            <v>9.3600000000000012</v>
          </cell>
          <cell r="J35">
            <v>19.8</v>
          </cell>
          <cell r="K35">
            <v>0</v>
          </cell>
        </row>
      </sheetData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Itaquiraí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28.133333333333329</v>
          </cell>
          <cell r="C5">
            <v>35.1</v>
          </cell>
          <cell r="D5">
            <v>22.7</v>
          </cell>
          <cell r="E5">
            <v>70.277777777777771</v>
          </cell>
          <cell r="F5">
            <v>100</v>
          </cell>
          <cell r="G5">
            <v>47</v>
          </cell>
          <cell r="H5">
            <v>9</v>
          </cell>
          <cell r="J5">
            <v>28.08</v>
          </cell>
          <cell r="K5">
            <v>0</v>
          </cell>
        </row>
        <row r="6">
          <cell r="B6">
            <v>27.908333333333331</v>
          </cell>
          <cell r="C6">
            <v>35.4</v>
          </cell>
          <cell r="D6">
            <v>22.7</v>
          </cell>
          <cell r="E6">
            <v>70.454545454545453</v>
          </cell>
          <cell r="F6">
            <v>100</v>
          </cell>
          <cell r="G6">
            <v>42</v>
          </cell>
          <cell r="H6">
            <v>13.32</v>
          </cell>
          <cell r="J6">
            <v>41.04</v>
          </cell>
          <cell r="K6">
            <v>11.399999999999999</v>
          </cell>
        </row>
        <row r="7">
          <cell r="B7">
            <v>27.374999999999996</v>
          </cell>
          <cell r="C7">
            <v>34.9</v>
          </cell>
          <cell r="D7">
            <v>22.5</v>
          </cell>
          <cell r="E7">
            <v>72.625</v>
          </cell>
          <cell r="F7">
            <v>99</v>
          </cell>
          <cell r="G7">
            <v>46</v>
          </cell>
          <cell r="H7">
            <v>10.8</v>
          </cell>
          <cell r="J7">
            <v>28.08</v>
          </cell>
          <cell r="K7">
            <v>2.6</v>
          </cell>
        </row>
        <row r="8">
          <cell r="B8">
            <v>24.770833333333329</v>
          </cell>
          <cell r="C8">
            <v>30.4</v>
          </cell>
          <cell r="D8">
            <v>21.5</v>
          </cell>
          <cell r="E8">
            <v>82</v>
          </cell>
          <cell r="F8">
            <v>100</v>
          </cell>
          <cell r="G8">
            <v>62</v>
          </cell>
          <cell r="H8">
            <v>18.36</v>
          </cell>
          <cell r="J8">
            <v>33.840000000000003</v>
          </cell>
          <cell r="K8">
            <v>12.6</v>
          </cell>
        </row>
        <row r="9">
          <cell r="B9">
            <v>25.470833333333331</v>
          </cell>
          <cell r="C9">
            <v>31</v>
          </cell>
          <cell r="D9">
            <v>23.1</v>
          </cell>
          <cell r="E9">
            <v>72.111111111111114</v>
          </cell>
          <cell r="F9">
            <v>100</v>
          </cell>
          <cell r="G9">
            <v>56</v>
          </cell>
          <cell r="H9">
            <v>15.120000000000001</v>
          </cell>
          <cell r="J9">
            <v>40.680000000000007</v>
          </cell>
          <cell r="K9">
            <v>2.4</v>
          </cell>
        </row>
        <row r="10">
          <cell r="B10">
            <v>24.266666666666666</v>
          </cell>
          <cell r="C10">
            <v>30.1</v>
          </cell>
          <cell r="D10">
            <v>21.5</v>
          </cell>
          <cell r="E10">
            <v>83.444444444444443</v>
          </cell>
          <cell r="F10">
            <v>97</v>
          </cell>
          <cell r="G10">
            <v>70</v>
          </cell>
          <cell r="H10">
            <v>10.44</v>
          </cell>
          <cell r="J10">
            <v>28.8</v>
          </cell>
          <cell r="K10">
            <v>8.6</v>
          </cell>
        </row>
        <row r="11">
          <cell r="B11">
            <v>25.845833333333331</v>
          </cell>
          <cell r="C11">
            <v>33.200000000000003</v>
          </cell>
          <cell r="D11">
            <v>22.1</v>
          </cell>
          <cell r="E11">
            <v>66.625</v>
          </cell>
          <cell r="F11">
            <v>100</v>
          </cell>
          <cell r="G11">
            <v>47</v>
          </cell>
          <cell r="H11">
            <v>23.759999999999998</v>
          </cell>
          <cell r="J11">
            <v>57.24</v>
          </cell>
          <cell r="K11">
            <v>20.800000000000004</v>
          </cell>
        </row>
        <row r="12">
          <cell r="B12">
            <v>24.391666666666669</v>
          </cell>
          <cell r="C12">
            <v>30.1</v>
          </cell>
          <cell r="D12">
            <v>21.3</v>
          </cell>
          <cell r="E12">
            <v>75.166666666666671</v>
          </cell>
          <cell r="F12">
            <v>94</v>
          </cell>
          <cell r="G12">
            <v>63</v>
          </cell>
          <cell r="H12">
            <v>13.68</v>
          </cell>
          <cell r="J12">
            <v>28.08</v>
          </cell>
          <cell r="K12">
            <v>0.4</v>
          </cell>
        </row>
        <row r="13">
          <cell r="B13">
            <v>26.329166666666669</v>
          </cell>
          <cell r="C13">
            <v>33.1</v>
          </cell>
          <cell r="D13">
            <v>21.7</v>
          </cell>
          <cell r="E13">
            <v>81</v>
          </cell>
          <cell r="F13">
            <v>100</v>
          </cell>
          <cell r="G13">
            <v>53</v>
          </cell>
          <cell r="H13">
            <v>16.920000000000002</v>
          </cell>
          <cell r="J13">
            <v>37.440000000000005</v>
          </cell>
          <cell r="K13">
            <v>6</v>
          </cell>
        </row>
        <row r="14">
          <cell r="B14">
            <v>22.425000000000001</v>
          </cell>
          <cell r="C14">
            <v>27.6</v>
          </cell>
          <cell r="D14">
            <v>19.5</v>
          </cell>
          <cell r="E14">
            <v>92.142857142857139</v>
          </cell>
          <cell r="F14">
            <v>100</v>
          </cell>
          <cell r="G14">
            <v>82</v>
          </cell>
          <cell r="H14">
            <v>23.759999999999998</v>
          </cell>
          <cell r="J14">
            <v>36</v>
          </cell>
          <cell r="K14">
            <v>30.6</v>
          </cell>
        </row>
        <row r="15">
          <cell r="B15">
            <v>23.012500000000003</v>
          </cell>
          <cell r="C15">
            <v>29.1</v>
          </cell>
          <cell r="D15">
            <v>18.899999999999999</v>
          </cell>
          <cell r="E15">
            <v>68.727272727272734</v>
          </cell>
          <cell r="F15">
            <v>100</v>
          </cell>
          <cell r="G15">
            <v>57</v>
          </cell>
          <cell r="H15">
            <v>9.7200000000000006</v>
          </cell>
          <cell r="J15">
            <v>21.240000000000002</v>
          </cell>
          <cell r="K15">
            <v>0</v>
          </cell>
        </row>
        <row r="16">
          <cell r="B16">
            <v>26.137499999999999</v>
          </cell>
          <cell r="C16">
            <v>32.700000000000003</v>
          </cell>
          <cell r="D16">
            <v>20.8</v>
          </cell>
          <cell r="E16">
            <v>75.650000000000006</v>
          </cell>
          <cell r="F16">
            <v>100</v>
          </cell>
          <cell r="G16">
            <v>53</v>
          </cell>
          <cell r="H16">
            <v>12.96</v>
          </cell>
          <cell r="J16">
            <v>30.240000000000002</v>
          </cell>
          <cell r="K16">
            <v>0</v>
          </cell>
        </row>
        <row r="17">
          <cell r="B17">
            <v>27.099999999999998</v>
          </cell>
          <cell r="C17">
            <v>32.9</v>
          </cell>
          <cell r="D17">
            <v>22.2</v>
          </cell>
          <cell r="E17">
            <v>71.571428571428569</v>
          </cell>
          <cell r="F17">
            <v>99</v>
          </cell>
          <cell r="G17">
            <v>52</v>
          </cell>
          <cell r="H17">
            <v>15.48</v>
          </cell>
          <cell r="J17">
            <v>36.72</v>
          </cell>
          <cell r="K17">
            <v>0</v>
          </cell>
        </row>
        <row r="18">
          <cell r="B18">
            <v>28.708333333333339</v>
          </cell>
          <cell r="C18">
            <v>34.9</v>
          </cell>
          <cell r="D18">
            <v>23.5</v>
          </cell>
          <cell r="E18">
            <v>67.291666666666671</v>
          </cell>
          <cell r="F18">
            <v>89</v>
          </cell>
          <cell r="G18">
            <v>45</v>
          </cell>
          <cell r="H18">
            <v>15.840000000000002</v>
          </cell>
          <cell r="J18">
            <v>35.28</v>
          </cell>
          <cell r="K18">
            <v>0</v>
          </cell>
        </row>
        <row r="19">
          <cell r="B19">
            <v>29.737499999999997</v>
          </cell>
          <cell r="C19">
            <v>35.5</v>
          </cell>
          <cell r="D19">
            <v>24.3</v>
          </cell>
          <cell r="E19">
            <v>58.708333333333336</v>
          </cell>
          <cell r="F19">
            <v>81</v>
          </cell>
          <cell r="G19">
            <v>35</v>
          </cell>
          <cell r="H19">
            <v>15.840000000000002</v>
          </cell>
          <cell r="J19">
            <v>35.64</v>
          </cell>
          <cell r="K19">
            <v>0</v>
          </cell>
        </row>
        <row r="20">
          <cell r="B20">
            <v>29.995833333333323</v>
          </cell>
          <cell r="C20">
            <v>37.299999999999997</v>
          </cell>
          <cell r="D20">
            <v>23</v>
          </cell>
          <cell r="E20">
            <v>59.375</v>
          </cell>
          <cell r="F20">
            <v>89</v>
          </cell>
          <cell r="G20">
            <v>26</v>
          </cell>
          <cell r="H20">
            <v>10.08</v>
          </cell>
          <cell r="J20">
            <v>27.36</v>
          </cell>
          <cell r="K20">
            <v>0</v>
          </cell>
        </row>
        <row r="21">
          <cell r="B21">
            <v>29.329166666666669</v>
          </cell>
          <cell r="C21">
            <v>36.9</v>
          </cell>
          <cell r="D21">
            <v>22.9</v>
          </cell>
          <cell r="E21">
            <v>66.125</v>
          </cell>
          <cell r="F21">
            <v>97</v>
          </cell>
          <cell r="G21">
            <v>38</v>
          </cell>
          <cell r="H21">
            <v>12.6</v>
          </cell>
          <cell r="J21">
            <v>30.6</v>
          </cell>
          <cell r="K21">
            <v>0</v>
          </cell>
        </row>
        <row r="22">
          <cell r="B22">
            <v>29.504166666666663</v>
          </cell>
          <cell r="C22">
            <v>37.299999999999997</v>
          </cell>
          <cell r="D22">
            <v>22.3</v>
          </cell>
          <cell r="E22">
            <v>61.541666666666664</v>
          </cell>
          <cell r="F22">
            <v>89</v>
          </cell>
          <cell r="G22">
            <v>33</v>
          </cell>
          <cell r="H22">
            <v>14.4</v>
          </cell>
          <cell r="J22">
            <v>36.72</v>
          </cell>
          <cell r="K22">
            <v>0</v>
          </cell>
        </row>
        <row r="23">
          <cell r="B23">
            <v>27.783333333333331</v>
          </cell>
          <cell r="C23">
            <v>35.1</v>
          </cell>
          <cell r="D23">
            <v>22.8</v>
          </cell>
          <cell r="E23">
            <v>72.916666666666671</v>
          </cell>
          <cell r="F23">
            <v>100</v>
          </cell>
          <cell r="G23">
            <v>45</v>
          </cell>
          <cell r="H23">
            <v>10.44</v>
          </cell>
          <cell r="J23">
            <v>30.6</v>
          </cell>
          <cell r="K23">
            <v>1.8</v>
          </cell>
        </row>
        <row r="24">
          <cell r="B24">
            <v>26.520833333333332</v>
          </cell>
          <cell r="C24">
            <v>32.6</v>
          </cell>
          <cell r="D24">
            <v>22.8</v>
          </cell>
          <cell r="E24">
            <v>73.058823529411768</v>
          </cell>
          <cell r="F24">
            <v>100</v>
          </cell>
          <cell r="G24">
            <v>47</v>
          </cell>
          <cell r="H24">
            <v>14.76</v>
          </cell>
          <cell r="J24">
            <v>33.480000000000004</v>
          </cell>
          <cell r="K24">
            <v>1</v>
          </cell>
        </row>
        <row r="25">
          <cell r="B25">
            <v>27.304166666666664</v>
          </cell>
          <cell r="C25">
            <v>33.5</v>
          </cell>
          <cell r="D25">
            <v>22.1</v>
          </cell>
          <cell r="E25">
            <v>64.545454545454547</v>
          </cell>
          <cell r="F25">
            <v>100</v>
          </cell>
          <cell r="G25">
            <v>37</v>
          </cell>
          <cell r="H25">
            <v>14.4</v>
          </cell>
          <cell r="J25">
            <v>28.44</v>
          </cell>
          <cell r="K25">
            <v>0</v>
          </cell>
        </row>
        <row r="26">
          <cell r="B26">
            <v>29.075000000000003</v>
          </cell>
          <cell r="C26">
            <v>36</v>
          </cell>
          <cell r="D26">
            <v>22.6</v>
          </cell>
          <cell r="E26">
            <v>64.625</v>
          </cell>
          <cell r="F26">
            <v>95</v>
          </cell>
          <cell r="G26">
            <v>37</v>
          </cell>
          <cell r="H26">
            <v>10.44</v>
          </cell>
          <cell r="J26">
            <v>26.64</v>
          </cell>
          <cell r="K26">
            <v>0</v>
          </cell>
        </row>
        <row r="27">
          <cell r="B27">
            <v>26.899999999999991</v>
          </cell>
          <cell r="C27">
            <v>35.1</v>
          </cell>
          <cell r="D27">
            <v>21.7</v>
          </cell>
          <cell r="E27">
            <v>78.45</v>
          </cell>
          <cell r="F27">
            <v>100</v>
          </cell>
          <cell r="G27">
            <v>51</v>
          </cell>
          <cell r="H27">
            <v>27.720000000000002</v>
          </cell>
          <cell r="J27">
            <v>74.160000000000011</v>
          </cell>
          <cell r="K27">
            <v>22.8</v>
          </cell>
        </row>
        <row r="28">
          <cell r="B28">
            <v>24.595833333333335</v>
          </cell>
          <cell r="C28">
            <v>31.4</v>
          </cell>
          <cell r="D28">
            <v>20.2</v>
          </cell>
          <cell r="E28">
            <v>75.63636363636364</v>
          </cell>
          <cell r="F28">
            <v>100</v>
          </cell>
          <cell r="G28">
            <v>60</v>
          </cell>
          <cell r="H28">
            <v>11.520000000000001</v>
          </cell>
          <cell r="J28">
            <v>30.240000000000002</v>
          </cell>
          <cell r="K28">
            <v>0.2</v>
          </cell>
        </row>
        <row r="29">
          <cell r="B29">
            <v>26.358333333333331</v>
          </cell>
          <cell r="C29">
            <v>32.200000000000003</v>
          </cell>
          <cell r="D29">
            <v>21.1</v>
          </cell>
          <cell r="E29">
            <v>76.5</v>
          </cell>
          <cell r="F29">
            <v>100</v>
          </cell>
          <cell r="G29">
            <v>58</v>
          </cell>
          <cell r="H29">
            <v>30.96</v>
          </cell>
          <cell r="J29">
            <v>60.12</v>
          </cell>
          <cell r="K29">
            <v>24.799999999999997</v>
          </cell>
        </row>
        <row r="30">
          <cell r="B30">
            <v>24.850000000000005</v>
          </cell>
          <cell r="C30">
            <v>31.6</v>
          </cell>
          <cell r="D30">
            <v>19.899999999999999</v>
          </cell>
          <cell r="E30">
            <v>62.583333333333336</v>
          </cell>
          <cell r="F30">
            <v>100</v>
          </cell>
          <cell r="G30">
            <v>44</v>
          </cell>
          <cell r="H30">
            <v>10.44</v>
          </cell>
          <cell r="J30">
            <v>26.28</v>
          </cell>
          <cell r="K30">
            <v>0.2</v>
          </cell>
        </row>
        <row r="31">
          <cell r="B31">
            <v>25.458333333333332</v>
          </cell>
          <cell r="C31">
            <v>32.700000000000003</v>
          </cell>
          <cell r="D31">
            <v>18.2</v>
          </cell>
          <cell r="E31">
            <v>59.791666666666664</v>
          </cell>
          <cell r="F31">
            <v>89</v>
          </cell>
          <cell r="G31">
            <v>28</v>
          </cell>
          <cell r="H31">
            <v>10.44</v>
          </cell>
          <cell r="J31">
            <v>18.36</v>
          </cell>
          <cell r="K31">
            <v>0</v>
          </cell>
        </row>
        <row r="32">
          <cell r="B32">
            <v>26.541666666666668</v>
          </cell>
          <cell r="C32">
            <v>33.700000000000003</v>
          </cell>
          <cell r="D32">
            <v>19.399999999999999</v>
          </cell>
          <cell r="E32">
            <v>67.25</v>
          </cell>
          <cell r="F32">
            <v>98</v>
          </cell>
          <cell r="G32">
            <v>42</v>
          </cell>
          <cell r="H32">
            <v>14.04</v>
          </cell>
          <cell r="J32">
            <v>29.880000000000003</v>
          </cell>
          <cell r="K32">
            <v>0</v>
          </cell>
        </row>
        <row r="33">
          <cell r="B33">
            <v>26.866666666666664</v>
          </cell>
          <cell r="C33">
            <v>36.700000000000003</v>
          </cell>
          <cell r="D33">
            <v>22.9</v>
          </cell>
          <cell r="E33">
            <v>72.428571428571431</v>
          </cell>
          <cell r="F33">
            <v>100</v>
          </cell>
          <cell r="G33">
            <v>41</v>
          </cell>
          <cell r="H33">
            <v>20.52</v>
          </cell>
          <cell r="J33">
            <v>43.56</v>
          </cell>
          <cell r="K33">
            <v>31.8</v>
          </cell>
        </row>
        <row r="34">
          <cell r="B34">
            <v>24.195833333333336</v>
          </cell>
          <cell r="C34">
            <v>29.4</v>
          </cell>
          <cell r="D34">
            <v>20.399999999999999</v>
          </cell>
          <cell r="E34">
            <v>77.952380952380949</v>
          </cell>
          <cell r="F34">
            <v>100</v>
          </cell>
          <cell r="G34">
            <v>54</v>
          </cell>
          <cell r="H34">
            <v>13.68</v>
          </cell>
          <cell r="J34">
            <v>30.6</v>
          </cell>
          <cell r="K34">
            <v>0</v>
          </cell>
        </row>
        <row r="35">
          <cell r="B35">
            <v>24.429166666666664</v>
          </cell>
          <cell r="C35">
            <v>29</v>
          </cell>
          <cell r="D35">
            <v>20.100000000000001</v>
          </cell>
          <cell r="E35">
            <v>80.13636363636364</v>
          </cell>
          <cell r="F35">
            <v>100</v>
          </cell>
          <cell r="G35">
            <v>64</v>
          </cell>
          <cell r="H35">
            <v>11.16</v>
          </cell>
          <cell r="J35">
            <v>22.68</v>
          </cell>
          <cell r="K35">
            <v>0</v>
          </cell>
        </row>
      </sheetData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  <sheetName val="BoletimIvinhem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27.650000000000002</v>
          </cell>
          <cell r="C5">
            <v>35.1</v>
          </cell>
          <cell r="D5">
            <v>23.5</v>
          </cell>
          <cell r="E5">
            <v>71.833333333333329</v>
          </cell>
          <cell r="F5">
            <v>92</v>
          </cell>
          <cell r="G5">
            <v>42</v>
          </cell>
          <cell r="H5">
            <v>12.24</v>
          </cell>
          <cell r="J5">
            <v>40.32</v>
          </cell>
          <cell r="K5">
            <v>4.5999999999999996</v>
          </cell>
        </row>
        <row r="6">
          <cell r="B6">
            <v>28.179166666666671</v>
          </cell>
          <cell r="C6">
            <v>35.5</v>
          </cell>
          <cell r="D6">
            <v>23.9</v>
          </cell>
          <cell r="E6">
            <v>67.625</v>
          </cell>
          <cell r="F6">
            <v>87</v>
          </cell>
          <cell r="G6">
            <v>41</v>
          </cell>
          <cell r="H6">
            <v>14.76</v>
          </cell>
          <cell r="J6">
            <v>44.28</v>
          </cell>
          <cell r="K6">
            <v>0</v>
          </cell>
        </row>
        <row r="7">
          <cell r="B7">
            <v>28.695833333333329</v>
          </cell>
          <cell r="C7">
            <v>36.200000000000003</v>
          </cell>
          <cell r="D7">
            <v>23.8</v>
          </cell>
          <cell r="E7">
            <v>66.25</v>
          </cell>
          <cell r="F7">
            <v>86</v>
          </cell>
          <cell r="G7">
            <v>36</v>
          </cell>
          <cell r="H7">
            <v>20.16</v>
          </cell>
          <cell r="J7">
            <v>42.84</v>
          </cell>
          <cell r="K7">
            <v>0.6</v>
          </cell>
        </row>
        <row r="8">
          <cell r="B8">
            <v>24.745833333333337</v>
          </cell>
          <cell r="C8">
            <v>30.2</v>
          </cell>
          <cell r="D8">
            <v>22.3</v>
          </cell>
          <cell r="E8">
            <v>85.458333333333329</v>
          </cell>
          <cell r="F8">
            <v>94</v>
          </cell>
          <cell r="G8">
            <v>60</v>
          </cell>
          <cell r="H8">
            <v>20.88</v>
          </cell>
          <cell r="J8">
            <v>52.56</v>
          </cell>
          <cell r="K8">
            <v>21.599999999999998</v>
          </cell>
        </row>
        <row r="9">
          <cell r="B9">
            <v>24.420833333333334</v>
          </cell>
          <cell r="C9">
            <v>30.9</v>
          </cell>
          <cell r="D9">
            <v>22.1</v>
          </cell>
          <cell r="E9">
            <v>85.416666666666671</v>
          </cell>
          <cell r="F9">
            <v>95</v>
          </cell>
          <cell r="G9">
            <v>55</v>
          </cell>
          <cell r="H9">
            <v>24.840000000000003</v>
          </cell>
          <cell r="J9">
            <v>56.519999999999996</v>
          </cell>
          <cell r="K9">
            <v>3.0000000000000004</v>
          </cell>
        </row>
        <row r="10">
          <cell r="B10">
            <v>24.687500000000004</v>
          </cell>
          <cell r="C10">
            <v>31.1</v>
          </cell>
          <cell r="D10">
            <v>21.4</v>
          </cell>
          <cell r="E10">
            <v>83.75</v>
          </cell>
          <cell r="F10">
            <v>96</v>
          </cell>
          <cell r="G10">
            <v>58</v>
          </cell>
          <cell r="H10">
            <v>13.32</v>
          </cell>
          <cell r="J10">
            <v>31.680000000000003</v>
          </cell>
          <cell r="K10">
            <v>0.60000000000000009</v>
          </cell>
        </row>
        <row r="11">
          <cell r="B11">
            <v>27.112499999999997</v>
          </cell>
          <cell r="C11">
            <v>32.1</v>
          </cell>
          <cell r="D11">
            <v>24.1</v>
          </cell>
          <cell r="E11">
            <v>75.458333333333329</v>
          </cell>
          <cell r="F11">
            <v>90</v>
          </cell>
          <cell r="G11">
            <v>55</v>
          </cell>
          <cell r="H11">
            <v>20.88</v>
          </cell>
          <cell r="J11">
            <v>47.519999999999996</v>
          </cell>
          <cell r="K11">
            <v>1.4</v>
          </cell>
        </row>
        <row r="12">
          <cell r="B12">
            <v>25.370833333333326</v>
          </cell>
          <cell r="C12">
            <v>31.5</v>
          </cell>
          <cell r="D12">
            <v>22</v>
          </cell>
          <cell r="E12">
            <v>81.375</v>
          </cell>
          <cell r="F12">
            <v>95</v>
          </cell>
          <cell r="G12">
            <v>56</v>
          </cell>
          <cell r="H12">
            <v>15.840000000000002</v>
          </cell>
          <cell r="J12">
            <v>40.680000000000007</v>
          </cell>
          <cell r="K12">
            <v>2.6</v>
          </cell>
        </row>
        <row r="13">
          <cell r="B13">
            <v>27.466666666666669</v>
          </cell>
          <cell r="C13">
            <v>33.6</v>
          </cell>
          <cell r="D13">
            <v>23.3</v>
          </cell>
          <cell r="E13">
            <v>73.125</v>
          </cell>
          <cell r="F13">
            <v>86</v>
          </cell>
          <cell r="G13">
            <v>52</v>
          </cell>
          <cell r="H13">
            <v>14.76</v>
          </cell>
          <cell r="J13">
            <v>30.240000000000002</v>
          </cell>
          <cell r="K13">
            <v>0</v>
          </cell>
        </row>
        <row r="14">
          <cell r="B14">
            <v>22.920833333333334</v>
          </cell>
          <cell r="C14">
            <v>27.5</v>
          </cell>
          <cell r="D14">
            <v>19.8</v>
          </cell>
          <cell r="E14">
            <v>83.208333333333329</v>
          </cell>
          <cell r="F14">
            <v>96</v>
          </cell>
          <cell r="G14">
            <v>70</v>
          </cell>
          <cell r="H14">
            <v>24.12</v>
          </cell>
          <cell r="J14">
            <v>60.12</v>
          </cell>
          <cell r="K14">
            <v>27</v>
          </cell>
        </row>
        <row r="15">
          <cell r="B15">
            <v>22.625000000000004</v>
          </cell>
          <cell r="C15">
            <v>29.2</v>
          </cell>
          <cell r="D15">
            <v>18.399999999999999</v>
          </cell>
          <cell r="E15">
            <v>82.291666666666671</v>
          </cell>
          <cell r="F15">
            <v>97</v>
          </cell>
          <cell r="G15">
            <v>57</v>
          </cell>
          <cell r="H15">
            <v>16.559999999999999</v>
          </cell>
          <cell r="J15">
            <v>29.52</v>
          </cell>
          <cell r="K15">
            <v>0.2</v>
          </cell>
        </row>
        <row r="16">
          <cell r="B16">
            <v>27.454166666666666</v>
          </cell>
          <cell r="C16">
            <v>33.299999999999997</v>
          </cell>
          <cell r="D16">
            <v>22.5</v>
          </cell>
          <cell r="E16">
            <v>68.666666666666671</v>
          </cell>
          <cell r="F16">
            <v>90</v>
          </cell>
          <cell r="G16">
            <v>51</v>
          </cell>
          <cell r="H16">
            <v>13.32</v>
          </cell>
          <cell r="J16">
            <v>28.08</v>
          </cell>
          <cell r="K16">
            <v>0</v>
          </cell>
        </row>
        <row r="17">
          <cell r="B17">
            <v>28.691666666666663</v>
          </cell>
          <cell r="C17">
            <v>35.1</v>
          </cell>
          <cell r="D17">
            <v>23.3</v>
          </cell>
          <cell r="E17">
            <v>63.958333333333336</v>
          </cell>
          <cell r="F17">
            <v>82</v>
          </cell>
          <cell r="G17">
            <v>41</v>
          </cell>
          <cell r="H17">
            <v>15.48</v>
          </cell>
          <cell r="J17">
            <v>34.92</v>
          </cell>
          <cell r="K17">
            <v>0</v>
          </cell>
        </row>
        <row r="18">
          <cell r="B18">
            <v>30.012500000000003</v>
          </cell>
          <cell r="C18">
            <v>36.1</v>
          </cell>
          <cell r="D18">
            <v>24.3</v>
          </cell>
          <cell r="E18">
            <v>57.5</v>
          </cell>
          <cell r="F18">
            <v>79</v>
          </cell>
          <cell r="G18">
            <v>35</v>
          </cell>
          <cell r="H18">
            <v>16.559999999999999</v>
          </cell>
          <cell r="J18">
            <v>31.319999999999997</v>
          </cell>
          <cell r="K18">
            <v>0</v>
          </cell>
        </row>
        <row r="19">
          <cell r="B19">
            <v>31.037499999999994</v>
          </cell>
          <cell r="C19">
            <v>37.9</v>
          </cell>
          <cell r="D19">
            <v>24.6</v>
          </cell>
          <cell r="E19">
            <v>49.5</v>
          </cell>
          <cell r="F19">
            <v>76</v>
          </cell>
          <cell r="G19">
            <v>26</v>
          </cell>
          <cell r="H19">
            <v>15.120000000000001</v>
          </cell>
          <cell r="J19">
            <v>37.080000000000005</v>
          </cell>
          <cell r="K19">
            <v>0</v>
          </cell>
        </row>
        <row r="20">
          <cell r="B20">
            <v>31.158333333333342</v>
          </cell>
          <cell r="C20">
            <v>38.700000000000003</v>
          </cell>
          <cell r="D20">
            <v>24.9</v>
          </cell>
          <cell r="E20">
            <v>55.416666666666664</v>
          </cell>
          <cell r="F20">
            <v>79</v>
          </cell>
          <cell r="G20">
            <v>28</v>
          </cell>
          <cell r="H20">
            <v>10.8</v>
          </cell>
          <cell r="J20">
            <v>26.64</v>
          </cell>
          <cell r="K20">
            <v>0</v>
          </cell>
        </row>
        <row r="21">
          <cell r="B21">
            <v>29.387499999999992</v>
          </cell>
          <cell r="C21">
            <v>37.700000000000003</v>
          </cell>
          <cell r="D21">
            <v>22.6</v>
          </cell>
          <cell r="E21">
            <v>64.166666666666671</v>
          </cell>
          <cell r="F21">
            <v>92</v>
          </cell>
          <cell r="G21">
            <v>35</v>
          </cell>
          <cell r="H21">
            <v>18</v>
          </cell>
          <cell r="J21">
            <v>58.680000000000007</v>
          </cell>
          <cell r="K21">
            <v>8.6</v>
          </cell>
        </row>
        <row r="22">
          <cell r="B22">
            <v>29.416666666666668</v>
          </cell>
          <cell r="C22">
            <v>36.299999999999997</v>
          </cell>
          <cell r="D22">
            <v>23</v>
          </cell>
          <cell r="E22">
            <v>61.416666666666664</v>
          </cell>
          <cell r="F22">
            <v>90</v>
          </cell>
          <cell r="G22">
            <v>37</v>
          </cell>
          <cell r="H22">
            <v>16.559999999999999</v>
          </cell>
          <cell r="J22">
            <v>52.92</v>
          </cell>
          <cell r="K22">
            <v>7.6000000000000005</v>
          </cell>
        </row>
        <row r="23">
          <cell r="B23">
            <v>28.92916666666666</v>
          </cell>
          <cell r="C23">
            <v>35.299999999999997</v>
          </cell>
          <cell r="D23">
            <v>24.1</v>
          </cell>
          <cell r="E23">
            <v>63.541666666666664</v>
          </cell>
          <cell r="F23">
            <v>85</v>
          </cell>
          <cell r="G23">
            <v>41</v>
          </cell>
          <cell r="H23">
            <v>13.68</v>
          </cell>
          <cell r="J23">
            <v>39.6</v>
          </cell>
          <cell r="K23">
            <v>0.2</v>
          </cell>
        </row>
        <row r="24">
          <cell r="B24">
            <v>27.783333333333342</v>
          </cell>
          <cell r="C24">
            <v>32.9</v>
          </cell>
          <cell r="D24">
            <v>23</v>
          </cell>
          <cell r="E24">
            <v>69.791666666666671</v>
          </cell>
          <cell r="F24">
            <v>90</v>
          </cell>
          <cell r="G24">
            <v>45</v>
          </cell>
          <cell r="H24">
            <v>16.920000000000002</v>
          </cell>
          <cell r="J24">
            <v>40.680000000000007</v>
          </cell>
          <cell r="K24">
            <v>0.60000000000000009</v>
          </cell>
        </row>
        <row r="25">
          <cell r="B25">
            <v>28.479166666666668</v>
          </cell>
          <cell r="C25">
            <v>34.200000000000003</v>
          </cell>
          <cell r="D25">
            <v>23.1</v>
          </cell>
          <cell r="E25">
            <v>58.708333333333336</v>
          </cell>
          <cell r="F25">
            <v>74</v>
          </cell>
          <cell r="G25">
            <v>37</v>
          </cell>
          <cell r="H25">
            <v>15.840000000000002</v>
          </cell>
          <cell r="J25">
            <v>29.16</v>
          </cell>
          <cell r="K25">
            <v>0</v>
          </cell>
        </row>
        <row r="26">
          <cell r="B26">
            <v>29.808333333333334</v>
          </cell>
          <cell r="C26">
            <v>36.700000000000003</v>
          </cell>
          <cell r="D26">
            <v>25.2</v>
          </cell>
          <cell r="E26">
            <v>59.416666666666664</v>
          </cell>
          <cell r="F26">
            <v>85</v>
          </cell>
          <cell r="G26">
            <v>38</v>
          </cell>
          <cell r="H26">
            <v>15.840000000000002</v>
          </cell>
          <cell r="J26">
            <v>29.16</v>
          </cell>
          <cell r="K26">
            <v>12</v>
          </cell>
        </row>
        <row r="27">
          <cell r="B27">
            <v>27.416666666666661</v>
          </cell>
          <cell r="C27">
            <v>35.200000000000003</v>
          </cell>
          <cell r="D27">
            <v>21</v>
          </cell>
          <cell r="E27">
            <v>74.125</v>
          </cell>
          <cell r="F27">
            <v>93</v>
          </cell>
          <cell r="G27">
            <v>47</v>
          </cell>
          <cell r="H27">
            <v>26.28</v>
          </cell>
          <cell r="J27">
            <v>56.16</v>
          </cell>
          <cell r="K27">
            <v>2.8</v>
          </cell>
        </row>
        <row r="28">
          <cell r="B28">
            <v>25.854166666666668</v>
          </cell>
          <cell r="C28">
            <v>33.200000000000003</v>
          </cell>
          <cell r="D28">
            <v>20.5</v>
          </cell>
          <cell r="E28">
            <v>74.083333333333329</v>
          </cell>
          <cell r="F28">
            <v>95</v>
          </cell>
          <cell r="G28">
            <v>44</v>
          </cell>
          <cell r="H28">
            <v>9.7200000000000006</v>
          </cell>
          <cell r="J28">
            <v>33.119999999999997</v>
          </cell>
          <cell r="K28">
            <v>0.4</v>
          </cell>
        </row>
        <row r="29">
          <cell r="B29">
            <v>28.079166666666666</v>
          </cell>
          <cell r="C29">
            <v>34.6</v>
          </cell>
          <cell r="D29">
            <v>21.9</v>
          </cell>
          <cell r="E29">
            <v>71.125</v>
          </cell>
          <cell r="F29">
            <v>90</v>
          </cell>
          <cell r="G29">
            <v>46</v>
          </cell>
          <cell r="H29">
            <v>31.680000000000003</v>
          </cell>
          <cell r="J29">
            <v>76.680000000000007</v>
          </cell>
          <cell r="K29">
            <v>4.8000000000000007</v>
          </cell>
        </row>
        <row r="30">
          <cell r="B30">
            <v>25.754166666666674</v>
          </cell>
          <cell r="C30">
            <v>32.5</v>
          </cell>
          <cell r="D30">
            <v>21.4</v>
          </cell>
          <cell r="E30">
            <v>75.041666666666671</v>
          </cell>
          <cell r="F30">
            <v>96</v>
          </cell>
          <cell r="G30">
            <v>43</v>
          </cell>
          <cell r="H30">
            <v>16.920000000000002</v>
          </cell>
          <cell r="J30">
            <v>29.880000000000003</v>
          </cell>
          <cell r="K30">
            <v>0.2</v>
          </cell>
        </row>
        <row r="31">
          <cell r="B31">
            <v>27.049999999999997</v>
          </cell>
          <cell r="C31">
            <v>34.1</v>
          </cell>
          <cell r="D31">
            <v>21.3</v>
          </cell>
          <cell r="E31">
            <v>57.875</v>
          </cell>
          <cell r="F31">
            <v>77</v>
          </cell>
          <cell r="G31">
            <v>36</v>
          </cell>
          <cell r="H31">
            <v>12.6</v>
          </cell>
          <cell r="J31">
            <v>24.840000000000003</v>
          </cell>
          <cell r="K31">
            <v>0</v>
          </cell>
        </row>
        <row r="32">
          <cell r="B32">
            <v>28.625</v>
          </cell>
          <cell r="C32">
            <v>36.5</v>
          </cell>
          <cell r="D32">
            <v>22.7</v>
          </cell>
          <cell r="E32">
            <v>55.416666666666664</v>
          </cell>
          <cell r="F32">
            <v>75</v>
          </cell>
          <cell r="G32">
            <v>30</v>
          </cell>
          <cell r="H32">
            <v>12.6</v>
          </cell>
          <cell r="J32">
            <v>26.28</v>
          </cell>
          <cell r="K32">
            <v>0</v>
          </cell>
        </row>
        <row r="33">
          <cell r="B33">
            <v>29.808333333333334</v>
          </cell>
          <cell r="C33">
            <v>38.1</v>
          </cell>
          <cell r="D33">
            <v>24.2</v>
          </cell>
          <cell r="E33">
            <v>56.166666666666664</v>
          </cell>
          <cell r="F33">
            <v>84</v>
          </cell>
          <cell r="G33">
            <v>29</v>
          </cell>
          <cell r="H33">
            <v>36</v>
          </cell>
          <cell r="J33">
            <v>57.6</v>
          </cell>
          <cell r="K33">
            <v>0</v>
          </cell>
        </row>
        <row r="34">
          <cell r="B34">
            <v>26.533333333333335</v>
          </cell>
          <cell r="C34">
            <v>32</v>
          </cell>
          <cell r="D34">
            <v>23.1</v>
          </cell>
          <cell r="E34">
            <v>70.875</v>
          </cell>
          <cell r="F34">
            <v>91</v>
          </cell>
          <cell r="G34">
            <v>42</v>
          </cell>
          <cell r="H34">
            <v>18</v>
          </cell>
          <cell r="J34">
            <v>39.96</v>
          </cell>
          <cell r="K34">
            <v>0</v>
          </cell>
        </row>
        <row r="35">
          <cell r="B35">
            <v>26.904166666666669</v>
          </cell>
          <cell r="C35">
            <v>32.700000000000003</v>
          </cell>
          <cell r="D35">
            <v>23</v>
          </cell>
          <cell r="E35">
            <v>67.5</v>
          </cell>
          <cell r="F35">
            <v>84</v>
          </cell>
          <cell r="G35">
            <v>47</v>
          </cell>
          <cell r="H35">
            <v>13.32</v>
          </cell>
          <cell r="J35">
            <v>25.92</v>
          </cell>
          <cell r="K35">
            <v>0</v>
          </cell>
        </row>
      </sheetData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Jardim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28.704166666666669</v>
          </cell>
          <cell r="C5">
            <v>36.200000000000003</v>
          </cell>
          <cell r="D5">
            <v>23.2</v>
          </cell>
          <cell r="E5">
            <v>63.61904761904762</v>
          </cell>
          <cell r="F5">
            <v>91</v>
          </cell>
          <cell r="G5">
            <v>32</v>
          </cell>
          <cell r="H5">
            <v>11.16</v>
          </cell>
          <cell r="J5">
            <v>30.6</v>
          </cell>
          <cell r="K5">
            <v>0</v>
          </cell>
        </row>
        <row r="6">
          <cell r="B6">
            <v>29.63333333333334</v>
          </cell>
          <cell r="C6">
            <v>35.700000000000003</v>
          </cell>
          <cell r="D6">
            <v>24.8</v>
          </cell>
          <cell r="E6">
            <v>57.583333333333336</v>
          </cell>
          <cell r="F6">
            <v>77</v>
          </cell>
          <cell r="G6">
            <v>33</v>
          </cell>
          <cell r="H6">
            <v>12.6</v>
          </cell>
          <cell r="J6">
            <v>33.840000000000003</v>
          </cell>
          <cell r="K6">
            <v>0</v>
          </cell>
        </row>
        <row r="7">
          <cell r="B7">
            <v>30.649999999999995</v>
          </cell>
          <cell r="C7">
            <v>37.6</v>
          </cell>
          <cell r="D7">
            <v>25.2</v>
          </cell>
          <cell r="E7">
            <v>57.125</v>
          </cell>
          <cell r="F7">
            <v>90</v>
          </cell>
          <cell r="G7">
            <v>32</v>
          </cell>
          <cell r="H7">
            <v>14.04</v>
          </cell>
          <cell r="J7">
            <v>35.28</v>
          </cell>
          <cell r="K7">
            <v>0</v>
          </cell>
        </row>
        <row r="8">
          <cell r="B8">
            <v>25.225000000000005</v>
          </cell>
          <cell r="C8">
            <v>30.6</v>
          </cell>
          <cell r="D8">
            <v>22.2</v>
          </cell>
          <cell r="E8">
            <v>70.714285714285708</v>
          </cell>
          <cell r="F8">
            <v>84</v>
          </cell>
          <cell r="G8">
            <v>54</v>
          </cell>
          <cell r="H8">
            <v>14.76</v>
          </cell>
          <cell r="J8">
            <v>31.680000000000003</v>
          </cell>
          <cell r="K8">
            <v>99.2</v>
          </cell>
        </row>
        <row r="9">
          <cell r="B9">
            <v>25.854166666666668</v>
          </cell>
          <cell r="C9">
            <v>32.1</v>
          </cell>
          <cell r="D9">
            <v>23</v>
          </cell>
          <cell r="E9">
            <v>72.75</v>
          </cell>
          <cell r="F9">
            <v>92</v>
          </cell>
          <cell r="G9">
            <v>52</v>
          </cell>
          <cell r="H9">
            <v>11.879999999999999</v>
          </cell>
          <cell r="J9">
            <v>27.36</v>
          </cell>
          <cell r="K9">
            <v>0</v>
          </cell>
        </row>
        <row r="10">
          <cell r="B10">
            <v>26.645833333333339</v>
          </cell>
          <cell r="C10">
            <v>32.5</v>
          </cell>
          <cell r="D10">
            <v>23.4</v>
          </cell>
          <cell r="E10">
            <v>62</v>
          </cell>
          <cell r="F10">
            <v>83</v>
          </cell>
          <cell r="G10">
            <v>48</v>
          </cell>
          <cell r="H10">
            <v>14.04</v>
          </cell>
          <cell r="J10">
            <v>29.52</v>
          </cell>
          <cell r="K10">
            <v>0.8</v>
          </cell>
        </row>
        <row r="11">
          <cell r="B11">
            <v>28.404166666666672</v>
          </cell>
          <cell r="C11">
            <v>34.1</v>
          </cell>
          <cell r="D11">
            <v>24.5</v>
          </cell>
          <cell r="E11">
            <v>71.181818181818187</v>
          </cell>
          <cell r="F11">
            <v>100</v>
          </cell>
          <cell r="G11">
            <v>42</v>
          </cell>
          <cell r="H11">
            <v>11.520000000000001</v>
          </cell>
          <cell r="J11">
            <v>31.680000000000003</v>
          </cell>
          <cell r="K11">
            <v>0</v>
          </cell>
        </row>
        <row r="12">
          <cell r="B12">
            <v>27.4375</v>
          </cell>
          <cell r="C12">
            <v>31.2</v>
          </cell>
          <cell r="D12">
            <v>24.9</v>
          </cell>
          <cell r="E12">
            <v>73.625</v>
          </cell>
          <cell r="F12">
            <v>91</v>
          </cell>
          <cell r="G12">
            <v>58</v>
          </cell>
          <cell r="H12">
            <v>8.64</v>
          </cell>
          <cell r="J12">
            <v>25.56</v>
          </cell>
          <cell r="K12">
            <v>0</v>
          </cell>
        </row>
        <row r="13">
          <cell r="B13">
            <v>29.120833333333337</v>
          </cell>
          <cell r="C13">
            <v>36</v>
          </cell>
          <cell r="D13">
            <v>23.4</v>
          </cell>
          <cell r="E13">
            <v>54.75</v>
          </cell>
          <cell r="F13">
            <v>87</v>
          </cell>
          <cell r="G13">
            <v>32</v>
          </cell>
          <cell r="H13">
            <v>10.08</v>
          </cell>
          <cell r="J13">
            <v>19.8</v>
          </cell>
          <cell r="K13">
            <v>0</v>
          </cell>
        </row>
        <row r="14">
          <cell r="B14">
            <v>26.091666666666669</v>
          </cell>
          <cell r="C14">
            <v>32.1</v>
          </cell>
          <cell r="D14">
            <v>21.9</v>
          </cell>
          <cell r="E14">
            <v>76</v>
          </cell>
          <cell r="F14">
            <v>97</v>
          </cell>
          <cell r="G14">
            <v>49</v>
          </cell>
          <cell r="H14">
            <v>21.6</v>
          </cell>
          <cell r="J14">
            <v>38.880000000000003</v>
          </cell>
          <cell r="K14">
            <v>13.4</v>
          </cell>
        </row>
        <row r="15">
          <cell r="B15">
            <v>25.379166666666663</v>
          </cell>
          <cell r="C15">
            <v>32.6</v>
          </cell>
          <cell r="D15">
            <v>19.3</v>
          </cell>
          <cell r="E15">
            <v>58.2</v>
          </cell>
          <cell r="F15">
            <v>90</v>
          </cell>
          <cell r="G15">
            <v>41</v>
          </cell>
          <cell r="H15">
            <v>7.9200000000000008</v>
          </cell>
          <cell r="J15">
            <v>19.8</v>
          </cell>
          <cell r="K15">
            <v>0.2</v>
          </cell>
        </row>
        <row r="16">
          <cell r="B16">
            <v>28.629166666666666</v>
          </cell>
          <cell r="C16">
            <v>35.6</v>
          </cell>
          <cell r="D16">
            <v>23.1</v>
          </cell>
          <cell r="E16">
            <v>63.416666666666664</v>
          </cell>
          <cell r="F16">
            <v>84</v>
          </cell>
          <cell r="G16">
            <v>36</v>
          </cell>
          <cell r="H16">
            <v>10.8</v>
          </cell>
          <cell r="J16">
            <v>28.08</v>
          </cell>
          <cell r="K16">
            <v>0</v>
          </cell>
        </row>
        <row r="17">
          <cell r="B17">
            <v>29.929166666666671</v>
          </cell>
          <cell r="C17">
            <v>36.1</v>
          </cell>
          <cell r="D17">
            <v>23.9</v>
          </cell>
          <cell r="E17">
            <v>61.5</v>
          </cell>
          <cell r="F17">
            <v>89</v>
          </cell>
          <cell r="G17">
            <v>36</v>
          </cell>
          <cell r="H17">
            <v>12.24</v>
          </cell>
          <cell r="J17">
            <v>39.24</v>
          </cell>
          <cell r="K17">
            <v>0</v>
          </cell>
        </row>
        <row r="18">
          <cell r="B18">
            <v>31.149999999999995</v>
          </cell>
          <cell r="C18">
            <v>36.700000000000003</v>
          </cell>
          <cell r="D18">
            <v>25.6</v>
          </cell>
          <cell r="E18">
            <v>54.916666666666664</v>
          </cell>
          <cell r="F18">
            <v>81</v>
          </cell>
          <cell r="G18">
            <v>32</v>
          </cell>
          <cell r="H18">
            <v>14.4</v>
          </cell>
          <cell r="J18">
            <v>30.96</v>
          </cell>
          <cell r="K18">
            <v>0</v>
          </cell>
        </row>
        <row r="19">
          <cell r="B19">
            <v>30.391666666666669</v>
          </cell>
          <cell r="C19">
            <v>36.299999999999997</v>
          </cell>
          <cell r="D19">
            <v>24.5</v>
          </cell>
          <cell r="E19">
            <v>57.958333333333336</v>
          </cell>
          <cell r="F19">
            <v>87</v>
          </cell>
          <cell r="G19">
            <v>33</v>
          </cell>
          <cell r="H19">
            <v>12.24</v>
          </cell>
          <cell r="J19">
            <v>30.96</v>
          </cell>
          <cell r="K19">
            <v>0</v>
          </cell>
        </row>
        <row r="20">
          <cell r="B20">
            <v>30.733333333333338</v>
          </cell>
          <cell r="C20">
            <v>38.299999999999997</v>
          </cell>
          <cell r="D20">
            <v>24.6</v>
          </cell>
          <cell r="E20">
            <v>57.958333333333336</v>
          </cell>
          <cell r="F20">
            <v>86</v>
          </cell>
          <cell r="G20">
            <v>27</v>
          </cell>
          <cell r="H20">
            <v>10.44</v>
          </cell>
          <cell r="J20">
            <v>23.040000000000003</v>
          </cell>
          <cell r="K20">
            <v>0</v>
          </cell>
        </row>
        <row r="21">
          <cell r="B21">
            <v>31.570833333333329</v>
          </cell>
          <cell r="C21">
            <v>39</v>
          </cell>
          <cell r="D21">
            <v>24</v>
          </cell>
          <cell r="E21">
            <v>51.083333333333336</v>
          </cell>
          <cell r="F21">
            <v>86</v>
          </cell>
          <cell r="G21">
            <v>22</v>
          </cell>
          <cell r="H21">
            <v>14.04</v>
          </cell>
          <cell r="J21">
            <v>30.6</v>
          </cell>
          <cell r="K21">
            <v>0</v>
          </cell>
        </row>
        <row r="22">
          <cell r="B22">
            <v>31.308333333333334</v>
          </cell>
          <cell r="C22">
            <v>38.4</v>
          </cell>
          <cell r="D22">
            <v>26.4</v>
          </cell>
          <cell r="E22">
            <v>49.583333333333336</v>
          </cell>
          <cell r="F22">
            <v>71</v>
          </cell>
          <cell r="G22">
            <v>26</v>
          </cell>
          <cell r="H22">
            <v>15.120000000000001</v>
          </cell>
          <cell r="J22">
            <v>31.319999999999997</v>
          </cell>
          <cell r="K22">
            <v>0</v>
          </cell>
        </row>
        <row r="23">
          <cell r="B23">
            <v>28.67916666666666</v>
          </cell>
          <cell r="C23">
            <v>35.799999999999997</v>
          </cell>
          <cell r="D23">
            <v>24.6</v>
          </cell>
          <cell r="E23">
            <v>61.291666666666664</v>
          </cell>
          <cell r="F23">
            <v>84</v>
          </cell>
          <cell r="G23">
            <v>37</v>
          </cell>
          <cell r="H23">
            <v>14.76</v>
          </cell>
          <cell r="J23">
            <v>33.480000000000004</v>
          </cell>
          <cell r="K23">
            <v>0.2</v>
          </cell>
        </row>
        <row r="24">
          <cell r="B24">
            <v>27.887499999999999</v>
          </cell>
          <cell r="C24">
            <v>34.1</v>
          </cell>
          <cell r="D24">
            <v>23.4</v>
          </cell>
          <cell r="E24">
            <v>66.375</v>
          </cell>
          <cell r="F24">
            <v>90</v>
          </cell>
          <cell r="G24">
            <v>45</v>
          </cell>
          <cell r="H24">
            <v>10.08</v>
          </cell>
          <cell r="J24">
            <v>24.48</v>
          </cell>
          <cell r="K24">
            <v>0</v>
          </cell>
        </row>
        <row r="25">
          <cell r="B25">
            <v>29.683333333333337</v>
          </cell>
          <cell r="C25">
            <v>37.4</v>
          </cell>
          <cell r="D25">
            <v>24.1</v>
          </cell>
          <cell r="E25">
            <v>61.041666666666664</v>
          </cell>
          <cell r="F25">
            <v>97</v>
          </cell>
          <cell r="G25">
            <v>31</v>
          </cell>
          <cell r="H25">
            <v>6.84</v>
          </cell>
          <cell r="J25">
            <v>19.079999999999998</v>
          </cell>
          <cell r="K25">
            <v>1.2</v>
          </cell>
        </row>
        <row r="26">
          <cell r="B26">
            <v>29.975000000000005</v>
          </cell>
          <cell r="C26">
            <v>36.700000000000003</v>
          </cell>
          <cell r="D26">
            <v>23.7</v>
          </cell>
          <cell r="E26">
            <v>59</v>
          </cell>
          <cell r="F26">
            <v>85</v>
          </cell>
          <cell r="G26">
            <v>36</v>
          </cell>
          <cell r="H26">
            <v>10.44</v>
          </cell>
          <cell r="J26">
            <v>34.200000000000003</v>
          </cell>
          <cell r="K26">
            <v>0</v>
          </cell>
        </row>
        <row r="27">
          <cell r="B27">
            <v>30.541666666666668</v>
          </cell>
          <cell r="C27">
            <v>37.299999999999997</v>
          </cell>
          <cell r="D27">
            <v>26.1</v>
          </cell>
          <cell r="E27">
            <v>59.75</v>
          </cell>
          <cell r="F27">
            <v>81</v>
          </cell>
          <cell r="G27">
            <v>33</v>
          </cell>
          <cell r="H27">
            <v>14.76</v>
          </cell>
          <cell r="J27">
            <v>36.72</v>
          </cell>
          <cell r="K27">
            <v>0</v>
          </cell>
        </row>
        <row r="28">
          <cell r="B28">
            <v>29.537500000000005</v>
          </cell>
          <cell r="C28">
            <v>36.799999999999997</v>
          </cell>
          <cell r="D28">
            <v>23</v>
          </cell>
          <cell r="E28">
            <v>56.875</v>
          </cell>
          <cell r="F28">
            <v>82</v>
          </cell>
          <cell r="G28">
            <v>33</v>
          </cell>
          <cell r="H28">
            <v>15.120000000000001</v>
          </cell>
          <cell r="J28">
            <v>43.56</v>
          </cell>
          <cell r="K28">
            <v>0</v>
          </cell>
        </row>
        <row r="29">
          <cell r="B29">
            <v>29.566666666666663</v>
          </cell>
          <cell r="C29">
            <v>36.1</v>
          </cell>
          <cell r="D29">
            <v>22.8</v>
          </cell>
          <cell r="E29">
            <v>60.086956521739133</v>
          </cell>
          <cell r="F29">
            <v>88</v>
          </cell>
          <cell r="G29">
            <v>33</v>
          </cell>
          <cell r="H29">
            <v>11.16</v>
          </cell>
          <cell r="J29">
            <v>58.680000000000007</v>
          </cell>
          <cell r="K29">
            <v>6.6</v>
          </cell>
        </row>
        <row r="30">
          <cell r="B30">
            <v>26.779166666666665</v>
          </cell>
          <cell r="C30">
            <v>35</v>
          </cell>
          <cell r="D30">
            <v>21.3</v>
          </cell>
          <cell r="E30">
            <v>63.05263157894737</v>
          </cell>
          <cell r="F30">
            <v>93</v>
          </cell>
          <cell r="G30">
            <v>38</v>
          </cell>
          <cell r="H30">
            <v>7.5600000000000005</v>
          </cell>
          <cell r="J30">
            <v>21.6</v>
          </cell>
          <cell r="K30">
            <v>0.2</v>
          </cell>
        </row>
        <row r="31">
          <cell r="B31">
            <v>29.05</v>
          </cell>
          <cell r="C31">
            <v>37.5</v>
          </cell>
          <cell r="D31">
            <v>23</v>
          </cell>
          <cell r="E31">
            <v>57.782608695652172</v>
          </cell>
          <cell r="F31">
            <v>93</v>
          </cell>
          <cell r="G31">
            <v>30</v>
          </cell>
          <cell r="H31">
            <v>9</v>
          </cell>
          <cell r="J31">
            <v>22.32</v>
          </cell>
          <cell r="K31">
            <v>0</v>
          </cell>
        </row>
        <row r="32">
          <cell r="B32">
            <v>31.100000000000005</v>
          </cell>
          <cell r="C32">
            <v>38.5</v>
          </cell>
          <cell r="D32">
            <v>23.7</v>
          </cell>
          <cell r="E32">
            <v>52.375</v>
          </cell>
          <cell r="F32">
            <v>83</v>
          </cell>
          <cell r="G32">
            <v>28</v>
          </cell>
          <cell r="H32">
            <v>14.04</v>
          </cell>
          <cell r="J32">
            <v>30.240000000000002</v>
          </cell>
          <cell r="K32">
            <v>0</v>
          </cell>
        </row>
        <row r="33">
          <cell r="B33">
            <v>32.354166666666664</v>
          </cell>
          <cell r="C33">
            <v>40.299999999999997</v>
          </cell>
          <cell r="D33">
            <v>25.6</v>
          </cell>
          <cell r="E33">
            <v>48.5</v>
          </cell>
          <cell r="F33">
            <v>77</v>
          </cell>
          <cell r="G33">
            <v>23</v>
          </cell>
          <cell r="H33">
            <v>13.32</v>
          </cell>
          <cell r="J33">
            <v>39.96</v>
          </cell>
          <cell r="K33">
            <v>0</v>
          </cell>
        </row>
        <row r="34">
          <cell r="B34">
            <v>27.479166666666668</v>
          </cell>
          <cell r="C34">
            <v>33.6</v>
          </cell>
          <cell r="D34">
            <v>22.9</v>
          </cell>
          <cell r="E34">
            <v>65.125</v>
          </cell>
          <cell r="F34">
            <v>89</v>
          </cell>
          <cell r="G34">
            <v>40</v>
          </cell>
          <cell r="H34">
            <v>10.44</v>
          </cell>
          <cell r="J34">
            <v>25.92</v>
          </cell>
          <cell r="K34">
            <v>4</v>
          </cell>
        </row>
        <row r="35">
          <cell r="B35">
            <v>27.745833333333326</v>
          </cell>
          <cell r="C35">
            <v>34.5</v>
          </cell>
          <cell r="D35">
            <v>24</v>
          </cell>
          <cell r="E35">
            <v>67.583333333333329</v>
          </cell>
          <cell r="F35">
            <v>90</v>
          </cell>
          <cell r="G35">
            <v>40</v>
          </cell>
          <cell r="H35">
            <v>10.08</v>
          </cell>
          <cell r="J35">
            <v>22.68</v>
          </cell>
          <cell r="K35">
            <v>0.4</v>
          </cell>
        </row>
      </sheetData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Juti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28.954166666666669</v>
          </cell>
          <cell r="C5">
            <v>35.9</v>
          </cell>
          <cell r="D5">
            <v>23.2</v>
          </cell>
          <cell r="E5">
            <v>69.208333333333329</v>
          </cell>
          <cell r="F5">
            <v>92</v>
          </cell>
          <cell r="G5">
            <v>40</v>
          </cell>
          <cell r="H5">
            <v>9.7200000000000006</v>
          </cell>
          <cell r="J5">
            <v>24.840000000000003</v>
          </cell>
          <cell r="K5">
            <v>0</v>
          </cell>
        </row>
        <row r="6">
          <cell r="B6">
            <v>29.674999999999997</v>
          </cell>
          <cell r="C6">
            <v>36.4</v>
          </cell>
          <cell r="D6">
            <v>24</v>
          </cell>
          <cell r="E6">
            <v>66.083333333333329</v>
          </cell>
          <cell r="F6">
            <v>89</v>
          </cell>
          <cell r="G6">
            <v>40</v>
          </cell>
          <cell r="H6">
            <v>11.520000000000001</v>
          </cell>
          <cell r="J6">
            <v>37.080000000000005</v>
          </cell>
          <cell r="K6">
            <v>0</v>
          </cell>
        </row>
        <row r="7">
          <cell r="B7">
            <v>28.570833333333329</v>
          </cell>
          <cell r="C7">
            <v>36.299999999999997</v>
          </cell>
          <cell r="D7">
            <v>23.6</v>
          </cell>
          <cell r="E7">
            <v>70.375</v>
          </cell>
          <cell r="F7">
            <v>89</v>
          </cell>
          <cell r="G7">
            <v>40</v>
          </cell>
          <cell r="H7">
            <v>10.08</v>
          </cell>
          <cell r="J7">
            <v>35.28</v>
          </cell>
          <cell r="K7">
            <v>1.5999999999999999</v>
          </cell>
        </row>
        <row r="8">
          <cell r="B8">
            <v>25.095833333333331</v>
          </cell>
          <cell r="C8">
            <v>28</v>
          </cell>
          <cell r="D8">
            <v>22.5</v>
          </cell>
          <cell r="E8">
            <v>85.583333333333329</v>
          </cell>
          <cell r="F8">
            <v>99</v>
          </cell>
          <cell r="G8">
            <v>75</v>
          </cell>
          <cell r="H8">
            <v>20.16</v>
          </cell>
          <cell r="J8">
            <v>47.16</v>
          </cell>
          <cell r="K8">
            <v>23.8</v>
          </cell>
        </row>
        <row r="9">
          <cell r="B9">
            <v>25.783333333333331</v>
          </cell>
          <cell r="C9">
            <v>32</v>
          </cell>
          <cell r="D9">
            <v>22.6</v>
          </cell>
          <cell r="E9">
            <v>80.833333333333329</v>
          </cell>
          <cell r="F9">
            <v>96</v>
          </cell>
          <cell r="G9">
            <v>53</v>
          </cell>
          <cell r="H9">
            <v>14.76</v>
          </cell>
          <cell r="J9">
            <v>35.28</v>
          </cell>
          <cell r="K9">
            <v>0</v>
          </cell>
        </row>
        <row r="10">
          <cell r="B10">
            <v>25.766666666666666</v>
          </cell>
          <cell r="C10">
            <v>32.200000000000003</v>
          </cell>
          <cell r="D10">
            <v>22.2</v>
          </cell>
          <cell r="E10">
            <v>83.083333333333329</v>
          </cell>
          <cell r="F10">
            <v>97</v>
          </cell>
          <cell r="G10">
            <v>54</v>
          </cell>
          <cell r="H10">
            <v>13.32</v>
          </cell>
          <cell r="J10">
            <v>30.6</v>
          </cell>
          <cell r="K10">
            <v>0.2</v>
          </cell>
        </row>
        <row r="11">
          <cell r="B11">
            <v>27.287499999999998</v>
          </cell>
          <cell r="C11">
            <v>34</v>
          </cell>
          <cell r="D11">
            <v>24.4</v>
          </cell>
          <cell r="E11">
            <v>77</v>
          </cell>
          <cell r="F11">
            <v>92</v>
          </cell>
          <cell r="G11">
            <v>46</v>
          </cell>
          <cell r="H11">
            <v>15.48</v>
          </cell>
          <cell r="J11">
            <v>37.080000000000005</v>
          </cell>
          <cell r="K11">
            <v>0</v>
          </cell>
        </row>
        <row r="12">
          <cell r="B12">
            <v>24.858333333333338</v>
          </cell>
          <cell r="C12">
            <v>31.4</v>
          </cell>
          <cell r="D12">
            <v>22.1</v>
          </cell>
          <cell r="E12">
            <v>88.666666666666671</v>
          </cell>
          <cell r="F12">
            <v>100</v>
          </cell>
          <cell r="G12">
            <v>61</v>
          </cell>
          <cell r="H12">
            <v>12.6</v>
          </cell>
          <cell r="J12">
            <v>34.200000000000003</v>
          </cell>
          <cell r="K12">
            <v>1.8</v>
          </cell>
        </row>
        <row r="13">
          <cell r="B13">
            <v>27.299999999999997</v>
          </cell>
          <cell r="C13">
            <v>34.299999999999997</v>
          </cell>
          <cell r="D13">
            <v>22.1</v>
          </cell>
          <cell r="E13">
            <v>79.583333333333329</v>
          </cell>
          <cell r="F13">
            <v>100</v>
          </cell>
          <cell r="G13">
            <v>50</v>
          </cell>
          <cell r="H13">
            <v>9</v>
          </cell>
          <cell r="J13">
            <v>23.400000000000002</v>
          </cell>
          <cell r="K13">
            <v>0.2</v>
          </cell>
        </row>
        <row r="14">
          <cell r="B14">
            <v>23.458333333333332</v>
          </cell>
          <cell r="C14">
            <v>29.3</v>
          </cell>
          <cell r="D14">
            <v>20.2</v>
          </cell>
          <cell r="E14">
            <v>86.375</v>
          </cell>
          <cell r="F14">
            <v>99</v>
          </cell>
          <cell r="G14">
            <v>73</v>
          </cell>
          <cell r="H14">
            <v>14.76</v>
          </cell>
          <cell r="J14">
            <v>36.72</v>
          </cell>
          <cell r="K14">
            <v>30.400000000000002</v>
          </cell>
        </row>
        <row r="15">
          <cell r="B15">
            <v>23.487500000000001</v>
          </cell>
          <cell r="C15">
            <v>30.5</v>
          </cell>
          <cell r="D15">
            <v>19</v>
          </cell>
          <cell r="E15">
            <v>81.875</v>
          </cell>
          <cell r="F15">
            <v>100</v>
          </cell>
          <cell r="G15">
            <v>52</v>
          </cell>
          <cell r="H15">
            <v>10.08</v>
          </cell>
          <cell r="J15">
            <v>21.96</v>
          </cell>
          <cell r="K15">
            <v>0.2</v>
          </cell>
        </row>
        <row r="16">
          <cell r="B16">
            <v>27.079166666666666</v>
          </cell>
          <cell r="C16">
            <v>34.4</v>
          </cell>
          <cell r="D16">
            <v>21.4</v>
          </cell>
          <cell r="E16">
            <v>72.75</v>
          </cell>
          <cell r="F16">
            <v>92</v>
          </cell>
          <cell r="G16">
            <v>48</v>
          </cell>
          <cell r="H16">
            <v>13.32</v>
          </cell>
          <cell r="J16">
            <v>27</v>
          </cell>
          <cell r="K16">
            <v>0</v>
          </cell>
        </row>
        <row r="17">
          <cell r="B17">
            <v>29.266666666666676</v>
          </cell>
          <cell r="C17">
            <v>35.1</v>
          </cell>
          <cell r="D17">
            <v>24.1</v>
          </cell>
          <cell r="E17">
            <v>65.208333333333329</v>
          </cell>
          <cell r="F17">
            <v>82</v>
          </cell>
          <cell r="G17">
            <v>47</v>
          </cell>
          <cell r="H17">
            <v>16.2</v>
          </cell>
          <cell r="J17">
            <v>37.440000000000005</v>
          </cell>
          <cell r="K17">
            <v>0</v>
          </cell>
        </row>
        <row r="18">
          <cell r="B18">
            <v>30.025000000000002</v>
          </cell>
          <cell r="C18">
            <v>36</v>
          </cell>
          <cell r="D18">
            <v>24.2</v>
          </cell>
          <cell r="E18">
            <v>61.916666666666664</v>
          </cell>
          <cell r="F18">
            <v>84</v>
          </cell>
          <cell r="G18">
            <v>40</v>
          </cell>
          <cell r="H18">
            <v>18</v>
          </cell>
          <cell r="J18">
            <v>36.72</v>
          </cell>
          <cell r="K18">
            <v>0</v>
          </cell>
        </row>
        <row r="19">
          <cell r="B19">
            <v>31.191666666666663</v>
          </cell>
          <cell r="C19">
            <v>37.6</v>
          </cell>
          <cell r="D19">
            <v>24.4</v>
          </cell>
          <cell r="E19">
            <v>53.041666666666664</v>
          </cell>
          <cell r="F19">
            <v>80</v>
          </cell>
          <cell r="G19">
            <v>29</v>
          </cell>
          <cell r="H19">
            <v>16.2</v>
          </cell>
          <cell r="J19">
            <v>37.080000000000005</v>
          </cell>
          <cell r="K19">
            <v>0</v>
          </cell>
        </row>
        <row r="20">
          <cell r="B20">
            <v>31.129166666666666</v>
          </cell>
          <cell r="C20">
            <v>37.6</v>
          </cell>
          <cell r="D20">
            <v>23.7</v>
          </cell>
          <cell r="E20">
            <v>59.041666666666664</v>
          </cell>
          <cell r="F20">
            <v>91</v>
          </cell>
          <cell r="G20">
            <v>33</v>
          </cell>
          <cell r="H20">
            <v>14.4</v>
          </cell>
          <cell r="J20">
            <v>31.319999999999997</v>
          </cell>
          <cell r="K20">
            <v>0</v>
          </cell>
        </row>
        <row r="21">
          <cell r="B21">
            <v>30.925000000000008</v>
          </cell>
          <cell r="C21">
            <v>38.299999999999997</v>
          </cell>
          <cell r="D21">
            <v>23.9</v>
          </cell>
          <cell r="E21">
            <v>56</v>
          </cell>
          <cell r="F21">
            <v>84</v>
          </cell>
          <cell r="G21">
            <v>28</v>
          </cell>
          <cell r="H21">
            <v>23.040000000000003</v>
          </cell>
          <cell r="J21">
            <v>50.04</v>
          </cell>
          <cell r="K21">
            <v>0</v>
          </cell>
        </row>
        <row r="22">
          <cell r="B22">
            <v>29.966666666666669</v>
          </cell>
          <cell r="C22">
            <v>37.1</v>
          </cell>
          <cell r="D22">
            <v>24.4</v>
          </cell>
          <cell r="E22">
            <v>57.625</v>
          </cell>
          <cell r="F22">
            <v>79</v>
          </cell>
          <cell r="G22">
            <v>35</v>
          </cell>
          <cell r="H22">
            <v>15.120000000000001</v>
          </cell>
          <cell r="J22">
            <v>34.200000000000003</v>
          </cell>
          <cell r="K22">
            <v>0</v>
          </cell>
        </row>
        <row r="23">
          <cell r="B23">
            <v>28.087499999999995</v>
          </cell>
          <cell r="C23">
            <v>35.6</v>
          </cell>
          <cell r="D23">
            <v>23.8</v>
          </cell>
          <cell r="E23">
            <v>72.291666666666671</v>
          </cell>
          <cell r="F23">
            <v>94</v>
          </cell>
          <cell r="G23">
            <v>44</v>
          </cell>
          <cell r="H23">
            <v>14.76</v>
          </cell>
          <cell r="J23">
            <v>37.440000000000005</v>
          </cell>
          <cell r="K23">
            <v>0</v>
          </cell>
        </row>
        <row r="24">
          <cell r="B24">
            <v>26.766666666666662</v>
          </cell>
          <cell r="C24">
            <v>33.200000000000003</v>
          </cell>
          <cell r="D24">
            <v>23</v>
          </cell>
          <cell r="E24">
            <v>78.375</v>
          </cell>
          <cell r="F24">
            <v>94</v>
          </cell>
          <cell r="G24">
            <v>52</v>
          </cell>
          <cell r="H24">
            <v>15.120000000000001</v>
          </cell>
          <cell r="J24">
            <v>33.840000000000003</v>
          </cell>
          <cell r="K24">
            <v>0.2</v>
          </cell>
        </row>
        <row r="25">
          <cell r="B25">
            <v>28.320833333333336</v>
          </cell>
          <cell r="C25">
            <v>35.5</v>
          </cell>
          <cell r="D25">
            <v>23</v>
          </cell>
          <cell r="E25">
            <v>65.5</v>
          </cell>
          <cell r="F25">
            <v>96</v>
          </cell>
          <cell r="G25">
            <v>36</v>
          </cell>
          <cell r="H25">
            <v>12.96</v>
          </cell>
          <cell r="J25">
            <v>27.36</v>
          </cell>
          <cell r="K25">
            <v>0</v>
          </cell>
        </row>
        <row r="26">
          <cell r="B26">
            <v>29.774999999999995</v>
          </cell>
          <cell r="C26">
            <v>37.799999999999997</v>
          </cell>
          <cell r="D26">
            <v>23</v>
          </cell>
          <cell r="E26">
            <v>59</v>
          </cell>
          <cell r="F26">
            <v>88</v>
          </cell>
          <cell r="G26">
            <v>33</v>
          </cell>
          <cell r="H26">
            <v>14.4</v>
          </cell>
          <cell r="J26">
            <v>36.72</v>
          </cell>
          <cell r="K26">
            <v>0</v>
          </cell>
        </row>
        <row r="27">
          <cell r="B27">
            <v>28.849999999999998</v>
          </cell>
          <cell r="C27">
            <v>35.799999999999997</v>
          </cell>
          <cell r="D27">
            <v>20.2</v>
          </cell>
          <cell r="E27">
            <v>69.791666666666671</v>
          </cell>
          <cell r="F27">
            <v>100</v>
          </cell>
          <cell r="G27">
            <v>48</v>
          </cell>
          <cell r="H27">
            <v>17.64</v>
          </cell>
          <cell r="J27">
            <v>65.160000000000011</v>
          </cell>
          <cell r="K27">
            <v>37.799999999999997</v>
          </cell>
        </row>
        <row r="28">
          <cell r="B28">
            <v>25.979166666666668</v>
          </cell>
          <cell r="C28">
            <v>33</v>
          </cell>
          <cell r="D28">
            <v>20.9</v>
          </cell>
          <cell r="E28">
            <v>80.333333333333329</v>
          </cell>
          <cell r="F28">
            <v>96</v>
          </cell>
          <cell r="G28">
            <v>56</v>
          </cell>
          <cell r="H28">
            <v>11.520000000000001</v>
          </cell>
          <cell r="J28">
            <v>36</v>
          </cell>
          <cell r="K28">
            <v>0</v>
          </cell>
        </row>
        <row r="29">
          <cell r="B29">
            <v>26.595833333333331</v>
          </cell>
          <cell r="C29">
            <v>32.9</v>
          </cell>
          <cell r="D29">
            <v>21.1</v>
          </cell>
          <cell r="E29">
            <v>82.666666666666671</v>
          </cell>
          <cell r="F29">
            <v>100</v>
          </cell>
          <cell r="G29">
            <v>59</v>
          </cell>
          <cell r="H29">
            <v>13.68</v>
          </cell>
          <cell r="J29">
            <v>75.239999999999995</v>
          </cell>
          <cell r="K29">
            <v>29.2</v>
          </cell>
        </row>
        <row r="30">
          <cell r="B30">
            <v>24.654166666666665</v>
          </cell>
          <cell r="C30">
            <v>32.200000000000003</v>
          </cell>
          <cell r="D30">
            <v>20.100000000000001</v>
          </cell>
          <cell r="E30">
            <v>81</v>
          </cell>
          <cell r="F30">
            <v>100</v>
          </cell>
          <cell r="G30">
            <v>46</v>
          </cell>
          <cell r="H30">
            <v>9.7200000000000006</v>
          </cell>
          <cell r="J30">
            <v>25.2</v>
          </cell>
          <cell r="K30">
            <v>0</v>
          </cell>
        </row>
        <row r="31">
          <cell r="B31">
            <v>26.0625</v>
          </cell>
          <cell r="C31">
            <v>33.5</v>
          </cell>
          <cell r="D31">
            <v>18.899999999999999</v>
          </cell>
          <cell r="E31">
            <v>63.916666666666664</v>
          </cell>
          <cell r="F31">
            <v>96</v>
          </cell>
          <cell r="G31">
            <v>34</v>
          </cell>
          <cell r="H31">
            <v>9</v>
          </cell>
          <cell r="J31">
            <v>19.440000000000001</v>
          </cell>
          <cell r="K31">
            <v>0</v>
          </cell>
        </row>
        <row r="32">
          <cell r="B32">
            <v>28.337499999999995</v>
          </cell>
          <cell r="C32">
            <v>37.299999999999997</v>
          </cell>
          <cell r="D32">
            <v>20.2</v>
          </cell>
          <cell r="E32">
            <v>58.583333333333336</v>
          </cell>
          <cell r="F32">
            <v>89</v>
          </cell>
          <cell r="G32">
            <v>31</v>
          </cell>
          <cell r="H32">
            <v>11.16</v>
          </cell>
          <cell r="J32">
            <v>32.04</v>
          </cell>
          <cell r="K32">
            <v>0</v>
          </cell>
        </row>
        <row r="33">
          <cell r="B33">
            <v>28.912500000000005</v>
          </cell>
          <cell r="C33">
            <v>37.4</v>
          </cell>
          <cell r="D33">
            <v>23.4</v>
          </cell>
          <cell r="E33">
            <v>65</v>
          </cell>
          <cell r="F33">
            <v>88</v>
          </cell>
          <cell r="G33">
            <v>39</v>
          </cell>
          <cell r="H33">
            <v>16.2</v>
          </cell>
          <cell r="J33">
            <v>41.04</v>
          </cell>
          <cell r="K33">
            <v>0.2</v>
          </cell>
        </row>
        <row r="34">
          <cell r="B34">
            <v>25.204166666666669</v>
          </cell>
          <cell r="C34">
            <v>31.8</v>
          </cell>
          <cell r="D34">
            <v>21.1</v>
          </cell>
          <cell r="E34">
            <v>75.125</v>
          </cell>
          <cell r="F34">
            <v>95</v>
          </cell>
          <cell r="G34">
            <v>46</v>
          </cell>
          <cell r="H34">
            <v>13.68</v>
          </cell>
          <cell r="J34">
            <v>25.92</v>
          </cell>
          <cell r="K34">
            <v>0</v>
          </cell>
        </row>
        <row r="35">
          <cell r="B35">
            <v>25.708333333333339</v>
          </cell>
          <cell r="C35">
            <v>30.5</v>
          </cell>
          <cell r="D35">
            <v>21.6</v>
          </cell>
          <cell r="E35">
            <v>74.041666666666671</v>
          </cell>
          <cell r="F35">
            <v>89</v>
          </cell>
          <cell r="G35">
            <v>59</v>
          </cell>
          <cell r="H35">
            <v>11.879999999999999</v>
          </cell>
          <cell r="J35">
            <v>23.040000000000003</v>
          </cell>
          <cell r="K35">
            <v>0</v>
          </cell>
        </row>
      </sheetData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LagunaCarapã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26.629166666666663</v>
          </cell>
          <cell r="C5">
            <v>33.700000000000003</v>
          </cell>
          <cell r="D5">
            <v>21.2</v>
          </cell>
          <cell r="E5">
            <v>79.958333333333329</v>
          </cell>
          <cell r="F5">
            <v>98</v>
          </cell>
          <cell r="G5">
            <v>53</v>
          </cell>
          <cell r="H5">
            <v>14.76</v>
          </cell>
          <cell r="J5">
            <v>40.680000000000007</v>
          </cell>
          <cell r="K5">
            <v>0.60000000000000009</v>
          </cell>
        </row>
        <row r="6">
          <cell r="B6">
            <v>27.369565217391308</v>
          </cell>
          <cell r="C6">
            <v>34</v>
          </cell>
          <cell r="D6">
            <v>22</v>
          </cell>
          <cell r="E6">
            <v>77.086956521739125</v>
          </cell>
          <cell r="F6">
            <v>95</v>
          </cell>
          <cell r="G6">
            <v>48</v>
          </cell>
          <cell r="H6">
            <v>19.440000000000001</v>
          </cell>
          <cell r="J6">
            <v>29.880000000000003</v>
          </cell>
          <cell r="K6">
            <v>0</v>
          </cell>
        </row>
        <row r="7">
          <cell r="B7">
            <v>26.770833333333339</v>
          </cell>
          <cell r="C7">
            <v>34.6</v>
          </cell>
          <cell r="D7">
            <v>21.8</v>
          </cell>
          <cell r="E7">
            <v>78</v>
          </cell>
          <cell r="F7">
            <v>94</v>
          </cell>
          <cell r="G7">
            <v>48</v>
          </cell>
          <cell r="H7">
            <v>18</v>
          </cell>
          <cell r="J7">
            <v>44.64</v>
          </cell>
          <cell r="K7">
            <v>0</v>
          </cell>
        </row>
        <row r="8">
          <cell r="B8">
            <v>24.337499999999995</v>
          </cell>
          <cell r="C8">
            <v>28.2</v>
          </cell>
          <cell r="D8">
            <v>21.7</v>
          </cell>
          <cell r="E8">
            <v>87.666666666666671</v>
          </cell>
          <cell r="F8">
            <v>98</v>
          </cell>
          <cell r="G8">
            <v>69</v>
          </cell>
          <cell r="H8">
            <v>24.12</v>
          </cell>
          <cell r="J8">
            <v>43.92</v>
          </cell>
          <cell r="K8">
            <v>21.6</v>
          </cell>
        </row>
        <row r="9">
          <cell r="B9">
            <v>24.049999999999997</v>
          </cell>
          <cell r="C9">
            <v>30</v>
          </cell>
          <cell r="D9">
            <v>21.3</v>
          </cell>
          <cell r="E9">
            <v>89</v>
          </cell>
          <cell r="F9">
            <v>98</v>
          </cell>
          <cell r="G9">
            <v>58</v>
          </cell>
          <cell r="H9">
            <v>19.440000000000001</v>
          </cell>
          <cell r="J9">
            <v>30.6</v>
          </cell>
          <cell r="K9">
            <v>7</v>
          </cell>
        </row>
        <row r="10">
          <cell r="B10">
            <v>24.587500000000002</v>
          </cell>
          <cell r="C10">
            <v>30.1</v>
          </cell>
          <cell r="D10">
            <v>21.5</v>
          </cell>
          <cell r="E10">
            <v>88.875</v>
          </cell>
          <cell r="F10">
            <v>98</v>
          </cell>
          <cell r="G10">
            <v>64</v>
          </cell>
          <cell r="H10">
            <v>20.88</v>
          </cell>
          <cell r="J10">
            <v>32.4</v>
          </cell>
          <cell r="K10">
            <v>1</v>
          </cell>
        </row>
        <row r="11">
          <cell r="B11">
            <v>25.879166666666666</v>
          </cell>
          <cell r="C11">
            <v>31.8</v>
          </cell>
          <cell r="D11">
            <v>23.2</v>
          </cell>
          <cell r="E11">
            <v>84.5</v>
          </cell>
          <cell r="F11">
            <v>97</v>
          </cell>
          <cell r="G11">
            <v>58</v>
          </cell>
          <cell r="H11">
            <v>23.759999999999998</v>
          </cell>
          <cell r="J11">
            <v>39.6</v>
          </cell>
          <cell r="K11">
            <v>0</v>
          </cell>
        </row>
        <row r="12">
          <cell r="B12">
            <v>24.256521739130434</v>
          </cell>
          <cell r="C12">
            <v>30.2</v>
          </cell>
          <cell r="D12">
            <v>21.4</v>
          </cell>
          <cell r="E12">
            <v>90.521739130434781</v>
          </cell>
          <cell r="F12">
            <v>98</v>
          </cell>
          <cell r="G12">
            <v>66</v>
          </cell>
          <cell r="H12">
            <v>15.840000000000002</v>
          </cell>
          <cell r="J12">
            <v>37.080000000000005</v>
          </cell>
          <cell r="K12">
            <v>4.0000000000000009</v>
          </cell>
        </row>
        <row r="13">
          <cell r="B13">
            <v>26.212499999999995</v>
          </cell>
          <cell r="C13">
            <v>33.4</v>
          </cell>
          <cell r="D13">
            <v>21.1</v>
          </cell>
          <cell r="E13">
            <v>84.583333333333329</v>
          </cell>
          <cell r="F13">
            <v>99</v>
          </cell>
          <cell r="G13">
            <v>57</v>
          </cell>
          <cell r="H13">
            <v>14.76</v>
          </cell>
          <cell r="J13">
            <v>25.56</v>
          </cell>
          <cell r="K13">
            <v>0.2</v>
          </cell>
        </row>
        <row r="14">
          <cell r="B14">
            <v>22.575000000000003</v>
          </cell>
          <cell r="C14">
            <v>26.8</v>
          </cell>
          <cell r="D14">
            <v>19.3</v>
          </cell>
          <cell r="E14">
            <v>92.708333333333329</v>
          </cell>
          <cell r="F14">
            <v>98</v>
          </cell>
          <cell r="G14">
            <v>79</v>
          </cell>
          <cell r="H14">
            <v>18.720000000000002</v>
          </cell>
          <cell r="J14">
            <v>56.88</v>
          </cell>
          <cell r="K14">
            <v>26.8</v>
          </cell>
        </row>
        <row r="15">
          <cell r="B15">
            <v>22.345833333333335</v>
          </cell>
          <cell r="C15">
            <v>28.1</v>
          </cell>
          <cell r="D15">
            <v>17.5</v>
          </cell>
          <cell r="E15">
            <v>86.25</v>
          </cell>
          <cell r="F15">
            <v>99</v>
          </cell>
          <cell r="G15">
            <v>64</v>
          </cell>
          <cell r="H15">
            <v>13.68</v>
          </cell>
          <cell r="J15">
            <v>29.52</v>
          </cell>
          <cell r="K15">
            <v>0</v>
          </cell>
        </row>
        <row r="16">
          <cell r="B16">
            <v>25.395833333333332</v>
          </cell>
          <cell r="C16">
            <v>31.6</v>
          </cell>
          <cell r="D16">
            <v>20</v>
          </cell>
          <cell r="E16">
            <v>81.208333333333329</v>
          </cell>
          <cell r="F16">
            <v>97</v>
          </cell>
          <cell r="G16">
            <v>58</v>
          </cell>
          <cell r="H16">
            <v>19.440000000000001</v>
          </cell>
          <cell r="J16">
            <v>32.04</v>
          </cell>
          <cell r="K16">
            <v>0</v>
          </cell>
        </row>
        <row r="17">
          <cell r="B17">
            <v>26.930434782608696</v>
          </cell>
          <cell r="C17">
            <v>32.799999999999997</v>
          </cell>
          <cell r="D17">
            <v>22.3</v>
          </cell>
          <cell r="E17">
            <v>80.043478260869563</v>
          </cell>
          <cell r="F17">
            <v>95</v>
          </cell>
          <cell r="G17">
            <v>59</v>
          </cell>
          <cell r="H17">
            <v>25.92</v>
          </cell>
          <cell r="J17">
            <v>45</v>
          </cell>
          <cell r="K17">
            <v>0</v>
          </cell>
        </row>
        <row r="18">
          <cell r="B18">
            <v>27.075000000000003</v>
          </cell>
          <cell r="C18">
            <v>31.8</v>
          </cell>
          <cell r="D18">
            <v>22.7</v>
          </cell>
          <cell r="E18">
            <v>79.291666666666671</v>
          </cell>
          <cell r="F18">
            <v>94</v>
          </cell>
          <cell r="G18">
            <v>59</v>
          </cell>
          <cell r="H18">
            <v>25.56</v>
          </cell>
          <cell r="J18">
            <v>40.32</v>
          </cell>
          <cell r="K18">
            <v>0</v>
          </cell>
        </row>
        <row r="19">
          <cell r="B19">
            <v>28.399999999999991</v>
          </cell>
          <cell r="C19">
            <v>34.299999999999997</v>
          </cell>
          <cell r="D19">
            <v>23</v>
          </cell>
          <cell r="E19">
            <v>71.291666666666671</v>
          </cell>
          <cell r="F19">
            <v>86</v>
          </cell>
          <cell r="G19">
            <v>51</v>
          </cell>
          <cell r="H19">
            <v>22.68</v>
          </cell>
          <cell r="J19">
            <v>35.64</v>
          </cell>
          <cell r="K19">
            <v>0</v>
          </cell>
        </row>
        <row r="20">
          <cell r="B20">
            <v>28.820833333333329</v>
          </cell>
          <cell r="C20">
            <v>34.700000000000003</v>
          </cell>
          <cell r="D20">
            <v>22.9</v>
          </cell>
          <cell r="E20">
            <v>73.583333333333329</v>
          </cell>
          <cell r="F20">
            <v>92</v>
          </cell>
          <cell r="G20">
            <v>50</v>
          </cell>
          <cell r="H20">
            <v>19.440000000000001</v>
          </cell>
          <cell r="J20">
            <v>32.04</v>
          </cell>
          <cell r="K20">
            <v>0</v>
          </cell>
        </row>
        <row r="21">
          <cell r="B21">
            <v>28.166666666666657</v>
          </cell>
          <cell r="C21">
            <v>34.700000000000003</v>
          </cell>
          <cell r="D21">
            <v>21.9</v>
          </cell>
          <cell r="E21">
            <v>72.916666666666671</v>
          </cell>
          <cell r="F21">
            <v>94</v>
          </cell>
          <cell r="G21">
            <v>49</v>
          </cell>
          <cell r="H21">
            <v>23.759999999999998</v>
          </cell>
          <cell r="J21">
            <v>44.64</v>
          </cell>
          <cell r="K21">
            <v>0</v>
          </cell>
        </row>
        <row r="22">
          <cell r="B22">
            <v>27.795652173913048</v>
          </cell>
          <cell r="C22">
            <v>35.4</v>
          </cell>
          <cell r="D22">
            <v>21.9</v>
          </cell>
          <cell r="E22">
            <v>67.391304347826093</v>
          </cell>
          <cell r="F22">
            <v>92</v>
          </cell>
          <cell r="G22">
            <v>39</v>
          </cell>
          <cell r="H22">
            <v>18.720000000000002</v>
          </cell>
          <cell r="J22">
            <v>36</v>
          </cell>
          <cell r="K22">
            <v>0</v>
          </cell>
        </row>
        <row r="23">
          <cell r="B23">
            <v>26.249999999999996</v>
          </cell>
          <cell r="C23">
            <v>33.4</v>
          </cell>
          <cell r="D23">
            <v>22.5</v>
          </cell>
          <cell r="E23">
            <v>79.041666666666671</v>
          </cell>
          <cell r="F23">
            <v>95</v>
          </cell>
          <cell r="G23">
            <v>56</v>
          </cell>
          <cell r="H23">
            <v>24.840000000000003</v>
          </cell>
          <cell r="J23">
            <v>50.76</v>
          </cell>
          <cell r="K23">
            <v>0.2</v>
          </cell>
        </row>
        <row r="24">
          <cell r="B24">
            <v>25.404166666666669</v>
          </cell>
          <cell r="C24">
            <v>31.7</v>
          </cell>
          <cell r="D24">
            <v>21.4</v>
          </cell>
          <cell r="E24">
            <v>83.083333333333329</v>
          </cell>
          <cell r="F24">
            <v>97</v>
          </cell>
          <cell r="G24">
            <v>56</v>
          </cell>
          <cell r="H24">
            <v>25.56</v>
          </cell>
          <cell r="J24">
            <v>37.080000000000005</v>
          </cell>
          <cell r="K24">
            <v>4.6000000000000005</v>
          </cell>
        </row>
        <row r="25">
          <cell r="B25">
            <v>26.637500000000003</v>
          </cell>
          <cell r="C25">
            <v>33.4</v>
          </cell>
          <cell r="D25">
            <v>21.9</v>
          </cell>
          <cell r="E25">
            <v>76.541666666666671</v>
          </cell>
          <cell r="F25">
            <v>97</v>
          </cell>
          <cell r="G25">
            <v>46</v>
          </cell>
          <cell r="H25">
            <v>16.559999999999999</v>
          </cell>
          <cell r="J25">
            <v>25.92</v>
          </cell>
          <cell r="K25">
            <v>0.2</v>
          </cell>
        </row>
        <row r="26">
          <cell r="B26">
            <v>28.129166666666666</v>
          </cell>
          <cell r="C26">
            <v>35.299999999999997</v>
          </cell>
          <cell r="D26">
            <v>21.7</v>
          </cell>
          <cell r="E26">
            <v>68.625</v>
          </cell>
          <cell r="F26">
            <v>90</v>
          </cell>
          <cell r="G26">
            <v>39</v>
          </cell>
          <cell r="H26">
            <v>10.8</v>
          </cell>
          <cell r="J26">
            <v>22.32</v>
          </cell>
          <cell r="K26">
            <v>0</v>
          </cell>
        </row>
        <row r="27">
          <cell r="B27">
            <v>27.958333333333329</v>
          </cell>
          <cell r="C27">
            <v>34.1</v>
          </cell>
          <cell r="D27">
            <v>22.9</v>
          </cell>
          <cell r="E27">
            <v>76.375</v>
          </cell>
          <cell r="F27">
            <v>95</v>
          </cell>
          <cell r="G27">
            <v>52</v>
          </cell>
          <cell r="H27">
            <v>29.880000000000003</v>
          </cell>
          <cell r="J27">
            <v>51.12</v>
          </cell>
          <cell r="K27">
            <v>0</v>
          </cell>
        </row>
        <row r="28">
          <cell r="B28">
            <v>24.687500000000004</v>
          </cell>
          <cell r="C28">
            <v>32.200000000000003</v>
          </cell>
          <cell r="D28">
            <v>19.600000000000001</v>
          </cell>
          <cell r="E28">
            <v>86.291666666666671</v>
          </cell>
          <cell r="F28">
            <v>98</v>
          </cell>
          <cell r="G28">
            <v>63</v>
          </cell>
          <cell r="H28">
            <v>20.52</v>
          </cell>
          <cell r="J28">
            <v>69.12</v>
          </cell>
          <cell r="K28">
            <v>20.599999999999998</v>
          </cell>
        </row>
        <row r="29">
          <cell r="B29">
            <v>24.929166666666664</v>
          </cell>
          <cell r="C29">
            <v>31.7</v>
          </cell>
          <cell r="D29">
            <v>21.2</v>
          </cell>
          <cell r="E29">
            <v>84.541666666666671</v>
          </cell>
          <cell r="F29">
            <v>98</v>
          </cell>
          <cell r="G29">
            <v>43</v>
          </cell>
          <cell r="H29">
            <v>48.6</v>
          </cell>
          <cell r="J29">
            <v>92.52</v>
          </cell>
          <cell r="K29">
            <v>5.4</v>
          </cell>
        </row>
        <row r="30">
          <cell r="B30">
            <v>23.862499999999997</v>
          </cell>
          <cell r="C30">
            <v>30.5</v>
          </cell>
          <cell r="D30">
            <v>18.899999999999999</v>
          </cell>
          <cell r="E30">
            <v>83.375</v>
          </cell>
          <cell r="F30">
            <v>98</v>
          </cell>
          <cell r="G30">
            <v>52</v>
          </cell>
          <cell r="H30">
            <v>16.559999999999999</v>
          </cell>
          <cell r="J30">
            <v>28.8</v>
          </cell>
          <cell r="K30">
            <v>0.2</v>
          </cell>
        </row>
        <row r="31">
          <cell r="B31">
            <v>24.360869565217396</v>
          </cell>
          <cell r="C31">
            <v>32.200000000000003</v>
          </cell>
          <cell r="D31">
            <v>18.399999999999999</v>
          </cell>
          <cell r="E31">
            <v>73.478260869565219</v>
          </cell>
          <cell r="F31">
            <v>92</v>
          </cell>
          <cell r="G31">
            <v>41</v>
          </cell>
          <cell r="H31">
            <v>12.24</v>
          </cell>
          <cell r="J31">
            <v>23.759999999999998</v>
          </cell>
          <cell r="K31">
            <v>0</v>
          </cell>
        </row>
        <row r="32">
          <cell r="B32">
            <v>26.033333333333342</v>
          </cell>
          <cell r="C32">
            <v>33.9</v>
          </cell>
          <cell r="D32">
            <v>19.2</v>
          </cell>
          <cell r="E32">
            <v>71.791666666666671</v>
          </cell>
          <cell r="F32">
            <v>92</v>
          </cell>
          <cell r="G32">
            <v>48</v>
          </cell>
          <cell r="H32">
            <v>19.8</v>
          </cell>
          <cell r="J32">
            <v>31.319999999999997</v>
          </cell>
          <cell r="K32">
            <v>0</v>
          </cell>
        </row>
        <row r="33">
          <cell r="B33">
            <v>27.254166666666663</v>
          </cell>
          <cell r="C33">
            <v>36.4</v>
          </cell>
          <cell r="D33">
            <v>21.7</v>
          </cell>
          <cell r="E33">
            <v>72.25</v>
          </cell>
          <cell r="F33">
            <v>92</v>
          </cell>
          <cell r="G33">
            <v>42</v>
          </cell>
          <cell r="H33">
            <v>38.880000000000003</v>
          </cell>
          <cell r="J33">
            <v>64.8</v>
          </cell>
          <cell r="K33">
            <v>0</v>
          </cell>
        </row>
        <row r="34">
          <cell r="B34">
            <v>24.312500000000004</v>
          </cell>
          <cell r="C34">
            <v>30.9</v>
          </cell>
          <cell r="D34">
            <v>20.2</v>
          </cell>
          <cell r="E34">
            <v>77.833333333333329</v>
          </cell>
          <cell r="F34">
            <v>94</v>
          </cell>
          <cell r="G34">
            <v>52</v>
          </cell>
          <cell r="H34">
            <v>29.880000000000003</v>
          </cell>
          <cell r="J34">
            <v>47.16</v>
          </cell>
          <cell r="K34">
            <v>0</v>
          </cell>
        </row>
        <row r="35">
          <cell r="B35">
            <v>23.858333333333334</v>
          </cell>
          <cell r="C35">
            <v>29.9</v>
          </cell>
          <cell r="D35">
            <v>19.8</v>
          </cell>
          <cell r="E35">
            <v>80.958333333333329</v>
          </cell>
          <cell r="F35">
            <v>94</v>
          </cell>
          <cell r="G35">
            <v>50</v>
          </cell>
          <cell r="H35">
            <v>10.44</v>
          </cell>
          <cell r="J35">
            <v>22.68</v>
          </cell>
          <cell r="K35">
            <v>0</v>
          </cell>
        </row>
      </sheetData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Maracaju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28.245833333333334</v>
          </cell>
          <cell r="C5">
            <v>36.9</v>
          </cell>
          <cell r="D5">
            <v>21.7</v>
          </cell>
          <cell r="E5">
            <v>68.375</v>
          </cell>
          <cell r="F5">
            <v>92</v>
          </cell>
          <cell r="G5">
            <v>34</v>
          </cell>
          <cell r="H5" t="str">
            <v>*</v>
          </cell>
          <cell r="J5" t="str">
            <v>*</v>
          </cell>
          <cell r="K5">
            <v>0</v>
          </cell>
        </row>
        <row r="6">
          <cell r="B6">
            <v>29</v>
          </cell>
          <cell r="C6">
            <v>36.4</v>
          </cell>
          <cell r="D6">
            <v>23.3</v>
          </cell>
          <cell r="E6">
            <v>66.666666666666671</v>
          </cell>
          <cell r="F6">
            <v>89</v>
          </cell>
          <cell r="G6">
            <v>36</v>
          </cell>
          <cell r="H6" t="str">
            <v>*</v>
          </cell>
          <cell r="J6" t="str">
            <v>*</v>
          </cell>
          <cell r="K6">
            <v>0</v>
          </cell>
        </row>
        <row r="7">
          <cell r="B7">
            <v>29.212500000000002</v>
          </cell>
          <cell r="C7">
            <v>36.9</v>
          </cell>
          <cell r="D7">
            <v>23.1</v>
          </cell>
          <cell r="E7">
            <v>68.291666666666671</v>
          </cell>
          <cell r="F7">
            <v>92</v>
          </cell>
          <cell r="G7">
            <v>40</v>
          </cell>
          <cell r="H7" t="str">
            <v>*</v>
          </cell>
          <cell r="J7" t="str">
            <v>*</v>
          </cell>
          <cell r="K7">
            <v>6.4</v>
          </cell>
        </row>
        <row r="8">
          <cell r="B8">
            <v>23.208333333333329</v>
          </cell>
          <cell r="C8">
            <v>25.2</v>
          </cell>
          <cell r="D8">
            <v>20.9</v>
          </cell>
          <cell r="E8">
            <v>90.958333333333329</v>
          </cell>
          <cell r="F8">
            <v>95</v>
          </cell>
          <cell r="G8">
            <v>80</v>
          </cell>
          <cell r="H8" t="str">
            <v>*</v>
          </cell>
          <cell r="J8" t="str">
            <v>*</v>
          </cell>
          <cell r="K8">
            <v>11.6</v>
          </cell>
        </row>
        <row r="9">
          <cell r="B9">
            <v>24.312499999999996</v>
          </cell>
          <cell r="C9">
            <v>31.5</v>
          </cell>
          <cell r="D9">
            <v>20.5</v>
          </cell>
          <cell r="E9">
            <v>84.833333333333329</v>
          </cell>
          <cell r="F9">
            <v>96</v>
          </cell>
          <cell r="G9">
            <v>58</v>
          </cell>
          <cell r="H9" t="str">
            <v>*</v>
          </cell>
          <cell r="J9" t="str">
            <v>*</v>
          </cell>
          <cell r="K9">
            <v>0</v>
          </cell>
        </row>
        <row r="10">
          <cell r="B10">
            <v>26.112500000000001</v>
          </cell>
          <cell r="C10">
            <v>32.9</v>
          </cell>
          <cell r="D10">
            <v>21.9</v>
          </cell>
          <cell r="E10">
            <v>79.625</v>
          </cell>
          <cell r="F10">
            <v>94</v>
          </cell>
          <cell r="G10">
            <v>54</v>
          </cell>
          <cell r="H10" t="str">
            <v>*</v>
          </cell>
          <cell r="J10" t="str">
            <v>*</v>
          </cell>
          <cell r="K10">
            <v>0</v>
          </cell>
        </row>
        <row r="11">
          <cell r="B11">
            <v>27.237499999999997</v>
          </cell>
          <cell r="C11">
            <v>35</v>
          </cell>
          <cell r="D11">
            <v>23.4</v>
          </cell>
          <cell r="E11">
            <v>77.5</v>
          </cell>
          <cell r="F11">
            <v>93</v>
          </cell>
          <cell r="G11">
            <v>46</v>
          </cell>
          <cell r="H11" t="str">
            <v>*</v>
          </cell>
          <cell r="J11" t="str">
            <v>*</v>
          </cell>
          <cell r="K11">
            <v>1.6</v>
          </cell>
        </row>
        <row r="12">
          <cell r="B12">
            <v>26.625</v>
          </cell>
          <cell r="C12">
            <v>33.6</v>
          </cell>
          <cell r="D12">
            <v>22.2</v>
          </cell>
          <cell r="E12">
            <v>78.833333333333329</v>
          </cell>
          <cell r="F12">
            <v>94</v>
          </cell>
          <cell r="G12">
            <v>55</v>
          </cell>
          <cell r="H12" t="str">
            <v>*</v>
          </cell>
          <cell r="J12" t="str">
            <v>*</v>
          </cell>
          <cell r="K12">
            <v>0.8</v>
          </cell>
        </row>
        <row r="13">
          <cell r="B13">
            <v>27.987500000000001</v>
          </cell>
          <cell r="C13">
            <v>35.5</v>
          </cell>
          <cell r="D13">
            <v>21.8</v>
          </cell>
          <cell r="E13">
            <v>74.916666666666671</v>
          </cell>
          <cell r="F13">
            <v>95</v>
          </cell>
          <cell r="G13">
            <v>44</v>
          </cell>
          <cell r="H13" t="str">
            <v>*</v>
          </cell>
          <cell r="J13" t="str">
            <v>*</v>
          </cell>
          <cell r="K13">
            <v>0.2</v>
          </cell>
        </row>
        <row r="14">
          <cell r="B14">
            <v>23.462500000000002</v>
          </cell>
          <cell r="C14">
            <v>28.3</v>
          </cell>
          <cell r="D14">
            <v>19.7</v>
          </cell>
          <cell r="E14">
            <v>86.625</v>
          </cell>
          <cell r="F14">
            <v>94</v>
          </cell>
          <cell r="G14">
            <v>71</v>
          </cell>
          <cell r="H14" t="str">
            <v>*</v>
          </cell>
          <cell r="J14" t="str">
            <v>*</v>
          </cell>
          <cell r="K14">
            <v>7.4</v>
          </cell>
        </row>
        <row r="15">
          <cell r="B15">
            <v>23.362500000000001</v>
          </cell>
          <cell r="C15">
            <v>31.2</v>
          </cell>
          <cell r="D15">
            <v>18.600000000000001</v>
          </cell>
          <cell r="E15">
            <v>80.916666666666671</v>
          </cell>
          <cell r="F15">
            <v>96</v>
          </cell>
          <cell r="G15">
            <v>51</v>
          </cell>
          <cell r="H15" t="str">
            <v>*</v>
          </cell>
          <cell r="J15" t="str">
            <v>*</v>
          </cell>
          <cell r="K15">
            <v>0.2</v>
          </cell>
        </row>
        <row r="16">
          <cell r="B16">
            <v>26.912499999999998</v>
          </cell>
          <cell r="C16">
            <v>35.200000000000003</v>
          </cell>
          <cell r="D16">
            <v>19.5</v>
          </cell>
          <cell r="E16">
            <v>71.75</v>
          </cell>
          <cell r="F16">
            <v>94</v>
          </cell>
          <cell r="G16">
            <v>45</v>
          </cell>
          <cell r="H16" t="str">
            <v>*</v>
          </cell>
          <cell r="J16" t="str">
            <v>*</v>
          </cell>
          <cell r="K16">
            <v>0</v>
          </cell>
        </row>
        <row r="17">
          <cell r="B17">
            <v>28.204166666666666</v>
          </cell>
          <cell r="C17">
            <v>36</v>
          </cell>
          <cell r="D17">
            <v>21.8</v>
          </cell>
          <cell r="E17">
            <v>70.958333333333329</v>
          </cell>
          <cell r="F17">
            <v>93</v>
          </cell>
          <cell r="G17">
            <v>41</v>
          </cell>
          <cell r="H17" t="str">
            <v>*</v>
          </cell>
          <cell r="J17" t="str">
            <v>*</v>
          </cell>
          <cell r="K17">
            <v>0</v>
          </cell>
        </row>
        <row r="18">
          <cell r="B18">
            <v>29.270833333333332</v>
          </cell>
          <cell r="C18">
            <v>36.200000000000003</v>
          </cell>
          <cell r="D18">
            <v>23</v>
          </cell>
          <cell r="E18">
            <v>66.875</v>
          </cell>
          <cell r="F18">
            <v>89</v>
          </cell>
          <cell r="G18">
            <v>40</v>
          </cell>
          <cell r="H18" t="str">
            <v>*</v>
          </cell>
          <cell r="J18" t="str">
            <v>*</v>
          </cell>
          <cell r="K18">
            <v>0</v>
          </cell>
        </row>
        <row r="19">
          <cell r="B19">
            <v>29.654166666666669</v>
          </cell>
          <cell r="C19">
            <v>37.299999999999997</v>
          </cell>
          <cell r="D19">
            <v>23.5</v>
          </cell>
          <cell r="E19">
            <v>67.291666666666671</v>
          </cell>
          <cell r="F19">
            <v>91</v>
          </cell>
          <cell r="G19">
            <v>38</v>
          </cell>
          <cell r="H19" t="str">
            <v>*</v>
          </cell>
          <cell r="J19" t="str">
            <v>*</v>
          </cell>
          <cell r="K19">
            <v>2.2000000000000002</v>
          </cell>
        </row>
        <row r="20">
          <cell r="B20">
            <v>28.737500000000001</v>
          </cell>
          <cell r="C20">
            <v>37.5</v>
          </cell>
          <cell r="D20">
            <v>22.3</v>
          </cell>
          <cell r="E20">
            <v>69.375</v>
          </cell>
          <cell r="F20">
            <v>93</v>
          </cell>
          <cell r="G20">
            <v>36</v>
          </cell>
          <cell r="H20" t="str">
            <v>*</v>
          </cell>
          <cell r="J20" t="str">
            <v>*</v>
          </cell>
          <cell r="K20">
            <v>0</v>
          </cell>
        </row>
        <row r="21">
          <cell r="B21">
            <v>29.450000000000003</v>
          </cell>
          <cell r="C21">
            <v>38.6</v>
          </cell>
          <cell r="D21">
            <v>22.2</v>
          </cell>
          <cell r="E21">
            <v>65.291666666666671</v>
          </cell>
          <cell r="F21">
            <v>93</v>
          </cell>
          <cell r="G21">
            <v>27</v>
          </cell>
          <cell r="H21" t="str">
            <v>*</v>
          </cell>
          <cell r="J21" t="str">
            <v>*</v>
          </cell>
          <cell r="K21">
            <v>0.8</v>
          </cell>
        </row>
        <row r="22">
          <cell r="B22">
            <v>29.049999999999997</v>
          </cell>
          <cell r="C22">
            <v>37.799999999999997</v>
          </cell>
          <cell r="D22">
            <v>23.2</v>
          </cell>
          <cell r="E22">
            <v>65.166666666666671</v>
          </cell>
          <cell r="F22">
            <v>88</v>
          </cell>
          <cell r="G22">
            <v>37</v>
          </cell>
          <cell r="H22" t="str">
            <v>*</v>
          </cell>
          <cell r="J22" t="str">
            <v>*</v>
          </cell>
          <cell r="K22">
            <v>1.6</v>
          </cell>
        </row>
        <row r="23">
          <cell r="B23">
            <v>27.912500000000005</v>
          </cell>
          <cell r="C23">
            <v>35.5</v>
          </cell>
          <cell r="D23">
            <v>23.7</v>
          </cell>
          <cell r="E23">
            <v>73.041666666666671</v>
          </cell>
          <cell r="F23">
            <v>90</v>
          </cell>
          <cell r="G23">
            <v>43</v>
          </cell>
          <cell r="H23" t="str">
            <v>*</v>
          </cell>
          <cell r="J23" t="str">
            <v>*</v>
          </cell>
          <cell r="K23">
            <v>0</v>
          </cell>
        </row>
        <row r="24">
          <cell r="B24">
            <v>26.691666666666666</v>
          </cell>
          <cell r="C24">
            <v>34.4</v>
          </cell>
          <cell r="D24">
            <v>21.8</v>
          </cell>
          <cell r="E24">
            <v>76.791666666666671</v>
          </cell>
          <cell r="F24">
            <v>93</v>
          </cell>
          <cell r="G24">
            <v>51</v>
          </cell>
          <cell r="H24" t="str">
            <v>*</v>
          </cell>
          <cell r="J24" t="str">
            <v>*</v>
          </cell>
          <cell r="K24">
            <v>0.2</v>
          </cell>
        </row>
        <row r="25">
          <cell r="B25">
            <v>28.087500000000002</v>
          </cell>
          <cell r="C25">
            <v>34.6</v>
          </cell>
          <cell r="D25">
            <v>22.4</v>
          </cell>
          <cell r="E25">
            <v>67.5</v>
          </cell>
          <cell r="F25">
            <v>92</v>
          </cell>
          <cell r="G25">
            <v>39</v>
          </cell>
          <cell r="H25" t="str">
            <v>*</v>
          </cell>
          <cell r="J25" t="str">
            <v>*</v>
          </cell>
          <cell r="K25">
            <v>0</v>
          </cell>
        </row>
        <row r="26">
          <cell r="B26">
            <v>27.958333333333325</v>
          </cell>
          <cell r="C26">
            <v>36.4</v>
          </cell>
          <cell r="D26">
            <v>20.8</v>
          </cell>
          <cell r="E26">
            <v>70</v>
          </cell>
          <cell r="F26">
            <v>91</v>
          </cell>
          <cell r="G26">
            <v>41</v>
          </cell>
          <cell r="H26" t="str">
            <v>*</v>
          </cell>
          <cell r="J26" t="str">
            <v>*</v>
          </cell>
          <cell r="K26">
            <v>0</v>
          </cell>
        </row>
        <row r="27">
          <cell r="B27">
            <v>28.724999999999998</v>
          </cell>
          <cell r="C27">
            <v>36.1</v>
          </cell>
          <cell r="D27">
            <v>23.2</v>
          </cell>
          <cell r="E27">
            <v>70.833333333333329</v>
          </cell>
          <cell r="F27">
            <v>91</v>
          </cell>
          <cell r="G27">
            <v>41</v>
          </cell>
          <cell r="H27" t="str">
            <v>*</v>
          </cell>
          <cell r="J27" t="str">
            <v>*</v>
          </cell>
          <cell r="K27">
            <v>0</v>
          </cell>
        </row>
        <row r="28">
          <cell r="B28">
            <v>26.866666666666671</v>
          </cell>
          <cell r="C28">
            <v>36</v>
          </cell>
          <cell r="D28">
            <v>20.3</v>
          </cell>
          <cell r="E28">
            <v>74.25</v>
          </cell>
          <cell r="F28">
            <v>95</v>
          </cell>
          <cell r="G28">
            <v>42</v>
          </cell>
          <cell r="H28" t="str">
            <v>*</v>
          </cell>
          <cell r="J28" t="str">
            <v>*</v>
          </cell>
          <cell r="K28">
            <v>2.6</v>
          </cell>
        </row>
        <row r="29">
          <cell r="B29">
            <v>28.254166666666663</v>
          </cell>
          <cell r="C29">
            <v>35.5</v>
          </cell>
          <cell r="D29">
            <v>21.8</v>
          </cell>
          <cell r="E29">
            <v>69.916666666666671</v>
          </cell>
          <cell r="F29">
            <v>89</v>
          </cell>
          <cell r="G29">
            <v>44</v>
          </cell>
          <cell r="H29" t="str">
            <v>*</v>
          </cell>
          <cell r="J29" t="str">
            <v>*</v>
          </cell>
          <cell r="K29">
            <v>2.6</v>
          </cell>
        </row>
        <row r="30">
          <cell r="B30">
            <v>25.533333333333331</v>
          </cell>
          <cell r="C30">
            <v>32.6</v>
          </cell>
          <cell r="D30">
            <v>19.5</v>
          </cell>
          <cell r="E30">
            <v>72.333333333333329</v>
          </cell>
          <cell r="F30">
            <v>94</v>
          </cell>
          <cell r="G30">
            <v>46</v>
          </cell>
          <cell r="H30" t="str">
            <v>*</v>
          </cell>
          <cell r="J30" t="str">
            <v>*</v>
          </cell>
          <cell r="K30">
            <v>0.2</v>
          </cell>
        </row>
        <row r="31">
          <cell r="B31">
            <v>26.312499999999996</v>
          </cell>
          <cell r="C31">
            <v>34.299999999999997</v>
          </cell>
          <cell r="D31">
            <v>19.2</v>
          </cell>
          <cell r="E31">
            <v>67.541666666666671</v>
          </cell>
          <cell r="F31">
            <v>92</v>
          </cell>
          <cell r="G31">
            <v>42</v>
          </cell>
          <cell r="H31" t="str">
            <v>*</v>
          </cell>
          <cell r="J31" t="str">
            <v>*</v>
          </cell>
          <cell r="K31">
            <v>0</v>
          </cell>
        </row>
        <row r="32">
          <cell r="B32">
            <v>28.329166666666669</v>
          </cell>
          <cell r="C32">
            <v>38.700000000000003</v>
          </cell>
          <cell r="D32">
            <v>19.7</v>
          </cell>
          <cell r="E32">
            <v>64.875</v>
          </cell>
          <cell r="F32">
            <v>93</v>
          </cell>
          <cell r="G32">
            <v>32</v>
          </cell>
          <cell r="H32" t="str">
            <v>*</v>
          </cell>
          <cell r="J32" t="str">
            <v>*</v>
          </cell>
          <cell r="K32">
            <v>0</v>
          </cell>
        </row>
        <row r="33">
          <cell r="B33">
            <v>30.375</v>
          </cell>
          <cell r="C33">
            <v>40.1</v>
          </cell>
          <cell r="D33">
            <v>23</v>
          </cell>
          <cell r="E33">
            <v>61.541666666666664</v>
          </cell>
          <cell r="F33">
            <v>89</v>
          </cell>
          <cell r="G33">
            <v>26</v>
          </cell>
          <cell r="H33" t="str">
            <v>*</v>
          </cell>
          <cell r="J33" t="str">
            <v>*</v>
          </cell>
          <cell r="K33">
            <v>11.6</v>
          </cell>
        </row>
        <row r="34">
          <cell r="B34">
            <v>26.170833333333334</v>
          </cell>
          <cell r="C34">
            <v>32.799999999999997</v>
          </cell>
          <cell r="D34">
            <v>22.3</v>
          </cell>
          <cell r="E34">
            <v>78.333333333333329</v>
          </cell>
          <cell r="F34">
            <v>95</v>
          </cell>
          <cell r="G34">
            <v>51</v>
          </cell>
          <cell r="H34" t="str">
            <v>*</v>
          </cell>
          <cell r="J34" t="str">
            <v>*</v>
          </cell>
          <cell r="K34">
            <v>12</v>
          </cell>
        </row>
        <row r="35">
          <cell r="B35">
            <v>25.554166666666671</v>
          </cell>
          <cell r="C35">
            <v>32.1</v>
          </cell>
          <cell r="D35">
            <v>20</v>
          </cell>
          <cell r="E35">
            <v>77.041666666666671</v>
          </cell>
          <cell r="F35">
            <v>94</v>
          </cell>
          <cell r="G35">
            <v>56</v>
          </cell>
          <cell r="H35" t="str">
            <v>*</v>
          </cell>
          <cell r="J35" t="str">
            <v>*</v>
          </cell>
          <cell r="K35">
            <v>2</v>
          </cell>
        </row>
      </sheetData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Miranda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28.890909090909091</v>
          </cell>
          <cell r="C5">
            <v>36.6</v>
          </cell>
          <cell r="D5">
            <v>23.5</v>
          </cell>
          <cell r="E5">
            <v>66.181818181818187</v>
          </cell>
          <cell r="F5">
            <v>89</v>
          </cell>
          <cell r="G5">
            <v>35</v>
          </cell>
          <cell r="H5">
            <v>11.879999999999999</v>
          </cell>
          <cell r="J5">
            <v>48.24</v>
          </cell>
          <cell r="K5">
            <v>0</v>
          </cell>
        </row>
        <row r="6">
          <cell r="B6">
            <v>28.666666666666668</v>
          </cell>
          <cell r="C6">
            <v>34.6</v>
          </cell>
          <cell r="D6">
            <v>23.1</v>
          </cell>
          <cell r="E6">
            <v>67.523809523809518</v>
          </cell>
          <cell r="F6">
            <v>88</v>
          </cell>
          <cell r="G6">
            <v>48</v>
          </cell>
          <cell r="H6">
            <v>10.8</v>
          </cell>
          <cell r="J6">
            <v>26.28</v>
          </cell>
          <cell r="K6">
            <v>0</v>
          </cell>
        </row>
        <row r="7">
          <cell r="B7">
            <v>29.790476190476191</v>
          </cell>
          <cell r="C7">
            <v>36.700000000000003</v>
          </cell>
          <cell r="D7">
            <v>24.9</v>
          </cell>
          <cell r="E7">
            <v>65.952380952380949</v>
          </cell>
          <cell r="F7">
            <v>87</v>
          </cell>
          <cell r="G7">
            <v>40</v>
          </cell>
          <cell r="H7">
            <v>14.4</v>
          </cell>
          <cell r="J7">
            <v>33.119999999999997</v>
          </cell>
          <cell r="K7">
            <v>0.2</v>
          </cell>
        </row>
        <row r="8">
          <cell r="B8">
            <v>25.01</v>
          </cell>
          <cell r="C8">
            <v>28</v>
          </cell>
          <cell r="D8">
            <v>22.7</v>
          </cell>
          <cell r="E8">
            <v>83.9</v>
          </cell>
          <cell r="F8">
            <v>92</v>
          </cell>
          <cell r="G8">
            <v>68</v>
          </cell>
          <cell r="H8">
            <v>7.5600000000000005</v>
          </cell>
          <cell r="J8">
            <v>35.64</v>
          </cell>
          <cell r="K8">
            <v>43</v>
          </cell>
        </row>
        <row r="9">
          <cell r="B9">
            <v>25.604761904761908</v>
          </cell>
          <cell r="C9">
            <v>30.7</v>
          </cell>
          <cell r="D9">
            <v>23.6</v>
          </cell>
          <cell r="E9">
            <v>83.142857142857139</v>
          </cell>
          <cell r="F9">
            <v>92</v>
          </cell>
          <cell r="G9">
            <v>65</v>
          </cell>
          <cell r="H9">
            <v>12.24</v>
          </cell>
          <cell r="J9">
            <v>30.6</v>
          </cell>
          <cell r="K9">
            <v>0.8</v>
          </cell>
        </row>
        <row r="10">
          <cell r="B10">
            <v>27.321739130434782</v>
          </cell>
          <cell r="C10">
            <v>33.799999999999997</v>
          </cell>
          <cell r="D10">
            <v>23.6</v>
          </cell>
          <cell r="E10">
            <v>77.130434782608702</v>
          </cell>
          <cell r="F10">
            <v>92</v>
          </cell>
          <cell r="G10">
            <v>47</v>
          </cell>
          <cell r="H10">
            <v>9</v>
          </cell>
          <cell r="J10">
            <v>24.48</v>
          </cell>
          <cell r="K10">
            <v>0</v>
          </cell>
        </row>
        <row r="11">
          <cell r="B11">
            <v>29.382608695652173</v>
          </cell>
          <cell r="C11">
            <v>35.5</v>
          </cell>
          <cell r="D11">
            <v>24.8</v>
          </cell>
          <cell r="E11">
            <v>72</v>
          </cell>
          <cell r="F11">
            <v>91</v>
          </cell>
          <cell r="G11">
            <v>40</v>
          </cell>
          <cell r="H11">
            <v>8.2799999999999994</v>
          </cell>
          <cell r="J11">
            <v>39.6</v>
          </cell>
          <cell r="K11">
            <v>1.8</v>
          </cell>
        </row>
        <row r="12">
          <cell r="B12">
            <v>28.854545454545462</v>
          </cell>
          <cell r="C12">
            <v>33.700000000000003</v>
          </cell>
          <cell r="D12">
            <v>25.8</v>
          </cell>
          <cell r="E12">
            <v>72.86363636363636</v>
          </cell>
          <cell r="F12">
            <v>88</v>
          </cell>
          <cell r="G12">
            <v>52</v>
          </cell>
          <cell r="H12">
            <v>7.5600000000000005</v>
          </cell>
          <cell r="J12">
            <v>21.96</v>
          </cell>
          <cell r="K12">
            <v>0</v>
          </cell>
        </row>
        <row r="13">
          <cell r="B13">
            <v>29.826086956521745</v>
          </cell>
          <cell r="C13">
            <v>36.700000000000003</v>
          </cell>
          <cell r="D13">
            <v>24.1</v>
          </cell>
          <cell r="E13">
            <v>67.608695652173907</v>
          </cell>
          <cell r="F13">
            <v>91</v>
          </cell>
          <cell r="G13">
            <v>39</v>
          </cell>
          <cell r="H13">
            <v>8.2799999999999994</v>
          </cell>
          <cell r="J13">
            <v>21.240000000000002</v>
          </cell>
          <cell r="K13">
            <v>0</v>
          </cell>
        </row>
        <row r="14">
          <cell r="B14">
            <v>28.245454545454539</v>
          </cell>
          <cell r="C14">
            <v>33.6</v>
          </cell>
          <cell r="D14">
            <v>24.7</v>
          </cell>
          <cell r="E14">
            <v>71.86363636363636</v>
          </cell>
          <cell r="F14">
            <v>89</v>
          </cell>
          <cell r="G14">
            <v>55</v>
          </cell>
          <cell r="H14">
            <v>23.400000000000002</v>
          </cell>
          <cell r="J14">
            <v>55.800000000000004</v>
          </cell>
          <cell r="K14">
            <v>0</v>
          </cell>
        </row>
        <row r="15">
          <cell r="B15">
            <v>26.329166666666662</v>
          </cell>
          <cell r="C15">
            <v>33.200000000000003</v>
          </cell>
          <cell r="D15">
            <v>21</v>
          </cell>
          <cell r="E15">
            <v>69.416666666666671</v>
          </cell>
          <cell r="F15">
            <v>90</v>
          </cell>
          <cell r="G15">
            <v>43</v>
          </cell>
          <cell r="H15">
            <v>9.3600000000000012</v>
          </cell>
          <cell r="J15">
            <v>20.16</v>
          </cell>
          <cell r="K15">
            <v>0</v>
          </cell>
        </row>
        <row r="16">
          <cell r="B16">
            <v>29.618181818181814</v>
          </cell>
          <cell r="C16">
            <v>36.200000000000003</v>
          </cell>
          <cell r="D16">
            <v>23.7</v>
          </cell>
          <cell r="E16">
            <v>66.181818181818187</v>
          </cell>
          <cell r="F16">
            <v>87</v>
          </cell>
          <cell r="G16">
            <v>40</v>
          </cell>
          <cell r="H16">
            <v>11.16</v>
          </cell>
          <cell r="J16">
            <v>28.08</v>
          </cell>
          <cell r="K16">
            <v>0</v>
          </cell>
        </row>
        <row r="17">
          <cell r="B17">
            <v>30.3</v>
          </cell>
          <cell r="C17">
            <v>36.799999999999997</v>
          </cell>
          <cell r="D17">
            <v>24.6</v>
          </cell>
          <cell r="E17">
            <v>64.13636363636364</v>
          </cell>
          <cell r="F17">
            <v>85</v>
          </cell>
          <cell r="G17">
            <v>39</v>
          </cell>
          <cell r="H17">
            <v>9.3600000000000012</v>
          </cell>
          <cell r="J17">
            <v>25.56</v>
          </cell>
          <cell r="K17">
            <v>0</v>
          </cell>
        </row>
        <row r="18">
          <cell r="B18">
            <v>29.235000000000003</v>
          </cell>
          <cell r="C18">
            <v>38</v>
          </cell>
          <cell r="D18">
            <v>23.1</v>
          </cell>
          <cell r="E18">
            <v>69.05</v>
          </cell>
          <cell r="F18">
            <v>91</v>
          </cell>
          <cell r="G18">
            <v>35</v>
          </cell>
          <cell r="H18">
            <v>24.12</v>
          </cell>
          <cell r="J18">
            <v>72</v>
          </cell>
          <cell r="K18">
            <v>20.8</v>
          </cell>
        </row>
        <row r="19">
          <cell r="B19">
            <v>29.414285714285718</v>
          </cell>
          <cell r="C19">
            <v>35.799999999999997</v>
          </cell>
          <cell r="D19">
            <v>24</v>
          </cell>
          <cell r="E19">
            <v>72.61904761904762</v>
          </cell>
          <cell r="F19">
            <v>92</v>
          </cell>
          <cell r="G19">
            <v>47</v>
          </cell>
          <cell r="H19">
            <v>8.2799999999999994</v>
          </cell>
          <cell r="J19">
            <v>21.6</v>
          </cell>
          <cell r="K19">
            <v>0</v>
          </cell>
        </row>
        <row r="20">
          <cell r="B20">
            <v>31.286956521739125</v>
          </cell>
          <cell r="C20">
            <v>38.4</v>
          </cell>
          <cell r="D20">
            <v>25.1</v>
          </cell>
          <cell r="E20">
            <v>60.695652173913047</v>
          </cell>
          <cell r="F20">
            <v>86</v>
          </cell>
          <cell r="G20">
            <v>32</v>
          </cell>
          <cell r="H20">
            <v>7.2</v>
          </cell>
          <cell r="J20">
            <v>29.880000000000003</v>
          </cell>
          <cell r="K20">
            <v>0</v>
          </cell>
        </row>
        <row r="21">
          <cell r="B21">
            <v>31.22608695652174</v>
          </cell>
          <cell r="C21">
            <v>38.299999999999997</v>
          </cell>
          <cell r="D21">
            <v>24.9</v>
          </cell>
          <cell r="E21">
            <v>60.173913043478258</v>
          </cell>
          <cell r="F21">
            <v>85</v>
          </cell>
          <cell r="G21">
            <v>32</v>
          </cell>
          <cell r="H21">
            <v>10.8</v>
          </cell>
          <cell r="J21">
            <v>21.96</v>
          </cell>
          <cell r="K21">
            <v>0</v>
          </cell>
        </row>
        <row r="22">
          <cell r="B22">
            <v>30.933333333333334</v>
          </cell>
          <cell r="C22">
            <v>38.1</v>
          </cell>
          <cell r="D22">
            <v>24.8</v>
          </cell>
          <cell r="E22">
            <v>61.291666666666664</v>
          </cell>
          <cell r="F22">
            <v>89</v>
          </cell>
          <cell r="G22">
            <v>32</v>
          </cell>
          <cell r="H22">
            <v>7.2</v>
          </cell>
          <cell r="J22">
            <v>25.56</v>
          </cell>
          <cell r="K22">
            <v>0</v>
          </cell>
        </row>
        <row r="23">
          <cell r="B23">
            <v>29.950000000000003</v>
          </cell>
          <cell r="C23">
            <v>36.700000000000003</v>
          </cell>
          <cell r="D23">
            <v>25.3</v>
          </cell>
          <cell r="E23">
            <v>64.954545454545453</v>
          </cell>
          <cell r="F23">
            <v>84</v>
          </cell>
          <cell r="G23">
            <v>39</v>
          </cell>
          <cell r="H23">
            <v>11.16</v>
          </cell>
          <cell r="J23">
            <v>41.4</v>
          </cell>
          <cell r="K23">
            <v>0</v>
          </cell>
        </row>
        <row r="24">
          <cell r="B24">
            <v>29.213636363636365</v>
          </cell>
          <cell r="C24">
            <v>35.200000000000003</v>
          </cell>
          <cell r="D24">
            <v>24.4</v>
          </cell>
          <cell r="E24">
            <v>67.772727272727266</v>
          </cell>
          <cell r="F24">
            <v>89</v>
          </cell>
          <cell r="G24">
            <v>42</v>
          </cell>
          <cell r="H24">
            <v>6.48</v>
          </cell>
          <cell r="J24">
            <v>22.68</v>
          </cell>
          <cell r="K24">
            <v>0</v>
          </cell>
        </row>
        <row r="25">
          <cell r="B25">
            <v>30.977272727272727</v>
          </cell>
          <cell r="C25">
            <v>37.1</v>
          </cell>
          <cell r="D25">
            <v>26</v>
          </cell>
          <cell r="E25">
            <v>61.31818181818182</v>
          </cell>
          <cell r="F25">
            <v>83</v>
          </cell>
          <cell r="G25">
            <v>34</v>
          </cell>
          <cell r="H25">
            <v>9.7200000000000006</v>
          </cell>
          <cell r="J25">
            <v>18.36</v>
          </cell>
          <cell r="K25">
            <v>0</v>
          </cell>
        </row>
        <row r="26">
          <cell r="B26">
            <v>29.285000000000004</v>
          </cell>
          <cell r="C26">
            <v>34.799999999999997</v>
          </cell>
          <cell r="D26">
            <v>24.3</v>
          </cell>
          <cell r="E26">
            <v>67.95</v>
          </cell>
          <cell r="F26">
            <v>88</v>
          </cell>
          <cell r="G26">
            <v>46</v>
          </cell>
          <cell r="H26">
            <v>10.44</v>
          </cell>
          <cell r="J26">
            <v>23.040000000000003</v>
          </cell>
          <cell r="K26">
            <v>0</v>
          </cell>
        </row>
        <row r="27">
          <cell r="B27">
            <v>30.380952380952376</v>
          </cell>
          <cell r="C27">
            <v>35.9</v>
          </cell>
          <cell r="D27">
            <v>24.7</v>
          </cell>
          <cell r="E27">
            <v>66.523809523809518</v>
          </cell>
          <cell r="F27">
            <v>88</v>
          </cell>
          <cell r="G27">
            <v>45</v>
          </cell>
          <cell r="H27">
            <v>12.24</v>
          </cell>
          <cell r="J27">
            <v>31.319999999999997</v>
          </cell>
          <cell r="K27">
            <v>0</v>
          </cell>
        </row>
        <row r="28">
          <cell r="B28">
            <v>30.750000000000004</v>
          </cell>
          <cell r="C28">
            <v>37.1</v>
          </cell>
          <cell r="D28">
            <v>24</v>
          </cell>
          <cell r="E28">
            <v>59.68181818181818</v>
          </cell>
          <cell r="F28">
            <v>84</v>
          </cell>
          <cell r="G28">
            <v>39</v>
          </cell>
          <cell r="H28">
            <v>11.520000000000001</v>
          </cell>
          <cell r="J28">
            <v>30.6</v>
          </cell>
          <cell r="K28">
            <v>0</v>
          </cell>
        </row>
        <row r="29">
          <cell r="B29">
            <v>31.21</v>
          </cell>
          <cell r="C29">
            <v>37.5</v>
          </cell>
          <cell r="D29">
            <v>25.7</v>
          </cell>
          <cell r="E29">
            <v>60.65</v>
          </cell>
          <cell r="F29">
            <v>85</v>
          </cell>
          <cell r="G29">
            <v>37</v>
          </cell>
          <cell r="H29">
            <v>12.6</v>
          </cell>
          <cell r="J29">
            <v>42.480000000000004</v>
          </cell>
          <cell r="K29">
            <v>0</v>
          </cell>
        </row>
        <row r="30">
          <cell r="B30">
            <v>28.889999999999997</v>
          </cell>
          <cell r="C30">
            <v>36.4</v>
          </cell>
          <cell r="D30">
            <v>22.8</v>
          </cell>
          <cell r="E30">
            <v>59.2</v>
          </cell>
          <cell r="F30">
            <v>83</v>
          </cell>
          <cell r="G30">
            <v>32</v>
          </cell>
          <cell r="H30">
            <v>9.7200000000000006</v>
          </cell>
          <cell r="J30">
            <v>23.400000000000002</v>
          </cell>
          <cell r="K30">
            <v>0</v>
          </cell>
        </row>
        <row r="31">
          <cell r="B31">
            <v>28.310000000000002</v>
          </cell>
          <cell r="C31">
            <v>34.9</v>
          </cell>
          <cell r="D31">
            <v>23.5</v>
          </cell>
          <cell r="E31">
            <v>71.45</v>
          </cell>
          <cell r="F31">
            <v>91</v>
          </cell>
          <cell r="G31">
            <v>46</v>
          </cell>
          <cell r="H31">
            <v>6.12</v>
          </cell>
          <cell r="J31">
            <v>17.64</v>
          </cell>
          <cell r="K31">
            <v>0</v>
          </cell>
        </row>
        <row r="32">
          <cell r="B32">
            <v>31.405000000000008</v>
          </cell>
          <cell r="C32">
            <v>38.4</v>
          </cell>
          <cell r="D32">
            <v>24</v>
          </cell>
          <cell r="E32">
            <v>61.7</v>
          </cell>
          <cell r="F32">
            <v>90</v>
          </cell>
          <cell r="G32">
            <v>32</v>
          </cell>
          <cell r="H32">
            <v>13.32</v>
          </cell>
          <cell r="J32">
            <v>29.880000000000003</v>
          </cell>
          <cell r="K32">
            <v>0</v>
          </cell>
        </row>
        <row r="33">
          <cell r="B33">
            <v>32.725000000000001</v>
          </cell>
          <cell r="C33">
            <v>39.9</v>
          </cell>
          <cell r="D33">
            <v>24.4</v>
          </cell>
          <cell r="E33">
            <v>53.65</v>
          </cell>
          <cell r="F33">
            <v>84</v>
          </cell>
          <cell r="G33">
            <v>29</v>
          </cell>
          <cell r="H33">
            <v>13.32</v>
          </cell>
          <cell r="J33">
            <v>46.440000000000005</v>
          </cell>
          <cell r="K33">
            <v>0</v>
          </cell>
        </row>
        <row r="34">
          <cell r="B34">
            <v>27.518181818181823</v>
          </cell>
          <cell r="C34">
            <v>34.5</v>
          </cell>
          <cell r="D34">
            <v>22.7</v>
          </cell>
          <cell r="E34">
            <v>74.63636363636364</v>
          </cell>
          <cell r="F34">
            <v>92</v>
          </cell>
          <cell r="G34">
            <v>44</v>
          </cell>
          <cell r="H34">
            <v>9.7200000000000006</v>
          </cell>
          <cell r="J34">
            <v>29.52</v>
          </cell>
          <cell r="K34">
            <v>24.6</v>
          </cell>
        </row>
        <row r="35">
          <cell r="B35">
            <v>28.040909090909089</v>
          </cell>
          <cell r="C35">
            <v>33.700000000000003</v>
          </cell>
          <cell r="D35">
            <v>24.8</v>
          </cell>
          <cell r="E35">
            <v>75.818181818181813</v>
          </cell>
          <cell r="F35">
            <v>87</v>
          </cell>
          <cell r="G35">
            <v>53</v>
          </cell>
          <cell r="H35">
            <v>6.12</v>
          </cell>
          <cell r="J35">
            <v>37.080000000000005</v>
          </cell>
          <cell r="K35">
            <v>5.4</v>
          </cell>
        </row>
      </sheetData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Nhumirim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30.175000000000001</v>
          </cell>
          <cell r="C5">
            <v>38.4</v>
          </cell>
          <cell r="D5">
            <v>23.5</v>
          </cell>
          <cell r="E5">
            <v>63.625</v>
          </cell>
          <cell r="F5">
            <v>92</v>
          </cell>
          <cell r="G5">
            <v>31</v>
          </cell>
          <cell r="H5">
            <v>21.240000000000002</v>
          </cell>
          <cell r="J5">
            <v>39.24</v>
          </cell>
          <cell r="K5">
            <v>0</v>
          </cell>
        </row>
        <row r="6">
          <cell r="B6">
            <v>30.145833333333329</v>
          </cell>
          <cell r="C6">
            <v>37.9</v>
          </cell>
          <cell r="D6">
            <v>25.3</v>
          </cell>
          <cell r="E6">
            <v>60.5</v>
          </cell>
          <cell r="F6">
            <v>81</v>
          </cell>
          <cell r="G6">
            <v>32</v>
          </cell>
          <cell r="H6">
            <v>24.840000000000003</v>
          </cell>
          <cell r="J6">
            <v>45</v>
          </cell>
          <cell r="K6">
            <v>0</v>
          </cell>
        </row>
        <row r="7">
          <cell r="B7">
            <v>30.987500000000001</v>
          </cell>
          <cell r="C7">
            <v>39</v>
          </cell>
          <cell r="D7">
            <v>26.4</v>
          </cell>
          <cell r="E7">
            <v>59.083333333333336</v>
          </cell>
          <cell r="F7">
            <v>80</v>
          </cell>
          <cell r="G7">
            <v>31</v>
          </cell>
          <cell r="H7">
            <v>27.720000000000002</v>
          </cell>
          <cell r="J7">
            <v>54.36</v>
          </cell>
          <cell r="K7">
            <v>0</v>
          </cell>
        </row>
        <row r="8">
          <cell r="B8">
            <v>25.895833333333332</v>
          </cell>
          <cell r="C8">
            <v>29.9</v>
          </cell>
          <cell r="D8">
            <v>22.7</v>
          </cell>
          <cell r="E8">
            <v>82.625</v>
          </cell>
          <cell r="F8">
            <v>99</v>
          </cell>
          <cell r="G8">
            <v>59</v>
          </cell>
          <cell r="H8">
            <v>13.32</v>
          </cell>
          <cell r="J8">
            <v>39.24</v>
          </cell>
          <cell r="K8">
            <v>80.8</v>
          </cell>
        </row>
        <row r="9">
          <cell r="B9">
            <v>26.504166666666663</v>
          </cell>
          <cell r="C9">
            <v>31.8</v>
          </cell>
          <cell r="D9">
            <v>23.3</v>
          </cell>
          <cell r="E9">
            <v>80.375</v>
          </cell>
          <cell r="F9">
            <v>94</v>
          </cell>
          <cell r="G9">
            <v>56</v>
          </cell>
          <cell r="H9">
            <v>20.52</v>
          </cell>
          <cell r="J9">
            <v>34.92</v>
          </cell>
          <cell r="K9">
            <v>0</v>
          </cell>
        </row>
        <row r="10">
          <cell r="B10">
            <v>28.32083333333334</v>
          </cell>
          <cell r="C10">
            <v>35.4</v>
          </cell>
          <cell r="D10">
            <v>24</v>
          </cell>
          <cell r="E10">
            <v>72.791666666666671</v>
          </cell>
          <cell r="F10">
            <v>93</v>
          </cell>
          <cell r="G10">
            <v>38</v>
          </cell>
          <cell r="H10">
            <v>16.559999999999999</v>
          </cell>
          <cell r="J10">
            <v>30.6</v>
          </cell>
          <cell r="K10">
            <v>0</v>
          </cell>
        </row>
        <row r="11">
          <cell r="B11">
            <v>28.708333333333332</v>
          </cell>
          <cell r="C11">
            <v>36.9</v>
          </cell>
          <cell r="D11">
            <v>22</v>
          </cell>
          <cell r="E11">
            <v>76.571428571428569</v>
          </cell>
          <cell r="F11">
            <v>98</v>
          </cell>
          <cell r="G11">
            <v>38</v>
          </cell>
          <cell r="H11">
            <v>27.720000000000002</v>
          </cell>
          <cell r="J11">
            <v>83.52</v>
          </cell>
          <cell r="K11">
            <v>31.599999999999998</v>
          </cell>
        </row>
        <row r="12">
          <cell r="B12">
            <v>28.933333333333337</v>
          </cell>
          <cell r="C12">
            <v>34.1</v>
          </cell>
          <cell r="D12">
            <v>25.3</v>
          </cell>
          <cell r="E12">
            <v>75.291666666666671</v>
          </cell>
          <cell r="F12">
            <v>92</v>
          </cell>
          <cell r="G12">
            <v>49</v>
          </cell>
          <cell r="H12">
            <v>17.64</v>
          </cell>
          <cell r="J12">
            <v>34.92</v>
          </cell>
          <cell r="K12">
            <v>0</v>
          </cell>
        </row>
        <row r="13">
          <cell r="B13">
            <v>30.333333333333329</v>
          </cell>
          <cell r="C13">
            <v>37.4</v>
          </cell>
          <cell r="D13">
            <v>24.6</v>
          </cell>
          <cell r="E13">
            <v>70</v>
          </cell>
          <cell r="F13">
            <v>93</v>
          </cell>
          <cell r="G13">
            <v>34</v>
          </cell>
          <cell r="H13">
            <v>11.16</v>
          </cell>
          <cell r="J13">
            <v>21.6</v>
          </cell>
          <cell r="K13">
            <v>0</v>
          </cell>
        </row>
        <row r="14">
          <cell r="B14">
            <v>29.216666666666669</v>
          </cell>
          <cell r="C14">
            <v>36.799999999999997</v>
          </cell>
          <cell r="D14">
            <v>23.9</v>
          </cell>
          <cell r="E14">
            <v>73.458333333333329</v>
          </cell>
          <cell r="F14">
            <v>99</v>
          </cell>
          <cell r="G14">
            <v>39</v>
          </cell>
          <cell r="H14">
            <v>24.840000000000003</v>
          </cell>
          <cell r="J14">
            <v>57.960000000000008</v>
          </cell>
          <cell r="K14">
            <v>55.2</v>
          </cell>
        </row>
        <row r="15">
          <cell r="B15">
            <v>27.037499999999994</v>
          </cell>
          <cell r="C15">
            <v>34.200000000000003</v>
          </cell>
          <cell r="D15">
            <v>22</v>
          </cell>
          <cell r="E15">
            <v>74.5</v>
          </cell>
          <cell r="F15">
            <v>93</v>
          </cell>
          <cell r="G15">
            <v>43</v>
          </cell>
          <cell r="H15">
            <v>13.68</v>
          </cell>
          <cell r="J15">
            <v>43.92</v>
          </cell>
          <cell r="K15">
            <v>1.6</v>
          </cell>
        </row>
        <row r="16">
          <cell r="B16">
            <v>29.312499999999996</v>
          </cell>
          <cell r="C16">
            <v>36.700000000000003</v>
          </cell>
          <cell r="D16">
            <v>24.4</v>
          </cell>
          <cell r="E16">
            <v>73.166666666666671</v>
          </cell>
          <cell r="F16">
            <v>92</v>
          </cell>
          <cell r="G16">
            <v>40</v>
          </cell>
          <cell r="H16">
            <v>16.559999999999999</v>
          </cell>
          <cell r="J16">
            <v>55.080000000000005</v>
          </cell>
          <cell r="K16">
            <v>4</v>
          </cell>
        </row>
        <row r="17">
          <cell r="B17">
            <v>30.841666666666658</v>
          </cell>
          <cell r="C17">
            <v>37.4</v>
          </cell>
          <cell r="D17">
            <v>25.3</v>
          </cell>
          <cell r="E17">
            <v>69.583333333333329</v>
          </cell>
          <cell r="F17">
            <v>94</v>
          </cell>
          <cell r="G17">
            <v>36</v>
          </cell>
          <cell r="H17">
            <v>15.840000000000002</v>
          </cell>
          <cell r="J17">
            <v>34.200000000000003</v>
          </cell>
          <cell r="K17">
            <v>0</v>
          </cell>
        </row>
        <row r="18">
          <cell r="B18">
            <v>28.695833333333329</v>
          </cell>
          <cell r="C18">
            <v>38.200000000000003</v>
          </cell>
          <cell r="D18">
            <v>24</v>
          </cell>
          <cell r="E18">
            <v>71.875</v>
          </cell>
          <cell r="F18">
            <v>94</v>
          </cell>
          <cell r="G18">
            <v>36</v>
          </cell>
          <cell r="H18">
            <v>36.36</v>
          </cell>
          <cell r="J18">
            <v>76.319999999999993</v>
          </cell>
          <cell r="K18">
            <v>5.4</v>
          </cell>
        </row>
        <row r="19">
          <cell r="B19">
            <v>30.087500000000002</v>
          </cell>
          <cell r="C19">
            <v>37.299999999999997</v>
          </cell>
          <cell r="D19">
            <v>24.7</v>
          </cell>
          <cell r="E19">
            <v>73.25</v>
          </cell>
          <cell r="F19">
            <v>94</v>
          </cell>
          <cell r="G19">
            <v>38</v>
          </cell>
          <cell r="H19">
            <v>19.079999999999998</v>
          </cell>
          <cell r="J19">
            <v>29.52</v>
          </cell>
          <cell r="K19">
            <v>0.2</v>
          </cell>
        </row>
        <row r="20">
          <cell r="B20">
            <v>32.00833333333334</v>
          </cell>
          <cell r="C20">
            <v>39.1</v>
          </cell>
          <cell r="D20">
            <v>25.7</v>
          </cell>
          <cell r="E20">
            <v>63.916666666666664</v>
          </cell>
          <cell r="F20">
            <v>91</v>
          </cell>
          <cell r="G20">
            <v>28</v>
          </cell>
          <cell r="H20">
            <v>12.24</v>
          </cell>
          <cell r="J20">
            <v>26.64</v>
          </cell>
          <cell r="K20">
            <v>0</v>
          </cell>
        </row>
        <row r="21">
          <cell r="B21">
            <v>31.329166666666666</v>
          </cell>
          <cell r="C21">
            <v>39.6</v>
          </cell>
          <cell r="D21">
            <v>24.1</v>
          </cell>
          <cell r="E21">
            <v>62.666666666666664</v>
          </cell>
          <cell r="F21">
            <v>93</v>
          </cell>
          <cell r="G21">
            <v>25</v>
          </cell>
          <cell r="H21">
            <v>14.76</v>
          </cell>
          <cell r="J21">
            <v>28.8</v>
          </cell>
          <cell r="K21">
            <v>0</v>
          </cell>
        </row>
        <row r="22">
          <cell r="B22">
            <v>31.487500000000001</v>
          </cell>
          <cell r="C22">
            <v>39.1</v>
          </cell>
          <cell r="D22">
            <v>23.3</v>
          </cell>
          <cell r="E22">
            <v>57.208333333333336</v>
          </cell>
          <cell r="F22">
            <v>88</v>
          </cell>
          <cell r="G22">
            <v>26</v>
          </cell>
          <cell r="H22">
            <v>16.2</v>
          </cell>
          <cell r="J22">
            <v>34.92</v>
          </cell>
          <cell r="K22">
            <v>0</v>
          </cell>
        </row>
        <row r="23">
          <cell r="B23">
            <v>29.933333333333341</v>
          </cell>
          <cell r="C23">
            <v>36.1</v>
          </cell>
          <cell r="D23">
            <v>27</v>
          </cell>
          <cell r="E23">
            <v>66.416666666666671</v>
          </cell>
          <cell r="F23">
            <v>84</v>
          </cell>
          <cell r="G23">
            <v>46</v>
          </cell>
          <cell r="H23">
            <v>15.48</v>
          </cell>
          <cell r="J23">
            <v>34.56</v>
          </cell>
          <cell r="K23">
            <v>0</v>
          </cell>
        </row>
        <row r="24">
          <cell r="B24">
            <v>29.229166666666671</v>
          </cell>
          <cell r="C24">
            <v>35.9</v>
          </cell>
          <cell r="D24">
            <v>24.1</v>
          </cell>
          <cell r="E24">
            <v>72.791666666666671</v>
          </cell>
          <cell r="F24">
            <v>92</v>
          </cell>
          <cell r="G24">
            <v>46</v>
          </cell>
          <cell r="H24">
            <v>13.68</v>
          </cell>
          <cell r="J24">
            <v>32.76</v>
          </cell>
          <cell r="K24">
            <v>0</v>
          </cell>
        </row>
        <row r="25">
          <cell r="B25">
            <v>29.216666666666665</v>
          </cell>
          <cell r="C25">
            <v>35.200000000000003</v>
          </cell>
          <cell r="D25">
            <v>24.1</v>
          </cell>
          <cell r="E25">
            <v>73.708333333333329</v>
          </cell>
          <cell r="F25">
            <v>92</v>
          </cell>
          <cell r="G25">
            <v>44</v>
          </cell>
          <cell r="H25">
            <v>17.64</v>
          </cell>
          <cell r="J25">
            <v>29.52</v>
          </cell>
          <cell r="K25">
            <v>0</v>
          </cell>
        </row>
        <row r="26">
          <cell r="B26">
            <v>28.408333333333331</v>
          </cell>
          <cell r="C26">
            <v>33.9</v>
          </cell>
          <cell r="D26">
            <v>24.6</v>
          </cell>
          <cell r="E26">
            <v>73.958333333333329</v>
          </cell>
          <cell r="F26">
            <v>90</v>
          </cell>
          <cell r="G26">
            <v>50</v>
          </cell>
          <cell r="H26">
            <v>21.240000000000002</v>
          </cell>
          <cell r="J26">
            <v>39.96</v>
          </cell>
          <cell r="K26">
            <v>0</v>
          </cell>
        </row>
        <row r="27">
          <cell r="B27">
            <v>30.070833333333329</v>
          </cell>
          <cell r="C27">
            <v>36.4</v>
          </cell>
          <cell r="D27">
            <v>25.1</v>
          </cell>
          <cell r="E27">
            <v>68.916666666666671</v>
          </cell>
          <cell r="F27">
            <v>90</v>
          </cell>
          <cell r="G27">
            <v>45</v>
          </cell>
          <cell r="H27">
            <v>20.88</v>
          </cell>
          <cell r="J27">
            <v>37.080000000000005</v>
          </cell>
          <cell r="K27">
            <v>0</v>
          </cell>
        </row>
        <row r="28">
          <cell r="B28">
            <v>30.812500000000004</v>
          </cell>
          <cell r="C28">
            <v>37.299999999999997</v>
          </cell>
          <cell r="D28">
            <v>24.5</v>
          </cell>
          <cell r="E28">
            <v>63.666666666666664</v>
          </cell>
          <cell r="F28">
            <v>90</v>
          </cell>
          <cell r="G28">
            <v>37</v>
          </cell>
          <cell r="H28">
            <v>19.440000000000001</v>
          </cell>
          <cell r="J28">
            <v>36.72</v>
          </cell>
          <cell r="K28">
            <v>0</v>
          </cell>
        </row>
        <row r="29">
          <cell r="B29">
            <v>31.779166666666669</v>
          </cell>
          <cell r="C29">
            <v>39.4</v>
          </cell>
          <cell r="D29">
            <v>25.2</v>
          </cell>
          <cell r="E29">
            <v>61.916666666666664</v>
          </cell>
          <cell r="F29">
            <v>89</v>
          </cell>
          <cell r="G29">
            <v>29</v>
          </cell>
          <cell r="H29">
            <v>18</v>
          </cell>
          <cell r="J29">
            <v>34.200000000000003</v>
          </cell>
          <cell r="K29">
            <v>0</v>
          </cell>
        </row>
        <row r="30">
          <cell r="B30">
            <v>27.983333333333331</v>
          </cell>
          <cell r="C30">
            <v>33.9</v>
          </cell>
          <cell r="D30">
            <v>23.3</v>
          </cell>
          <cell r="E30">
            <v>70.916666666666671</v>
          </cell>
          <cell r="F30">
            <v>99</v>
          </cell>
          <cell r="G30">
            <v>47</v>
          </cell>
          <cell r="H30">
            <v>27.36</v>
          </cell>
          <cell r="J30">
            <v>47.16</v>
          </cell>
          <cell r="K30">
            <v>39.4</v>
          </cell>
        </row>
        <row r="31">
          <cell r="B31">
            <v>27.025000000000006</v>
          </cell>
          <cell r="C31">
            <v>34.299999999999997</v>
          </cell>
          <cell r="D31">
            <v>22.9</v>
          </cell>
          <cell r="E31">
            <v>81.208333333333329</v>
          </cell>
          <cell r="F31">
            <v>99</v>
          </cell>
          <cell r="G31">
            <v>49</v>
          </cell>
          <cell r="H31">
            <v>8.2799999999999994</v>
          </cell>
          <cell r="J31">
            <v>28.8</v>
          </cell>
          <cell r="K31">
            <v>1</v>
          </cell>
        </row>
        <row r="32">
          <cell r="B32">
            <v>30.508333333333326</v>
          </cell>
          <cell r="C32">
            <v>37.200000000000003</v>
          </cell>
          <cell r="D32">
            <v>24.6</v>
          </cell>
          <cell r="E32">
            <v>69.083333333333329</v>
          </cell>
          <cell r="F32">
            <v>93</v>
          </cell>
          <cell r="G32">
            <v>32</v>
          </cell>
          <cell r="H32">
            <v>14.76</v>
          </cell>
          <cell r="J32">
            <v>32.04</v>
          </cell>
          <cell r="K32">
            <v>0</v>
          </cell>
        </row>
        <row r="33">
          <cell r="B33">
            <v>31.816666666666663</v>
          </cell>
          <cell r="C33">
            <v>38.9</v>
          </cell>
          <cell r="D33">
            <v>25.2</v>
          </cell>
          <cell r="E33">
            <v>62.291666666666664</v>
          </cell>
          <cell r="F33">
            <v>89</v>
          </cell>
          <cell r="G33">
            <v>31</v>
          </cell>
          <cell r="H33">
            <v>20.16</v>
          </cell>
          <cell r="J33">
            <v>35.64</v>
          </cell>
          <cell r="K33">
            <v>0</v>
          </cell>
        </row>
        <row r="34">
          <cell r="B34">
            <v>26.216666666666665</v>
          </cell>
          <cell r="C34">
            <v>32.9</v>
          </cell>
          <cell r="D34">
            <v>23.2</v>
          </cell>
          <cell r="E34">
            <v>83.708333333333329</v>
          </cell>
          <cell r="F34">
            <v>99</v>
          </cell>
          <cell r="G34">
            <v>55</v>
          </cell>
          <cell r="H34">
            <v>33.840000000000003</v>
          </cell>
          <cell r="J34">
            <v>67.680000000000007</v>
          </cell>
          <cell r="K34">
            <v>31.799999999999997</v>
          </cell>
        </row>
        <row r="35">
          <cell r="B35">
            <v>28.137499999999999</v>
          </cell>
          <cell r="C35">
            <v>33.4</v>
          </cell>
          <cell r="D35">
            <v>24</v>
          </cell>
          <cell r="E35">
            <v>80.583333333333329</v>
          </cell>
          <cell r="F35">
            <v>99</v>
          </cell>
          <cell r="G35">
            <v>48</v>
          </cell>
          <cell r="H35">
            <v>14.76</v>
          </cell>
          <cell r="J35">
            <v>27.36</v>
          </cell>
          <cell r="K35">
            <v>0.2</v>
          </cell>
        </row>
      </sheetData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NovaAlvorada do Sul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26.916666666666668</v>
          </cell>
          <cell r="C5">
            <v>35.9</v>
          </cell>
          <cell r="D5">
            <v>22.3</v>
          </cell>
          <cell r="E5">
            <v>79.333333333333329</v>
          </cell>
          <cell r="F5">
            <v>97</v>
          </cell>
          <cell r="G5">
            <v>43</v>
          </cell>
          <cell r="H5">
            <v>16.920000000000002</v>
          </cell>
          <cell r="J5">
            <v>47.16</v>
          </cell>
          <cell r="K5">
            <v>6</v>
          </cell>
        </row>
        <row r="6">
          <cell r="B6">
            <v>28.975000000000005</v>
          </cell>
          <cell r="C6">
            <v>36.5</v>
          </cell>
          <cell r="D6">
            <v>23.3</v>
          </cell>
          <cell r="E6">
            <v>68.041666666666671</v>
          </cell>
          <cell r="F6">
            <v>94</v>
          </cell>
          <cell r="G6">
            <v>39</v>
          </cell>
          <cell r="H6">
            <v>10.08</v>
          </cell>
          <cell r="J6">
            <v>29.16</v>
          </cell>
          <cell r="K6">
            <v>0</v>
          </cell>
        </row>
        <row r="7">
          <cell r="B7">
            <v>27.941666666666659</v>
          </cell>
          <cell r="C7">
            <v>36.1</v>
          </cell>
          <cell r="D7">
            <v>24.8</v>
          </cell>
          <cell r="E7">
            <v>74.5</v>
          </cell>
          <cell r="F7">
            <v>89</v>
          </cell>
          <cell r="G7">
            <v>43</v>
          </cell>
          <cell r="H7">
            <v>20.88</v>
          </cell>
          <cell r="J7">
            <v>39.96</v>
          </cell>
          <cell r="K7">
            <v>11.2</v>
          </cell>
        </row>
        <row r="8">
          <cell r="B8">
            <v>23.866666666666671</v>
          </cell>
          <cell r="C8">
            <v>30</v>
          </cell>
          <cell r="D8">
            <v>21.3</v>
          </cell>
          <cell r="E8">
            <v>91.458333333333329</v>
          </cell>
          <cell r="F8">
            <v>97</v>
          </cell>
          <cell r="G8">
            <v>65</v>
          </cell>
          <cell r="H8">
            <v>16.920000000000002</v>
          </cell>
          <cell r="J8">
            <v>44.64</v>
          </cell>
          <cell r="K8">
            <v>28.199999999999996</v>
          </cell>
        </row>
        <row r="9">
          <cell r="B9">
            <v>23.904166666666669</v>
          </cell>
          <cell r="C9">
            <v>31.4</v>
          </cell>
          <cell r="D9">
            <v>21</v>
          </cell>
          <cell r="E9">
            <v>89.541666666666671</v>
          </cell>
          <cell r="F9">
            <v>98</v>
          </cell>
          <cell r="G9">
            <v>57</v>
          </cell>
          <cell r="H9">
            <v>19.440000000000001</v>
          </cell>
          <cell r="J9">
            <v>36.36</v>
          </cell>
          <cell r="K9">
            <v>3</v>
          </cell>
        </row>
        <row r="10">
          <cell r="B10">
            <v>26.833333333333339</v>
          </cell>
          <cell r="C10">
            <v>34.299999999999997</v>
          </cell>
          <cell r="D10">
            <v>22.6</v>
          </cell>
          <cell r="E10">
            <v>79.125</v>
          </cell>
          <cell r="F10">
            <v>96</v>
          </cell>
          <cell r="G10">
            <v>44</v>
          </cell>
          <cell r="H10">
            <v>11.879999999999999</v>
          </cell>
          <cell r="J10">
            <v>28.8</v>
          </cell>
          <cell r="K10">
            <v>0.2</v>
          </cell>
        </row>
        <row r="11">
          <cell r="B11">
            <v>27.987500000000001</v>
          </cell>
          <cell r="C11">
            <v>35.9</v>
          </cell>
          <cell r="D11">
            <v>23.5</v>
          </cell>
          <cell r="E11">
            <v>75.958333333333329</v>
          </cell>
          <cell r="F11">
            <v>97</v>
          </cell>
          <cell r="G11">
            <v>44</v>
          </cell>
          <cell r="H11">
            <v>10.08</v>
          </cell>
          <cell r="J11">
            <v>26.28</v>
          </cell>
          <cell r="K11">
            <v>0</v>
          </cell>
        </row>
        <row r="12">
          <cell r="B12">
            <v>26.970833333333335</v>
          </cell>
          <cell r="C12">
            <v>33.6</v>
          </cell>
          <cell r="D12">
            <v>22</v>
          </cell>
          <cell r="E12">
            <v>78.5</v>
          </cell>
          <cell r="F12">
            <v>96</v>
          </cell>
          <cell r="G12">
            <v>53</v>
          </cell>
          <cell r="H12">
            <v>11.879999999999999</v>
          </cell>
          <cell r="J12">
            <v>35.28</v>
          </cell>
          <cell r="K12">
            <v>6.2</v>
          </cell>
        </row>
        <row r="13">
          <cell r="B13">
            <v>27.295833333333334</v>
          </cell>
          <cell r="C13">
            <v>35.299999999999997</v>
          </cell>
          <cell r="D13">
            <v>21.9</v>
          </cell>
          <cell r="E13">
            <v>81.291666666666671</v>
          </cell>
          <cell r="F13">
            <v>98</v>
          </cell>
          <cell r="G13">
            <v>46</v>
          </cell>
          <cell r="H13">
            <v>14.04</v>
          </cell>
          <cell r="J13">
            <v>30.96</v>
          </cell>
          <cell r="K13">
            <v>10.199999999999999</v>
          </cell>
        </row>
        <row r="14">
          <cell r="B14">
            <v>23.795833333333331</v>
          </cell>
          <cell r="C14">
            <v>27.7</v>
          </cell>
          <cell r="D14">
            <v>19.7</v>
          </cell>
          <cell r="E14">
            <v>88.708333333333329</v>
          </cell>
          <cell r="F14">
            <v>98</v>
          </cell>
          <cell r="G14">
            <v>74</v>
          </cell>
          <cell r="H14">
            <v>21.240000000000002</v>
          </cell>
          <cell r="J14">
            <v>44.28</v>
          </cell>
          <cell r="K14">
            <v>56.000000000000007</v>
          </cell>
        </row>
        <row r="15">
          <cell r="B15">
            <v>23.329166666666666</v>
          </cell>
          <cell r="C15">
            <v>31.2</v>
          </cell>
          <cell r="D15">
            <v>17.899999999999999</v>
          </cell>
          <cell r="E15">
            <v>82</v>
          </cell>
          <cell r="F15">
            <v>98</v>
          </cell>
          <cell r="G15">
            <v>52</v>
          </cell>
          <cell r="H15">
            <v>12.96</v>
          </cell>
          <cell r="J15">
            <v>30.240000000000002</v>
          </cell>
          <cell r="K15">
            <v>0.2</v>
          </cell>
        </row>
        <row r="16">
          <cell r="B16">
            <v>27.737499999999997</v>
          </cell>
          <cell r="C16">
            <v>35.6</v>
          </cell>
          <cell r="D16">
            <v>21.6</v>
          </cell>
          <cell r="E16">
            <v>70.666666666666671</v>
          </cell>
          <cell r="F16">
            <v>94</v>
          </cell>
          <cell r="G16">
            <v>45</v>
          </cell>
          <cell r="H16">
            <v>13.68</v>
          </cell>
          <cell r="J16">
            <v>29.880000000000003</v>
          </cell>
          <cell r="K16">
            <v>0</v>
          </cell>
        </row>
        <row r="17">
          <cell r="B17">
            <v>28.870833333333334</v>
          </cell>
          <cell r="C17">
            <v>35.799999999999997</v>
          </cell>
          <cell r="D17">
            <v>23.9</v>
          </cell>
          <cell r="E17">
            <v>68.666666666666671</v>
          </cell>
          <cell r="F17">
            <v>87</v>
          </cell>
          <cell r="G17">
            <v>44</v>
          </cell>
          <cell r="H17">
            <v>16.2</v>
          </cell>
          <cell r="J17">
            <v>37.080000000000005</v>
          </cell>
          <cell r="K17">
            <v>0</v>
          </cell>
        </row>
        <row r="18">
          <cell r="B18">
            <v>29.483333333333345</v>
          </cell>
          <cell r="C18">
            <v>37.299999999999997</v>
          </cell>
          <cell r="D18">
            <v>22.7</v>
          </cell>
          <cell r="E18">
            <v>64.583333333333329</v>
          </cell>
          <cell r="F18">
            <v>94</v>
          </cell>
          <cell r="G18">
            <v>35</v>
          </cell>
          <cell r="H18">
            <v>16.559999999999999</v>
          </cell>
          <cell r="J18">
            <v>34.56</v>
          </cell>
          <cell r="K18">
            <v>0</v>
          </cell>
        </row>
        <row r="19">
          <cell r="B19">
            <v>29.395833333333332</v>
          </cell>
          <cell r="C19">
            <v>37.799999999999997</v>
          </cell>
          <cell r="E19">
            <v>67.25</v>
          </cell>
          <cell r="F19">
            <v>92</v>
          </cell>
          <cell r="G19">
            <v>38</v>
          </cell>
          <cell r="H19">
            <v>33.840000000000003</v>
          </cell>
          <cell r="J19">
            <v>80.64</v>
          </cell>
          <cell r="K19">
            <v>2.8</v>
          </cell>
        </row>
        <row r="20">
          <cell r="B20">
            <v>28.475000000000009</v>
          </cell>
          <cell r="C20">
            <v>37.200000000000003</v>
          </cell>
          <cell r="D20">
            <v>20.399999999999999</v>
          </cell>
          <cell r="E20">
            <v>72.541666666666671</v>
          </cell>
          <cell r="F20">
            <v>97</v>
          </cell>
          <cell r="G20">
            <v>35</v>
          </cell>
          <cell r="H20">
            <v>11.16</v>
          </cell>
          <cell r="J20">
            <v>86.039999999999992</v>
          </cell>
          <cell r="K20">
            <v>22.599999999999998</v>
          </cell>
        </row>
        <row r="21">
          <cell r="B21">
            <v>29.579166666666662</v>
          </cell>
          <cell r="C21">
            <v>38</v>
          </cell>
          <cell r="D21">
            <v>23.4</v>
          </cell>
          <cell r="E21">
            <v>64.833333333333329</v>
          </cell>
          <cell r="F21">
            <v>93</v>
          </cell>
          <cell r="G21">
            <v>35</v>
          </cell>
          <cell r="H21">
            <v>13.68</v>
          </cell>
          <cell r="J21">
            <v>36.36</v>
          </cell>
          <cell r="K21">
            <v>0</v>
          </cell>
        </row>
        <row r="22">
          <cell r="B22">
            <v>29.112500000000001</v>
          </cell>
          <cell r="C22">
            <v>37.1</v>
          </cell>
          <cell r="D22">
            <v>23.6</v>
          </cell>
          <cell r="E22">
            <v>65.75</v>
          </cell>
          <cell r="F22">
            <v>89</v>
          </cell>
          <cell r="G22">
            <v>40</v>
          </cell>
          <cell r="H22">
            <v>11.879999999999999</v>
          </cell>
          <cell r="J22">
            <v>34.56</v>
          </cell>
          <cell r="K22">
            <v>0</v>
          </cell>
        </row>
        <row r="23">
          <cell r="B23">
            <v>28.029166666666669</v>
          </cell>
          <cell r="C23">
            <v>36</v>
          </cell>
          <cell r="D23">
            <v>23.6</v>
          </cell>
          <cell r="E23">
            <v>74.125</v>
          </cell>
          <cell r="F23">
            <v>94</v>
          </cell>
          <cell r="G23">
            <v>44</v>
          </cell>
          <cell r="H23">
            <v>13.68</v>
          </cell>
          <cell r="J23">
            <v>32.4</v>
          </cell>
          <cell r="K23">
            <v>0</v>
          </cell>
        </row>
        <row r="24">
          <cell r="B24">
            <v>26.900000000000002</v>
          </cell>
          <cell r="C24">
            <v>33.799999999999997</v>
          </cell>
          <cell r="D24">
            <v>22.5</v>
          </cell>
          <cell r="E24">
            <v>79.416666666666671</v>
          </cell>
          <cell r="F24">
            <v>96</v>
          </cell>
          <cell r="G24">
            <v>52</v>
          </cell>
          <cell r="H24">
            <v>13.32</v>
          </cell>
          <cell r="J24">
            <v>20.16</v>
          </cell>
          <cell r="K24">
            <v>0</v>
          </cell>
        </row>
        <row r="25">
          <cell r="B25">
            <v>27.637499999999992</v>
          </cell>
          <cell r="C25">
            <v>34.700000000000003</v>
          </cell>
          <cell r="D25">
            <v>20.8</v>
          </cell>
          <cell r="E25">
            <v>71.833333333333329</v>
          </cell>
          <cell r="F25">
            <v>97</v>
          </cell>
          <cell r="G25">
            <v>42</v>
          </cell>
          <cell r="H25">
            <v>11.16</v>
          </cell>
          <cell r="J25">
            <v>26.28</v>
          </cell>
          <cell r="K25">
            <v>0</v>
          </cell>
        </row>
        <row r="26">
          <cell r="B26">
            <v>27.595833333333331</v>
          </cell>
          <cell r="C26">
            <v>36.6</v>
          </cell>
          <cell r="D26">
            <v>21.5</v>
          </cell>
          <cell r="E26">
            <v>73.541666666666671</v>
          </cell>
          <cell r="F26">
            <v>96</v>
          </cell>
          <cell r="G26">
            <v>44</v>
          </cell>
          <cell r="H26">
            <v>21.6</v>
          </cell>
          <cell r="J26">
            <v>47.88</v>
          </cell>
          <cell r="K26">
            <v>19.399999999999999</v>
          </cell>
        </row>
        <row r="27">
          <cell r="B27">
            <v>28.141666666666666</v>
          </cell>
          <cell r="C27">
            <v>35.4</v>
          </cell>
          <cell r="D27">
            <v>21.4</v>
          </cell>
          <cell r="E27">
            <v>76.041666666666671</v>
          </cell>
          <cell r="F27">
            <v>92</v>
          </cell>
          <cell r="G27">
            <v>50</v>
          </cell>
          <cell r="H27">
            <v>25.56</v>
          </cell>
          <cell r="J27">
            <v>51.12</v>
          </cell>
          <cell r="K27">
            <v>0</v>
          </cell>
        </row>
        <row r="28">
          <cell r="B28">
            <v>26.520833333333329</v>
          </cell>
          <cell r="C28">
            <v>34.6</v>
          </cell>
          <cell r="D28">
            <v>20.6</v>
          </cell>
          <cell r="E28">
            <v>76.333333333333329</v>
          </cell>
          <cell r="F28">
            <v>97</v>
          </cell>
          <cell r="G28">
            <v>46</v>
          </cell>
          <cell r="H28">
            <v>15.48</v>
          </cell>
          <cell r="J28">
            <v>44.64</v>
          </cell>
          <cell r="K28">
            <v>4.6000000000000005</v>
          </cell>
        </row>
        <row r="29">
          <cell r="B29">
            <v>28.487500000000001</v>
          </cell>
          <cell r="C29">
            <v>35.4</v>
          </cell>
          <cell r="D29">
            <v>22.5</v>
          </cell>
          <cell r="E29">
            <v>72.666666666666671</v>
          </cell>
          <cell r="F29">
            <v>93</v>
          </cell>
          <cell r="G29">
            <v>49</v>
          </cell>
          <cell r="H29">
            <v>25.56</v>
          </cell>
          <cell r="J29">
            <v>64.8</v>
          </cell>
          <cell r="K29">
            <v>0</v>
          </cell>
        </row>
        <row r="30">
          <cell r="B30">
            <v>25.037499999999998</v>
          </cell>
          <cell r="C30">
            <v>32</v>
          </cell>
          <cell r="D30">
            <v>18.899999999999999</v>
          </cell>
          <cell r="E30">
            <v>79.541666666666671</v>
          </cell>
          <cell r="F30">
            <v>98</v>
          </cell>
          <cell r="G30">
            <v>52</v>
          </cell>
          <cell r="H30">
            <v>12.6</v>
          </cell>
          <cell r="J30">
            <v>26.64</v>
          </cell>
          <cell r="K30">
            <v>0</v>
          </cell>
        </row>
        <row r="31">
          <cell r="B31">
            <v>26.204166666666669</v>
          </cell>
          <cell r="C31">
            <v>33.6</v>
          </cell>
          <cell r="D31">
            <v>18.600000000000001</v>
          </cell>
          <cell r="E31">
            <v>72.208333333333329</v>
          </cell>
          <cell r="F31">
            <v>97</v>
          </cell>
          <cell r="G31">
            <v>42</v>
          </cell>
          <cell r="H31">
            <v>10.08</v>
          </cell>
          <cell r="J31">
            <v>22.68</v>
          </cell>
          <cell r="K31">
            <v>0</v>
          </cell>
        </row>
        <row r="32">
          <cell r="B32">
            <v>28.033333333333335</v>
          </cell>
          <cell r="C32">
            <v>37</v>
          </cell>
          <cell r="D32">
            <v>20.7</v>
          </cell>
          <cell r="E32">
            <v>64</v>
          </cell>
          <cell r="F32">
            <v>92</v>
          </cell>
          <cell r="G32">
            <v>31</v>
          </cell>
          <cell r="H32">
            <v>11.879999999999999</v>
          </cell>
          <cell r="J32">
            <v>28.8</v>
          </cell>
          <cell r="K32">
            <v>0</v>
          </cell>
        </row>
        <row r="33">
          <cell r="B33">
            <v>30.395833333333332</v>
          </cell>
          <cell r="C33">
            <v>38.5</v>
          </cell>
          <cell r="D33">
            <v>22.8</v>
          </cell>
          <cell r="E33">
            <v>57.875</v>
          </cell>
          <cell r="F33">
            <v>84</v>
          </cell>
          <cell r="G33">
            <v>35</v>
          </cell>
          <cell r="H33">
            <v>18.36</v>
          </cell>
          <cell r="J33">
            <v>44.28</v>
          </cell>
          <cell r="K33">
            <v>0</v>
          </cell>
        </row>
        <row r="34">
          <cell r="B34">
            <v>26.041666666666668</v>
          </cell>
          <cell r="C34">
            <v>31.6</v>
          </cell>
          <cell r="D34">
            <v>23.2</v>
          </cell>
          <cell r="E34">
            <v>83.041666666666671</v>
          </cell>
          <cell r="F34">
            <v>97</v>
          </cell>
          <cell r="G34">
            <v>58</v>
          </cell>
          <cell r="H34">
            <v>15.120000000000001</v>
          </cell>
          <cell r="J34">
            <v>27</v>
          </cell>
          <cell r="K34">
            <v>12.400000000000002</v>
          </cell>
        </row>
        <row r="35">
          <cell r="B35">
            <v>25.554166666666671</v>
          </cell>
          <cell r="C35">
            <v>32.700000000000003</v>
          </cell>
          <cell r="D35">
            <v>20</v>
          </cell>
          <cell r="E35">
            <v>79.583333333333329</v>
          </cell>
          <cell r="F35">
            <v>97</v>
          </cell>
          <cell r="G35">
            <v>54</v>
          </cell>
          <cell r="H35">
            <v>10.8</v>
          </cell>
          <cell r="J35">
            <v>35.28</v>
          </cell>
          <cell r="K35">
            <v>1</v>
          </cell>
        </row>
      </sheetData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Angélic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27.504166666666663</v>
          </cell>
          <cell r="C5">
            <v>35.4</v>
          </cell>
          <cell r="D5">
            <v>23.4</v>
          </cell>
          <cell r="E5">
            <v>77.833333333333329</v>
          </cell>
          <cell r="F5">
            <v>96</v>
          </cell>
          <cell r="G5">
            <v>47</v>
          </cell>
          <cell r="H5">
            <v>17.64</v>
          </cell>
          <cell r="J5">
            <v>44.28</v>
          </cell>
          <cell r="K5">
            <v>2.6</v>
          </cell>
        </row>
        <row r="6">
          <cell r="B6">
            <v>27.695833333333336</v>
          </cell>
          <cell r="C6">
            <v>35.5</v>
          </cell>
          <cell r="D6">
            <v>23.8</v>
          </cell>
          <cell r="E6">
            <v>75.583333333333329</v>
          </cell>
          <cell r="F6">
            <v>95</v>
          </cell>
          <cell r="G6">
            <v>45</v>
          </cell>
          <cell r="H6">
            <v>18.720000000000002</v>
          </cell>
          <cell r="J6">
            <v>55.080000000000005</v>
          </cell>
          <cell r="K6">
            <v>0</v>
          </cell>
        </row>
        <row r="7">
          <cell r="B7">
            <v>28.354166666666671</v>
          </cell>
          <cell r="C7">
            <v>36.9</v>
          </cell>
          <cell r="D7">
            <v>22.8</v>
          </cell>
          <cell r="E7">
            <v>73.833333333333329</v>
          </cell>
          <cell r="F7">
            <v>100</v>
          </cell>
          <cell r="G7">
            <v>39</v>
          </cell>
          <cell r="H7">
            <v>20.16</v>
          </cell>
          <cell r="J7">
            <v>45.72</v>
          </cell>
          <cell r="K7">
            <v>42</v>
          </cell>
        </row>
        <row r="8">
          <cell r="B8">
            <v>24.887499999999999</v>
          </cell>
          <cell r="C8">
            <v>30.6</v>
          </cell>
          <cell r="D8">
            <v>22.5</v>
          </cell>
          <cell r="E8">
            <v>91.041666666666671</v>
          </cell>
          <cell r="F8">
            <v>100</v>
          </cell>
          <cell r="G8">
            <v>67</v>
          </cell>
          <cell r="H8">
            <v>20.52</v>
          </cell>
          <cell r="J8">
            <v>47.16</v>
          </cell>
          <cell r="K8">
            <v>12.799999999999999</v>
          </cell>
        </row>
        <row r="9">
          <cell r="B9">
            <v>24.433333333333337</v>
          </cell>
          <cell r="C9">
            <v>31</v>
          </cell>
          <cell r="D9">
            <v>22.2</v>
          </cell>
          <cell r="E9">
            <v>91.791666666666671</v>
          </cell>
          <cell r="F9">
            <v>100</v>
          </cell>
          <cell r="G9">
            <v>62</v>
          </cell>
          <cell r="H9">
            <v>15.840000000000002</v>
          </cell>
          <cell r="J9">
            <v>49.32</v>
          </cell>
          <cell r="K9">
            <v>9.6</v>
          </cell>
        </row>
        <row r="10">
          <cell r="B10">
            <v>24.712499999999995</v>
          </cell>
          <cell r="C10">
            <v>30.8</v>
          </cell>
          <cell r="D10">
            <v>21.7</v>
          </cell>
          <cell r="E10">
            <v>90.666666666666671</v>
          </cell>
          <cell r="F10">
            <v>100</v>
          </cell>
          <cell r="G10">
            <v>64</v>
          </cell>
          <cell r="H10">
            <v>15.48</v>
          </cell>
          <cell r="J10">
            <v>29.52</v>
          </cell>
          <cell r="K10">
            <v>0.4</v>
          </cell>
        </row>
        <row r="11">
          <cell r="B11">
            <v>26.925000000000001</v>
          </cell>
          <cell r="C11">
            <v>33.200000000000003</v>
          </cell>
          <cell r="D11">
            <v>24.1</v>
          </cell>
          <cell r="E11">
            <v>84.708333333333329</v>
          </cell>
          <cell r="F11">
            <v>99</v>
          </cell>
          <cell r="G11">
            <v>55</v>
          </cell>
          <cell r="H11">
            <v>13.68</v>
          </cell>
          <cell r="J11">
            <v>36</v>
          </cell>
          <cell r="K11">
            <v>1.2</v>
          </cell>
        </row>
        <row r="12">
          <cell r="B12">
            <v>25.929166666666674</v>
          </cell>
          <cell r="C12">
            <v>32.5</v>
          </cell>
          <cell r="D12">
            <v>22.2</v>
          </cell>
          <cell r="E12">
            <v>84.708333333333329</v>
          </cell>
          <cell r="F12">
            <v>99</v>
          </cell>
          <cell r="G12">
            <v>60</v>
          </cell>
          <cell r="H12">
            <v>18.720000000000002</v>
          </cell>
          <cell r="J12">
            <v>35.28</v>
          </cell>
          <cell r="K12">
            <v>0.8</v>
          </cell>
        </row>
        <row r="13">
          <cell r="B13">
            <v>27.441666666666663</v>
          </cell>
          <cell r="C13">
            <v>34.4</v>
          </cell>
          <cell r="D13">
            <v>22.5</v>
          </cell>
          <cell r="E13">
            <v>81.291666666666671</v>
          </cell>
          <cell r="F13">
            <v>98</v>
          </cell>
          <cell r="G13">
            <v>53</v>
          </cell>
          <cell r="H13">
            <v>13.32</v>
          </cell>
          <cell r="J13">
            <v>37.080000000000005</v>
          </cell>
          <cell r="K13">
            <v>0.4</v>
          </cell>
        </row>
        <row r="14">
          <cell r="B14">
            <v>22.816666666666666</v>
          </cell>
          <cell r="C14">
            <v>25.8</v>
          </cell>
          <cell r="D14">
            <v>19.8</v>
          </cell>
          <cell r="E14">
            <v>90.208333333333329</v>
          </cell>
          <cell r="F14">
            <v>100</v>
          </cell>
          <cell r="G14">
            <v>74</v>
          </cell>
          <cell r="H14">
            <v>17.28</v>
          </cell>
          <cell r="J14">
            <v>52.92</v>
          </cell>
          <cell r="K14">
            <v>42.000000000000007</v>
          </cell>
        </row>
        <row r="15">
          <cell r="B15">
            <v>22.929166666666664</v>
          </cell>
          <cell r="C15">
            <v>29.1</v>
          </cell>
          <cell r="D15">
            <v>19.2</v>
          </cell>
          <cell r="E15">
            <v>87.625</v>
          </cell>
          <cell r="F15">
            <v>100</v>
          </cell>
          <cell r="G15">
            <v>62</v>
          </cell>
          <cell r="H15">
            <v>11.879999999999999</v>
          </cell>
          <cell r="J15">
            <v>26.64</v>
          </cell>
          <cell r="K15">
            <v>0</v>
          </cell>
        </row>
        <row r="16">
          <cell r="B16">
            <v>27.437499999999996</v>
          </cell>
          <cell r="C16">
            <v>33.9</v>
          </cell>
          <cell r="D16">
            <v>22.5</v>
          </cell>
          <cell r="E16">
            <v>74.333333333333329</v>
          </cell>
          <cell r="F16">
            <v>92</v>
          </cell>
          <cell r="G16">
            <v>55</v>
          </cell>
          <cell r="H16">
            <v>19.8</v>
          </cell>
          <cell r="J16">
            <v>34.92</v>
          </cell>
          <cell r="K16">
            <v>0</v>
          </cell>
        </row>
        <row r="17">
          <cell r="B17">
            <v>28.799999999999994</v>
          </cell>
          <cell r="C17">
            <v>35.6</v>
          </cell>
          <cell r="D17">
            <v>23.6</v>
          </cell>
          <cell r="E17">
            <v>69.666666666666671</v>
          </cell>
          <cell r="F17">
            <v>90</v>
          </cell>
          <cell r="G17">
            <v>43</v>
          </cell>
          <cell r="H17">
            <v>18.36</v>
          </cell>
          <cell r="J17">
            <v>33.840000000000003</v>
          </cell>
          <cell r="K17">
            <v>0</v>
          </cell>
        </row>
        <row r="18">
          <cell r="B18">
            <v>30.016666666666666</v>
          </cell>
          <cell r="C18">
            <v>37.200000000000003</v>
          </cell>
          <cell r="D18">
            <v>24.5</v>
          </cell>
          <cell r="E18">
            <v>63.041666666666664</v>
          </cell>
          <cell r="F18">
            <v>84</v>
          </cell>
          <cell r="G18">
            <v>38</v>
          </cell>
          <cell r="H18">
            <v>15.120000000000001</v>
          </cell>
          <cell r="J18">
            <v>35.64</v>
          </cell>
          <cell r="K18">
            <v>0</v>
          </cell>
        </row>
        <row r="19">
          <cell r="B19">
            <v>31.156521739130426</v>
          </cell>
          <cell r="C19">
            <v>38.4</v>
          </cell>
          <cell r="D19">
            <v>24.8</v>
          </cell>
          <cell r="E19">
            <v>53.913043478260867</v>
          </cell>
          <cell r="F19">
            <v>81</v>
          </cell>
          <cell r="G19">
            <v>32</v>
          </cell>
          <cell r="H19">
            <v>17.64</v>
          </cell>
          <cell r="J19">
            <v>31.680000000000003</v>
          </cell>
          <cell r="K19">
            <v>0</v>
          </cell>
        </row>
        <row r="20">
          <cell r="B20">
            <v>30.324999999999999</v>
          </cell>
          <cell r="C20">
            <v>38.5</v>
          </cell>
          <cell r="D20">
            <v>23.3</v>
          </cell>
          <cell r="E20">
            <v>66.041666666666671</v>
          </cell>
          <cell r="F20">
            <v>95</v>
          </cell>
          <cell r="G20">
            <v>35</v>
          </cell>
          <cell r="H20">
            <v>28.08</v>
          </cell>
          <cell r="J20">
            <v>52.2</v>
          </cell>
          <cell r="K20">
            <v>2.8</v>
          </cell>
        </row>
        <row r="21">
          <cell r="B21">
            <v>29.308333333333326</v>
          </cell>
          <cell r="C21">
            <v>37.6</v>
          </cell>
          <cell r="D21">
            <v>22.6</v>
          </cell>
          <cell r="E21">
            <v>70.166666666666671</v>
          </cell>
          <cell r="F21">
            <v>97</v>
          </cell>
          <cell r="G21">
            <v>38</v>
          </cell>
          <cell r="H21">
            <v>13.32</v>
          </cell>
          <cell r="J21">
            <v>61.92</v>
          </cell>
          <cell r="K21">
            <v>3</v>
          </cell>
        </row>
        <row r="22">
          <cell r="B22">
            <v>29.686956521739134</v>
          </cell>
          <cell r="C22">
            <v>37.6</v>
          </cell>
          <cell r="D22">
            <v>23.9</v>
          </cell>
          <cell r="E22">
            <v>67.478260869565219</v>
          </cell>
          <cell r="F22">
            <v>96</v>
          </cell>
          <cell r="G22">
            <v>38</v>
          </cell>
          <cell r="H22">
            <v>20.16</v>
          </cell>
          <cell r="J22">
            <v>45</v>
          </cell>
          <cell r="K22">
            <v>1.8</v>
          </cell>
        </row>
        <row r="23">
          <cell r="B23">
            <v>28.941666666666666</v>
          </cell>
          <cell r="C23">
            <v>35.9</v>
          </cell>
          <cell r="D23">
            <v>24</v>
          </cell>
          <cell r="E23">
            <v>69.375</v>
          </cell>
          <cell r="F23">
            <v>94</v>
          </cell>
          <cell r="G23">
            <v>44</v>
          </cell>
          <cell r="H23">
            <v>13.32</v>
          </cell>
          <cell r="J23">
            <v>34.200000000000003</v>
          </cell>
          <cell r="K23">
            <v>0</v>
          </cell>
        </row>
        <row r="24">
          <cell r="B24">
            <v>27.791666666666671</v>
          </cell>
          <cell r="C24">
            <v>33.6</v>
          </cell>
          <cell r="D24">
            <v>23.6</v>
          </cell>
          <cell r="E24">
            <v>74.875</v>
          </cell>
          <cell r="F24">
            <v>97</v>
          </cell>
          <cell r="G24">
            <v>49</v>
          </cell>
          <cell r="H24">
            <v>16.2</v>
          </cell>
          <cell r="J24">
            <v>41.04</v>
          </cell>
          <cell r="K24">
            <v>0</v>
          </cell>
        </row>
        <row r="25">
          <cell r="B25">
            <v>28.741666666666671</v>
          </cell>
          <cell r="C25">
            <v>41.8</v>
          </cell>
          <cell r="D25">
            <v>23.1</v>
          </cell>
          <cell r="E25">
            <v>62.541666666666664</v>
          </cell>
          <cell r="F25">
            <v>79</v>
          </cell>
          <cell r="G25">
            <v>34</v>
          </cell>
          <cell r="H25">
            <v>16.920000000000002</v>
          </cell>
          <cell r="J25">
            <v>35.28</v>
          </cell>
          <cell r="K25">
            <v>0</v>
          </cell>
        </row>
        <row r="26">
          <cell r="B26">
            <v>29.537500000000005</v>
          </cell>
          <cell r="C26">
            <v>37.4</v>
          </cell>
          <cell r="D26">
            <v>23.8</v>
          </cell>
          <cell r="E26">
            <v>64.75</v>
          </cell>
          <cell r="F26">
            <v>94</v>
          </cell>
          <cell r="G26">
            <v>37</v>
          </cell>
          <cell r="H26">
            <v>18.720000000000002</v>
          </cell>
          <cell r="J26">
            <v>33.840000000000003</v>
          </cell>
          <cell r="K26">
            <v>0.2</v>
          </cell>
        </row>
        <row r="27">
          <cell r="B27">
            <v>27.591666666666669</v>
          </cell>
          <cell r="C27">
            <v>38.200000000000003</v>
          </cell>
          <cell r="D27">
            <v>21.4</v>
          </cell>
          <cell r="E27">
            <v>81.958333333333329</v>
          </cell>
          <cell r="F27">
            <v>100</v>
          </cell>
          <cell r="G27">
            <v>41</v>
          </cell>
          <cell r="H27">
            <v>28.08</v>
          </cell>
          <cell r="J27">
            <v>71.28</v>
          </cell>
          <cell r="K27">
            <v>1.2</v>
          </cell>
        </row>
        <row r="28">
          <cell r="B28">
            <v>26.112499999999997</v>
          </cell>
          <cell r="C28">
            <v>34</v>
          </cell>
          <cell r="D28">
            <v>20.399999999999999</v>
          </cell>
          <cell r="E28">
            <v>80.583333333333329</v>
          </cell>
          <cell r="F28">
            <v>100</v>
          </cell>
          <cell r="G28">
            <v>50</v>
          </cell>
          <cell r="H28">
            <v>10.08</v>
          </cell>
          <cell r="J28">
            <v>45</v>
          </cell>
          <cell r="K28">
            <v>0.2</v>
          </cell>
        </row>
        <row r="29">
          <cell r="B29">
            <v>28.449999999999992</v>
          </cell>
          <cell r="C29">
            <v>35.9</v>
          </cell>
          <cell r="D29">
            <v>22.5</v>
          </cell>
          <cell r="E29">
            <v>80.166666666666671</v>
          </cell>
          <cell r="F29">
            <v>100</v>
          </cell>
          <cell r="G29">
            <v>48</v>
          </cell>
          <cell r="H29">
            <v>39.6</v>
          </cell>
          <cell r="J29">
            <v>73.44</v>
          </cell>
          <cell r="K29">
            <v>2.6</v>
          </cell>
        </row>
        <row r="30">
          <cell r="B30">
            <v>26.470833333333335</v>
          </cell>
          <cell r="C30">
            <v>33.700000000000003</v>
          </cell>
          <cell r="D30">
            <v>22.1</v>
          </cell>
          <cell r="E30">
            <v>79.666666666666671</v>
          </cell>
          <cell r="F30">
            <v>100</v>
          </cell>
          <cell r="G30">
            <v>44</v>
          </cell>
          <cell r="H30">
            <v>12.24</v>
          </cell>
          <cell r="J30">
            <v>28.08</v>
          </cell>
          <cell r="K30">
            <v>0.4</v>
          </cell>
        </row>
        <row r="31">
          <cell r="B31">
            <v>27.5625</v>
          </cell>
          <cell r="C31">
            <v>34.9</v>
          </cell>
          <cell r="D31">
            <v>21.1</v>
          </cell>
          <cell r="E31">
            <v>61.166666666666664</v>
          </cell>
          <cell r="F31">
            <v>87</v>
          </cell>
          <cell r="G31">
            <v>38</v>
          </cell>
          <cell r="H31">
            <v>12.6</v>
          </cell>
          <cell r="J31">
            <v>41.76</v>
          </cell>
          <cell r="K31">
            <v>0</v>
          </cell>
        </row>
        <row r="32">
          <cell r="B32">
            <v>28.783333333333335</v>
          </cell>
          <cell r="C32">
            <v>37.4</v>
          </cell>
          <cell r="D32">
            <v>22</v>
          </cell>
          <cell r="E32">
            <v>58.75</v>
          </cell>
          <cell r="F32">
            <v>83</v>
          </cell>
          <cell r="G32">
            <v>25</v>
          </cell>
          <cell r="H32">
            <v>18</v>
          </cell>
          <cell r="J32">
            <v>27.720000000000002</v>
          </cell>
          <cell r="K32">
            <v>0</v>
          </cell>
        </row>
        <row r="33">
          <cell r="B33">
            <v>30.0625</v>
          </cell>
          <cell r="C33">
            <v>38.799999999999997</v>
          </cell>
          <cell r="D33">
            <v>24.2</v>
          </cell>
          <cell r="E33">
            <v>60.166666666666664</v>
          </cell>
          <cell r="F33">
            <v>89</v>
          </cell>
          <cell r="G33">
            <v>28</v>
          </cell>
          <cell r="H33">
            <v>21.240000000000002</v>
          </cell>
          <cell r="J33">
            <v>55.800000000000004</v>
          </cell>
          <cell r="K33">
            <v>0</v>
          </cell>
        </row>
        <row r="34">
          <cell r="B34">
            <v>27.133333333333329</v>
          </cell>
          <cell r="C34">
            <v>33.299999999999997</v>
          </cell>
          <cell r="D34">
            <v>23.4</v>
          </cell>
          <cell r="E34">
            <v>77</v>
          </cell>
          <cell r="F34">
            <v>100</v>
          </cell>
          <cell r="G34">
            <v>45</v>
          </cell>
          <cell r="H34">
            <v>16.2</v>
          </cell>
          <cell r="J34">
            <v>33.480000000000004</v>
          </cell>
          <cell r="K34">
            <v>0</v>
          </cell>
        </row>
        <row r="35">
          <cell r="B35">
            <v>27.137499999999999</v>
          </cell>
          <cell r="C35">
            <v>33.700000000000003</v>
          </cell>
          <cell r="D35">
            <v>22.2</v>
          </cell>
          <cell r="E35">
            <v>72.041666666666671</v>
          </cell>
          <cell r="F35">
            <v>95</v>
          </cell>
          <cell r="G35">
            <v>49</v>
          </cell>
          <cell r="H35">
            <v>16.2</v>
          </cell>
          <cell r="J35">
            <v>35.28</v>
          </cell>
          <cell r="K35">
            <v>0</v>
          </cell>
        </row>
      </sheetData>
      <sheetData sheetId="1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NovaAndradin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28.433333333333334</v>
          </cell>
          <cell r="C5">
            <v>36</v>
          </cell>
          <cell r="D5">
            <v>23</v>
          </cell>
          <cell r="E5">
            <v>74.333333333333329</v>
          </cell>
          <cell r="F5">
            <v>98</v>
          </cell>
          <cell r="G5">
            <v>39</v>
          </cell>
          <cell r="H5">
            <v>14.04</v>
          </cell>
          <cell r="J5">
            <v>28.8</v>
          </cell>
          <cell r="K5">
            <v>0</v>
          </cell>
        </row>
        <row r="6">
          <cell r="B6">
            <v>27.458333333333332</v>
          </cell>
          <cell r="C6">
            <v>37</v>
          </cell>
          <cell r="D6">
            <v>23.3</v>
          </cell>
          <cell r="E6">
            <v>77.791666666666671</v>
          </cell>
          <cell r="F6">
            <v>99</v>
          </cell>
          <cell r="G6">
            <v>40</v>
          </cell>
          <cell r="H6">
            <v>15.120000000000001</v>
          </cell>
          <cell r="J6">
            <v>66.239999999999995</v>
          </cell>
          <cell r="K6">
            <v>2</v>
          </cell>
        </row>
        <row r="7">
          <cell r="B7">
            <v>27.558333333333341</v>
          </cell>
          <cell r="C7">
            <v>36.700000000000003</v>
          </cell>
          <cell r="D7">
            <v>22.5</v>
          </cell>
          <cell r="E7">
            <v>77.875</v>
          </cell>
          <cell r="F7">
            <v>100</v>
          </cell>
          <cell r="G7">
            <v>37</v>
          </cell>
          <cell r="H7">
            <v>13.32</v>
          </cell>
          <cell r="J7">
            <v>46.800000000000004</v>
          </cell>
          <cell r="K7">
            <v>2</v>
          </cell>
        </row>
        <row r="8">
          <cell r="B8">
            <v>25.100000000000005</v>
          </cell>
          <cell r="C8">
            <v>31.6</v>
          </cell>
          <cell r="D8">
            <v>22.5</v>
          </cell>
          <cell r="E8">
            <v>88.708333333333329</v>
          </cell>
          <cell r="F8">
            <v>100</v>
          </cell>
          <cell r="G8">
            <v>62</v>
          </cell>
          <cell r="H8">
            <v>21.96</v>
          </cell>
          <cell r="J8">
            <v>64.44</v>
          </cell>
          <cell r="K8">
            <v>0.2</v>
          </cell>
        </row>
        <row r="9">
          <cell r="B9">
            <v>24.062499999999996</v>
          </cell>
          <cell r="C9">
            <v>32.799999999999997</v>
          </cell>
          <cell r="D9">
            <v>21.8</v>
          </cell>
          <cell r="E9">
            <v>91.833333333333329</v>
          </cell>
          <cell r="F9">
            <v>100</v>
          </cell>
          <cell r="G9">
            <v>53</v>
          </cell>
          <cell r="H9">
            <v>29.880000000000003</v>
          </cell>
          <cell r="J9">
            <v>53.64</v>
          </cell>
          <cell r="K9">
            <v>9.1999999999999993</v>
          </cell>
        </row>
        <row r="10">
          <cell r="B10">
            <v>25.600000000000005</v>
          </cell>
          <cell r="C10">
            <v>34.299999999999997</v>
          </cell>
          <cell r="D10">
            <v>21.7</v>
          </cell>
          <cell r="E10">
            <v>85.166666666666671</v>
          </cell>
          <cell r="F10">
            <v>100</v>
          </cell>
          <cell r="G10">
            <v>47</v>
          </cell>
          <cell r="H10">
            <v>14.76</v>
          </cell>
          <cell r="J10">
            <v>28.8</v>
          </cell>
          <cell r="K10">
            <v>0.2</v>
          </cell>
        </row>
        <row r="11">
          <cell r="B11">
            <v>27.037499999999998</v>
          </cell>
          <cell r="C11">
            <v>35.700000000000003</v>
          </cell>
          <cell r="D11">
            <v>24.2</v>
          </cell>
          <cell r="E11">
            <v>80.333333333333329</v>
          </cell>
          <cell r="F11">
            <v>95</v>
          </cell>
          <cell r="G11">
            <v>49</v>
          </cell>
          <cell r="H11">
            <v>16.920000000000002</v>
          </cell>
          <cell r="J11">
            <v>52.2</v>
          </cell>
          <cell r="K11">
            <v>0.2</v>
          </cell>
        </row>
        <row r="12">
          <cell r="B12">
            <v>25.466666666666669</v>
          </cell>
          <cell r="C12">
            <v>32</v>
          </cell>
          <cell r="D12">
            <v>21.5</v>
          </cell>
          <cell r="E12">
            <v>87</v>
          </cell>
          <cell r="F12">
            <v>100</v>
          </cell>
          <cell r="G12">
            <v>62</v>
          </cell>
          <cell r="H12">
            <v>20.16</v>
          </cell>
          <cell r="J12">
            <v>38.880000000000003</v>
          </cell>
          <cell r="K12">
            <v>1.4</v>
          </cell>
        </row>
        <row r="13">
          <cell r="B13">
            <v>26.758333333333336</v>
          </cell>
          <cell r="C13">
            <v>33.9</v>
          </cell>
          <cell r="D13">
            <v>21.5</v>
          </cell>
          <cell r="E13">
            <v>83.25</v>
          </cell>
          <cell r="F13">
            <v>100</v>
          </cell>
          <cell r="G13">
            <v>57</v>
          </cell>
          <cell r="H13">
            <v>24.840000000000003</v>
          </cell>
          <cell r="J13">
            <v>54</v>
          </cell>
          <cell r="K13">
            <v>0</v>
          </cell>
        </row>
        <row r="14">
          <cell r="B14">
            <v>22.441666666666666</v>
          </cell>
          <cell r="C14">
            <v>25.5</v>
          </cell>
          <cell r="D14">
            <v>19.600000000000001</v>
          </cell>
          <cell r="E14">
            <v>89.25</v>
          </cell>
          <cell r="F14">
            <v>100</v>
          </cell>
          <cell r="G14">
            <v>72</v>
          </cell>
          <cell r="H14">
            <v>23.040000000000003</v>
          </cell>
          <cell r="J14">
            <v>58.680000000000007</v>
          </cell>
          <cell r="K14">
            <v>49</v>
          </cell>
        </row>
        <row r="15">
          <cell r="B15">
            <v>22.816666666666666</v>
          </cell>
          <cell r="C15">
            <v>30.7</v>
          </cell>
          <cell r="D15">
            <v>17.899999999999999</v>
          </cell>
          <cell r="E15">
            <v>87.666666666666671</v>
          </cell>
          <cell r="F15">
            <v>100</v>
          </cell>
          <cell r="G15">
            <v>55</v>
          </cell>
          <cell r="H15">
            <v>11.16</v>
          </cell>
          <cell r="J15">
            <v>24.12</v>
          </cell>
          <cell r="K15">
            <v>0.2</v>
          </cell>
        </row>
        <row r="16">
          <cell r="B16">
            <v>27.375</v>
          </cell>
          <cell r="C16">
            <v>34.4</v>
          </cell>
          <cell r="D16">
            <v>22.2</v>
          </cell>
          <cell r="E16">
            <v>76.083333333333329</v>
          </cell>
          <cell r="F16">
            <v>96</v>
          </cell>
          <cell r="G16">
            <v>51</v>
          </cell>
          <cell r="H16">
            <v>15.840000000000002</v>
          </cell>
          <cell r="J16">
            <v>34.56</v>
          </cell>
          <cell r="K16">
            <v>0</v>
          </cell>
        </row>
        <row r="17">
          <cell r="B17">
            <v>28.891666666666666</v>
          </cell>
          <cell r="C17">
            <v>36.200000000000003</v>
          </cell>
          <cell r="D17">
            <v>23.9</v>
          </cell>
          <cell r="E17">
            <v>66.958333333333329</v>
          </cell>
          <cell r="F17">
            <v>84</v>
          </cell>
          <cell r="G17">
            <v>42</v>
          </cell>
          <cell r="H17">
            <v>18.36</v>
          </cell>
          <cell r="J17">
            <v>36</v>
          </cell>
          <cell r="K17">
            <v>0</v>
          </cell>
        </row>
        <row r="18">
          <cell r="B18">
            <v>30.337500000000006</v>
          </cell>
          <cell r="C18">
            <v>37.799999999999997</v>
          </cell>
          <cell r="D18">
            <v>24.5</v>
          </cell>
          <cell r="E18">
            <v>58.75</v>
          </cell>
          <cell r="F18">
            <v>80</v>
          </cell>
          <cell r="G18">
            <v>35</v>
          </cell>
          <cell r="H18">
            <v>15.120000000000001</v>
          </cell>
          <cell r="J18">
            <v>33.840000000000003</v>
          </cell>
          <cell r="K18">
            <v>0</v>
          </cell>
        </row>
        <row r="19">
          <cell r="B19">
            <v>29.395833333333332</v>
          </cell>
          <cell r="C19">
            <v>37.799999999999997</v>
          </cell>
          <cell r="D19">
            <v>22.5</v>
          </cell>
          <cell r="E19">
            <v>67.25</v>
          </cell>
          <cell r="F19">
            <v>92</v>
          </cell>
          <cell r="G19">
            <v>38</v>
          </cell>
          <cell r="H19">
            <v>33.840000000000003</v>
          </cell>
          <cell r="J19">
            <v>80.64</v>
          </cell>
          <cell r="K19">
            <v>2.8</v>
          </cell>
        </row>
        <row r="20">
          <cell r="B20">
            <v>28.475000000000009</v>
          </cell>
          <cell r="C20">
            <v>37.200000000000003</v>
          </cell>
          <cell r="D20">
            <v>20.399999999999999</v>
          </cell>
          <cell r="E20">
            <v>72.541666666666671</v>
          </cell>
          <cell r="F20">
            <v>97</v>
          </cell>
          <cell r="G20">
            <v>35</v>
          </cell>
          <cell r="H20">
            <v>11.16</v>
          </cell>
          <cell r="J20">
            <v>86.039999999999992</v>
          </cell>
          <cell r="K20">
            <v>22.599999999999998</v>
          </cell>
        </row>
        <row r="21">
          <cell r="B21">
            <v>29.579166666666662</v>
          </cell>
          <cell r="C21">
            <v>38</v>
          </cell>
          <cell r="D21">
            <v>23.4</v>
          </cell>
          <cell r="E21">
            <v>64.833333333333329</v>
          </cell>
          <cell r="F21">
            <v>93</v>
          </cell>
          <cell r="G21">
            <v>35</v>
          </cell>
          <cell r="H21">
            <v>13.68</v>
          </cell>
          <cell r="J21">
            <v>36.36</v>
          </cell>
          <cell r="K21">
            <v>0</v>
          </cell>
        </row>
        <row r="22">
          <cell r="B22">
            <v>29.112500000000001</v>
          </cell>
          <cell r="C22">
            <v>37.1</v>
          </cell>
          <cell r="D22">
            <v>23.6</v>
          </cell>
          <cell r="E22">
            <v>65.75</v>
          </cell>
          <cell r="F22">
            <v>89</v>
          </cell>
          <cell r="G22">
            <v>40</v>
          </cell>
          <cell r="H22">
            <v>11.879999999999999</v>
          </cell>
          <cell r="J22">
            <v>34.56</v>
          </cell>
          <cell r="K22">
            <v>0</v>
          </cell>
        </row>
        <row r="23">
          <cell r="B23">
            <v>28.762499999999999</v>
          </cell>
          <cell r="C23">
            <v>35.1</v>
          </cell>
          <cell r="D23">
            <v>23.1</v>
          </cell>
          <cell r="E23">
            <v>71.541666666666671</v>
          </cell>
          <cell r="F23">
            <v>98</v>
          </cell>
          <cell r="G23">
            <v>44</v>
          </cell>
          <cell r="H23">
            <v>11.520000000000001</v>
          </cell>
          <cell r="J23">
            <v>28.08</v>
          </cell>
          <cell r="K23">
            <v>4.4000000000000004</v>
          </cell>
        </row>
        <row r="24">
          <cell r="B24">
            <v>26.979166666666668</v>
          </cell>
          <cell r="C24">
            <v>34</v>
          </cell>
          <cell r="D24">
            <v>22.9</v>
          </cell>
          <cell r="E24">
            <v>78.916666666666671</v>
          </cell>
          <cell r="F24">
            <v>100</v>
          </cell>
          <cell r="G24">
            <v>44</v>
          </cell>
          <cell r="H24">
            <v>13.32</v>
          </cell>
          <cell r="J24">
            <v>23.040000000000003</v>
          </cell>
          <cell r="K24">
            <v>0</v>
          </cell>
        </row>
        <row r="25">
          <cell r="B25">
            <v>27.741666666666664</v>
          </cell>
          <cell r="C25">
            <v>34.6</v>
          </cell>
          <cell r="D25">
            <v>23.3</v>
          </cell>
          <cell r="E25">
            <v>66.583333333333329</v>
          </cell>
          <cell r="F25">
            <v>92</v>
          </cell>
          <cell r="G25">
            <v>44</v>
          </cell>
          <cell r="H25">
            <v>14.4</v>
          </cell>
          <cell r="J25">
            <v>35.64</v>
          </cell>
          <cell r="K25">
            <v>0</v>
          </cell>
        </row>
        <row r="26">
          <cell r="B26">
            <v>28.541666666666671</v>
          </cell>
          <cell r="C26">
            <v>36.799999999999997</v>
          </cell>
          <cell r="D26">
            <v>22.1</v>
          </cell>
          <cell r="E26">
            <v>70.583333333333329</v>
          </cell>
          <cell r="F26">
            <v>97</v>
          </cell>
          <cell r="G26">
            <v>42</v>
          </cell>
          <cell r="H26">
            <v>19.8</v>
          </cell>
          <cell r="J26">
            <v>37.440000000000005</v>
          </cell>
          <cell r="K26">
            <v>0</v>
          </cell>
        </row>
        <row r="27">
          <cell r="B27">
            <v>27.341666666666669</v>
          </cell>
          <cell r="C27">
            <v>35.9</v>
          </cell>
          <cell r="D27">
            <v>21</v>
          </cell>
          <cell r="E27">
            <v>79.625</v>
          </cell>
          <cell r="F27">
            <v>100</v>
          </cell>
          <cell r="G27">
            <v>49</v>
          </cell>
          <cell r="H27">
            <v>26.28</v>
          </cell>
          <cell r="J27">
            <v>64.8</v>
          </cell>
          <cell r="K27">
            <v>7.8</v>
          </cell>
        </row>
        <row r="28">
          <cell r="B28">
            <v>25.508333333333329</v>
          </cell>
          <cell r="C28">
            <v>34.6</v>
          </cell>
          <cell r="D28">
            <v>19.7</v>
          </cell>
          <cell r="E28">
            <v>81.125</v>
          </cell>
          <cell r="F28">
            <v>100</v>
          </cell>
          <cell r="G28">
            <v>44</v>
          </cell>
          <cell r="H28">
            <v>11.520000000000001</v>
          </cell>
          <cell r="J28">
            <v>33.119999999999997</v>
          </cell>
          <cell r="K28">
            <v>0.8</v>
          </cell>
        </row>
        <row r="29">
          <cell r="B29">
            <v>28.474999999999994</v>
          </cell>
          <cell r="C29">
            <v>36</v>
          </cell>
          <cell r="D29">
            <v>22.2</v>
          </cell>
          <cell r="E29">
            <v>74.916666666666671</v>
          </cell>
          <cell r="F29">
            <v>99</v>
          </cell>
          <cell r="G29">
            <v>45</v>
          </cell>
          <cell r="H29">
            <v>19.440000000000001</v>
          </cell>
          <cell r="J29">
            <v>57.960000000000008</v>
          </cell>
          <cell r="K29">
            <v>0.6</v>
          </cell>
        </row>
        <row r="30">
          <cell r="B30">
            <v>25.329166666666669</v>
          </cell>
          <cell r="C30">
            <v>32.700000000000003</v>
          </cell>
          <cell r="D30">
            <v>20.8</v>
          </cell>
          <cell r="E30">
            <v>83.375</v>
          </cell>
          <cell r="F30">
            <v>100</v>
          </cell>
          <cell r="G30">
            <v>46</v>
          </cell>
          <cell r="H30">
            <v>15.120000000000001</v>
          </cell>
          <cell r="J30">
            <v>28.8</v>
          </cell>
          <cell r="K30">
            <v>0.2</v>
          </cell>
        </row>
        <row r="31">
          <cell r="B31">
            <v>26.100000000000005</v>
          </cell>
          <cell r="C31">
            <v>34</v>
          </cell>
          <cell r="D31">
            <v>19.100000000000001</v>
          </cell>
          <cell r="E31">
            <v>68.541666666666671</v>
          </cell>
          <cell r="F31">
            <v>98</v>
          </cell>
          <cell r="G31">
            <v>36</v>
          </cell>
          <cell r="H31">
            <v>9.3600000000000012</v>
          </cell>
          <cell r="J31">
            <v>27.720000000000002</v>
          </cell>
          <cell r="K31">
            <v>0</v>
          </cell>
        </row>
        <row r="32">
          <cell r="B32">
            <v>28.654166666666669</v>
          </cell>
          <cell r="C32">
            <v>37.1</v>
          </cell>
          <cell r="D32">
            <v>22.1</v>
          </cell>
          <cell r="E32">
            <v>58.708333333333336</v>
          </cell>
          <cell r="F32">
            <v>86</v>
          </cell>
          <cell r="G32">
            <v>35</v>
          </cell>
          <cell r="H32">
            <v>17.28</v>
          </cell>
          <cell r="J32">
            <v>32.04</v>
          </cell>
          <cell r="K32">
            <v>0</v>
          </cell>
        </row>
        <row r="33">
          <cell r="B33">
            <v>29.991666666666664</v>
          </cell>
          <cell r="C33">
            <v>38.6</v>
          </cell>
          <cell r="D33">
            <v>23.1</v>
          </cell>
          <cell r="E33">
            <v>57.666666666666664</v>
          </cell>
          <cell r="F33">
            <v>91</v>
          </cell>
          <cell r="G33">
            <v>28</v>
          </cell>
          <cell r="H33">
            <v>20.88</v>
          </cell>
          <cell r="J33">
            <v>56.88</v>
          </cell>
          <cell r="K33">
            <v>2.6</v>
          </cell>
        </row>
        <row r="34">
          <cell r="B34">
            <v>26.070833333333326</v>
          </cell>
          <cell r="C34">
            <v>32.200000000000003</v>
          </cell>
          <cell r="D34">
            <v>22.6</v>
          </cell>
          <cell r="E34">
            <v>81.083333333333329</v>
          </cell>
          <cell r="F34">
            <v>100</v>
          </cell>
          <cell r="G34">
            <v>49</v>
          </cell>
          <cell r="H34">
            <v>14.76</v>
          </cell>
          <cell r="J34">
            <v>32.04</v>
          </cell>
          <cell r="K34">
            <v>0</v>
          </cell>
        </row>
        <row r="35">
          <cell r="B35">
            <v>25.995833333333334</v>
          </cell>
          <cell r="C35">
            <v>33.299999999999997</v>
          </cell>
          <cell r="D35">
            <v>20.399999999999999</v>
          </cell>
          <cell r="E35">
            <v>78.125</v>
          </cell>
          <cell r="F35">
            <v>100</v>
          </cell>
          <cell r="G35">
            <v>47</v>
          </cell>
          <cell r="H35">
            <v>12.24</v>
          </cell>
          <cell r="J35">
            <v>38.519999999999996</v>
          </cell>
          <cell r="K35">
            <v>0</v>
          </cell>
        </row>
      </sheetData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Paranaíb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28.25</v>
          </cell>
          <cell r="C5">
            <v>36.200000000000003</v>
          </cell>
          <cell r="D5">
            <v>21.7</v>
          </cell>
          <cell r="E5">
            <v>62.666666666666664</v>
          </cell>
          <cell r="F5">
            <v>91</v>
          </cell>
          <cell r="G5">
            <v>34</v>
          </cell>
          <cell r="H5">
            <v>15.120000000000001</v>
          </cell>
          <cell r="J5">
            <v>38.519999999999996</v>
          </cell>
          <cell r="K5">
            <v>0.60000000000000009</v>
          </cell>
        </row>
        <row r="6">
          <cell r="B6">
            <v>29.166666666666668</v>
          </cell>
          <cell r="C6">
            <v>37.4</v>
          </cell>
          <cell r="D6">
            <v>22.6</v>
          </cell>
          <cell r="E6">
            <v>59.916666666666664</v>
          </cell>
          <cell r="F6">
            <v>88</v>
          </cell>
          <cell r="G6">
            <v>26</v>
          </cell>
          <cell r="H6">
            <v>30.6</v>
          </cell>
          <cell r="J6">
            <v>60.12</v>
          </cell>
          <cell r="K6">
            <v>0</v>
          </cell>
        </row>
        <row r="7">
          <cell r="B7">
            <v>27.986956521739131</v>
          </cell>
          <cell r="C7">
            <v>35.700000000000003</v>
          </cell>
          <cell r="D7">
            <v>24.6</v>
          </cell>
          <cell r="E7">
            <v>65.173913043478265</v>
          </cell>
          <cell r="F7">
            <v>82</v>
          </cell>
          <cell r="G7">
            <v>36</v>
          </cell>
          <cell r="H7">
            <v>24.840000000000003</v>
          </cell>
          <cell r="J7">
            <v>58.680000000000007</v>
          </cell>
          <cell r="K7">
            <v>0</v>
          </cell>
        </row>
        <row r="8">
          <cell r="B8">
            <v>26.329166666666662</v>
          </cell>
          <cell r="C8">
            <v>34.4</v>
          </cell>
          <cell r="D8">
            <v>21.3</v>
          </cell>
          <cell r="E8">
            <v>72.208333333333329</v>
          </cell>
          <cell r="F8">
            <v>91</v>
          </cell>
          <cell r="G8">
            <v>36</v>
          </cell>
          <cell r="H8">
            <v>19.440000000000001</v>
          </cell>
          <cell r="J8">
            <v>55.800000000000004</v>
          </cell>
          <cell r="K8">
            <v>11.200000000000001</v>
          </cell>
        </row>
        <row r="9">
          <cell r="B9">
            <v>25.637499999999999</v>
          </cell>
          <cell r="C9">
            <v>32.6</v>
          </cell>
          <cell r="D9">
            <v>22.4</v>
          </cell>
          <cell r="E9">
            <v>76.458333333333329</v>
          </cell>
          <cell r="F9">
            <v>92</v>
          </cell>
          <cell r="G9">
            <v>41</v>
          </cell>
          <cell r="H9">
            <v>19.079999999999998</v>
          </cell>
          <cell r="J9">
            <v>35.28</v>
          </cell>
          <cell r="K9">
            <v>2.8000000000000003</v>
          </cell>
        </row>
        <row r="10">
          <cell r="B10">
            <v>28.25833333333334</v>
          </cell>
          <cell r="C10">
            <v>35.200000000000003</v>
          </cell>
          <cell r="D10">
            <v>23.3</v>
          </cell>
          <cell r="E10">
            <v>65.416666666666671</v>
          </cell>
          <cell r="F10">
            <v>89</v>
          </cell>
          <cell r="G10">
            <v>35</v>
          </cell>
          <cell r="H10">
            <v>11.520000000000001</v>
          </cell>
          <cell r="J10">
            <v>31.319999999999997</v>
          </cell>
          <cell r="K10">
            <v>0</v>
          </cell>
        </row>
        <row r="11">
          <cell r="B11">
            <v>29.499999999999996</v>
          </cell>
          <cell r="C11">
            <v>38.1</v>
          </cell>
          <cell r="D11">
            <v>22.5</v>
          </cell>
          <cell r="E11">
            <v>59.458333333333336</v>
          </cell>
          <cell r="F11">
            <v>89</v>
          </cell>
          <cell r="G11">
            <v>25</v>
          </cell>
          <cell r="H11">
            <v>15.48</v>
          </cell>
          <cell r="J11">
            <v>38.880000000000003</v>
          </cell>
          <cell r="K11">
            <v>0</v>
          </cell>
        </row>
        <row r="12">
          <cell r="B12">
            <v>28.17916666666666</v>
          </cell>
          <cell r="C12">
            <v>35.9</v>
          </cell>
          <cell r="D12">
            <v>23.9</v>
          </cell>
          <cell r="E12">
            <v>63.333333333333336</v>
          </cell>
          <cell r="F12">
            <v>80</v>
          </cell>
          <cell r="G12">
            <v>33</v>
          </cell>
          <cell r="H12">
            <v>19.440000000000001</v>
          </cell>
          <cell r="J12">
            <v>47.519999999999996</v>
          </cell>
          <cell r="K12">
            <v>1.7999999999999998</v>
          </cell>
        </row>
        <row r="13">
          <cell r="B13">
            <v>29.504166666666663</v>
          </cell>
          <cell r="C13">
            <v>37.4</v>
          </cell>
          <cell r="D13">
            <v>23.6</v>
          </cell>
          <cell r="E13">
            <v>62.958333333333336</v>
          </cell>
          <cell r="F13">
            <v>89</v>
          </cell>
          <cell r="G13">
            <v>33</v>
          </cell>
          <cell r="H13">
            <v>15.48</v>
          </cell>
          <cell r="J13">
            <v>28.44</v>
          </cell>
          <cell r="K13">
            <v>0</v>
          </cell>
        </row>
        <row r="14">
          <cell r="B14">
            <v>28.979166666666661</v>
          </cell>
          <cell r="C14">
            <v>36.799999999999997</v>
          </cell>
          <cell r="D14">
            <v>21.4</v>
          </cell>
          <cell r="E14">
            <v>61.208333333333336</v>
          </cell>
          <cell r="F14">
            <v>88</v>
          </cell>
          <cell r="G14">
            <v>37</v>
          </cell>
          <cell r="H14">
            <v>38.880000000000003</v>
          </cell>
          <cell r="J14">
            <v>78.84</v>
          </cell>
          <cell r="K14">
            <v>2.2000000000000002</v>
          </cell>
        </row>
        <row r="15">
          <cell r="B15">
            <v>26.291666666666661</v>
          </cell>
          <cell r="C15">
            <v>35.299999999999997</v>
          </cell>
          <cell r="D15">
            <v>20.399999999999999</v>
          </cell>
          <cell r="E15">
            <v>66.125</v>
          </cell>
          <cell r="F15">
            <v>90</v>
          </cell>
          <cell r="G15">
            <v>36</v>
          </cell>
          <cell r="H15">
            <v>26.64</v>
          </cell>
          <cell r="J15">
            <v>41.76</v>
          </cell>
          <cell r="K15">
            <v>5.1999999999999993</v>
          </cell>
        </row>
        <row r="16">
          <cell r="B16">
            <v>28.445833333333336</v>
          </cell>
          <cell r="C16">
            <v>35.700000000000003</v>
          </cell>
          <cell r="D16">
            <v>23.1</v>
          </cell>
          <cell r="E16">
            <v>64.25</v>
          </cell>
          <cell r="F16">
            <v>88</v>
          </cell>
          <cell r="G16">
            <v>37</v>
          </cell>
          <cell r="H16">
            <v>11.16</v>
          </cell>
          <cell r="J16">
            <v>34.200000000000003</v>
          </cell>
          <cell r="K16">
            <v>1</v>
          </cell>
        </row>
        <row r="17">
          <cell r="B17">
            <v>29.408333333333331</v>
          </cell>
          <cell r="C17">
            <v>37.9</v>
          </cell>
          <cell r="D17">
            <v>23</v>
          </cell>
          <cell r="E17">
            <v>60.666666666666664</v>
          </cell>
          <cell r="F17">
            <v>89</v>
          </cell>
          <cell r="G17">
            <v>27</v>
          </cell>
          <cell r="H17">
            <v>14.76</v>
          </cell>
          <cell r="J17">
            <v>32.04</v>
          </cell>
          <cell r="K17">
            <v>0</v>
          </cell>
        </row>
        <row r="18">
          <cell r="B18">
            <v>30.916666666666661</v>
          </cell>
          <cell r="C18">
            <v>39.4</v>
          </cell>
          <cell r="D18">
            <v>23.2</v>
          </cell>
          <cell r="E18">
            <v>49.5</v>
          </cell>
          <cell r="F18">
            <v>74</v>
          </cell>
          <cell r="G18">
            <v>28</v>
          </cell>
          <cell r="H18">
            <v>11.879999999999999</v>
          </cell>
          <cell r="J18">
            <v>29.52</v>
          </cell>
          <cell r="K18">
            <v>0</v>
          </cell>
        </row>
        <row r="19">
          <cell r="B19">
            <v>30.19130434782608</v>
          </cell>
          <cell r="C19">
            <v>39.700000000000003</v>
          </cell>
          <cell r="D19">
            <v>24.3</v>
          </cell>
          <cell r="E19">
            <v>55.434782608695649</v>
          </cell>
          <cell r="F19">
            <v>81</v>
          </cell>
          <cell r="G19">
            <v>24</v>
          </cell>
          <cell r="H19">
            <v>12.6</v>
          </cell>
          <cell r="J19">
            <v>50.76</v>
          </cell>
          <cell r="K19">
            <v>0</v>
          </cell>
        </row>
        <row r="20">
          <cell r="B20">
            <v>30.950000000000003</v>
          </cell>
          <cell r="C20">
            <v>39.299999999999997</v>
          </cell>
          <cell r="D20">
            <v>23</v>
          </cell>
          <cell r="E20">
            <v>52.458333333333336</v>
          </cell>
          <cell r="F20">
            <v>87</v>
          </cell>
          <cell r="G20">
            <v>22</v>
          </cell>
          <cell r="H20">
            <v>14.76</v>
          </cell>
          <cell r="J20">
            <v>35.64</v>
          </cell>
          <cell r="K20">
            <v>0</v>
          </cell>
        </row>
        <row r="21">
          <cell r="B21">
            <v>30.445833333333329</v>
          </cell>
          <cell r="C21">
            <v>39.5</v>
          </cell>
          <cell r="D21">
            <v>22.2</v>
          </cell>
          <cell r="E21">
            <v>50.791666666666664</v>
          </cell>
          <cell r="F21">
            <v>86</v>
          </cell>
          <cell r="G21">
            <v>18</v>
          </cell>
          <cell r="H21">
            <v>25.56</v>
          </cell>
          <cell r="J21">
            <v>46.080000000000005</v>
          </cell>
          <cell r="K21">
            <v>0</v>
          </cell>
        </row>
        <row r="22">
          <cell r="B22">
            <v>30.147826086956524</v>
          </cell>
          <cell r="C22">
            <v>38.6</v>
          </cell>
          <cell r="D22">
            <v>23.2</v>
          </cell>
          <cell r="E22">
            <v>50.086956521739133</v>
          </cell>
          <cell r="F22">
            <v>82</v>
          </cell>
          <cell r="G22">
            <v>25</v>
          </cell>
          <cell r="H22">
            <v>12.24</v>
          </cell>
          <cell r="J22">
            <v>39.96</v>
          </cell>
          <cell r="K22">
            <v>0</v>
          </cell>
        </row>
        <row r="23">
          <cell r="B23">
            <v>28.862499999999994</v>
          </cell>
          <cell r="C23">
            <v>37.5</v>
          </cell>
          <cell r="D23">
            <v>23.6</v>
          </cell>
          <cell r="E23">
            <v>59.583333333333336</v>
          </cell>
          <cell r="F23">
            <v>82</v>
          </cell>
          <cell r="G23">
            <v>27</v>
          </cell>
          <cell r="H23">
            <v>20.52</v>
          </cell>
          <cell r="J23">
            <v>49.680000000000007</v>
          </cell>
          <cell r="K23">
            <v>0</v>
          </cell>
        </row>
        <row r="24">
          <cell r="B24">
            <v>28.273913043478252</v>
          </cell>
          <cell r="C24">
            <v>35.299999999999997</v>
          </cell>
          <cell r="D24">
            <v>23.8</v>
          </cell>
          <cell r="E24">
            <v>64.782608695652172</v>
          </cell>
          <cell r="F24">
            <v>85</v>
          </cell>
          <cell r="G24">
            <v>39</v>
          </cell>
          <cell r="H24">
            <v>15.840000000000002</v>
          </cell>
          <cell r="J24">
            <v>32.04</v>
          </cell>
          <cell r="K24">
            <v>0</v>
          </cell>
        </row>
        <row r="25">
          <cell r="B25">
            <v>28.395833333333329</v>
          </cell>
          <cell r="C25">
            <v>36.200000000000003</v>
          </cell>
          <cell r="D25">
            <v>24.6</v>
          </cell>
          <cell r="E25">
            <v>67.083333333333329</v>
          </cell>
          <cell r="F25">
            <v>86</v>
          </cell>
          <cell r="G25">
            <v>34</v>
          </cell>
          <cell r="H25">
            <v>27.36</v>
          </cell>
          <cell r="J25">
            <v>56.16</v>
          </cell>
          <cell r="K25">
            <v>0</v>
          </cell>
        </row>
        <row r="26">
          <cell r="B26">
            <v>27.820833333333336</v>
          </cell>
          <cell r="C26">
            <v>34.799999999999997</v>
          </cell>
          <cell r="D26">
            <v>23.6</v>
          </cell>
          <cell r="E26">
            <v>69.541666666666671</v>
          </cell>
          <cell r="F26">
            <v>87</v>
          </cell>
          <cell r="G26">
            <v>40</v>
          </cell>
          <cell r="H26">
            <v>16.2</v>
          </cell>
          <cell r="J26">
            <v>34.92</v>
          </cell>
          <cell r="K26">
            <v>0</v>
          </cell>
        </row>
        <row r="27">
          <cell r="B27">
            <v>27.941666666666666</v>
          </cell>
          <cell r="C27">
            <v>34.799999999999997</v>
          </cell>
          <cell r="D27">
            <v>21.4</v>
          </cell>
          <cell r="E27">
            <v>67.25</v>
          </cell>
          <cell r="F27">
            <v>91</v>
          </cell>
          <cell r="G27">
            <v>41</v>
          </cell>
          <cell r="H27">
            <v>25.56</v>
          </cell>
          <cell r="J27">
            <v>50.4</v>
          </cell>
          <cell r="K27">
            <v>9.1999999999999993</v>
          </cell>
        </row>
        <row r="28">
          <cell r="B28">
            <v>26.041666666666661</v>
          </cell>
          <cell r="C28">
            <v>33.5</v>
          </cell>
          <cell r="D28">
            <v>21.4</v>
          </cell>
          <cell r="E28">
            <v>71.625</v>
          </cell>
          <cell r="F28">
            <v>92</v>
          </cell>
          <cell r="G28">
            <v>38</v>
          </cell>
          <cell r="H28">
            <v>17.28</v>
          </cell>
          <cell r="J28">
            <v>38.880000000000003</v>
          </cell>
          <cell r="K28">
            <v>19.2</v>
          </cell>
        </row>
        <row r="29">
          <cell r="B29">
            <v>29.045833333333334</v>
          </cell>
          <cell r="C29">
            <v>36.1</v>
          </cell>
          <cell r="D29">
            <v>22.3</v>
          </cell>
          <cell r="E29">
            <v>63</v>
          </cell>
          <cell r="F29">
            <v>90</v>
          </cell>
          <cell r="G29">
            <v>33</v>
          </cell>
          <cell r="H29">
            <v>14.4</v>
          </cell>
          <cell r="J29">
            <v>25.2</v>
          </cell>
          <cell r="K29">
            <v>0</v>
          </cell>
        </row>
        <row r="30">
          <cell r="B30">
            <v>29.239130434782602</v>
          </cell>
          <cell r="C30">
            <v>36.200000000000003</v>
          </cell>
          <cell r="D30">
            <v>23.3</v>
          </cell>
          <cell r="E30">
            <v>63.086956521739133</v>
          </cell>
          <cell r="F30">
            <v>89</v>
          </cell>
          <cell r="G30">
            <v>34</v>
          </cell>
          <cell r="H30">
            <v>21.96</v>
          </cell>
          <cell r="J30">
            <v>35.64</v>
          </cell>
          <cell r="K30">
            <v>0</v>
          </cell>
        </row>
        <row r="31">
          <cell r="B31">
            <v>28.412499999999994</v>
          </cell>
          <cell r="C31">
            <v>35.200000000000003</v>
          </cell>
          <cell r="D31">
            <v>22.2</v>
          </cell>
          <cell r="E31">
            <v>63.291666666666664</v>
          </cell>
          <cell r="F31">
            <v>87</v>
          </cell>
          <cell r="G31">
            <v>38</v>
          </cell>
          <cell r="H31">
            <v>19.8</v>
          </cell>
          <cell r="J31">
            <v>44.28</v>
          </cell>
          <cell r="K31">
            <v>0.2</v>
          </cell>
        </row>
        <row r="32">
          <cell r="B32">
            <v>29.578260869565216</v>
          </cell>
          <cell r="C32">
            <v>37.6</v>
          </cell>
          <cell r="D32">
            <v>22.3</v>
          </cell>
          <cell r="E32">
            <v>55.826086956521742</v>
          </cell>
          <cell r="F32">
            <v>90</v>
          </cell>
          <cell r="G32">
            <v>30</v>
          </cell>
          <cell r="H32">
            <v>10.08</v>
          </cell>
          <cell r="J32">
            <v>22.68</v>
          </cell>
          <cell r="K32">
            <v>0</v>
          </cell>
        </row>
        <row r="33">
          <cell r="B33">
            <v>30.312499999999996</v>
          </cell>
          <cell r="C33">
            <v>38.700000000000003</v>
          </cell>
          <cell r="D33">
            <v>22.9</v>
          </cell>
          <cell r="E33">
            <v>55.416666666666664</v>
          </cell>
          <cell r="F33">
            <v>83</v>
          </cell>
          <cell r="G33">
            <v>31</v>
          </cell>
          <cell r="H33">
            <v>15.840000000000002</v>
          </cell>
          <cell r="J33">
            <v>34.200000000000003</v>
          </cell>
          <cell r="K33">
            <v>0</v>
          </cell>
        </row>
        <row r="34">
          <cell r="B34">
            <v>29.216666666666669</v>
          </cell>
          <cell r="C34">
            <v>34.299999999999997</v>
          </cell>
          <cell r="D34">
            <v>25.2</v>
          </cell>
          <cell r="E34">
            <v>61.291666666666664</v>
          </cell>
          <cell r="F34">
            <v>78</v>
          </cell>
          <cell r="G34">
            <v>44</v>
          </cell>
          <cell r="H34">
            <v>23.400000000000002</v>
          </cell>
          <cell r="J34">
            <v>41.76</v>
          </cell>
          <cell r="K34">
            <v>0</v>
          </cell>
        </row>
        <row r="35">
          <cell r="B35">
            <v>25.866666666666664</v>
          </cell>
          <cell r="C35">
            <v>30.6</v>
          </cell>
          <cell r="D35">
            <v>21.6</v>
          </cell>
          <cell r="E35">
            <v>79.291666666666671</v>
          </cell>
          <cell r="F35">
            <v>92</v>
          </cell>
          <cell r="G35">
            <v>58</v>
          </cell>
          <cell r="H35">
            <v>19.440000000000001</v>
          </cell>
          <cell r="J35">
            <v>40.680000000000007</v>
          </cell>
          <cell r="K35">
            <v>32.4</v>
          </cell>
        </row>
      </sheetData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PedroGome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28.058333333333337</v>
          </cell>
          <cell r="C5">
            <v>35.799999999999997</v>
          </cell>
          <cell r="D5">
            <v>24.2</v>
          </cell>
          <cell r="E5">
            <v>78.75</v>
          </cell>
          <cell r="F5">
            <v>97</v>
          </cell>
          <cell r="G5">
            <v>44</v>
          </cell>
          <cell r="H5">
            <v>19.079999999999998</v>
          </cell>
          <cell r="J5">
            <v>30.96</v>
          </cell>
          <cell r="K5">
            <v>0</v>
          </cell>
        </row>
        <row r="6">
          <cell r="B6">
            <v>28.441666666666674</v>
          </cell>
          <cell r="C6">
            <v>36.9</v>
          </cell>
          <cell r="D6">
            <v>23.1</v>
          </cell>
          <cell r="E6">
            <v>75.416666666666671</v>
          </cell>
          <cell r="F6">
            <v>97</v>
          </cell>
          <cell r="G6">
            <v>39</v>
          </cell>
          <cell r="H6">
            <v>12.24</v>
          </cell>
          <cell r="J6">
            <v>35.28</v>
          </cell>
          <cell r="K6">
            <v>0</v>
          </cell>
        </row>
        <row r="7">
          <cell r="B7">
            <v>28.045833333333324</v>
          </cell>
          <cell r="C7">
            <v>33.299999999999997</v>
          </cell>
          <cell r="D7">
            <v>25.3</v>
          </cell>
          <cell r="E7">
            <v>81.63636363636364</v>
          </cell>
          <cell r="F7">
            <v>97</v>
          </cell>
          <cell r="G7">
            <v>54</v>
          </cell>
          <cell r="H7">
            <v>20.88</v>
          </cell>
          <cell r="J7">
            <v>48.24</v>
          </cell>
          <cell r="K7">
            <v>0</v>
          </cell>
        </row>
        <row r="8">
          <cell r="B8">
            <v>25.991666666666664</v>
          </cell>
          <cell r="C8">
            <v>33.700000000000003</v>
          </cell>
          <cell r="D8">
            <v>23.5</v>
          </cell>
          <cell r="E8">
            <v>87.333333333333329</v>
          </cell>
          <cell r="F8">
            <v>98</v>
          </cell>
          <cell r="G8">
            <v>53</v>
          </cell>
          <cell r="H8">
            <v>17.28</v>
          </cell>
          <cell r="J8">
            <v>29.880000000000003</v>
          </cell>
          <cell r="K8">
            <v>12.8</v>
          </cell>
        </row>
        <row r="9">
          <cell r="B9">
            <v>26.220833333333331</v>
          </cell>
          <cell r="C9">
            <v>31.2</v>
          </cell>
          <cell r="D9">
            <v>23.7</v>
          </cell>
          <cell r="E9">
            <v>87.095238095238102</v>
          </cell>
          <cell r="F9">
            <v>98</v>
          </cell>
          <cell r="G9">
            <v>61</v>
          </cell>
          <cell r="H9">
            <v>10.8</v>
          </cell>
          <cell r="J9">
            <v>19.440000000000001</v>
          </cell>
          <cell r="K9">
            <v>0.2</v>
          </cell>
        </row>
        <row r="10">
          <cell r="B10">
            <v>27.633333333333326</v>
          </cell>
          <cell r="C10">
            <v>36.1</v>
          </cell>
          <cell r="D10">
            <v>22.6</v>
          </cell>
          <cell r="E10">
            <v>79.5</v>
          </cell>
          <cell r="F10">
            <v>98</v>
          </cell>
          <cell r="G10">
            <v>41</v>
          </cell>
          <cell r="H10">
            <v>20.88</v>
          </cell>
          <cell r="J10">
            <v>55.080000000000005</v>
          </cell>
          <cell r="K10">
            <v>13.799999999999999</v>
          </cell>
        </row>
        <row r="11">
          <cell r="B11">
            <v>28.55</v>
          </cell>
          <cell r="C11">
            <v>37.6</v>
          </cell>
          <cell r="D11">
            <v>22.7</v>
          </cell>
          <cell r="E11">
            <v>75.5</v>
          </cell>
          <cell r="F11">
            <v>98</v>
          </cell>
          <cell r="G11">
            <v>35</v>
          </cell>
          <cell r="H11">
            <v>9.3600000000000012</v>
          </cell>
          <cell r="J11">
            <v>21.240000000000002</v>
          </cell>
          <cell r="K11">
            <v>0</v>
          </cell>
        </row>
        <row r="12">
          <cell r="B12">
            <v>28.897916666666671</v>
          </cell>
          <cell r="C12">
            <v>37.6</v>
          </cell>
          <cell r="D12">
            <v>22.7</v>
          </cell>
          <cell r="E12">
            <v>73.8125</v>
          </cell>
          <cell r="F12">
            <v>98</v>
          </cell>
          <cell r="G12">
            <v>35</v>
          </cell>
          <cell r="H12">
            <v>33.696000000000005</v>
          </cell>
          <cell r="J12">
            <v>76.464000000000013</v>
          </cell>
          <cell r="K12">
            <v>0</v>
          </cell>
        </row>
        <row r="13">
          <cell r="B13">
            <v>29.637499999999999</v>
          </cell>
          <cell r="C13">
            <v>37.4</v>
          </cell>
          <cell r="D13">
            <v>23.4</v>
          </cell>
          <cell r="E13">
            <v>72.130434782608702</v>
          </cell>
          <cell r="F13">
            <v>97</v>
          </cell>
          <cell r="G13">
            <v>39</v>
          </cell>
          <cell r="H13">
            <v>10.08</v>
          </cell>
          <cell r="J13">
            <v>30.240000000000002</v>
          </cell>
          <cell r="K13">
            <v>0</v>
          </cell>
        </row>
        <row r="14">
          <cell r="B14">
            <v>27.941666666666659</v>
          </cell>
          <cell r="C14">
            <v>36.6</v>
          </cell>
          <cell r="D14">
            <v>23</v>
          </cell>
          <cell r="E14">
            <v>77.375</v>
          </cell>
          <cell r="F14">
            <v>96</v>
          </cell>
          <cell r="G14">
            <v>47</v>
          </cell>
          <cell r="H14">
            <v>18.36</v>
          </cell>
          <cell r="J14">
            <v>64.08</v>
          </cell>
          <cell r="K14">
            <v>22.2</v>
          </cell>
        </row>
        <row r="15">
          <cell r="B15">
            <v>26.387499999999999</v>
          </cell>
          <cell r="C15">
            <v>34.4</v>
          </cell>
          <cell r="D15">
            <v>21.4</v>
          </cell>
          <cell r="E15">
            <v>81.166666666666671</v>
          </cell>
          <cell r="F15">
            <v>98</v>
          </cell>
          <cell r="G15">
            <v>48</v>
          </cell>
          <cell r="H15">
            <v>19.079999999999998</v>
          </cell>
          <cell r="J15">
            <v>33.119999999999997</v>
          </cell>
          <cell r="K15">
            <v>1.5999999999999999</v>
          </cell>
        </row>
        <row r="16">
          <cell r="B16">
            <v>29.108695652173914</v>
          </cell>
          <cell r="C16">
            <v>35.799999999999997</v>
          </cell>
          <cell r="D16">
            <v>23.2</v>
          </cell>
          <cell r="E16">
            <v>77.727272727272734</v>
          </cell>
          <cell r="F16">
            <v>98</v>
          </cell>
          <cell r="G16">
            <v>46</v>
          </cell>
          <cell r="H16">
            <v>8.2799999999999994</v>
          </cell>
          <cell r="J16">
            <v>19.8</v>
          </cell>
          <cell r="K16">
            <v>0</v>
          </cell>
        </row>
        <row r="17">
          <cell r="B17">
            <v>29.175000000000001</v>
          </cell>
          <cell r="C17">
            <v>36.9</v>
          </cell>
          <cell r="D17">
            <v>22.4</v>
          </cell>
          <cell r="E17">
            <v>76.458333333333329</v>
          </cell>
          <cell r="F17">
            <v>97</v>
          </cell>
          <cell r="G17">
            <v>40</v>
          </cell>
          <cell r="H17">
            <v>20.88</v>
          </cell>
          <cell r="J17">
            <v>64.08</v>
          </cell>
          <cell r="K17">
            <v>4</v>
          </cell>
        </row>
        <row r="18">
          <cell r="B18">
            <v>27.866666666666664</v>
          </cell>
          <cell r="C18">
            <v>37.799999999999997</v>
          </cell>
          <cell r="D18">
            <v>22.4</v>
          </cell>
          <cell r="E18">
            <v>75.333333333333329</v>
          </cell>
          <cell r="F18">
            <v>98</v>
          </cell>
          <cell r="G18">
            <v>42</v>
          </cell>
          <cell r="H18">
            <v>29.16</v>
          </cell>
          <cell r="J18">
            <v>64.08</v>
          </cell>
          <cell r="K18">
            <v>0</v>
          </cell>
        </row>
        <row r="19">
          <cell r="B19">
            <v>29.229166666666675</v>
          </cell>
          <cell r="C19">
            <v>38</v>
          </cell>
          <cell r="D19">
            <v>23.1</v>
          </cell>
          <cell r="E19">
            <v>72.125</v>
          </cell>
          <cell r="F19">
            <v>97</v>
          </cell>
          <cell r="G19">
            <v>39</v>
          </cell>
          <cell r="H19">
            <v>14.76</v>
          </cell>
          <cell r="J19">
            <v>39.24</v>
          </cell>
          <cell r="K19">
            <v>0</v>
          </cell>
        </row>
        <row r="20">
          <cell r="B20">
            <v>30.758333333333329</v>
          </cell>
          <cell r="C20">
            <v>39</v>
          </cell>
          <cell r="D20">
            <v>24.4</v>
          </cell>
          <cell r="E20">
            <v>67.083333333333329</v>
          </cell>
          <cell r="F20">
            <v>96</v>
          </cell>
          <cell r="G20">
            <v>28</v>
          </cell>
          <cell r="H20">
            <v>8.64</v>
          </cell>
          <cell r="J20">
            <v>27.36</v>
          </cell>
          <cell r="K20">
            <v>0</v>
          </cell>
        </row>
        <row r="21">
          <cell r="B21">
            <v>30.2</v>
          </cell>
          <cell r="C21">
            <v>38.9</v>
          </cell>
          <cell r="D21">
            <v>23.3</v>
          </cell>
          <cell r="E21">
            <v>68.478260869565219</v>
          </cell>
          <cell r="F21">
            <v>97</v>
          </cell>
          <cell r="G21">
            <v>29</v>
          </cell>
          <cell r="H21">
            <v>13.68</v>
          </cell>
          <cell r="J21">
            <v>25.92</v>
          </cell>
          <cell r="K21">
            <v>0</v>
          </cell>
        </row>
        <row r="22">
          <cell r="B22">
            <v>30.562500000000011</v>
          </cell>
          <cell r="C22">
            <v>37.9</v>
          </cell>
          <cell r="D22">
            <v>24.5</v>
          </cell>
          <cell r="E22">
            <v>66.083333333333329</v>
          </cell>
          <cell r="F22">
            <v>96</v>
          </cell>
          <cell r="G22">
            <v>35</v>
          </cell>
          <cell r="H22">
            <v>15.120000000000001</v>
          </cell>
          <cell r="J22">
            <v>42.480000000000004</v>
          </cell>
          <cell r="K22">
            <v>1</v>
          </cell>
        </row>
        <row r="23">
          <cell r="B23">
            <v>28.412499999999994</v>
          </cell>
          <cell r="C23">
            <v>36</v>
          </cell>
          <cell r="D23">
            <v>24.6</v>
          </cell>
          <cell r="E23">
            <v>70.347826086956516</v>
          </cell>
          <cell r="F23">
            <v>94</v>
          </cell>
          <cell r="G23">
            <v>43</v>
          </cell>
          <cell r="H23">
            <v>20.88</v>
          </cell>
          <cell r="J23">
            <v>50.04</v>
          </cell>
          <cell r="K23">
            <v>0</v>
          </cell>
        </row>
        <row r="24">
          <cell r="B24">
            <v>28.095833333333331</v>
          </cell>
          <cell r="C24">
            <v>35.6</v>
          </cell>
          <cell r="D24">
            <v>24.1</v>
          </cell>
          <cell r="E24">
            <v>76.5</v>
          </cell>
          <cell r="F24">
            <v>97</v>
          </cell>
          <cell r="G24">
            <v>48</v>
          </cell>
          <cell r="H24">
            <v>16.559999999999999</v>
          </cell>
          <cell r="J24">
            <v>31.680000000000003</v>
          </cell>
          <cell r="K24">
            <v>0</v>
          </cell>
        </row>
        <row r="25">
          <cell r="B25">
            <v>27.716666666666665</v>
          </cell>
          <cell r="C25">
            <v>37</v>
          </cell>
          <cell r="D25">
            <v>23.7</v>
          </cell>
          <cell r="E25">
            <v>80.375</v>
          </cell>
          <cell r="F25">
            <v>98</v>
          </cell>
          <cell r="G25">
            <v>45</v>
          </cell>
          <cell r="H25">
            <v>21.6</v>
          </cell>
          <cell r="J25">
            <v>53.64</v>
          </cell>
          <cell r="K25">
            <v>47.800000000000004</v>
          </cell>
        </row>
        <row r="26">
          <cell r="B26">
            <v>26.791304347826085</v>
          </cell>
          <cell r="C26">
            <v>32.700000000000003</v>
          </cell>
          <cell r="D26">
            <v>23.5</v>
          </cell>
          <cell r="E26">
            <v>86.409090909090907</v>
          </cell>
          <cell r="F26">
            <v>98</v>
          </cell>
          <cell r="G26">
            <v>56</v>
          </cell>
          <cell r="H26">
            <v>12.6</v>
          </cell>
          <cell r="J26">
            <v>27</v>
          </cell>
          <cell r="K26">
            <v>0.2</v>
          </cell>
        </row>
        <row r="27">
          <cell r="B27">
            <v>27.783333333333331</v>
          </cell>
          <cell r="C27">
            <v>32.700000000000003</v>
          </cell>
          <cell r="D27">
            <v>23.7</v>
          </cell>
          <cell r="E27">
            <v>79.739130434782609</v>
          </cell>
          <cell r="F27">
            <v>97</v>
          </cell>
          <cell r="G27">
            <v>49</v>
          </cell>
          <cell r="H27">
            <v>19.440000000000001</v>
          </cell>
          <cell r="J27">
            <v>36.72</v>
          </cell>
          <cell r="K27">
            <v>0</v>
          </cell>
        </row>
        <row r="28">
          <cell r="B28">
            <v>28.908333333333342</v>
          </cell>
          <cell r="C28">
            <v>36.1</v>
          </cell>
          <cell r="D28">
            <v>23.5</v>
          </cell>
          <cell r="E28">
            <v>74.826086956521735</v>
          </cell>
          <cell r="F28">
            <v>97</v>
          </cell>
          <cell r="G28">
            <v>43</v>
          </cell>
          <cell r="H28">
            <v>12.6</v>
          </cell>
          <cell r="J28">
            <v>26.28</v>
          </cell>
          <cell r="K28">
            <v>0</v>
          </cell>
        </row>
        <row r="29">
          <cell r="B29">
            <v>30.104166666666668</v>
          </cell>
          <cell r="C29">
            <v>37.700000000000003</v>
          </cell>
          <cell r="D29">
            <v>23.8</v>
          </cell>
          <cell r="E29">
            <v>74.833333333333329</v>
          </cell>
          <cell r="F29">
            <v>98</v>
          </cell>
          <cell r="G29">
            <v>40</v>
          </cell>
          <cell r="H29">
            <v>9</v>
          </cell>
          <cell r="J29">
            <v>19.8</v>
          </cell>
          <cell r="K29">
            <v>0</v>
          </cell>
        </row>
        <row r="30">
          <cell r="B30">
            <v>27.704166666666666</v>
          </cell>
          <cell r="C30">
            <v>33.200000000000003</v>
          </cell>
          <cell r="D30">
            <v>25.3</v>
          </cell>
          <cell r="E30">
            <v>84.19047619047619</v>
          </cell>
          <cell r="F30">
            <v>97</v>
          </cell>
          <cell r="G30">
            <v>58</v>
          </cell>
          <cell r="H30">
            <v>13.68</v>
          </cell>
          <cell r="J30">
            <v>28.8</v>
          </cell>
          <cell r="K30">
            <v>0.8</v>
          </cell>
        </row>
        <row r="31">
          <cell r="B31">
            <v>27.825000000000003</v>
          </cell>
          <cell r="C31">
            <v>36</v>
          </cell>
          <cell r="D31">
            <v>22.6</v>
          </cell>
          <cell r="E31">
            <v>78.25</v>
          </cell>
          <cell r="F31">
            <v>98</v>
          </cell>
          <cell r="G31">
            <v>42</v>
          </cell>
          <cell r="H31">
            <v>14.04</v>
          </cell>
          <cell r="J31">
            <v>26.64</v>
          </cell>
          <cell r="K31">
            <v>0.2</v>
          </cell>
        </row>
        <row r="32">
          <cell r="B32">
            <v>30.213043478260868</v>
          </cell>
          <cell r="C32">
            <v>37.799999999999997</v>
          </cell>
          <cell r="D32">
            <v>23.9</v>
          </cell>
          <cell r="E32">
            <v>73.217391304347828</v>
          </cell>
          <cell r="F32">
            <v>97</v>
          </cell>
          <cell r="G32">
            <v>38</v>
          </cell>
          <cell r="H32">
            <v>7.5600000000000005</v>
          </cell>
          <cell r="J32">
            <v>18.720000000000002</v>
          </cell>
          <cell r="K32">
            <v>0</v>
          </cell>
        </row>
        <row r="33">
          <cell r="B33">
            <v>28.978260869565219</v>
          </cell>
          <cell r="C33">
            <v>37.6</v>
          </cell>
          <cell r="D33">
            <v>23.4</v>
          </cell>
          <cell r="E33">
            <v>78.913043478260875</v>
          </cell>
          <cell r="F33">
            <v>98</v>
          </cell>
          <cell r="G33">
            <v>40</v>
          </cell>
          <cell r="H33">
            <v>23.400000000000002</v>
          </cell>
          <cell r="J33">
            <v>67.319999999999993</v>
          </cell>
          <cell r="K33">
            <v>0.4</v>
          </cell>
        </row>
        <row r="34">
          <cell r="B34">
            <v>27.345833333333335</v>
          </cell>
          <cell r="C34">
            <v>34.799999999999997</v>
          </cell>
          <cell r="D34">
            <v>23.8</v>
          </cell>
          <cell r="E34">
            <v>79.208333333333329</v>
          </cell>
          <cell r="F34">
            <v>97</v>
          </cell>
          <cell r="G34">
            <v>46</v>
          </cell>
          <cell r="H34">
            <v>10.08</v>
          </cell>
          <cell r="J34">
            <v>40.680000000000007</v>
          </cell>
          <cell r="K34">
            <v>6</v>
          </cell>
        </row>
        <row r="35">
          <cell r="B35">
            <v>26.9375</v>
          </cell>
          <cell r="C35">
            <v>32.1</v>
          </cell>
          <cell r="D35">
            <v>24.5</v>
          </cell>
          <cell r="E35">
            <v>87.409090909090907</v>
          </cell>
          <cell r="F35">
            <v>98</v>
          </cell>
          <cell r="G35">
            <v>67</v>
          </cell>
          <cell r="H35">
            <v>14.04</v>
          </cell>
          <cell r="J35">
            <v>34.200000000000003</v>
          </cell>
          <cell r="K35">
            <v>5</v>
          </cell>
        </row>
      </sheetData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PontaPorã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26.787499999999998</v>
          </cell>
          <cell r="C5">
            <v>34.5</v>
          </cell>
          <cell r="D5">
            <v>22.1</v>
          </cell>
          <cell r="E5">
            <v>69.041666666666671</v>
          </cell>
          <cell r="F5">
            <v>92</v>
          </cell>
          <cell r="G5">
            <v>37</v>
          </cell>
          <cell r="H5">
            <v>10.8</v>
          </cell>
          <cell r="J5">
            <v>37.080000000000005</v>
          </cell>
          <cell r="K5">
            <v>0</v>
          </cell>
        </row>
        <row r="6">
          <cell r="B6">
            <v>28.358333333333334</v>
          </cell>
          <cell r="C6">
            <v>35</v>
          </cell>
          <cell r="D6">
            <v>23.9</v>
          </cell>
          <cell r="E6">
            <v>60.666666666666664</v>
          </cell>
          <cell r="F6">
            <v>83</v>
          </cell>
          <cell r="G6">
            <v>35</v>
          </cell>
          <cell r="H6">
            <v>18</v>
          </cell>
          <cell r="J6">
            <v>40.680000000000007</v>
          </cell>
          <cell r="K6">
            <v>0</v>
          </cell>
        </row>
        <row r="7">
          <cell r="B7">
            <v>27.520833333333343</v>
          </cell>
          <cell r="C7">
            <v>34.799999999999997</v>
          </cell>
          <cell r="D7">
            <v>21.9</v>
          </cell>
          <cell r="E7">
            <v>65.833333333333329</v>
          </cell>
          <cell r="F7">
            <v>92</v>
          </cell>
          <cell r="G7">
            <v>36</v>
          </cell>
          <cell r="H7">
            <v>17.28</v>
          </cell>
          <cell r="J7">
            <v>43.92</v>
          </cell>
          <cell r="K7">
            <v>0</v>
          </cell>
        </row>
        <row r="8">
          <cell r="B8">
            <v>23.170833333333331</v>
          </cell>
          <cell r="C8">
            <v>27.1</v>
          </cell>
          <cell r="D8">
            <v>21.1</v>
          </cell>
          <cell r="E8">
            <v>87.208333333333329</v>
          </cell>
          <cell r="F8">
            <v>95</v>
          </cell>
          <cell r="G8">
            <v>67</v>
          </cell>
          <cell r="H8">
            <v>16.920000000000002</v>
          </cell>
          <cell r="J8">
            <v>43.56</v>
          </cell>
          <cell r="K8">
            <v>17.399999999999999</v>
          </cell>
        </row>
        <row r="9">
          <cell r="B9">
            <v>24.433333333333337</v>
          </cell>
          <cell r="C9">
            <v>29.5</v>
          </cell>
          <cell r="D9">
            <v>21.3</v>
          </cell>
          <cell r="E9">
            <v>79.958333333333329</v>
          </cell>
          <cell r="F9">
            <v>94</v>
          </cell>
          <cell r="G9">
            <v>54</v>
          </cell>
          <cell r="H9">
            <v>12.96</v>
          </cell>
          <cell r="J9">
            <v>39.6</v>
          </cell>
          <cell r="K9">
            <v>3</v>
          </cell>
        </row>
        <row r="10">
          <cell r="B10">
            <v>24.629166666666666</v>
          </cell>
          <cell r="C10">
            <v>30.8</v>
          </cell>
          <cell r="D10">
            <v>21.3</v>
          </cell>
          <cell r="E10">
            <v>77.791666666666671</v>
          </cell>
          <cell r="F10">
            <v>93</v>
          </cell>
          <cell r="G10">
            <v>50</v>
          </cell>
          <cell r="H10">
            <v>14.4</v>
          </cell>
          <cell r="J10">
            <v>35.28</v>
          </cell>
          <cell r="K10">
            <v>1.5999999999999999</v>
          </cell>
        </row>
        <row r="11">
          <cell r="B11">
            <v>26.066666666666666</v>
          </cell>
          <cell r="C11">
            <v>31.3</v>
          </cell>
          <cell r="D11">
            <v>21.4</v>
          </cell>
          <cell r="E11">
            <v>72.416666666666671</v>
          </cell>
          <cell r="F11">
            <v>91</v>
          </cell>
          <cell r="G11">
            <v>46</v>
          </cell>
          <cell r="H11">
            <v>18.36</v>
          </cell>
          <cell r="J11">
            <v>74.88000000000001</v>
          </cell>
          <cell r="K11">
            <v>6.2</v>
          </cell>
        </row>
        <row r="12">
          <cell r="B12">
            <v>24.083333333333339</v>
          </cell>
          <cell r="C12">
            <v>30.2</v>
          </cell>
          <cell r="D12">
            <v>21.1</v>
          </cell>
          <cell r="E12">
            <v>81.75</v>
          </cell>
          <cell r="F12">
            <v>95</v>
          </cell>
          <cell r="G12">
            <v>55</v>
          </cell>
          <cell r="H12">
            <v>12.6</v>
          </cell>
          <cell r="J12">
            <v>39.6</v>
          </cell>
          <cell r="K12">
            <v>0.4</v>
          </cell>
        </row>
        <row r="13">
          <cell r="B13">
            <v>25.833333333333329</v>
          </cell>
          <cell r="C13">
            <v>31.5</v>
          </cell>
          <cell r="D13">
            <v>21.1</v>
          </cell>
          <cell r="E13">
            <v>78.875</v>
          </cell>
          <cell r="F13">
            <v>95</v>
          </cell>
          <cell r="G13">
            <v>52</v>
          </cell>
          <cell r="H13">
            <v>11.879999999999999</v>
          </cell>
          <cell r="J13">
            <v>47.519999999999996</v>
          </cell>
          <cell r="K13">
            <v>12</v>
          </cell>
        </row>
        <row r="14">
          <cell r="B14">
            <v>22.349999999999998</v>
          </cell>
          <cell r="C14">
            <v>27.8</v>
          </cell>
          <cell r="D14">
            <v>18.600000000000001</v>
          </cell>
          <cell r="E14">
            <v>89.416666666666671</v>
          </cell>
          <cell r="F14">
            <v>95</v>
          </cell>
          <cell r="G14">
            <v>72</v>
          </cell>
          <cell r="H14">
            <v>18.36</v>
          </cell>
          <cell r="J14">
            <v>44.28</v>
          </cell>
          <cell r="K14">
            <v>50.8</v>
          </cell>
        </row>
        <row r="15">
          <cell r="B15">
            <v>22.554166666666671</v>
          </cell>
          <cell r="C15">
            <v>28.8</v>
          </cell>
          <cell r="D15">
            <v>17.3</v>
          </cell>
          <cell r="E15">
            <v>76.75</v>
          </cell>
          <cell r="F15">
            <v>95</v>
          </cell>
          <cell r="G15">
            <v>53</v>
          </cell>
          <cell r="H15">
            <v>15.120000000000001</v>
          </cell>
          <cell r="J15">
            <v>33.119999999999997</v>
          </cell>
          <cell r="K15">
            <v>0</v>
          </cell>
        </row>
        <row r="16">
          <cell r="B16">
            <v>25.291666666666661</v>
          </cell>
          <cell r="C16">
            <v>32.200000000000003</v>
          </cell>
          <cell r="D16">
            <v>19.7</v>
          </cell>
          <cell r="E16">
            <v>74.333333333333329</v>
          </cell>
          <cell r="F16">
            <v>92</v>
          </cell>
          <cell r="G16">
            <v>52</v>
          </cell>
          <cell r="H16">
            <v>14.76</v>
          </cell>
          <cell r="J16">
            <v>30.240000000000002</v>
          </cell>
          <cell r="K16">
            <v>0</v>
          </cell>
        </row>
        <row r="17">
          <cell r="B17">
            <v>27.095833333333335</v>
          </cell>
          <cell r="C17">
            <v>33.4</v>
          </cell>
          <cell r="D17">
            <v>21.8</v>
          </cell>
          <cell r="E17">
            <v>71.333333333333329</v>
          </cell>
          <cell r="F17">
            <v>90</v>
          </cell>
          <cell r="G17">
            <v>50</v>
          </cell>
          <cell r="H17">
            <v>25.56</v>
          </cell>
          <cell r="J17">
            <v>47.88</v>
          </cell>
          <cell r="K17">
            <v>0</v>
          </cell>
        </row>
        <row r="18">
          <cell r="B18">
            <v>27.637499999999999</v>
          </cell>
          <cell r="C18">
            <v>34</v>
          </cell>
          <cell r="D18">
            <v>22.8</v>
          </cell>
          <cell r="E18">
            <v>71.916666666666671</v>
          </cell>
          <cell r="F18">
            <v>89</v>
          </cell>
          <cell r="G18">
            <v>45</v>
          </cell>
          <cell r="H18">
            <v>18</v>
          </cell>
          <cell r="J18">
            <v>41.76</v>
          </cell>
          <cell r="K18">
            <v>0</v>
          </cell>
        </row>
        <row r="19">
          <cell r="B19">
            <v>28.233333333333334</v>
          </cell>
          <cell r="C19">
            <v>34.4</v>
          </cell>
          <cell r="D19">
            <v>23</v>
          </cell>
          <cell r="E19">
            <v>66.458333333333329</v>
          </cell>
          <cell r="F19">
            <v>84</v>
          </cell>
          <cell r="G19">
            <v>45</v>
          </cell>
          <cell r="H19">
            <v>19.079999999999998</v>
          </cell>
          <cell r="J19">
            <v>34.56</v>
          </cell>
          <cell r="K19">
            <v>0</v>
          </cell>
        </row>
        <row r="20">
          <cell r="B20">
            <v>29.687499999999996</v>
          </cell>
          <cell r="C20">
            <v>35.700000000000003</v>
          </cell>
          <cell r="D20">
            <v>24.2</v>
          </cell>
          <cell r="E20">
            <v>60.333333333333336</v>
          </cell>
          <cell r="F20">
            <v>86</v>
          </cell>
          <cell r="G20">
            <v>36</v>
          </cell>
          <cell r="H20">
            <v>16.559999999999999</v>
          </cell>
          <cell r="J20">
            <v>31.680000000000003</v>
          </cell>
          <cell r="K20">
            <v>0</v>
          </cell>
        </row>
        <row r="21">
          <cell r="B21">
            <v>29.208333333333332</v>
          </cell>
          <cell r="C21">
            <v>36.1</v>
          </cell>
          <cell r="D21">
            <v>23.3</v>
          </cell>
          <cell r="E21">
            <v>57.416666666666664</v>
          </cell>
          <cell r="F21">
            <v>82</v>
          </cell>
          <cell r="G21">
            <v>28</v>
          </cell>
          <cell r="H21">
            <v>13.68</v>
          </cell>
          <cell r="J21">
            <v>25.92</v>
          </cell>
          <cell r="K21">
            <v>0</v>
          </cell>
        </row>
        <row r="22">
          <cell r="B22">
            <v>27.445833333333336</v>
          </cell>
          <cell r="C22">
            <v>35.5</v>
          </cell>
          <cell r="D22">
            <v>21.3</v>
          </cell>
          <cell r="E22">
            <v>62.083333333333336</v>
          </cell>
          <cell r="F22">
            <v>89</v>
          </cell>
          <cell r="G22">
            <v>33</v>
          </cell>
          <cell r="H22">
            <v>23.040000000000003</v>
          </cell>
          <cell r="J22">
            <v>50.04</v>
          </cell>
          <cell r="K22">
            <v>14</v>
          </cell>
        </row>
        <row r="23">
          <cell r="B23">
            <v>24.8125</v>
          </cell>
          <cell r="C23">
            <v>32.200000000000003</v>
          </cell>
          <cell r="D23">
            <v>21.8</v>
          </cell>
          <cell r="E23">
            <v>77.625</v>
          </cell>
          <cell r="F23">
            <v>90</v>
          </cell>
          <cell r="G23">
            <v>52</v>
          </cell>
          <cell r="H23">
            <v>18</v>
          </cell>
          <cell r="J23">
            <v>35.64</v>
          </cell>
          <cell r="K23">
            <v>17</v>
          </cell>
        </row>
        <row r="24">
          <cell r="B24">
            <v>24.549999999999997</v>
          </cell>
          <cell r="C24">
            <v>29.9</v>
          </cell>
          <cell r="D24">
            <v>20.7</v>
          </cell>
          <cell r="E24">
            <v>79.583333333333329</v>
          </cell>
          <cell r="F24">
            <v>93</v>
          </cell>
          <cell r="G24">
            <v>63</v>
          </cell>
          <cell r="H24">
            <v>11.879999999999999</v>
          </cell>
          <cell r="J24">
            <v>26.64</v>
          </cell>
          <cell r="K24">
            <v>0.2</v>
          </cell>
        </row>
        <row r="25">
          <cell r="B25">
            <v>26.420833333333338</v>
          </cell>
          <cell r="C25">
            <v>31.9</v>
          </cell>
          <cell r="D25">
            <v>22.3</v>
          </cell>
          <cell r="E25">
            <v>68.291666666666671</v>
          </cell>
          <cell r="F25">
            <v>91</v>
          </cell>
          <cell r="G25">
            <v>43</v>
          </cell>
          <cell r="H25">
            <v>18</v>
          </cell>
          <cell r="J25">
            <v>29.880000000000003</v>
          </cell>
          <cell r="K25">
            <v>0</v>
          </cell>
        </row>
        <row r="26">
          <cell r="B26">
            <v>27.629166666666666</v>
          </cell>
          <cell r="C26">
            <v>33.299999999999997</v>
          </cell>
          <cell r="D26">
            <v>21.5</v>
          </cell>
          <cell r="E26">
            <v>61.041666666666664</v>
          </cell>
          <cell r="F26">
            <v>82</v>
          </cell>
          <cell r="G26">
            <v>36</v>
          </cell>
          <cell r="H26">
            <v>15.48</v>
          </cell>
          <cell r="J26">
            <v>27</v>
          </cell>
          <cell r="K26">
            <v>0</v>
          </cell>
        </row>
        <row r="27">
          <cell r="B27">
            <v>28.470833333333331</v>
          </cell>
          <cell r="C27">
            <v>33.6</v>
          </cell>
          <cell r="D27">
            <v>23.7</v>
          </cell>
          <cell r="E27">
            <v>66.083333333333329</v>
          </cell>
          <cell r="F27">
            <v>84</v>
          </cell>
          <cell r="G27">
            <v>47</v>
          </cell>
          <cell r="H27">
            <v>15.840000000000002</v>
          </cell>
          <cell r="J27">
            <v>36</v>
          </cell>
          <cell r="K27">
            <v>0</v>
          </cell>
        </row>
        <row r="28">
          <cell r="B28">
            <v>25.116666666666664</v>
          </cell>
          <cell r="C28">
            <v>32.1</v>
          </cell>
          <cell r="D28">
            <v>19.899999999999999</v>
          </cell>
          <cell r="E28">
            <v>76.083333333333329</v>
          </cell>
          <cell r="F28">
            <v>94</v>
          </cell>
          <cell r="G28">
            <v>53</v>
          </cell>
          <cell r="H28">
            <v>20.88</v>
          </cell>
          <cell r="J28">
            <v>42.12</v>
          </cell>
          <cell r="K28">
            <v>0.4</v>
          </cell>
        </row>
        <row r="29">
          <cell r="B29">
            <v>25.374999999999996</v>
          </cell>
          <cell r="C29">
            <v>31.4</v>
          </cell>
          <cell r="D29">
            <v>19.899999999999999</v>
          </cell>
          <cell r="E29">
            <v>75.166666666666671</v>
          </cell>
          <cell r="F29">
            <v>94</v>
          </cell>
          <cell r="G29">
            <v>55</v>
          </cell>
          <cell r="H29">
            <v>23.040000000000003</v>
          </cell>
          <cell r="J29">
            <v>73.08</v>
          </cell>
          <cell r="K29">
            <v>4</v>
          </cell>
        </row>
        <row r="30">
          <cell r="B30">
            <v>24.466666666666672</v>
          </cell>
          <cell r="C30">
            <v>30.4</v>
          </cell>
          <cell r="D30">
            <v>19.2</v>
          </cell>
          <cell r="E30">
            <v>68.625</v>
          </cell>
          <cell r="F30">
            <v>93</v>
          </cell>
          <cell r="G30">
            <v>43</v>
          </cell>
          <cell r="H30">
            <v>11.879999999999999</v>
          </cell>
          <cell r="J30">
            <v>28.44</v>
          </cell>
          <cell r="K30">
            <v>0</v>
          </cell>
        </row>
        <row r="31">
          <cell r="B31">
            <v>25.262499999999999</v>
          </cell>
          <cell r="C31">
            <v>32.5</v>
          </cell>
          <cell r="D31">
            <v>19.600000000000001</v>
          </cell>
          <cell r="E31">
            <v>62.125</v>
          </cell>
          <cell r="F31">
            <v>78</v>
          </cell>
          <cell r="G31">
            <v>41</v>
          </cell>
          <cell r="H31">
            <v>9</v>
          </cell>
          <cell r="J31">
            <v>22.68</v>
          </cell>
          <cell r="K31">
            <v>0</v>
          </cell>
        </row>
        <row r="32">
          <cell r="B32">
            <v>26.879166666666663</v>
          </cell>
          <cell r="C32">
            <v>34.200000000000003</v>
          </cell>
          <cell r="D32">
            <v>20.8</v>
          </cell>
          <cell r="E32">
            <v>64.625</v>
          </cell>
          <cell r="F32">
            <v>86</v>
          </cell>
          <cell r="G32">
            <v>39</v>
          </cell>
          <cell r="H32">
            <v>19.079999999999998</v>
          </cell>
          <cell r="J32">
            <v>35.28</v>
          </cell>
          <cell r="K32">
            <v>0</v>
          </cell>
        </row>
        <row r="33">
          <cell r="B33">
            <v>27.604166666666668</v>
          </cell>
          <cell r="C33">
            <v>35.5</v>
          </cell>
          <cell r="D33">
            <v>21.7</v>
          </cell>
          <cell r="E33">
            <v>63.583333333333336</v>
          </cell>
          <cell r="F33">
            <v>80</v>
          </cell>
          <cell r="G33">
            <v>34</v>
          </cell>
          <cell r="H33">
            <v>19.8</v>
          </cell>
          <cell r="J33">
            <v>51.84</v>
          </cell>
          <cell r="K33">
            <v>2</v>
          </cell>
        </row>
        <row r="34">
          <cell r="B34">
            <v>23.629166666666666</v>
          </cell>
          <cell r="C34">
            <v>28.9</v>
          </cell>
          <cell r="D34">
            <v>19.899999999999999</v>
          </cell>
          <cell r="E34">
            <v>73.25</v>
          </cell>
          <cell r="F34">
            <v>87</v>
          </cell>
          <cell r="G34">
            <v>51</v>
          </cell>
          <cell r="H34">
            <v>14.4</v>
          </cell>
          <cell r="J34">
            <v>40.680000000000007</v>
          </cell>
          <cell r="K34">
            <v>0</v>
          </cell>
        </row>
        <row r="35">
          <cell r="B35">
            <v>24.158333333333331</v>
          </cell>
          <cell r="C35">
            <v>28.9</v>
          </cell>
          <cell r="D35">
            <v>20.9</v>
          </cell>
          <cell r="E35">
            <v>69.166666666666671</v>
          </cell>
          <cell r="F35">
            <v>79</v>
          </cell>
          <cell r="G35">
            <v>53</v>
          </cell>
          <cell r="H35">
            <v>11.16</v>
          </cell>
          <cell r="J35">
            <v>20.52</v>
          </cell>
          <cell r="K35">
            <v>0</v>
          </cell>
        </row>
      </sheetData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  <sheetName val="BoletimPortoMurtinh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31.258333333333336</v>
          </cell>
          <cell r="C5">
            <v>37.9</v>
          </cell>
          <cell r="D5">
            <v>26.6</v>
          </cell>
          <cell r="E5">
            <v>57.291666666666664</v>
          </cell>
          <cell r="F5">
            <v>74</v>
          </cell>
          <cell r="G5">
            <v>36</v>
          </cell>
          <cell r="H5">
            <v>15.840000000000002</v>
          </cell>
          <cell r="J5">
            <v>36.36</v>
          </cell>
          <cell r="K5">
            <v>0</v>
          </cell>
        </row>
        <row r="6">
          <cell r="B6">
            <v>32.337499999999999</v>
          </cell>
          <cell r="C6">
            <v>38.299999999999997</v>
          </cell>
          <cell r="D6">
            <v>27.5</v>
          </cell>
          <cell r="E6">
            <v>52.416666666666664</v>
          </cell>
          <cell r="F6">
            <v>68</v>
          </cell>
          <cell r="G6">
            <v>35</v>
          </cell>
          <cell r="H6">
            <v>10.8</v>
          </cell>
          <cell r="J6">
            <v>38.519999999999996</v>
          </cell>
          <cell r="K6">
            <v>0</v>
          </cell>
        </row>
        <row r="7">
          <cell r="B7">
            <v>33.55416666666666</v>
          </cell>
          <cell r="C7">
            <v>39.6</v>
          </cell>
          <cell r="D7">
            <v>28.4</v>
          </cell>
          <cell r="E7">
            <v>50.375</v>
          </cell>
          <cell r="F7">
            <v>70</v>
          </cell>
          <cell r="G7">
            <v>30</v>
          </cell>
          <cell r="H7">
            <v>11.16</v>
          </cell>
          <cell r="J7">
            <v>31.680000000000003</v>
          </cell>
          <cell r="K7">
            <v>0</v>
          </cell>
        </row>
        <row r="8">
          <cell r="B8">
            <v>26.654166666666669</v>
          </cell>
          <cell r="C8">
            <v>36</v>
          </cell>
          <cell r="D8">
            <v>24</v>
          </cell>
          <cell r="E8">
            <v>79</v>
          </cell>
          <cell r="F8">
            <v>93</v>
          </cell>
          <cell r="G8">
            <v>41</v>
          </cell>
          <cell r="H8">
            <v>10.8</v>
          </cell>
          <cell r="J8">
            <v>32.76</v>
          </cell>
          <cell r="K8">
            <v>20.399999999999995</v>
          </cell>
        </row>
        <row r="9">
          <cell r="B9">
            <v>25.912500000000005</v>
          </cell>
          <cell r="C9">
            <v>30.3</v>
          </cell>
          <cell r="D9">
            <v>23.2</v>
          </cell>
          <cell r="E9">
            <v>84.083333333333329</v>
          </cell>
          <cell r="F9">
            <v>93</v>
          </cell>
          <cell r="G9">
            <v>63</v>
          </cell>
          <cell r="H9">
            <v>9</v>
          </cell>
          <cell r="J9">
            <v>23.759999999999998</v>
          </cell>
          <cell r="K9">
            <v>31.799999999999997</v>
          </cell>
        </row>
        <row r="10">
          <cell r="B10">
            <v>28.608333333333324</v>
          </cell>
          <cell r="C10">
            <v>33.9</v>
          </cell>
          <cell r="D10">
            <v>24</v>
          </cell>
          <cell r="E10">
            <v>71.541666666666671</v>
          </cell>
          <cell r="F10">
            <v>88</v>
          </cell>
          <cell r="G10">
            <v>48</v>
          </cell>
          <cell r="H10">
            <v>12.96</v>
          </cell>
          <cell r="J10">
            <v>26.64</v>
          </cell>
          <cell r="K10">
            <v>0.2</v>
          </cell>
        </row>
        <row r="11">
          <cell r="B11">
            <v>30.074999999999999</v>
          </cell>
          <cell r="C11">
            <v>35.200000000000003</v>
          </cell>
          <cell r="D11">
            <v>26.2</v>
          </cell>
          <cell r="E11">
            <v>66.958333333333329</v>
          </cell>
          <cell r="F11">
            <v>82</v>
          </cell>
          <cell r="G11">
            <v>44</v>
          </cell>
          <cell r="H11">
            <v>10.8</v>
          </cell>
          <cell r="J11">
            <v>25.92</v>
          </cell>
          <cell r="K11">
            <v>0.2</v>
          </cell>
        </row>
        <row r="12">
          <cell r="B12">
            <v>27.845833333333331</v>
          </cell>
          <cell r="C12">
            <v>33.200000000000003</v>
          </cell>
          <cell r="D12">
            <v>23.7</v>
          </cell>
          <cell r="E12">
            <v>75.916666666666671</v>
          </cell>
          <cell r="F12">
            <v>92</v>
          </cell>
          <cell r="G12">
            <v>52</v>
          </cell>
          <cell r="H12">
            <v>14.04</v>
          </cell>
          <cell r="J12">
            <v>33.480000000000004</v>
          </cell>
          <cell r="K12">
            <v>4.2</v>
          </cell>
        </row>
        <row r="13">
          <cell r="B13">
            <v>30.025000000000006</v>
          </cell>
          <cell r="C13">
            <v>36.200000000000003</v>
          </cell>
          <cell r="D13">
            <v>24.8</v>
          </cell>
          <cell r="E13">
            <v>70.333333333333329</v>
          </cell>
          <cell r="F13">
            <v>91</v>
          </cell>
          <cell r="G13">
            <v>39</v>
          </cell>
          <cell r="H13">
            <v>6.48</v>
          </cell>
          <cell r="J13">
            <v>22.32</v>
          </cell>
          <cell r="K13">
            <v>0.2</v>
          </cell>
        </row>
        <row r="14">
          <cell r="B14">
            <v>27.174999999999997</v>
          </cell>
          <cell r="C14">
            <v>33.200000000000003</v>
          </cell>
          <cell r="D14">
            <v>21.8</v>
          </cell>
          <cell r="E14">
            <v>74.5</v>
          </cell>
          <cell r="F14">
            <v>94</v>
          </cell>
          <cell r="G14">
            <v>55</v>
          </cell>
          <cell r="H14">
            <v>23.400000000000002</v>
          </cell>
          <cell r="J14">
            <v>53.28</v>
          </cell>
          <cell r="K14">
            <v>22.6</v>
          </cell>
        </row>
        <row r="15">
          <cell r="B15">
            <v>26.770833333333332</v>
          </cell>
          <cell r="C15">
            <v>34.200000000000003</v>
          </cell>
          <cell r="D15">
            <v>21.3</v>
          </cell>
          <cell r="E15">
            <v>72.166666666666671</v>
          </cell>
          <cell r="F15">
            <v>94</v>
          </cell>
          <cell r="G15">
            <v>45</v>
          </cell>
          <cell r="H15">
            <v>6.84</v>
          </cell>
          <cell r="J15">
            <v>16.2</v>
          </cell>
          <cell r="K15">
            <v>0.2</v>
          </cell>
        </row>
        <row r="16">
          <cell r="B16">
            <v>30.63333333333334</v>
          </cell>
          <cell r="C16">
            <v>36.299999999999997</v>
          </cell>
          <cell r="D16">
            <v>24.7</v>
          </cell>
          <cell r="E16">
            <v>62.25</v>
          </cell>
          <cell r="F16">
            <v>85</v>
          </cell>
          <cell r="G16">
            <v>40</v>
          </cell>
          <cell r="H16">
            <v>10.44</v>
          </cell>
          <cell r="J16">
            <v>30.6</v>
          </cell>
          <cell r="K16">
            <v>0</v>
          </cell>
        </row>
        <row r="17">
          <cell r="B17">
            <v>32.045833333333334</v>
          </cell>
          <cell r="C17">
            <v>37.6</v>
          </cell>
          <cell r="D17">
            <v>26.8</v>
          </cell>
          <cell r="E17">
            <v>57.625</v>
          </cell>
          <cell r="F17">
            <v>78</v>
          </cell>
          <cell r="G17">
            <v>37</v>
          </cell>
          <cell r="H17">
            <v>12.6</v>
          </cell>
          <cell r="J17">
            <v>34.56</v>
          </cell>
          <cell r="K17">
            <v>0</v>
          </cell>
        </row>
        <row r="18">
          <cell r="B18">
            <v>33.062499999999993</v>
          </cell>
          <cell r="C18">
            <v>38.299999999999997</v>
          </cell>
          <cell r="D18">
            <v>28.3</v>
          </cell>
          <cell r="E18">
            <v>53.291666666666664</v>
          </cell>
          <cell r="F18">
            <v>70</v>
          </cell>
          <cell r="G18">
            <v>33</v>
          </cell>
          <cell r="H18">
            <v>12.24</v>
          </cell>
          <cell r="J18">
            <v>38.880000000000003</v>
          </cell>
          <cell r="K18">
            <v>0</v>
          </cell>
        </row>
        <row r="19">
          <cell r="B19">
            <v>32.341666666666669</v>
          </cell>
          <cell r="C19">
            <v>37.700000000000003</v>
          </cell>
          <cell r="D19">
            <v>27.4</v>
          </cell>
          <cell r="E19">
            <v>53.583333333333336</v>
          </cell>
          <cell r="F19">
            <v>68</v>
          </cell>
          <cell r="G19">
            <v>37</v>
          </cell>
          <cell r="H19">
            <v>12.24</v>
          </cell>
          <cell r="J19">
            <v>30.240000000000002</v>
          </cell>
          <cell r="K19">
            <v>0</v>
          </cell>
        </row>
        <row r="20">
          <cell r="B20">
            <v>33.291666666666671</v>
          </cell>
          <cell r="C20">
            <v>39.1</v>
          </cell>
          <cell r="D20">
            <v>27</v>
          </cell>
          <cell r="E20">
            <v>53.125</v>
          </cell>
          <cell r="F20">
            <v>80</v>
          </cell>
          <cell r="G20">
            <v>28</v>
          </cell>
          <cell r="H20">
            <v>12.6</v>
          </cell>
          <cell r="J20">
            <v>35.64</v>
          </cell>
          <cell r="K20">
            <v>0</v>
          </cell>
        </row>
        <row r="21">
          <cell r="B21">
            <v>33.537500000000001</v>
          </cell>
          <cell r="C21">
            <v>40</v>
          </cell>
          <cell r="D21">
            <v>28.2</v>
          </cell>
          <cell r="E21">
            <v>49</v>
          </cell>
          <cell r="F21">
            <v>70</v>
          </cell>
          <cell r="G21">
            <v>26</v>
          </cell>
          <cell r="H21">
            <v>13.32</v>
          </cell>
          <cell r="J21">
            <v>38.880000000000003</v>
          </cell>
          <cell r="K21">
            <v>0</v>
          </cell>
        </row>
        <row r="22">
          <cell r="B22">
            <v>34.258333333333333</v>
          </cell>
          <cell r="C22">
            <v>40.5</v>
          </cell>
          <cell r="D22">
            <v>29</v>
          </cell>
          <cell r="E22">
            <v>44</v>
          </cell>
          <cell r="F22">
            <v>62</v>
          </cell>
          <cell r="G22">
            <v>25</v>
          </cell>
          <cell r="H22">
            <v>10.08</v>
          </cell>
          <cell r="J22">
            <v>31.680000000000003</v>
          </cell>
          <cell r="K22">
            <v>0</v>
          </cell>
        </row>
        <row r="23">
          <cell r="B23">
            <v>31.283333333333328</v>
          </cell>
          <cell r="C23">
            <v>36.1</v>
          </cell>
          <cell r="D23">
            <v>25.9</v>
          </cell>
          <cell r="E23">
            <v>57.708333333333336</v>
          </cell>
          <cell r="F23">
            <v>85</v>
          </cell>
          <cell r="G23">
            <v>36</v>
          </cell>
          <cell r="H23">
            <v>8.64</v>
          </cell>
          <cell r="J23">
            <v>34.200000000000003</v>
          </cell>
          <cell r="K23">
            <v>2.8</v>
          </cell>
        </row>
        <row r="24">
          <cell r="B24">
            <v>28.041666666666661</v>
          </cell>
          <cell r="C24">
            <v>34.4</v>
          </cell>
          <cell r="D24">
            <v>24.7</v>
          </cell>
          <cell r="E24">
            <v>73.75</v>
          </cell>
          <cell r="F24">
            <v>90</v>
          </cell>
          <cell r="G24">
            <v>45</v>
          </cell>
          <cell r="H24">
            <v>10.8</v>
          </cell>
          <cell r="J24">
            <v>25.56</v>
          </cell>
          <cell r="K24">
            <v>0</v>
          </cell>
        </row>
        <row r="25">
          <cell r="B25">
            <v>29.458333333333339</v>
          </cell>
          <cell r="C25">
            <v>36.6</v>
          </cell>
          <cell r="D25">
            <v>24.7</v>
          </cell>
          <cell r="E25">
            <v>67.666666666666671</v>
          </cell>
          <cell r="F25">
            <v>86</v>
          </cell>
          <cell r="G25">
            <v>36</v>
          </cell>
          <cell r="H25">
            <v>10.08</v>
          </cell>
          <cell r="J25">
            <v>25.92</v>
          </cell>
          <cell r="K25">
            <v>0</v>
          </cell>
        </row>
        <row r="26">
          <cell r="B26">
            <v>32.204166666666687</v>
          </cell>
          <cell r="C26">
            <v>39.4</v>
          </cell>
          <cell r="D26">
            <v>25.6</v>
          </cell>
          <cell r="E26">
            <v>57.166666666666664</v>
          </cell>
          <cell r="F26">
            <v>84</v>
          </cell>
          <cell r="G26">
            <v>27</v>
          </cell>
          <cell r="H26">
            <v>8.64</v>
          </cell>
          <cell r="J26">
            <v>28.44</v>
          </cell>
          <cell r="K26">
            <v>0</v>
          </cell>
        </row>
        <row r="27">
          <cell r="B27">
            <v>32.799999999999997</v>
          </cell>
          <cell r="C27">
            <v>38.9</v>
          </cell>
          <cell r="D27">
            <v>27.7</v>
          </cell>
          <cell r="E27">
            <v>56.75</v>
          </cell>
          <cell r="F27">
            <v>76</v>
          </cell>
          <cell r="G27">
            <v>38</v>
          </cell>
          <cell r="H27">
            <v>11.16</v>
          </cell>
          <cell r="J27">
            <v>32.04</v>
          </cell>
          <cell r="K27">
            <v>0</v>
          </cell>
        </row>
        <row r="28">
          <cell r="B28">
            <v>33.466666666666661</v>
          </cell>
          <cell r="C28">
            <v>38.5</v>
          </cell>
          <cell r="D28">
            <v>28.1</v>
          </cell>
          <cell r="E28">
            <v>52.875</v>
          </cell>
          <cell r="F28">
            <v>71</v>
          </cell>
          <cell r="G28">
            <v>34</v>
          </cell>
          <cell r="H28">
            <v>12.24</v>
          </cell>
          <cell r="J28">
            <v>32.04</v>
          </cell>
          <cell r="K28">
            <v>0</v>
          </cell>
        </row>
        <row r="29">
          <cell r="B29">
            <v>31.495833333333326</v>
          </cell>
          <cell r="C29">
            <v>38.200000000000003</v>
          </cell>
          <cell r="D29">
            <v>26.2</v>
          </cell>
          <cell r="E29">
            <v>55.958333333333336</v>
          </cell>
          <cell r="F29">
            <v>72</v>
          </cell>
          <cell r="G29">
            <v>33</v>
          </cell>
          <cell r="H29">
            <v>34.200000000000003</v>
          </cell>
          <cell r="J29">
            <v>65.160000000000011</v>
          </cell>
          <cell r="K29">
            <v>0</v>
          </cell>
        </row>
        <row r="30">
          <cell r="B30">
            <v>27.208333333333329</v>
          </cell>
          <cell r="C30">
            <v>32.200000000000003</v>
          </cell>
          <cell r="D30">
            <v>23.7</v>
          </cell>
          <cell r="E30">
            <v>67.208333333333329</v>
          </cell>
          <cell r="F30">
            <v>84</v>
          </cell>
          <cell r="G30">
            <v>45</v>
          </cell>
          <cell r="H30">
            <v>12.24</v>
          </cell>
          <cell r="J30">
            <v>26.64</v>
          </cell>
          <cell r="K30">
            <v>0</v>
          </cell>
        </row>
        <row r="31">
          <cell r="B31">
            <v>30.125000000000004</v>
          </cell>
          <cell r="C31">
            <v>38.1</v>
          </cell>
          <cell r="D31">
            <v>22.9</v>
          </cell>
          <cell r="E31">
            <v>55.833333333333336</v>
          </cell>
          <cell r="F31">
            <v>80</v>
          </cell>
          <cell r="G31">
            <v>30</v>
          </cell>
          <cell r="H31">
            <v>7.5600000000000005</v>
          </cell>
          <cell r="J31">
            <v>22.68</v>
          </cell>
          <cell r="K31">
            <v>0</v>
          </cell>
        </row>
        <row r="32">
          <cell r="B32">
            <v>33.533333333333331</v>
          </cell>
          <cell r="C32">
            <v>40.5</v>
          </cell>
          <cell r="D32">
            <v>27.7</v>
          </cell>
          <cell r="E32">
            <v>47.083333333333336</v>
          </cell>
          <cell r="F32">
            <v>71</v>
          </cell>
          <cell r="G32">
            <v>25</v>
          </cell>
          <cell r="H32">
            <v>14.76</v>
          </cell>
          <cell r="J32">
            <v>40.680000000000007</v>
          </cell>
          <cell r="K32">
            <v>0</v>
          </cell>
        </row>
        <row r="33">
          <cell r="B33">
            <v>34.345833333333339</v>
          </cell>
          <cell r="C33">
            <v>42.3</v>
          </cell>
          <cell r="D33">
            <v>28.4</v>
          </cell>
          <cell r="E33">
            <v>44.333333333333336</v>
          </cell>
          <cell r="F33">
            <v>74</v>
          </cell>
          <cell r="G33">
            <v>22</v>
          </cell>
          <cell r="H33">
            <v>20.16</v>
          </cell>
          <cell r="J33">
            <v>58.32</v>
          </cell>
          <cell r="K33">
            <v>0</v>
          </cell>
        </row>
        <row r="34">
          <cell r="B34">
            <v>25.804166666666664</v>
          </cell>
          <cell r="C34">
            <v>29.6</v>
          </cell>
          <cell r="D34">
            <v>22.9</v>
          </cell>
          <cell r="E34">
            <v>78.833333333333329</v>
          </cell>
          <cell r="F34">
            <v>94</v>
          </cell>
          <cell r="G34">
            <v>54</v>
          </cell>
          <cell r="H34">
            <v>16.2</v>
          </cell>
          <cell r="J34">
            <v>43.2</v>
          </cell>
          <cell r="K34">
            <v>17.799999999999997</v>
          </cell>
        </row>
        <row r="35">
          <cell r="B35">
            <v>28.299999999999997</v>
          </cell>
          <cell r="C35">
            <v>35</v>
          </cell>
          <cell r="D35">
            <v>24.7</v>
          </cell>
          <cell r="E35">
            <v>73.25</v>
          </cell>
          <cell r="F35">
            <v>89</v>
          </cell>
          <cell r="G35">
            <v>47</v>
          </cell>
          <cell r="H35">
            <v>9</v>
          </cell>
          <cell r="J35">
            <v>31.680000000000003</v>
          </cell>
          <cell r="K35">
            <v>0</v>
          </cell>
        </row>
      </sheetData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RibasdoRioPard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28.574999999999999</v>
          </cell>
          <cell r="C5">
            <v>36.799999999999997</v>
          </cell>
          <cell r="D5">
            <v>23.6</v>
          </cell>
          <cell r="E5">
            <v>70.041666666666671</v>
          </cell>
          <cell r="F5">
            <v>98</v>
          </cell>
          <cell r="G5">
            <v>34</v>
          </cell>
          <cell r="H5">
            <v>14.04</v>
          </cell>
          <cell r="J5">
            <v>27.36</v>
          </cell>
          <cell r="K5">
            <v>0</v>
          </cell>
        </row>
        <row r="6">
          <cell r="B6">
            <v>29.408333333333331</v>
          </cell>
          <cell r="C6">
            <v>36.4</v>
          </cell>
          <cell r="D6">
            <v>24.9</v>
          </cell>
          <cell r="E6">
            <v>63.708333333333336</v>
          </cell>
          <cell r="F6">
            <v>86</v>
          </cell>
          <cell r="G6">
            <v>35</v>
          </cell>
          <cell r="H6">
            <v>19.079999999999998</v>
          </cell>
          <cell r="J6">
            <v>37.440000000000005</v>
          </cell>
          <cell r="K6">
            <v>0</v>
          </cell>
        </row>
        <row r="7">
          <cell r="B7">
            <v>27.679166666666671</v>
          </cell>
          <cell r="C7">
            <v>35.5</v>
          </cell>
          <cell r="D7">
            <v>24.8</v>
          </cell>
          <cell r="E7">
            <v>75.333333333333329</v>
          </cell>
          <cell r="F7">
            <v>96</v>
          </cell>
          <cell r="G7">
            <v>40</v>
          </cell>
          <cell r="H7">
            <v>18.720000000000002</v>
          </cell>
          <cell r="J7">
            <v>41.4</v>
          </cell>
          <cell r="K7">
            <v>0</v>
          </cell>
        </row>
        <row r="8">
          <cell r="B8">
            <v>24.925000000000001</v>
          </cell>
          <cell r="C8">
            <v>29.7</v>
          </cell>
          <cell r="D8">
            <v>23.5</v>
          </cell>
          <cell r="E8">
            <v>86.625</v>
          </cell>
          <cell r="F8">
            <v>98</v>
          </cell>
          <cell r="G8">
            <v>64</v>
          </cell>
          <cell r="H8">
            <v>14.04</v>
          </cell>
          <cell r="J8">
            <v>33.480000000000004</v>
          </cell>
          <cell r="K8">
            <v>1.2000000000000002</v>
          </cell>
        </row>
        <row r="9">
          <cell r="B9">
            <v>23.329166666666662</v>
          </cell>
          <cell r="C9">
            <v>29.2</v>
          </cell>
          <cell r="D9">
            <v>20.8</v>
          </cell>
          <cell r="E9">
            <v>93.916666666666671</v>
          </cell>
          <cell r="F9">
            <v>100</v>
          </cell>
          <cell r="G9">
            <v>64</v>
          </cell>
          <cell r="H9">
            <v>27</v>
          </cell>
          <cell r="J9">
            <v>57.960000000000008</v>
          </cell>
          <cell r="K9">
            <v>36.000000000000007</v>
          </cell>
        </row>
        <row r="10">
          <cell r="B10">
            <v>26.729166666666668</v>
          </cell>
          <cell r="C10">
            <v>34</v>
          </cell>
          <cell r="D10">
            <v>22.4</v>
          </cell>
          <cell r="E10">
            <v>79.208333333333329</v>
          </cell>
          <cell r="F10">
            <v>100</v>
          </cell>
          <cell r="G10">
            <v>44</v>
          </cell>
          <cell r="H10">
            <v>10.44</v>
          </cell>
          <cell r="J10">
            <v>23.400000000000002</v>
          </cell>
          <cell r="K10">
            <v>0.2</v>
          </cell>
        </row>
        <row r="11">
          <cell r="B11">
            <v>28.158333333333331</v>
          </cell>
          <cell r="C11">
            <v>35.6</v>
          </cell>
          <cell r="D11">
            <v>23.2</v>
          </cell>
          <cell r="E11">
            <v>70.791666666666671</v>
          </cell>
          <cell r="F11">
            <v>97</v>
          </cell>
          <cell r="G11">
            <v>40</v>
          </cell>
          <cell r="H11">
            <v>18.720000000000002</v>
          </cell>
          <cell r="J11">
            <v>36</v>
          </cell>
          <cell r="K11">
            <v>0</v>
          </cell>
        </row>
        <row r="12">
          <cell r="B12">
            <v>27.683333333333337</v>
          </cell>
          <cell r="C12">
            <v>36.299999999999997</v>
          </cell>
          <cell r="D12">
            <v>23.5</v>
          </cell>
          <cell r="E12">
            <v>70.958333333333329</v>
          </cell>
          <cell r="F12">
            <v>87</v>
          </cell>
          <cell r="G12">
            <v>40</v>
          </cell>
          <cell r="H12">
            <v>15.48</v>
          </cell>
          <cell r="J12">
            <v>38.519999999999996</v>
          </cell>
          <cell r="K12">
            <v>0</v>
          </cell>
        </row>
        <row r="13">
          <cell r="B13">
            <v>28.591666666666669</v>
          </cell>
          <cell r="C13">
            <v>35.1</v>
          </cell>
          <cell r="D13">
            <v>23.4</v>
          </cell>
          <cell r="E13">
            <v>75.25</v>
          </cell>
          <cell r="F13">
            <v>99</v>
          </cell>
          <cell r="G13">
            <v>46</v>
          </cell>
          <cell r="H13">
            <v>13.68</v>
          </cell>
          <cell r="J13">
            <v>27</v>
          </cell>
          <cell r="K13">
            <v>0</v>
          </cell>
        </row>
        <row r="14">
          <cell r="B14">
            <v>25.587500000000002</v>
          </cell>
          <cell r="C14">
            <v>29.9</v>
          </cell>
          <cell r="D14">
            <v>20.6</v>
          </cell>
          <cell r="E14">
            <v>81.208333333333329</v>
          </cell>
          <cell r="F14">
            <v>95</v>
          </cell>
          <cell r="G14">
            <v>56</v>
          </cell>
          <cell r="H14">
            <v>35.64</v>
          </cell>
          <cell r="J14">
            <v>71.64</v>
          </cell>
          <cell r="K14">
            <v>1.5999999999999999</v>
          </cell>
        </row>
        <row r="15">
          <cell r="B15">
            <v>24.483333333333334</v>
          </cell>
          <cell r="C15">
            <v>33</v>
          </cell>
          <cell r="D15">
            <v>18.8</v>
          </cell>
          <cell r="E15">
            <v>79.458333333333329</v>
          </cell>
          <cell r="F15">
            <v>100</v>
          </cell>
          <cell r="G15">
            <v>43</v>
          </cell>
          <cell r="H15">
            <v>11.879999999999999</v>
          </cell>
          <cell r="J15">
            <v>26.28</v>
          </cell>
          <cell r="K15">
            <v>0.4</v>
          </cell>
        </row>
        <row r="16">
          <cell r="B16">
            <v>28.091666666666665</v>
          </cell>
          <cell r="C16">
            <v>35.799999999999997</v>
          </cell>
          <cell r="D16">
            <v>22.8</v>
          </cell>
          <cell r="E16">
            <v>69.25</v>
          </cell>
          <cell r="F16">
            <v>94</v>
          </cell>
          <cell r="G16">
            <v>41</v>
          </cell>
          <cell r="H16">
            <v>16.920000000000002</v>
          </cell>
          <cell r="J16">
            <v>41.76</v>
          </cell>
          <cell r="K16">
            <v>0</v>
          </cell>
        </row>
        <row r="17">
          <cell r="B17">
            <v>28.354166666666671</v>
          </cell>
          <cell r="C17">
            <v>36.200000000000003</v>
          </cell>
          <cell r="D17">
            <v>23.8</v>
          </cell>
          <cell r="E17">
            <v>71.833333333333329</v>
          </cell>
          <cell r="F17">
            <v>96</v>
          </cell>
          <cell r="G17">
            <v>39</v>
          </cell>
          <cell r="H17">
            <v>17.28</v>
          </cell>
          <cell r="J17">
            <v>43.2</v>
          </cell>
          <cell r="K17">
            <v>0</v>
          </cell>
        </row>
        <row r="18">
          <cell r="B18">
            <v>29.837499999999991</v>
          </cell>
          <cell r="C18">
            <v>38.9</v>
          </cell>
          <cell r="D18">
            <v>23.1</v>
          </cell>
          <cell r="E18">
            <v>63.583333333333336</v>
          </cell>
          <cell r="F18">
            <v>98</v>
          </cell>
          <cell r="G18">
            <v>34</v>
          </cell>
          <cell r="H18">
            <v>18</v>
          </cell>
          <cell r="J18">
            <v>33.480000000000004</v>
          </cell>
          <cell r="K18">
            <v>0</v>
          </cell>
        </row>
        <row r="19">
          <cell r="B19">
            <v>30.895833333333332</v>
          </cell>
          <cell r="C19">
            <v>38.1</v>
          </cell>
          <cell r="D19">
            <v>23.8</v>
          </cell>
          <cell r="E19">
            <v>57.916666666666664</v>
          </cell>
          <cell r="F19">
            <v>92</v>
          </cell>
          <cell r="H19">
            <v>16.920000000000002</v>
          </cell>
          <cell r="J19">
            <v>30.96</v>
          </cell>
          <cell r="K19">
            <v>0</v>
          </cell>
        </row>
        <row r="20">
          <cell r="B20">
            <v>30.870833333333326</v>
          </cell>
          <cell r="C20">
            <v>39.5</v>
          </cell>
          <cell r="D20">
            <v>23.3</v>
          </cell>
          <cell r="E20">
            <v>58.208333333333336</v>
          </cell>
          <cell r="F20">
            <v>93</v>
          </cell>
          <cell r="G20">
            <v>25</v>
          </cell>
          <cell r="H20">
            <v>15.840000000000002</v>
          </cell>
          <cell r="J20">
            <v>29.16</v>
          </cell>
          <cell r="K20">
            <v>0</v>
          </cell>
        </row>
        <row r="21">
          <cell r="B21">
            <v>29.170833333333334</v>
          </cell>
          <cell r="C21">
            <v>38.700000000000003</v>
          </cell>
          <cell r="D21">
            <v>23.4</v>
          </cell>
          <cell r="E21">
            <v>62.333333333333336</v>
          </cell>
          <cell r="F21">
            <v>89</v>
          </cell>
          <cell r="G21">
            <v>28</v>
          </cell>
          <cell r="H21">
            <v>16.559999999999999</v>
          </cell>
          <cell r="J21">
            <v>38.880000000000003</v>
          </cell>
          <cell r="K21">
            <v>0.60000000000000009</v>
          </cell>
        </row>
        <row r="22">
          <cell r="B22">
            <v>28.629166666666666</v>
          </cell>
          <cell r="C22">
            <v>38.799999999999997</v>
          </cell>
          <cell r="D22">
            <v>22.5</v>
          </cell>
          <cell r="E22">
            <v>64.875</v>
          </cell>
          <cell r="F22">
            <v>93</v>
          </cell>
          <cell r="G22">
            <v>30</v>
          </cell>
          <cell r="H22">
            <v>24.840000000000003</v>
          </cell>
          <cell r="J22">
            <v>60.839999999999996</v>
          </cell>
          <cell r="K22">
            <v>1.4</v>
          </cell>
        </row>
        <row r="23">
          <cell r="B23">
            <v>27.387499999999999</v>
          </cell>
          <cell r="C23">
            <v>35.4</v>
          </cell>
          <cell r="D23">
            <v>23.1</v>
          </cell>
          <cell r="E23">
            <v>74.25</v>
          </cell>
          <cell r="F23">
            <v>97</v>
          </cell>
          <cell r="G23">
            <v>43</v>
          </cell>
          <cell r="H23">
            <v>19.8</v>
          </cell>
          <cell r="J23">
            <v>45</v>
          </cell>
          <cell r="K23">
            <v>10.4</v>
          </cell>
        </row>
        <row r="24">
          <cell r="B24">
            <v>25.991666666666671</v>
          </cell>
          <cell r="C24">
            <v>33.4</v>
          </cell>
          <cell r="D24">
            <v>23.3</v>
          </cell>
          <cell r="E24">
            <v>85.958333333333329</v>
          </cell>
          <cell r="F24">
            <v>100</v>
          </cell>
          <cell r="G24">
            <v>50</v>
          </cell>
          <cell r="H24">
            <v>14.4</v>
          </cell>
          <cell r="J24">
            <v>34.200000000000003</v>
          </cell>
          <cell r="K24">
            <v>3.8</v>
          </cell>
        </row>
        <row r="25">
          <cell r="B25">
            <v>27.887499999999999</v>
          </cell>
          <cell r="C25">
            <v>34.9</v>
          </cell>
          <cell r="D25">
            <v>22.9</v>
          </cell>
          <cell r="E25">
            <v>73.416666666666671</v>
          </cell>
          <cell r="F25">
            <v>100</v>
          </cell>
          <cell r="G25">
            <v>44</v>
          </cell>
          <cell r="H25">
            <v>14.04</v>
          </cell>
          <cell r="J25">
            <v>28.8</v>
          </cell>
          <cell r="K25">
            <v>0</v>
          </cell>
        </row>
        <row r="26">
          <cell r="B26">
            <v>28.108333333333334</v>
          </cell>
          <cell r="C26">
            <v>34.6</v>
          </cell>
          <cell r="D26">
            <v>23.6</v>
          </cell>
          <cell r="E26">
            <v>72.75</v>
          </cell>
          <cell r="F26">
            <v>96</v>
          </cell>
          <cell r="G26">
            <v>47</v>
          </cell>
          <cell r="H26">
            <v>18.36</v>
          </cell>
          <cell r="J26">
            <v>36.72</v>
          </cell>
          <cell r="K26">
            <v>0</v>
          </cell>
        </row>
        <row r="27">
          <cell r="B27">
            <v>28.441666666666666</v>
          </cell>
          <cell r="C27">
            <v>35</v>
          </cell>
          <cell r="D27">
            <v>21.5</v>
          </cell>
          <cell r="E27">
            <v>72.791666666666671</v>
          </cell>
          <cell r="F27">
            <v>100</v>
          </cell>
          <cell r="G27">
            <v>45</v>
          </cell>
          <cell r="H27">
            <v>34.200000000000003</v>
          </cell>
          <cell r="J27">
            <v>75.600000000000009</v>
          </cell>
          <cell r="K27">
            <v>4.8</v>
          </cell>
        </row>
        <row r="28">
          <cell r="B28">
            <v>27.01840277777778</v>
          </cell>
          <cell r="C28">
            <v>36</v>
          </cell>
          <cell r="D28">
            <v>21.3</v>
          </cell>
          <cell r="E28">
            <v>73.699652777777786</v>
          </cell>
          <cell r="F28">
            <v>100</v>
          </cell>
          <cell r="G28">
            <v>36</v>
          </cell>
          <cell r="H28">
            <v>14.4</v>
          </cell>
          <cell r="J28">
            <v>42.480000000000004</v>
          </cell>
          <cell r="K28">
            <v>5.2</v>
          </cell>
        </row>
        <row r="29">
          <cell r="B29">
            <v>29.770833333333339</v>
          </cell>
          <cell r="C29">
            <v>37.299999999999997</v>
          </cell>
          <cell r="D29">
            <v>24</v>
          </cell>
          <cell r="E29">
            <v>63.5</v>
          </cell>
          <cell r="F29">
            <v>90</v>
          </cell>
          <cell r="G29">
            <v>33</v>
          </cell>
          <cell r="H29">
            <v>35.64</v>
          </cell>
          <cell r="J29">
            <v>61.92</v>
          </cell>
          <cell r="K29">
            <v>0</v>
          </cell>
        </row>
        <row r="30">
          <cell r="B30">
            <v>27.470833333333331</v>
          </cell>
          <cell r="C30">
            <v>35.5</v>
          </cell>
          <cell r="D30">
            <v>22</v>
          </cell>
          <cell r="E30">
            <v>70.416666666666671</v>
          </cell>
          <cell r="F30">
            <v>98</v>
          </cell>
          <cell r="G30">
            <v>41</v>
          </cell>
          <cell r="H30">
            <v>17.64</v>
          </cell>
          <cell r="J30">
            <v>61.92</v>
          </cell>
          <cell r="K30">
            <v>0</v>
          </cell>
        </row>
        <row r="31">
          <cell r="B31">
            <v>28.508333333333336</v>
          </cell>
          <cell r="C31">
            <v>35.200000000000003</v>
          </cell>
          <cell r="D31">
            <v>22.9</v>
          </cell>
          <cell r="E31">
            <v>66.333333333333329</v>
          </cell>
          <cell r="F31">
            <v>97</v>
          </cell>
          <cell r="G31">
            <v>40</v>
          </cell>
          <cell r="H31">
            <v>15.120000000000001</v>
          </cell>
          <cell r="J31">
            <v>25.92</v>
          </cell>
          <cell r="K31">
            <v>0</v>
          </cell>
        </row>
        <row r="32">
          <cell r="B32">
            <v>29.616666666666664</v>
          </cell>
          <cell r="C32">
            <v>38.200000000000003</v>
          </cell>
          <cell r="D32">
            <v>21.5</v>
          </cell>
          <cell r="E32">
            <v>57.416666666666664</v>
          </cell>
          <cell r="F32">
            <v>93</v>
          </cell>
          <cell r="G32">
            <v>27</v>
          </cell>
          <cell r="H32">
            <v>11.520000000000001</v>
          </cell>
          <cell r="J32">
            <v>34.200000000000003</v>
          </cell>
          <cell r="K32">
            <v>0</v>
          </cell>
        </row>
        <row r="33">
          <cell r="B33">
            <v>32.366666666666667</v>
          </cell>
          <cell r="C33">
            <v>39.4</v>
          </cell>
          <cell r="D33">
            <v>25.5</v>
          </cell>
          <cell r="E33">
            <v>51.166666666666664</v>
          </cell>
          <cell r="F33">
            <v>83</v>
          </cell>
          <cell r="G33">
            <v>23</v>
          </cell>
          <cell r="H33">
            <v>16.920000000000002</v>
          </cell>
          <cell r="J33">
            <v>33.480000000000004</v>
          </cell>
          <cell r="K33">
            <v>0</v>
          </cell>
        </row>
        <row r="34">
          <cell r="B34">
            <v>27.691666666666674</v>
          </cell>
          <cell r="C34">
            <v>33.799999999999997</v>
          </cell>
          <cell r="D34">
            <v>22.3</v>
          </cell>
          <cell r="E34">
            <v>73.416666666666671</v>
          </cell>
          <cell r="F34">
            <v>97</v>
          </cell>
          <cell r="G34">
            <v>45</v>
          </cell>
          <cell r="H34">
            <v>26.28</v>
          </cell>
          <cell r="J34">
            <v>46.440000000000005</v>
          </cell>
          <cell r="K34">
            <v>5.6000000000000005</v>
          </cell>
        </row>
        <row r="35">
          <cell r="B35">
            <v>26.145833333333332</v>
          </cell>
          <cell r="C35">
            <v>33.700000000000003</v>
          </cell>
          <cell r="D35">
            <v>22.8</v>
          </cell>
          <cell r="E35">
            <v>79.666666666666671</v>
          </cell>
          <cell r="F35">
            <v>100</v>
          </cell>
          <cell r="G35">
            <v>51</v>
          </cell>
          <cell r="H35">
            <v>22.32</v>
          </cell>
          <cell r="J35">
            <v>40.680000000000007</v>
          </cell>
          <cell r="K35">
            <v>5.3999999999999995</v>
          </cell>
        </row>
      </sheetData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RioBrilhante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26.962500000000002</v>
          </cell>
          <cell r="C5">
            <v>35.799999999999997</v>
          </cell>
          <cell r="D5">
            <v>22</v>
          </cell>
          <cell r="E5">
            <v>48.791666666666664</v>
          </cell>
          <cell r="F5">
            <v>70</v>
          </cell>
          <cell r="G5">
            <v>37</v>
          </cell>
          <cell r="H5">
            <v>12.6</v>
          </cell>
          <cell r="J5">
            <v>38.519999999999996</v>
          </cell>
          <cell r="K5">
            <v>0.2</v>
          </cell>
        </row>
        <row r="6">
          <cell r="B6">
            <v>28.595833333333335</v>
          </cell>
          <cell r="C6">
            <v>35.9</v>
          </cell>
          <cell r="D6">
            <v>22.9</v>
          </cell>
          <cell r="E6">
            <v>62.791666666666664</v>
          </cell>
          <cell r="F6">
            <v>89</v>
          </cell>
          <cell r="G6">
            <v>43</v>
          </cell>
          <cell r="H6">
            <v>14.04</v>
          </cell>
          <cell r="J6">
            <v>28.08</v>
          </cell>
          <cell r="K6">
            <v>0</v>
          </cell>
        </row>
        <row r="7">
          <cell r="B7">
            <v>28.170833333333331</v>
          </cell>
          <cell r="C7">
            <v>36.5</v>
          </cell>
          <cell r="D7">
            <v>23.2</v>
          </cell>
          <cell r="E7">
            <v>77.5</v>
          </cell>
          <cell r="F7">
            <v>97</v>
          </cell>
          <cell r="G7">
            <v>42</v>
          </cell>
          <cell r="H7">
            <v>18.720000000000002</v>
          </cell>
          <cell r="J7">
            <v>45</v>
          </cell>
          <cell r="K7">
            <v>0.2</v>
          </cell>
        </row>
        <row r="8">
          <cell r="B8">
            <v>23.616666666666664</v>
          </cell>
          <cell r="C8">
            <v>28.5</v>
          </cell>
          <cell r="D8">
            <v>20.7</v>
          </cell>
          <cell r="E8">
            <v>93.708333333333329</v>
          </cell>
          <cell r="F8">
            <v>98</v>
          </cell>
          <cell r="G8">
            <v>69</v>
          </cell>
          <cell r="H8">
            <v>19.440000000000001</v>
          </cell>
          <cell r="J8">
            <v>39.6</v>
          </cell>
          <cell r="K8">
            <v>19.2</v>
          </cell>
        </row>
        <row r="9">
          <cell r="B9">
            <v>24.345833333333335</v>
          </cell>
          <cell r="C9">
            <v>31.3</v>
          </cell>
          <cell r="D9">
            <v>21.2</v>
          </cell>
          <cell r="E9">
            <v>89.666666666666671</v>
          </cell>
          <cell r="F9">
            <v>100</v>
          </cell>
          <cell r="G9">
            <v>58</v>
          </cell>
          <cell r="H9">
            <v>16.920000000000002</v>
          </cell>
          <cell r="J9">
            <v>42.12</v>
          </cell>
          <cell r="K9">
            <v>0.4</v>
          </cell>
        </row>
        <row r="10">
          <cell r="B10">
            <v>26.554166666666671</v>
          </cell>
          <cell r="C10">
            <v>33.5</v>
          </cell>
          <cell r="D10">
            <v>22</v>
          </cell>
          <cell r="E10">
            <v>82.208333333333329</v>
          </cell>
          <cell r="F10">
            <v>99</v>
          </cell>
          <cell r="G10">
            <v>49</v>
          </cell>
          <cell r="H10">
            <v>13.68</v>
          </cell>
          <cell r="J10">
            <v>27.720000000000002</v>
          </cell>
          <cell r="K10">
            <v>0</v>
          </cell>
        </row>
        <row r="11">
          <cell r="B11">
            <v>27.616666666666664</v>
          </cell>
          <cell r="C11">
            <v>34.1</v>
          </cell>
          <cell r="D11">
            <v>24.1</v>
          </cell>
          <cell r="E11">
            <v>77.916666666666671</v>
          </cell>
          <cell r="F11">
            <v>95</v>
          </cell>
          <cell r="G11">
            <v>51</v>
          </cell>
          <cell r="H11">
            <v>7.9200000000000008</v>
          </cell>
          <cell r="J11">
            <v>25.56</v>
          </cell>
          <cell r="K11">
            <v>1.8</v>
          </cell>
        </row>
        <row r="12">
          <cell r="B12">
            <v>26.583333333333339</v>
          </cell>
          <cell r="C12">
            <v>31.9</v>
          </cell>
          <cell r="D12">
            <v>22.1</v>
          </cell>
          <cell r="E12">
            <v>79.208333333333329</v>
          </cell>
          <cell r="F12">
            <v>93</v>
          </cell>
          <cell r="G12">
            <v>58</v>
          </cell>
          <cell r="H12">
            <v>14.4</v>
          </cell>
          <cell r="J12">
            <v>31.319999999999997</v>
          </cell>
          <cell r="K12">
            <v>0</v>
          </cell>
        </row>
        <row r="13">
          <cell r="B13">
            <v>27.870833333333337</v>
          </cell>
          <cell r="C13">
            <v>35.200000000000003</v>
          </cell>
          <cell r="D13">
            <v>22.1</v>
          </cell>
          <cell r="E13">
            <v>76.708333333333329</v>
          </cell>
          <cell r="F13">
            <v>96</v>
          </cell>
          <cell r="G13">
            <v>45</v>
          </cell>
          <cell r="H13">
            <v>7.5600000000000005</v>
          </cell>
          <cell r="J13">
            <v>36.72</v>
          </cell>
          <cell r="K13">
            <v>1</v>
          </cell>
        </row>
        <row r="14">
          <cell r="B14">
            <v>23.450000000000003</v>
          </cell>
          <cell r="C14">
            <v>28.5</v>
          </cell>
          <cell r="D14">
            <v>20</v>
          </cell>
          <cell r="E14">
            <v>85.916666666666671</v>
          </cell>
          <cell r="F14">
            <v>98</v>
          </cell>
          <cell r="G14">
            <v>74</v>
          </cell>
          <cell r="H14">
            <v>19.440000000000001</v>
          </cell>
          <cell r="J14">
            <v>39.96</v>
          </cell>
          <cell r="K14">
            <v>5</v>
          </cell>
        </row>
        <row r="15">
          <cell r="B15">
            <v>23.079166666666666</v>
          </cell>
          <cell r="C15">
            <v>30.2</v>
          </cell>
          <cell r="D15">
            <v>18.5</v>
          </cell>
          <cell r="E15">
            <v>85.25</v>
          </cell>
          <cell r="F15">
            <v>100</v>
          </cell>
          <cell r="G15">
            <v>57</v>
          </cell>
          <cell r="H15">
            <v>9</v>
          </cell>
          <cell r="J15">
            <v>21.96</v>
          </cell>
          <cell r="K15">
            <v>0.2</v>
          </cell>
        </row>
        <row r="16">
          <cell r="B16">
            <v>26.9375</v>
          </cell>
          <cell r="C16">
            <v>34.6</v>
          </cell>
          <cell r="D16">
            <v>19.8</v>
          </cell>
          <cell r="E16">
            <v>75.666666666666671</v>
          </cell>
          <cell r="F16">
            <v>99</v>
          </cell>
          <cell r="G16">
            <v>49</v>
          </cell>
          <cell r="H16">
            <v>10.44</v>
          </cell>
          <cell r="J16">
            <v>21.96</v>
          </cell>
          <cell r="K16">
            <v>0</v>
          </cell>
        </row>
        <row r="17">
          <cell r="B17">
            <v>28.950000000000003</v>
          </cell>
          <cell r="C17">
            <v>35.799999999999997</v>
          </cell>
          <cell r="D17">
            <v>24.2</v>
          </cell>
          <cell r="E17">
            <v>70.416666666666671</v>
          </cell>
          <cell r="F17">
            <v>87</v>
          </cell>
          <cell r="G17">
            <v>46</v>
          </cell>
          <cell r="H17">
            <v>17.28</v>
          </cell>
          <cell r="J17">
            <v>35.28</v>
          </cell>
          <cell r="K17">
            <v>0</v>
          </cell>
        </row>
        <row r="18">
          <cell r="B18">
            <v>29.916666666666661</v>
          </cell>
          <cell r="C18">
            <v>36.9</v>
          </cell>
          <cell r="D18">
            <v>23.7</v>
          </cell>
          <cell r="E18">
            <v>67.5</v>
          </cell>
          <cell r="F18">
            <v>94</v>
          </cell>
          <cell r="G18">
            <v>40</v>
          </cell>
          <cell r="H18">
            <v>16.2</v>
          </cell>
          <cell r="J18">
            <v>34.56</v>
          </cell>
          <cell r="K18">
            <v>0</v>
          </cell>
        </row>
        <row r="19">
          <cell r="B19">
            <v>30.229166666666661</v>
          </cell>
          <cell r="C19">
            <v>36.9</v>
          </cell>
          <cell r="D19">
            <v>23.4</v>
          </cell>
          <cell r="E19">
            <v>66.208333333333329</v>
          </cell>
          <cell r="F19">
            <v>93</v>
          </cell>
          <cell r="G19">
            <v>41</v>
          </cell>
          <cell r="H19">
            <v>14.04</v>
          </cell>
          <cell r="J19">
            <v>26.28</v>
          </cell>
          <cell r="K19">
            <v>0</v>
          </cell>
        </row>
        <row r="20">
          <cell r="B20">
            <v>29.029166666666665</v>
          </cell>
          <cell r="C20">
            <v>37.799999999999997</v>
          </cell>
          <cell r="D20">
            <v>22.3</v>
          </cell>
          <cell r="E20">
            <v>71.916666666666671</v>
          </cell>
          <cell r="F20">
            <v>96</v>
          </cell>
          <cell r="G20">
            <v>37</v>
          </cell>
          <cell r="H20">
            <v>15.840000000000002</v>
          </cell>
          <cell r="J20">
            <v>46.800000000000004</v>
          </cell>
          <cell r="K20">
            <v>2.6000000000000005</v>
          </cell>
        </row>
        <row r="21">
          <cell r="B21">
            <v>29.724999999999998</v>
          </cell>
          <cell r="C21">
            <v>37.4</v>
          </cell>
          <cell r="D21">
            <v>23.8</v>
          </cell>
          <cell r="E21">
            <v>64.375</v>
          </cell>
          <cell r="F21">
            <v>88</v>
          </cell>
          <cell r="G21">
            <v>34</v>
          </cell>
          <cell r="H21">
            <v>16.559999999999999</v>
          </cell>
          <cell r="J21">
            <v>38.159999999999997</v>
          </cell>
          <cell r="K21">
            <v>0</v>
          </cell>
        </row>
        <row r="22">
          <cell r="B22">
            <v>29.208333333333325</v>
          </cell>
          <cell r="C22">
            <v>37.799999999999997</v>
          </cell>
          <cell r="D22">
            <v>23.8</v>
          </cell>
          <cell r="E22">
            <v>65.25</v>
          </cell>
          <cell r="F22">
            <v>89</v>
          </cell>
          <cell r="G22">
            <v>34</v>
          </cell>
          <cell r="H22">
            <v>20.52</v>
          </cell>
          <cell r="J22">
            <v>37.080000000000005</v>
          </cell>
          <cell r="K22">
            <v>0</v>
          </cell>
        </row>
        <row r="23">
          <cell r="B23">
            <v>28.016666666666669</v>
          </cell>
          <cell r="C23">
            <v>35.299999999999997</v>
          </cell>
          <cell r="D23">
            <v>24</v>
          </cell>
          <cell r="E23">
            <v>72.833333333333329</v>
          </cell>
          <cell r="F23">
            <v>88</v>
          </cell>
          <cell r="G23">
            <v>48</v>
          </cell>
          <cell r="H23">
            <v>17.28</v>
          </cell>
          <cell r="J23">
            <v>39.6</v>
          </cell>
          <cell r="K23">
            <v>0</v>
          </cell>
        </row>
        <row r="24">
          <cell r="B24">
            <v>27.216666666666669</v>
          </cell>
          <cell r="C24">
            <v>33.9</v>
          </cell>
          <cell r="D24">
            <v>22.7</v>
          </cell>
          <cell r="E24">
            <v>77.541666666666671</v>
          </cell>
          <cell r="F24">
            <v>97</v>
          </cell>
          <cell r="G24">
            <v>51</v>
          </cell>
          <cell r="H24">
            <v>10.44</v>
          </cell>
          <cell r="J24">
            <v>30.240000000000002</v>
          </cell>
          <cell r="K24">
            <v>0</v>
          </cell>
        </row>
        <row r="25">
          <cell r="B25">
            <v>28.012500000000003</v>
          </cell>
          <cell r="C25">
            <v>34.200000000000003</v>
          </cell>
          <cell r="D25">
            <v>22</v>
          </cell>
          <cell r="E25">
            <v>69</v>
          </cell>
          <cell r="F25">
            <v>93</v>
          </cell>
          <cell r="G25">
            <v>41</v>
          </cell>
          <cell r="H25">
            <v>10.44</v>
          </cell>
          <cell r="J25">
            <v>21.6</v>
          </cell>
          <cell r="K25">
            <v>0</v>
          </cell>
        </row>
        <row r="26">
          <cell r="B26">
            <v>28.099999999999994</v>
          </cell>
          <cell r="C26">
            <v>35.6</v>
          </cell>
          <cell r="D26">
            <v>21.5</v>
          </cell>
          <cell r="E26">
            <v>69.625</v>
          </cell>
          <cell r="F26">
            <v>92</v>
          </cell>
          <cell r="G26">
            <v>44</v>
          </cell>
          <cell r="H26">
            <v>13.32</v>
          </cell>
          <cell r="J26">
            <v>35.28</v>
          </cell>
          <cell r="K26">
            <v>0</v>
          </cell>
        </row>
        <row r="27">
          <cell r="B27">
            <v>27.974999999999998</v>
          </cell>
          <cell r="C27">
            <v>35.4</v>
          </cell>
          <cell r="D27">
            <v>20.9</v>
          </cell>
          <cell r="E27">
            <v>73.125</v>
          </cell>
          <cell r="F27">
            <v>97</v>
          </cell>
          <cell r="G27">
            <v>46</v>
          </cell>
          <cell r="H27">
            <v>22.32</v>
          </cell>
          <cell r="J27">
            <v>55.080000000000005</v>
          </cell>
          <cell r="K27">
            <v>9</v>
          </cell>
        </row>
        <row r="28">
          <cell r="B28">
            <v>26.525000000000006</v>
          </cell>
          <cell r="C28">
            <v>34.5</v>
          </cell>
          <cell r="D28">
            <v>20.3</v>
          </cell>
          <cell r="E28">
            <v>74.25</v>
          </cell>
          <cell r="F28">
            <v>97</v>
          </cell>
          <cell r="G28">
            <v>39</v>
          </cell>
          <cell r="H28">
            <v>14.4</v>
          </cell>
          <cell r="J28">
            <v>39.6</v>
          </cell>
          <cell r="K28">
            <v>0.2</v>
          </cell>
        </row>
        <row r="29">
          <cell r="B29">
            <v>28.19583333333334</v>
          </cell>
          <cell r="C29">
            <v>34.9</v>
          </cell>
          <cell r="D29">
            <v>21.9</v>
          </cell>
          <cell r="E29">
            <v>64.083333333333329</v>
          </cell>
          <cell r="F29">
            <v>90</v>
          </cell>
          <cell r="G29">
            <v>39</v>
          </cell>
          <cell r="H29">
            <v>18.36</v>
          </cell>
          <cell r="J29">
            <v>69.12</v>
          </cell>
          <cell r="K29">
            <v>2.8000000000000003</v>
          </cell>
        </row>
        <row r="30">
          <cell r="B30">
            <v>25.191666666666666</v>
          </cell>
          <cell r="C30">
            <v>32.4</v>
          </cell>
          <cell r="D30">
            <v>19.8</v>
          </cell>
          <cell r="E30">
            <v>67.625</v>
          </cell>
          <cell r="F30">
            <v>88</v>
          </cell>
          <cell r="G30">
            <v>39</v>
          </cell>
          <cell r="H30">
            <v>9.7200000000000006</v>
          </cell>
          <cell r="J30">
            <v>25.56</v>
          </cell>
          <cell r="K30">
            <v>0.2</v>
          </cell>
        </row>
        <row r="31">
          <cell r="B31">
            <v>26.279166666666672</v>
          </cell>
          <cell r="C31">
            <v>33.1</v>
          </cell>
          <cell r="D31">
            <v>18.5</v>
          </cell>
          <cell r="E31">
            <v>60.333333333333336</v>
          </cell>
          <cell r="F31">
            <v>91</v>
          </cell>
          <cell r="G31">
            <v>35</v>
          </cell>
          <cell r="H31">
            <v>8.64</v>
          </cell>
          <cell r="J31">
            <v>19.440000000000001</v>
          </cell>
          <cell r="K31">
            <v>0</v>
          </cell>
        </row>
        <row r="32">
          <cell r="B32">
            <v>28.024999999999995</v>
          </cell>
          <cell r="C32">
            <v>37</v>
          </cell>
          <cell r="D32">
            <v>20.100000000000001</v>
          </cell>
          <cell r="E32">
            <v>57.166666666666664</v>
          </cell>
          <cell r="F32">
            <v>83</v>
          </cell>
          <cell r="G32">
            <v>26</v>
          </cell>
          <cell r="H32">
            <v>9.7200000000000006</v>
          </cell>
          <cell r="J32">
            <v>24.48</v>
          </cell>
          <cell r="K32">
            <v>0</v>
          </cell>
        </row>
        <row r="33">
          <cell r="B33">
            <v>30.175000000000001</v>
          </cell>
          <cell r="C33">
            <v>38.5</v>
          </cell>
          <cell r="D33">
            <v>22.7</v>
          </cell>
          <cell r="E33">
            <v>51.416666666666664</v>
          </cell>
          <cell r="F33">
            <v>75</v>
          </cell>
          <cell r="G33">
            <v>25</v>
          </cell>
          <cell r="H33">
            <v>18</v>
          </cell>
          <cell r="J33">
            <v>48.96</v>
          </cell>
          <cell r="K33">
            <v>0</v>
          </cell>
        </row>
        <row r="34">
          <cell r="B34">
            <v>26.091666666666665</v>
          </cell>
          <cell r="C34">
            <v>32.200000000000003</v>
          </cell>
          <cell r="D34">
            <v>22.2</v>
          </cell>
          <cell r="E34">
            <v>64.25</v>
          </cell>
          <cell r="F34">
            <v>81</v>
          </cell>
          <cell r="G34">
            <v>45</v>
          </cell>
          <cell r="H34">
            <v>14.76</v>
          </cell>
          <cell r="J34">
            <v>29.880000000000003</v>
          </cell>
          <cell r="K34">
            <v>40</v>
          </cell>
        </row>
        <row r="35">
          <cell r="B35">
            <v>25.566666666666663</v>
          </cell>
          <cell r="C35">
            <v>31.2</v>
          </cell>
          <cell r="D35">
            <v>20.100000000000001</v>
          </cell>
          <cell r="E35">
            <v>72.083333333333329</v>
          </cell>
          <cell r="F35">
            <v>89</v>
          </cell>
          <cell r="G35">
            <v>48</v>
          </cell>
          <cell r="H35">
            <v>10.44</v>
          </cell>
          <cell r="J35">
            <v>21.6</v>
          </cell>
          <cell r="K35">
            <v>0</v>
          </cell>
        </row>
      </sheetData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SantaRitadoPard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27.862499999999997</v>
          </cell>
          <cell r="C5">
            <v>35.700000000000003</v>
          </cell>
          <cell r="D5">
            <v>21.7</v>
          </cell>
          <cell r="E5">
            <v>77.833333333333329</v>
          </cell>
          <cell r="F5">
            <v>100</v>
          </cell>
          <cell r="G5">
            <v>38</v>
          </cell>
          <cell r="H5">
            <v>12.24</v>
          </cell>
          <cell r="J5">
            <v>27</v>
          </cell>
          <cell r="K5">
            <v>0</v>
          </cell>
        </row>
        <row r="6">
          <cell r="B6">
            <v>27.099999999999998</v>
          </cell>
          <cell r="C6">
            <v>35.4</v>
          </cell>
          <cell r="D6">
            <v>22.7</v>
          </cell>
          <cell r="E6">
            <v>85.25</v>
          </cell>
          <cell r="F6">
            <v>100</v>
          </cell>
          <cell r="G6">
            <v>43</v>
          </cell>
          <cell r="H6">
            <v>14.76</v>
          </cell>
          <cell r="J6">
            <v>63.360000000000007</v>
          </cell>
          <cell r="K6">
            <v>12.799999999999999</v>
          </cell>
        </row>
        <row r="7">
          <cell r="B7">
            <v>27.537500000000005</v>
          </cell>
          <cell r="C7">
            <v>35.799999999999997</v>
          </cell>
          <cell r="D7">
            <v>23.5</v>
          </cell>
          <cell r="E7">
            <v>82.583333333333329</v>
          </cell>
          <cell r="F7">
            <v>100</v>
          </cell>
          <cell r="G7">
            <v>44</v>
          </cell>
          <cell r="H7">
            <v>27.36</v>
          </cell>
          <cell r="J7">
            <v>51.84</v>
          </cell>
          <cell r="K7">
            <v>0.4</v>
          </cell>
        </row>
        <row r="8">
          <cell r="B8">
            <v>26.054166666666664</v>
          </cell>
          <cell r="C8">
            <v>31.8</v>
          </cell>
          <cell r="D8">
            <v>22.9</v>
          </cell>
          <cell r="E8">
            <v>89.791666666666671</v>
          </cell>
          <cell r="F8">
            <v>100</v>
          </cell>
          <cell r="G8">
            <v>59</v>
          </cell>
          <cell r="H8">
            <v>24.48</v>
          </cell>
          <cell r="J8">
            <v>41.4</v>
          </cell>
          <cell r="K8">
            <v>15.2</v>
          </cell>
        </row>
        <row r="9">
          <cell r="B9">
            <v>24.175000000000001</v>
          </cell>
          <cell r="C9">
            <v>30.4</v>
          </cell>
          <cell r="D9">
            <v>21.5</v>
          </cell>
          <cell r="E9">
            <v>96.083333333333329</v>
          </cell>
          <cell r="F9">
            <v>100</v>
          </cell>
          <cell r="G9">
            <v>63</v>
          </cell>
          <cell r="H9">
            <v>33.480000000000004</v>
          </cell>
          <cell r="J9">
            <v>58.680000000000007</v>
          </cell>
          <cell r="K9">
            <v>25.6</v>
          </cell>
        </row>
        <row r="10">
          <cell r="B10">
            <v>26.808333333333334</v>
          </cell>
          <cell r="C10">
            <v>33.799999999999997</v>
          </cell>
          <cell r="D10">
            <v>21.4</v>
          </cell>
          <cell r="E10">
            <v>79.541666666666671</v>
          </cell>
          <cell r="F10">
            <v>100</v>
          </cell>
          <cell r="G10">
            <v>46</v>
          </cell>
          <cell r="H10">
            <v>16.559999999999999</v>
          </cell>
          <cell r="J10">
            <v>27.720000000000002</v>
          </cell>
          <cell r="K10">
            <v>0.2</v>
          </cell>
        </row>
        <row r="11">
          <cell r="B11">
            <v>27.474999999999998</v>
          </cell>
          <cell r="C11">
            <v>36</v>
          </cell>
          <cell r="D11">
            <v>22.3</v>
          </cell>
          <cell r="E11">
            <v>82.291666666666671</v>
          </cell>
          <cell r="F11">
            <v>100</v>
          </cell>
          <cell r="G11">
            <v>40</v>
          </cell>
          <cell r="H11">
            <v>21.6</v>
          </cell>
          <cell r="J11">
            <v>54.36</v>
          </cell>
          <cell r="K11">
            <v>0.2</v>
          </cell>
        </row>
        <row r="12">
          <cell r="B12">
            <v>27</v>
          </cell>
          <cell r="C12">
            <v>33.4</v>
          </cell>
          <cell r="D12">
            <v>21.9</v>
          </cell>
          <cell r="E12">
            <v>81.375</v>
          </cell>
          <cell r="F12">
            <v>100</v>
          </cell>
          <cell r="G12">
            <v>45</v>
          </cell>
          <cell r="H12">
            <v>18.36</v>
          </cell>
          <cell r="J12">
            <v>46.800000000000004</v>
          </cell>
          <cell r="K12">
            <v>0.2</v>
          </cell>
        </row>
        <row r="13">
          <cell r="B13">
            <v>26.908333333333335</v>
          </cell>
          <cell r="C13">
            <v>34.299999999999997</v>
          </cell>
          <cell r="D13">
            <v>22.1</v>
          </cell>
          <cell r="E13">
            <v>83.125</v>
          </cell>
          <cell r="F13">
            <v>100</v>
          </cell>
          <cell r="G13">
            <v>48</v>
          </cell>
          <cell r="H13">
            <v>32.76</v>
          </cell>
          <cell r="J13">
            <v>65.52</v>
          </cell>
          <cell r="K13">
            <v>0.4</v>
          </cell>
        </row>
        <row r="14">
          <cell r="B14">
            <v>24.183333333333334</v>
          </cell>
          <cell r="C14">
            <v>28.6</v>
          </cell>
          <cell r="D14">
            <v>20.6</v>
          </cell>
          <cell r="E14">
            <v>86.541666666666671</v>
          </cell>
          <cell r="F14">
            <v>100</v>
          </cell>
          <cell r="G14">
            <v>67</v>
          </cell>
          <cell r="H14">
            <v>33.480000000000004</v>
          </cell>
          <cell r="J14">
            <v>53.64</v>
          </cell>
          <cell r="K14">
            <v>2</v>
          </cell>
        </row>
        <row r="15">
          <cell r="B15">
            <v>25.220833333333331</v>
          </cell>
          <cell r="C15">
            <v>33.6</v>
          </cell>
          <cell r="D15">
            <v>19.3</v>
          </cell>
          <cell r="E15">
            <v>77.75</v>
          </cell>
          <cell r="F15">
            <v>100</v>
          </cell>
          <cell r="G15">
            <v>42</v>
          </cell>
          <cell r="H15">
            <v>13.68</v>
          </cell>
          <cell r="J15">
            <v>29.16</v>
          </cell>
          <cell r="K15">
            <v>0</v>
          </cell>
        </row>
        <row r="16">
          <cell r="B16">
            <v>28.083333333333332</v>
          </cell>
          <cell r="C16">
            <v>35.299999999999997</v>
          </cell>
          <cell r="D16">
            <v>22.9</v>
          </cell>
          <cell r="E16">
            <v>71.458333333333329</v>
          </cell>
          <cell r="F16">
            <v>100</v>
          </cell>
          <cell r="G16">
            <v>45</v>
          </cell>
          <cell r="H16">
            <v>19.440000000000001</v>
          </cell>
          <cell r="J16">
            <v>34.92</v>
          </cell>
          <cell r="K16">
            <v>0</v>
          </cell>
        </row>
        <row r="17">
          <cell r="B17">
            <v>29.308333333333334</v>
          </cell>
          <cell r="C17">
            <v>36.5</v>
          </cell>
          <cell r="D17">
            <v>23.9</v>
          </cell>
          <cell r="E17">
            <v>62.416666666666664</v>
          </cell>
          <cell r="F17">
            <v>93</v>
          </cell>
          <cell r="G17">
            <v>39</v>
          </cell>
          <cell r="H17">
            <v>20.52</v>
          </cell>
          <cell r="J17">
            <v>35.64</v>
          </cell>
          <cell r="K17">
            <v>0</v>
          </cell>
        </row>
        <row r="18">
          <cell r="B18">
            <v>30.470833333333331</v>
          </cell>
          <cell r="C18">
            <v>37.700000000000003</v>
          </cell>
          <cell r="D18">
            <v>24</v>
          </cell>
          <cell r="E18">
            <v>56.791666666666664</v>
          </cell>
          <cell r="F18">
            <v>79</v>
          </cell>
          <cell r="G18">
            <v>34</v>
          </cell>
          <cell r="H18">
            <v>17.28</v>
          </cell>
          <cell r="J18">
            <v>30.96</v>
          </cell>
          <cell r="K18">
            <v>0</v>
          </cell>
        </row>
        <row r="19">
          <cell r="B19">
            <v>30.379166666666666</v>
          </cell>
          <cell r="C19">
            <v>38.700000000000003</v>
          </cell>
          <cell r="D19">
            <v>23</v>
          </cell>
          <cell r="E19">
            <v>55.291666666666664</v>
          </cell>
          <cell r="F19">
            <v>86</v>
          </cell>
          <cell r="G19">
            <v>33</v>
          </cell>
          <cell r="H19">
            <v>17.28</v>
          </cell>
          <cell r="J19">
            <v>32.76</v>
          </cell>
          <cell r="K19">
            <v>0</v>
          </cell>
        </row>
        <row r="20">
          <cell r="B20">
            <v>28.545833333333334</v>
          </cell>
          <cell r="C20">
            <v>38.799999999999997</v>
          </cell>
          <cell r="D20">
            <v>21.7</v>
          </cell>
          <cell r="E20">
            <v>70.541666666666671</v>
          </cell>
          <cell r="F20">
            <v>100</v>
          </cell>
          <cell r="G20">
            <v>31</v>
          </cell>
          <cell r="H20">
            <v>41.76</v>
          </cell>
          <cell r="J20">
            <v>76.319999999999993</v>
          </cell>
          <cell r="K20">
            <v>15.2</v>
          </cell>
        </row>
        <row r="21">
          <cell r="B21">
            <v>29.05</v>
          </cell>
          <cell r="C21">
            <v>38.299999999999997</v>
          </cell>
          <cell r="D21">
            <v>21.5</v>
          </cell>
          <cell r="E21">
            <v>70.375</v>
          </cell>
          <cell r="F21">
            <v>100</v>
          </cell>
          <cell r="G21">
            <v>32</v>
          </cell>
          <cell r="H21">
            <v>14.76</v>
          </cell>
          <cell r="J21">
            <v>32.04</v>
          </cell>
          <cell r="K21">
            <v>0</v>
          </cell>
        </row>
        <row r="22">
          <cell r="B22">
            <v>29.379166666666666</v>
          </cell>
          <cell r="C22">
            <v>37.4</v>
          </cell>
          <cell r="D22">
            <v>24.3</v>
          </cell>
          <cell r="E22">
            <v>67.583333333333329</v>
          </cell>
          <cell r="F22">
            <v>100</v>
          </cell>
          <cell r="G22">
            <v>35</v>
          </cell>
          <cell r="H22">
            <v>12.96</v>
          </cell>
          <cell r="J22">
            <v>47.16</v>
          </cell>
          <cell r="K22">
            <v>0</v>
          </cell>
        </row>
        <row r="23">
          <cell r="B23">
            <v>28.733333333333331</v>
          </cell>
          <cell r="C23">
            <v>35.700000000000003</v>
          </cell>
          <cell r="D23">
            <v>24.5</v>
          </cell>
          <cell r="E23">
            <v>69.708333333333329</v>
          </cell>
          <cell r="F23">
            <v>98</v>
          </cell>
          <cell r="G23">
            <v>43</v>
          </cell>
          <cell r="H23">
            <v>14.04</v>
          </cell>
          <cell r="J23">
            <v>33.840000000000003</v>
          </cell>
          <cell r="K23">
            <v>0</v>
          </cell>
        </row>
        <row r="24">
          <cell r="B24">
            <v>27.687500000000004</v>
          </cell>
          <cell r="C24">
            <v>34</v>
          </cell>
          <cell r="D24">
            <v>23</v>
          </cell>
          <cell r="E24">
            <v>74.875</v>
          </cell>
          <cell r="F24">
            <v>100</v>
          </cell>
          <cell r="G24">
            <v>41</v>
          </cell>
          <cell r="H24">
            <v>19.079999999999998</v>
          </cell>
          <cell r="J24">
            <v>31.319999999999997</v>
          </cell>
          <cell r="K24">
            <v>0</v>
          </cell>
        </row>
        <row r="25">
          <cell r="B25">
            <v>28.725000000000009</v>
          </cell>
          <cell r="C25">
            <v>35.6</v>
          </cell>
          <cell r="D25">
            <v>23.6</v>
          </cell>
          <cell r="E25">
            <v>59.75</v>
          </cell>
          <cell r="F25">
            <v>75</v>
          </cell>
          <cell r="G25">
            <v>41</v>
          </cell>
          <cell r="H25">
            <v>23.400000000000002</v>
          </cell>
          <cell r="J25">
            <v>38.880000000000003</v>
          </cell>
          <cell r="K25">
            <v>0</v>
          </cell>
        </row>
        <row r="26">
          <cell r="B26">
            <v>29.100000000000005</v>
          </cell>
          <cell r="C26">
            <v>35.799999999999997</v>
          </cell>
          <cell r="D26">
            <v>22.7</v>
          </cell>
          <cell r="E26">
            <v>71.458333333333329</v>
          </cell>
          <cell r="F26">
            <v>100</v>
          </cell>
          <cell r="G26">
            <v>43</v>
          </cell>
          <cell r="H26">
            <v>12.96</v>
          </cell>
          <cell r="J26">
            <v>32.04</v>
          </cell>
          <cell r="K26">
            <v>0</v>
          </cell>
        </row>
        <row r="27">
          <cell r="B27">
            <v>27.504166666666663</v>
          </cell>
          <cell r="C27">
            <v>36.5</v>
          </cell>
          <cell r="D27">
            <v>20.6</v>
          </cell>
          <cell r="E27">
            <v>81.541666666666671</v>
          </cell>
          <cell r="F27">
            <v>100</v>
          </cell>
          <cell r="G27">
            <v>42</v>
          </cell>
          <cell r="H27">
            <v>43.2</v>
          </cell>
          <cell r="J27">
            <v>75.600000000000009</v>
          </cell>
          <cell r="K27">
            <v>34.6</v>
          </cell>
        </row>
        <row r="28">
          <cell r="B28">
            <v>25.549999999999997</v>
          </cell>
          <cell r="C28">
            <v>33.700000000000003</v>
          </cell>
          <cell r="D28">
            <v>19.399999999999999</v>
          </cell>
          <cell r="E28">
            <v>82.458333333333329</v>
          </cell>
          <cell r="F28">
            <v>100</v>
          </cell>
          <cell r="G28">
            <v>46</v>
          </cell>
          <cell r="H28">
            <v>12.6</v>
          </cell>
          <cell r="J28">
            <v>40.680000000000007</v>
          </cell>
          <cell r="K28">
            <v>0.2</v>
          </cell>
        </row>
        <row r="29">
          <cell r="B29">
            <v>27.900000000000002</v>
          </cell>
          <cell r="C29">
            <v>36.200000000000003</v>
          </cell>
          <cell r="D29">
            <v>22.4</v>
          </cell>
          <cell r="E29">
            <v>73.166666666666671</v>
          </cell>
          <cell r="F29">
            <v>100</v>
          </cell>
          <cell r="G29">
            <v>40</v>
          </cell>
          <cell r="H29">
            <v>31.319999999999997</v>
          </cell>
          <cell r="J29">
            <v>63.360000000000007</v>
          </cell>
          <cell r="K29">
            <v>0</v>
          </cell>
        </row>
        <row r="30">
          <cell r="B30">
            <v>26.495833333333334</v>
          </cell>
          <cell r="C30">
            <v>33</v>
          </cell>
          <cell r="D30">
            <v>21.3</v>
          </cell>
          <cell r="E30">
            <v>80.5</v>
          </cell>
          <cell r="F30">
            <v>100</v>
          </cell>
          <cell r="G30">
            <v>52</v>
          </cell>
          <cell r="H30">
            <v>15.48</v>
          </cell>
          <cell r="J30">
            <v>53.64</v>
          </cell>
          <cell r="K30">
            <v>0</v>
          </cell>
        </row>
        <row r="31">
          <cell r="B31">
            <v>27.375</v>
          </cell>
          <cell r="C31">
            <v>34</v>
          </cell>
          <cell r="D31">
            <v>20.399999999999999</v>
          </cell>
          <cell r="E31">
            <v>71.416666666666671</v>
          </cell>
          <cell r="F31">
            <v>100</v>
          </cell>
          <cell r="G31">
            <v>38</v>
          </cell>
          <cell r="H31">
            <v>11.879999999999999</v>
          </cell>
          <cell r="J31">
            <v>22.68</v>
          </cell>
          <cell r="K31">
            <v>0</v>
          </cell>
        </row>
        <row r="32">
          <cell r="B32">
            <v>27.637500000000006</v>
          </cell>
          <cell r="C32">
            <v>36.299999999999997</v>
          </cell>
          <cell r="D32">
            <v>19.899999999999999</v>
          </cell>
          <cell r="E32">
            <v>63.916666666666664</v>
          </cell>
          <cell r="F32">
            <v>100</v>
          </cell>
          <cell r="G32">
            <v>29</v>
          </cell>
          <cell r="H32">
            <v>22.32</v>
          </cell>
          <cell r="J32">
            <v>34.56</v>
          </cell>
          <cell r="K32">
            <v>0</v>
          </cell>
        </row>
        <row r="33">
          <cell r="B33">
            <v>29.408333333333331</v>
          </cell>
          <cell r="C33">
            <v>37.799999999999997</v>
          </cell>
          <cell r="D33">
            <v>20.6</v>
          </cell>
          <cell r="E33">
            <v>61.75</v>
          </cell>
          <cell r="F33">
            <v>100</v>
          </cell>
          <cell r="G33">
            <v>32</v>
          </cell>
          <cell r="H33">
            <v>27</v>
          </cell>
          <cell r="J33">
            <v>52.92</v>
          </cell>
          <cell r="K33">
            <v>0.2</v>
          </cell>
        </row>
        <row r="34">
          <cell r="B34">
            <v>27.1875</v>
          </cell>
          <cell r="C34">
            <v>33</v>
          </cell>
          <cell r="D34">
            <v>22.8</v>
          </cell>
          <cell r="E34">
            <v>78.416666666666671</v>
          </cell>
          <cell r="F34">
            <v>100</v>
          </cell>
          <cell r="G34">
            <v>52</v>
          </cell>
          <cell r="H34">
            <v>20.16</v>
          </cell>
          <cell r="J34">
            <v>41.76</v>
          </cell>
          <cell r="K34">
            <v>1.2</v>
          </cell>
        </row>
        <row r="35">
          <cell r="B35">
            <v>26.391666666666666</v>
          </cell>
          <cell r="C35">
            <v>33.200000000000003</v>
          </cell>
          <cell r="D35">
            <v>20.6</v>
          </cell>
          <cell r="E35">
            <v>77.541666666666671</v>
          </cell>
          <cell r="F35">
            <v>100</v>
          </cell>
          <cell r="G35">
            <v>51</v>
          </cell>
          <cell r="H35">
            <v>18</v>
          </cell>
          <cell r="J35">
            <v>33.840000000000003</v>
          </cell>
          <cell r="K35">
            <v>0</v>
          </cell>
        </row>
      </sheetData>
      <sheetData sheetId="1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26.645833333333332</v>
          </cell>
          <cell r="C5">
            <v>33.200000000000003</v>
          </cell>
          <cell r="D5">
            <v>22.7</v>
          </cell>
          <cell r="E5">
            <v>69.75</v>
          </cell>
          <cell r="F5">
            <v>96</v>
          </cell>
          <cell r="G5">
            <v>36</v>
          </cell>
          <cell r="H5">
            <v>21.240000000000002</v>
          </cell>
          <cell r="J5">
            <v>40.680000000000007</v>
          </cell>
          <cell r="K5">
            <v>0</v>
          </cell>
        </row>
        <row r="6">
          <cell r="B6">
            <v>26.866666666666664</v>
          </cell>
          <cell r="C6">
            <v>33.5</v>
          </cell>
          <cell r="D6">
            <v>22.2</v>
          </cell>
          <cell r="E6">
            <v>66.125</v>
          </cell>
          <cell r="F6">
            <v>86</v>
          </cell>
          <cell r="G6">
            <v>38</v>
          </cell>
          <cell r="H6">
            <v>19.079999999999998</v>
          </cell>
          <cell r="J6">
            <v>53.64</v>
          </cell>
          <cell r="K6">
            <v>0</v>
          </cell>
        </row>
        <row r="7">
          <cell r="B7">
            <v>25.837499999999995</v>
          </cell>
          <cell r="C7">
            <v>33.299999999999997</v>
          </cell>
          <cell r="D7">
            <v>21.9</v>
          </cell>
          <cell r="E7">
            <v>73.333333333333329</v>
          </cell>
          <cell r="F7">
            <v>94</v>
          </cell>
          <cell r="G7">
            <v>43</v>
          </cell>
          <cell r="H7">
            <v>23.400000000000002</v>
          </cell>
          <cell r="J7">
            <v>49.680000000000007</v>
          </cell>
          <cell r="K7">
            <v>9.6</v>
          </cell>
        </row>
        <row r="8">
          <cell r="B8">
            <v>23.379166666666666</v>
          </cell>
          <cell r="C8">
            <v>27.9</v>
          </cell>
          <cell r="D8">
            <v>21.5</v>
          </cell>
          <cell r="E8">
            <v>86.333333333333329</v>
          </cell>
          <cell r="F8">
            <v>93</v>
          </cell>
          <cell r="G8">
            <v>66</v>
          </cell>
          <cell r="H8">
            <v>28.08</v>
          </cell>
          <cell r="J8">
            <v>48.24</v>
          </cell>
          <cell r="K8">
            <v>2.4</v>
          </cell>
        </row>
        <row r="9">
          <cell r="B9">
            <v>23.133333333333329</v>
          </cell>
          <cell r="C9">
            <v>26.2</v>
          </cell>
          <cell r="D9">
            <v>21.1</v>
          </cell>
          <cell r="E9">
            <v>88.125</v>
          </cell>
          <cell r="F9">
            <v>95</v>
          </cell>
          <cell r="G9">
            <v>71</v>
          </cell>
          <cell r="H9">
            <v>15.48</v>
          </cell>
          <cell r="J9">
            <v>32.76</v>
          </cell>
          <cell r="K9">
            <v>8.1999999999999993</v>
          </cell>
        </row>
        <row r="10">
          <cell r="B10">
            <v>25.549999999999997</v>
          </cell>
          <cell r="C10">
            <v>31.9</v>
          </cell>
          <cell r="D10">
            <v>21.1</v>
          </cell>
          <cell r="E10">
            <v>77.458333333333329</v>
          </cell>
          <cell r="F10">
            <v>96</v>
          </cell>
          <cell r="G10">
            <v>36</v>
          </cell>
          <cell r="H10">
            <v>12.6</v>
          </cell>
          <cell r="J10">
            <v>32.76</v>
          </cell>
          <cell r="K10">
            <v>0</v>
          </cell>
        </row>
        <row r="11">
          <cell r="B11">
            <v>26.470833333333331</v>
          </cell>
          <cell r="C11">
            <v>32.9</v>
          </cell>
          <cell r="D11">
            <v>21.5</v>
          </cell>
          <cell r="E11">
            <v>72.208333333333329</v>
          </cell>
          <cell r="F11">
            <v>91</v>
          </cell>
          <cell r="G11">
            <v>42</v>
          </cell>
          <cell r="H11">
            <v>18.36</v>
          </cell>
          <cell r="J11">
            <v>44.64</v>
          </cell>
          <cell r="K11">
            <v>0</v>
          </cell>
        </row>
        <row r="12">
          <cell r="B12">
            <v>26.324999999999999</v>
          </cell>
          <cell r="C12">
            <v>32.4</v>
          </cell>
          <cell r="D12">
            <v>22.2</v>
          </cell>
          <cell r="E12">
            <v>73.375</v>
          </cell>
          <cell r="F12">
            <v>90</v>
          </cell>
          <cell r="G12">
            <v>46</v>
          </cell>
          <cell r="H12">
            <v>12.6</v>
          </cell>
          <cell r="J12">
            <v>35.64</v>
          </cell>
          <cell r="K12">
            <v>0</v>
          </cell>
        </row>
        <row r="13">
          <cell r="B13">
            <v>27.091666666666672</v>
          </cell>
          <cell r="C13">
            <v>34.799999999999997</v>
          </cell>
          <cell r="D13">
            <v>22.5</v>
          </cell>
          <cell r="E13">
            <v>72.708333333333329</v>
          </cell>
          <cell r="F13">
            <v>93</v>
          </cell>
          <cell r="G13">
            <v>42</v>
          </cell>
          <cell r="H13">
            <v>10.8</v>
          </cell>
          <cell r="J13">
            <v>24.840000000000003</v>
          </cell>
          <cell r="K13">
            <v>0</v>
          </cell>
        </row>
        <row r="14">
          <cell r="B14">
            <v>26.024999999999995</v>
          </cell>
          <cell r="C14">
            <v>32.5</v>
          </cell>
          <cell r="D14">
            <v>21.5</v>
          </cell>
          <cell r="E14">
            <v>72.708333333333329</v>
          </cell>
          <cell r="F14">
            <v>90</v>
          </cell>
          <cell r="G14">
            <v>44</v>
          </cell>
          <cell r="H14">
            <v>30.6</v>
          </cell>
          <cell r="J14">
            <v>60.839999999999996</v>
          </cell>
          <cell r="K14">
            <v>0</v>
          </cell>
        </row>
        <row r="15">
          <cell r="B15">
            <v>24.470833333333331</v>
          </cell>
          <cell r="C15">
            <v>32.5</v>
          </cell>
          <cell r="D15">
            <v>17.899999999999999</v>
          </cell>
          <cell r="E15">
            <v>70.458333333333329</v>
          </cell>
          <cell r="F15">
            <v>94</v>
          </cell>
          <cell r="G15">
            <v>38</v>
          </cell>
          <cell r="H15">
            <v>11.520000000000001</v>
          </cell>
          <cell r="J15">
            <v>35.64</v>
          </cell>
          <cell r="K15">
            <v>0</v>
          </cell>
        </row>
        <row r="16">
          <cell r="B16">
            <v>26.808333333333337</v>
          </cell>
          <cell r="C16">
            <v>34</v>
          </cell>
          <cell r="D16">
            <v>21.3</v>
          </cell>
          <cell r="E16">
            <v>68.125</v>
          </cell>
          <cell r="F16">
            <v>88</v>
          </cell>
          <cell r="G16">
            <v>40</v>
          </cell>
          <cell r="H16">
            <v>12.96</v>
          </cell>
          <cell r="J16">
            <v>24.48</v>
          </cell>
          <cell r="K16">
            <v>0</v>
          </cell>
        </row>
        <row r="17">
          <cell r="B17">
            <v>27.683333333333337</v>
          </cell>
          <cell r="C17">
            <v>34.5</v>
          </cell>
          <cell r="D17">
            <v>22.6</v>
          </cell>
          <cell r="E17">
            <v>66.208333333333329</v>
          </cell>
          <cell r="F17">
            <v>90</v>
          </cell>
          <cell r="G17">
            <v>37</v>
          </cell>
          <cell r="H17">
            <v>11.16</v>
          </cell>
          <cell r="J17">
            <v>33.840000000000003</v>
          </cell>
          <cell r="K17">
            <v>0</v>
          </cell>
        </row>
        <row r="18">
          <cell r="B18">
            <v>28.575000000000006</v>
          </cell>
          <cell r="C18">
            <v>35.5</v>
          </cell>
          <cell r="D18">
            <v>22.4</v>
          </cell>
          <cell r="E18">
            <v>60.708333333333336</v>
          </cell>
          <cell r="F18">
            <v>86</v>
          </cell>
          <cell r="G18">
            <v>32</v>
          </cell>
          <cell r="H18">
            <v>14.76</v>
          </cell>
          <cell r="J18">
            <v>31.680000000000003</v>
          </cell>
          <cell r="K18">
            <v>0</v>
          </cell>
        </row>
        <row r="19">
          <cell r="B19">
            <v>30.379166666666666</v>
          </cell>
          <cell r="C19">
            <v>38.700000000000003</v>
          </cell>
          <cell r="D19">
            <v>23</v>
          </cell>
          <cell r="E19">
            <v>55.291666666666664</v>
          </cell>
          <cell r="F19">
            <v>86</v>
          </cell>
          <cell r="G19">
            <v>33</v>
          </cell>
          <cell r="H19">
            <v>17.28</v>
          </cell>
          <cell r="J19">
            <v>32.76</v>
          </cell>
          <cell r="K19">
            <v>0</v>
          </cell>
        </row>
        <row r="20">
          <cell r="B20">
            <v>28.545833333333334</v>
          </cell>
          <cell r="C20">
            <v>38.799999999999997</v>
          </cell>
          <cell r="D20">
            <v>21.7</v>
          </cell>
          <cell r="E20">
            <v>70.541666666666671</v>
          </cell>
          <cell r="F20">
            <v>100</v>
          </cell>
          <cell r="G20">
            <v>31</v>
          </cell>
          <cell r="H20">
            <v>41.76</v>
          </cell>
          <cell r="J20">
            <v>76.319999999999993</v>
          </cell>
          <cell r="K20">
            <v>15.2</v>
          </cell>
        </row>
        <row r="21">
          <cell r="B21">
            <v>29.05</v>
          </cell>
          <cell r="C21">
            <v>38.299999999999997</v>
          </cell>
          <cell r="D21">
            <v>21.5</v>
          </cell>
          <cell r="E21">
            <v>70.375</v>
          </cell>
          <cell r="F21">
            <v>100</v>
          </cell>
          <cell r="G21">
            <v>32</v>
          </cell>
          <cell r="H21">
            <v>14.76</v>
          </cell>
          <cell r="J21">
            <v>32.04</v>
          </cell>
          <cell r="K21">
            <v>0</v>
          </cell>
        </row>
        <row r="22">
          <cell r="B22">
            <v>29.379166666666666</v>
          </cell>
          <cell r="C22">
            <v>37.4</v>
          </cell>
          <cell r="D22">
            <v>24.3</v>
          </cell>
          <cell r="E22">
            <v>67.583333333333329</v>
          </cell>
          <cell r="F22">
            <v>100</v>
          </cell>
          <cell r="G22">
            <v>35</v>
          </cell>
          <cell r="H22">
            <v>12.96</v>
          </cell>
          <cell r="J22">
            <v>47.16</v>
          </cell>
          <cell r="K22">
            <v>0</v>
          </cell>
        </row>
        <row r="23">
          <cell r="B23">
            <v>26.054166666666674</v>
          </cell>
          <cell r="C23">
            <v>32.1</v>
          </cell>
          <cell r="D23">
            <v>20.9</v>
          </cell>
          <cell r="E23">
            <v>74.583333333333329</v>
          </cell>
          <cell r="F23">
            <v>93</v>
          </cell>
          <cell r="G23">
            <v>45</v>
          </cell>
          <cell r="H23">
            <v>24.48</v>
          </cell>
          <cell r="J23">
            <v>40.32</v>
          </cell>
          <cell r="K23">
            <v>9.8000000000000007</v>
          </cell>
        </row>
        <row r="24">
          <cell r="B24">
            <v>24.954166666666655</v>
          </cell>
          <cell r="C24">
            <v>30.2</v>
          </cell>
          <cell r="D24">
            <v>22</v>
          </cell>
          <cell r="E24">
            <v>84.291666666666671</v>
          </cell>
          <cell r="F24">
            <v>95</v>
          </cell>
          <cell r="G24">
            <v>61</v>
          </cell>
          <cell r="H24">
            <v>25.92</v>
          </cell>
          <cell r="J24">
            <v>47.16</v>
          </cell>
          <cell r="K24">
            <v>9.1999999999999993</v>
          </cell>
        </row>
        <row r="25">
          <cell r="B25">
            <v>24.587500000000002</v>
          </cell>
          <cell r="C25">
            <v>30.5</v>
          </cell>
          <cell r="D25">
            <v>21.2</v>
          </cell>
          <cell r="E25">
            <v>84.458333333333329</v>
          </cell>
          <cell r="F25">
            <v>95</v>
          </cell>
          <cell r="G25">
            <v>61</v>
          </cell>
          <cell r="H25">
            <v>31.319999999999997</v>
          </cell>
          <cell r="J25">
            <v>74.160000000000011</v>
          </cell>
          <cell r="K25">
            <v>8.4</v>
          </cell>
        </row>
        <row r="26">
          <cell r="B26">
            <v>25.137500000000003</v>
          </cell>
          <cell r="C26">
            <v>31</v>
          </cell>
          <cell r="D26">
            <v>21.7</v>
          </cell>
          <cell r="E26">
            <v>81.583333333333329</v>
          </cell>
          <cell r="F26">
            <v>96</v>
          </cell>
          <cell r="G26">
            <v>55</v>
          </cell>
          <cell r="H26">
            <v>13.32</v>
          </cell>
          <cell r="J26">
            <v>33.119999999999997</v>
          </cell>
          <cell r="K26">
            <v>1.6</v>
          </cell>
        </row>
        <row r="27">
          <cell r="B27">
            <v>26.099999999999994</v>
          </cell>
          <cell r="C27">
            <v>31</v>
          </cell>
          <cell r="D27">
            <v>22.2</v>
          </cell>
          <cell r="E27">
            <v>77</v>
          </cell>
          <cell r="F27">
            <v>92</v>
          </cell>
          <cell r="G27">
            <v>54</v>
          </cell>
          <cell r="H27">
            <v>20.52</v>
          </cell>
          <cell r="J27">
            <v>38.519999999999996</v>
          </cell>
          <cell r="K27">
            <v>0</v>
          </cell>
        </row>
        <row r="28">
          <cell r="B28">
            <v>25.9375</v>
          </cell>
          <cell r="C28">
            <v>32.6</v>
          </cell>
          <cell r="D28">
            <v>20.399999999999999</v>
          </cell>
          <cell r="E28">
            <v>73.375</v>
          </cell>
          <cell r="F28">
            <v>95</v>
          </cell>
          <cell r="G28">
            <v>42</v>
          </cell>
          <cell r="H28">
            <v>18.720000000000002</v>
          </cell>
          <cell r="J28">
            <v>45.36</v>
          </cell>
          <cell r="K28">
            <v>0.2</v>
          </cell>
        </row>
        <row r="29">
          <cell r="B29">
            <v>27.345833333333328</v>
          </cell>
          <cell r="C29">
            <v>34.4</v>
          </cell>
          <cell r="D29">
            <v>21.5</v>
          </cell>
          <cell r="E29">
            <v>71</v>
          </cell>
          <cell r="F29">
            <v>91</v>
          </cell>
          <cell r="G29">
            <v>41</v>
          </cell>
          <cell r="H29">
            <v>12.96</v>
          </cell>
          <cell r="J29">
            <v>26.64</v>
          </cell>
          <cell r="K29">
            <v>0</v>
          </cell>
        </row>
        <row r="30">
          <cell r="B30">
            <v>25.641666666666666</v>
          </cell>
          <cell r="C30">
            <v>31.3</v>
          </cell>
          <cell r="D30">
            <v>22.1</v>
          </cell>
          <cell r="E30">
            <v>74.333333333333329</v>
          </cell>
          <cell r="F30">
            <v>89</v>
          </cell>
          <cell r="G30">
            <v>56</v>
          </cell>
          <cell r="H30">
            <v>22.32</v>
          </cell>
          <cell r="J30">
            <v>37.440000000000005</v>
          </cell>
          <cell r="K30">
            <v>6</v>
          </cell>
        </row>
        <row r="31">
          <cell r="B31">
            <v>24.791666666666671</v>
          </cell>
          <cell r="C31">
            <v>31.6</v>
          </cell>
          <cell r="D31">
            <v>20.8</v>
          </cell>
          <cell r="E31">
            <v>81.5</v>
          </cell>
          <cell r="F31">
            <v>96</v>
          </cell>
          <cell r="G31">
            <v>52</v>
          </cell>
          <cell r="H31">
            <v>16.559999999999999</v>
          </cell>
          <cell r="J31">
            <v>32.04</v>
          </cell>
          <cell r="K31">
            <v>22.400000000000002</v>
          </cell>
        </row>
        <row r="32">
          <cell r="B32">
            <v>27.433333333333337</v>
          </cell>
          <cell r="C32">
            <v>32.9</v>
          </cell>
          <cell r="D32">
            <v>22.2</v>
          </cell>
          <cell r="E32">
            <v>71.708333333333329</v>
          </cell>
          <cell r="F32">
            <v>92</v>
          </cell>
          <cell r="G32">
            <v>43</v>
          </cell>
          <cell r="H32">
            <v>11.879999999999999</v>
          </cell>
          <cell r="J32">
            <v>24.48</v>
          </cell>
          <cell r="K32">
            <v>0</v>
          </cell>
        </row>
        <row r="33">
          <cell r="B33">
            <v>28.420833333333338</v>
          </cell>
          <cell r="C33">
            <v>34.700000000000003</v>
          </cell>
          <cell r="D33">
            <v>22.3</v>
          </cell>
          <cell r="E33">
            <v>64.5</v>
          </cell>
          <cell r="F33">
            <v>85</v>
          </cell>
          <cell r="G33">
            <v>35</v>
          </cell>
          <cell r="H33">
            <v>26.64</v>
          </cell>
          <cell r="J33">
            <v>49.680000000000007</v>
          </cell>
          <cell r="K33">
            <v>0</v>
          </cell>
        </row>
        <row r="34">
          <cell r="B34">
            <v>24.912500000000005</v>
          </cell>
          <cell r="C34">
            <v>31</v>
          </cell>
          <cell r="D34">
            <v>22.3</v>
          </cell>
          <cell r="E34">
            <v>83.125</v>
          </cell>
          <cell r="F34">
            <v>95</v>
          </cell>
          <cell r="G34">
            <v>59</v>
          </cell>
          <cell r="H34">
            <v>21.240000000000002</v>
          </cell>
          <cell r="J34">
            <v>57.6</v>
          </cell>
          <cell r="K34">
            <v>10.4</v>
          </cell>
        </row>
        <row r="35">
          <cell r="B35">
            <v>24.229166666666668</v>
          </cell>
          <cell r="C35">
            <v>30.1</v>
          </cell>
          <cell r="D35">
            <v>21.4</v>
          </cell>
          <cell r="E35">
            <v>86.458333333333329</v>
          </cell>
          <cell r="F35">
            <v>97</v>
          </cell>
          <cell r="G35">
            <v>56</v>
          </cell>
          <cell r="H35">
            <v>11.16</v>
          </cell>
          <cell r="J35">
            <v>42.84</v>
          </cell>
          <cell r="K35">
            <v>0.8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Selvíria_2023 (DEPRED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J35" t="str">
            <v>*</v>
          </cell>
          <cell r="K35" t="str">
            <v>*</v>
          </cell>
        </row>
      </sheetData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  <sheetName val="BoletimAquidauan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30.120833333333326</v>
          </cell>
          <cell r="C5">
            <v>37.200000000000003</v>
          </cell>
          <cell r="D5">
            <v>24.6</v>
          </cell>
          <cell r="E5">
            <v>64</v>
          </cell>
          <cell r="F5">
            <v>89</v>
          </cell>
          <cell r="G5">
            <v>35</v>
          </cell>
          <cell r="H5">
            <v>13.68</v>
          </cell>
          <cell r="J5">
            <v>30.6</v>
          </cell>
          <cell r="K5">
            <v>0</v>
          </cell>
        </row>
        <row r="6">
          <cell r="B6">
            <v>30.062499999999989</v>
          </cell>
          <cell r="C6">
            <v>35.299999999999997</v>
          </cell>
          <cell r="D6">
            <v>24.4</v>
          </cell>
          <cell r="E6">
            <v>60.208333333333336</v>
          </cell>
          <cell r="F6">
            <v>81</v>
          </cell>
          <cell r="G6">
            <v>39</v>
          </cell>
          <cell r="H6">
            <v>15.48</v>
          </cell>
          <cell r="J6">
            <v>37.440000000000005</v>
          </cell>
          <cell r="K6">
            <v>0</v>
          </cell>
        </row>
        <row r="7">
          <cell r="B7">
            <v>30.129166666666666</v>
          </cell>
          <cell r="C7">
            <v>37.799999999999997</v>
          </cell>
          <cell r="D7">
            <v>26.3</v>
          </cell>
          <cell r="E7">
            <v>62.166666666666664</v>
          </cell>
          <cell r="F7">
            <v>83</v>
          </cell>
          <cell r="G7">
            <v>34</v>
          </cell>
          <cell r="H7">
            <v>23.400000000000002</v>
          </cell>
          <cell r="J7">
            <v>43.92</v>
          </cell>
          <cell r="K7">
            <v>0</v>
          </cell>
        </row>
        <row r="8">
          <cell r="B8">
            <v>24.966666666666658</v>
          </cell>
          <cell r="C8">
            <v>27.4</v>
          </cell>
          <cell r="D8">
            <v>21.9</v>
          </cell>
          <cell r="E8">
            <v>83.458333333333329</v>
          </cell>
          <cell r="F8">
            <v>93</v>
          </cell>
          <cell r="G8">
            <v>68</v>
          </cell>
          <cell r="H8">
            <v>10.08</v>
          </cell>
          <cell r="J8">
            <v>28.8</v>
          </cell>
          <cell r="K8">
            <v>40.4</v>
          </cell>
        </row>
        <row r="9">
          <cell r="B9">
            <v>25.454166666666666</v>
          </cell>
          <cell r="C9">
            <v>32.200000000000003</v>
          </cell>
          <cell r="D9">
            <v>23</v>
          </cell>
          <cell r="E9">
            <v>83.125</v>
          </cell>
          <cell r="F9">
            <v>93</v>
          </cell>
          <cell r="G9">
            <v>53</v>
          </cell>
          <cell r="H9">
            <v>16.2</v>
          </cell>
          <cell r="J9">
            <v>54.36</v>
          </cell>
          <cell r="K9">
            <v>32.799999999999997</v>
          </cell>
        </row>
        <row r="10">
          <cell r="B10">
            <v>27.416666666666668</v>
          </cell>
          <cell r="C10">
            <v>34</v>
          </cell>
          <cell r="D10">
            <v>23.1</v>
          </cell>
          <cell r="E10">
            <v>76.208333333333329</v>
          </cell>
          <cell r="F10">
            <v>94</v>
          </cell>
          <cell r="G10">
            <v>44</v>
          </cell>
          <cell r="H10">
            <v>10.8</v>
          </cell>
          <cell r="J10">
            <v>25.2</v>
          </cell>
          <cell r="K10">
            <v>0.4</v>
          </cell>
        </row>
        <row r="11">
          <cell r="B11">
            <v>29.579166666666666</v>
          </cell>
          <cell r="C11">
            <v>36.5</v>
          </cell>
          <cell r="D11">
            <v>24.7</v>
          </cell>
          <cell r="E11">
            <v>67.083333333333329</v>
          </cell>
          <cell r="F11">
            <v>88</v>
          </cell>
          <cell r="G11">
            <v>35</v>
          </cell>
          <cell r="H11">
            <v>9</v>
          </cell>
          <cell r="J11">
            <v>24.840000000000003</v>
          </cell>
          <cell r="K11">
            <v>0</v>
          </cell>
        </row>
        <row r="12">
          <cell r="B12">
            <v>29.070833333333336</v>
          </cell>
          <cell r="C12">
            <v>34.4</v>
          </cell>
          <cell r="D12">
            <v>24.7</v>
          </cell>
          <cell r="E12">
            <v>68.958333333333329</v>
          </cell>
          <cell r="F12">
            <v>88</v>
          </cell>
          <cell r="G12">
            <v>49</v>
          </cell>
          <cell r="H12">
            <v>6.12</v>
          </cell>
          <cell r="J12">
            <v>47.519999999999996</v>
          </cell>
          <cell r="K12">
            <v>2.4</v>
          </cell>
        </row>
        <row r="13">
          <cell r="B13">
            <v>29.954166666666669</v>
          </cell>
          <cell r="C13">
            <v>36.799999999999997</v>
          </cell>
          <cell r="D13">
            <v>24.2</v>
          </cell>
          <cell r="E13">
            <v>68.5</v>
          </cell>
          <cell r="F13">
            <v>92</v>
          </cell>
          <cell r="G13">
            <v>36</v>
          </cell>
          <cell r="H13">
            <v>7.5600000000000005</v>
          </cell>
          <cell r="J13">
            <v>23.400000000000002</v>
          </cell>
          <cell r="K13">
            <v>0.2</v>
          </cell>
        </row>
        <row r="14">
          <cell r="B14">
            <v>28.191666666666666</v>
          </cell>
          <cell r="C14">
            <v>34.1</v>
          </cell>
          <cell r="D14">
            <v>23.9</v>
          </cell>
          <cell r="E14">
            <v>68.125</v>
          </cell>
          <cell r="F14">
            <v>83</v>
          </cell>
          <cell r="G14">
            <v>51</v>
          </cell>
          <cell r="H14">
            <v>23.759999999999998</v>
          </cell>
          <cell r="J14">
            <v>56.16</v>
          </cell>
          <cell r="K14">
            <v>0</v>
          </cell>
        </row>
        <row r="15">
          <cell r="B15">
            <v>26.695833333333329</v>
          </cell>
          <cell r="C15">
            <v>34.1</v>
          </cell>
          <cell r="D15">
            <v>20.3</v>
          </cell>
          <cell r="E15">
            <v>66.833333333333329</v>
          </cell>
          <cell r="F15">
            <v>91</v>
          </cell>
          <cell r="G15">
            <v>38</v>
          </cell>
          <cell r="H15">
            <v>7.5600000000000005</v>
          </cell>
          <cell r="J15">
            <v>23.040000000000003</v>
          </cell>
          <cell r="K15">
            <v>0</v>
          </cell>
        </row>
        <row r="16">
          <cell r="B16">
            <v>29.920833333333331</v>
          </cell>
          <cell r="C16">
            <v>36.5</v>
          </cell>
          <cell r="D16">
            <v>24.4</v>
          </cell>
          <cell r="E16">
            <v>63.125</v>
          </cell>
          <cell r="F16">
            <v>85</v>
          </cell>
          <cell r="G16">
            <v>39</v>
          </cell>
          <cell r="H16">
            <v>10.44</v>
          </cell>
          <cell r="J16">
            <v>35.28</v>
          </cell>
          <cell r="K16">
            <v>0</v>
          </cell>
        </row>
        <row r="17">
          <cell r="B17">
            <v>30.579166666666676</v>
          </cell>
          <cell r="C17">
            <v>37.4</v>
          </cell>
          <cell r="D17">
            <v>24.7</v>
          </cell>
          <cell r="E17">
            <v>62.75</v>
          </cell>
          <cell r="F17">
            <v>85</v>
          </cell>
          <cell r="G17">
            <v>37</v>
          </cell>
          <cell r="H17">
            <v>8.64</v>
          </cell>
          <cell r="J17">
            <v>28.08</v>
          </cell>
          <cell r="K17">
            <v>0.2</v>
          </cell>
        </row>
        <row r="18">
          <cell r="B18">
            <v>31.395833333333332</v>
          </cell>
          <cell r="C18">
            <v>38.4</v>
          </cell>
          <cell r="D18">
            <v>25.4</v>
          </cell>
          <cell r="E18">
            <v>57.958333333333336</v>
          </cell>
          <cell r="F18">
            <v>82</v>
          </cell>
          <cell r="G18">
            <v>31</v>
          </cell>
          <cell r="H18">
            <v>12.96</v>
          </cell>
          <cell r="J18">
            <v>38.519999999999996</v>
          </cell>
          <cell r="K18">
            <v>0</v>
          </cell>
        </row>
        <row r="19">
          <cell r="B19">
            <v>30.129166666666663</v>
          </cell>
          <cell r="C19">
            <v>36.9</v>
          </cell>
          <cell r="D19">
            <v>25</v>
          </cell>
          <cell r="E19">
            <v>64.916666666666671</v>
          </cell>
          <cell r="F19">
            <v>89</v>
          </cell>
          <cell r="G19">
            <v>37</v>
          </cell>
          <cell r="H19">
            <v>8.2799999999999994</v>
          </cell>
          <cell r="J19">
            <v>26.64</v>
          </cell>
          <cell r="K19">
            <v>0</v>
          </cell>
        </row>
        <row r="20">
          <cell r="B20">
            <v>30.629166666666666</v>
          </cell>
          <cell r="C20">
            <v>39.4</v>
          </cell>
          <cell r="D20">
            <v>24.7</v>
          </cell>
          <cell r="E20">
            <v>57.625</v>
          </cell>
          <cell r="F20">
            <v>83</v>
          </cell>
          <cell r="G20">
            <v>28</v>
          </cell>
          <cell r="H20">
            <v>28.8</v>
          </cell>
          <cell r="J20">
            <v>61.2</v>
          </cell>
          <cell r="K20">
            <v>0</v>
          </cell>
        </row>
        <row r="21">
          <cell r="B21">
            <v>31.929166666666671</v>
          </cell>
          <cell r="C21">
            <v>38.799999999999997</v>
          </cell>
          <cell r="D21">
            <v>25.4</v>
          </cell>
          <cell r="E21">
            <v>52.541666666666664</v>
          </cell>
          <cell r="F21">
            <v>78</v>
          </cell>
          <cell r="G21">
            <v>26</v>
          </cell>
          <cell r="H21">
            <v>11.520000000000001</v>
          </cell>
          <cell r="J21">
            <v>27.36</v>
          </cell>
          <cell r="K21">
            <v>0</v>
          </cell>
        </row>
        <row r="22">
          <cell r="B22">
            <v>32.291666666666664</v>
          </cell>
          <cell r="C22">
            <v>38.6</v>
          </cell>
          <cell r="D22">
            <v>26.2</v>
          </cell>
          <cell r="E22">
            <v>51.041666666666664</v>
          </cell>
          <cell r="F22">
            <v>79</v>
          </cell>
          <cell r="G22">
            <v>31</v>
          </cell>
          <cell r="H22">
            <v>9.7200000000000006</v>
          </cell>
          <cell r="J22">
            <v>25.92</v>
          </cell>
          <cell r="K22">
            <v>0</v>
          </cell>
        </row>
        <row r="23">
          <cell r="B23">
            <v>30.954166666666666</v>
          </cell>
          <cell r="C23">
            <v>36.4</v>
          </cell>
          <cell r="D23">
            <v>27.8</v>
          </cell>
          <cell r="E23">
            <v>56.125</v>
          </cell>
          <cell r="F23">
            <v>70</v>
          </cell>
          <cell r="G23">
            <v>40</v>
          </cell>
          <cell r="H23">
            <v>10.08</v>
          </cell>
          <cell r="J23">
            <v>32.4</v>
          </cell>
          <cell r="K23">
            <v>0</v>
          </cell>
        </row>
        <row r="24">
          <cell r="B24">
            <v>29.604166666666671</v>
          </cell>
          <cell r="C24">
            <v>36.799999999999997</v>
          </cell>
          <cell r="D24">
            <v>24.4</v>
          </cell>
          <cell r="E24">
            <v>66.416666666666671</v>
          </cell>
          <cell r="F24">
            <v>91</v>
          </cell>
          <cell r="G24">
            <v>38</v>
          </cell>
          <cell r="H24">
            <v>10.8</v>
          </cell>
          <cell r="J24">
            <v>29.16</v>
          </cell>
          <cell r="K24">
            <v>0</v>
          </cell>
        </row>
        <row r="25">
          <cell r="B25">
            <v>30.558333333333337</v>
          </cell>
          <cell r="C25">
            <v>38.4</v>
          </cell>
          <cell r="D25">
            <v>25.4</v>
          </cell>
          <cell r="E25">
            <v>64</v>
          </cell>
          <cell r="F25">
            <v>89</v>
          </cell>
          <cell r="G25">
            <v>31</v>
          </cell>
          <cell r="H25">
            <v>11.879999999999999</v>
          </cell>
          <cell r="J25">
            <v>42.480000000000004</v>
          </cell>
          <cell r="K25">
            <v>1.4</v>
          </cell>
        </row>
        <row r="26">
          <cell r="B26">
            <v>30.270833333333343</v>
          </cell>
          <cell r="C26">
            <v>36</v>
          </cell>
          <cell r="D26">
            <v>24.8</v>
          </cell>
          <cell r="E26">
            <v>64.041666666666671</v>
          </cell>
          <cell r="F26">
            <v>89</v>
          </cell>
          <cell r="G26">
            <v>42</v>
          </cell>
          <cell r="H26">
            <v>14.76</v>
          </cell>
          <cell r="J26">
            <v>38.519999999999996</v>
          </cell>
          <cell r="K26">
            <v>0</v>
          </cell>
        </row>
        <row r="27">
          <cell r="B27">
            <v>31.316666666666666</v>
          </cell>
          <cell r="C27">
            <v>36.9</v>
          </cell>
          <cell r="D27">
            <v>26.8</v>
          </cell>
          <cell r="E27">
            <v>61.083333333333336</v>
          </cell>
          <cell r="F27">
            <v>79</v>
          </cell>
          <cell r="G27">
            <v>38</v>
          </cell>
          <cell r="H27">
            <v>14.4</v>
          </cell>
          <cell r="J27">
            <v>42.84</v>
          </cell>
          <cell r="K27">
            <v>0</v>
          </cell>
        </row>
        <row r="28">
          <cell r="B28">
            <v>30.937500000000004</v>
          </cell>
          <cell r="C28">
            <v>37.6</v>
          </cell>
          <cell r="D28">
            <v>24.5</v>
          </cell>
          <cell r="E28">
            <v>55.458333333333336</v>
          </cell>
          <cell r="F28">
            <v>78</v>
          </cell>
          <cell r="G28">
            <v>37</v>
          </cell>
          <cell r="H28">
            <v>32.04</v>
          </cell>
          <cell r="J28">
            <v>58.680000000000007</v>
          </cell>
          <cell r="K28">
            <v>0</v>
          </cell>
        </row>
        <row r="29">
          <cell r="B29">
            <v>31.616666666666671</v>
          </cell>
          <cell r="C29">
            <v>38.9</v>
          </cell>
          <cell r="D29">
            <v>26.2</v>
          </cell>
          <cell r="E29">
            <v>57.375</v>
          </cell>
          <cell r="F29">
            <v>82</v>
          </cell>
          <cell r="G29">
            <v>30</v>
          </cell>
          <cell r="H29">
            <v>12.96</v>
          </cell>
          <cell r="J29">
            <v>38.519999999999996</v>
          </cell>
          <cell r="K29">
            <v>0</v>
          </cell>
        </row>
        <row r="30">
          <cell r="B30">
            <v>29.416666666666668</v>
          </cell>
          <cell r="C30">
            <v>37.299999999999997</v>
          </cell>
          <cell r="D30">
            <v>23.8</v>
          </cell>
          <cell r="E30">
            <v>57.625</v>
          </cell>
          <cell r="F30">
            <v>80</v>
          </cell>
          <cell r="G30">
            <v>30</v>
          </cell>
          <cell r="H30">
            <v>21.6</v>
          </cell>
          <cell r="J30">
            <v>46.440000000000005</v>
          </cell>
          <cell r="K30">
            <v>0</v>
          </cell>
        </row>
        <row r="31">
          <cell r="B31">
            <v>29.050000000000008</v>
          </cell>
          <cell r="C31">
            <v>36.1</v>
          </cell>
          <cell r="D31">
            <v>23.8</v>
          </cell>
          <cell r="E31">
            <v>69.291666666666671</v>
          </cell>
          <cell r="F31">
            <v>89</v>
          </cell>
          <cell r="G31">
            <v>43</v>
          </cell>
          <cell r="H31">
            <v>10.8</v>
          </cell>
          <cell r="J31">
            <v>23.040000000000003</v>
          </cell>
          <cell r="K31">
            <v>0</v>
          </cell>
        </row>
        <row r="32">
          <cell r="B32">
            <v>32.166666666666664</v>
          </cell>
          <cell r="C32">
            <v>39.700000000000003</v>
          </cell>
          <cell r="D32">
            <v>25.4</v>
          </cell>
          <cell r="E32">
            <v>58.041666666666664</v>
          </cell>
          <cell r="F32">
            <v>87</v>
          </cell>
          <cell r="G32">
            <v>30</v>
          </cell>
          <cell r="H32">
            <v>15.120000000000001</v>
          </cell>
          <cell r="J32">
            <v>36</v>
          </cell>
          <cell r="K32">
            <v>0</v>
          </cell>
        </row>
        <row r="33">
          <cell r="B33">
            <v>32.895833333333336</v>
          </cell>
          <cell r="C33">
            <v>40.9</v>
          </cell>
          <cell r="D33">
            <v>25.4</v>
          </cell>
          <cell r="E33">
            <v>52.166666666666664</v>
          </cell>
          <cell r="F33">
            <v>83</v>
          </cell>
          <cell r="G33">
            <v>27</v>
          </cell>
          <cell r="H33">
            <v>16.559999999999999</v>
          </cell>
          <cell r="J33">
            <v>36.72</v>
          </cell>
          <cell r="K33">
            <v>0</v>
          </cell>
        </row>
        <row r="34">
          <cell r="B34">
            <v>27.395833333333332</v>
          </cell>
          <cell r="C34">
            <v>33.700000000000003</v>
          </cell>
          <cell r="D34">
            <v>22.8</v>
          </cell>
          <cell r="E34">
            <v>78.208333333333329</v>
          </cell>
          <cell r="F34">
            <v>94</v>
          </cell>
          <cell r="G34">
            <v>45</v>
          </cell>
          <cell r="H34">
            <v>12.96</v>
          </cell>
          <cell r="J34">
            <v>38.880000000000003</v>
          </cell>
          <cell r="K34">
            <v>162.99999999999997</v>
          </cell>
        </row>
        <row r="35">
          <cell r="B35">
            <v>28.154166666666665</v>
          </cell>
          <cell r="C35">
            <v>34.799999999999997</v>
          </cell>
          <cell r="D35">
            <v>25.1</v>
          </cell>
          <cell r="E35">
            <v>77.416666666666671</v>
          </cell>
          <cell r="F35">
            <v>92</v>
          </cell>
          <cell r="G35">
            <v>46</v>
          </cell>
          <cell r="H35">
            <v>11.16</v>
          </cell>
          <cell r="J35">
            <v>34.200000000000003</v>
          </cell>
          <cell r="K35">
            <v>2.8000000000000003</v>
          </cell>
        </row>
      </sheetData>
      <sheetData sheetId="1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SeteQueda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27.541666666666661</v>
          </cell>
          <cell r="C5">
            <v>35.4</v>
          </cell>
          <cell r="D5">
            <v>22.1</v>
          </cell>
          <cell r="E5">
            <v>75</v>
          </cell>
          <cell r="F5">
            <v>97</v>
          </cell>
          <cell r="G5">
            <v>39</v>
          </cell>
          <cell r="J5">
            <v>24.12</v>
          </cell>
          <cell r="K5">
            <v>0.2</v>
          </cell>
        </row>
        <row r="6">
          <cell r="B6">
            <v>26.895833333333339</v>
          </cell>
          <cell r="C6">
            <v>34.299999999999997</v>
          </cell>
          <cell r="D6">
            <v>23</v>
          </cell>
          <cell r="E6">
            <v>76.416666666666671</v>
          </cell>
          <cell r="F6">
            <v>93</v>
          </cell>
          <cell r="G6">
            <v>47</v>
          </cell>
          <cell r="J6">
            <v>42.84</v>
          </cell>
          <cell r="K6">
            <v>0.6</v>
          </cell>
        </row>
        <row r="7">
          <cell r="B7">
            <v>25.116666666666664</v>
          </cell>
          <cell r="C7">
            <v>34.1</v>
          </cell>
          <cell r="D7">
            <v>21.9</v>
          </cell>
          <cell r="E7">
            <v>87.791666666666671</v>
          </cell>
          <cell r="F7">
            <v>99</v>
          </cell>
          <cell r="G7">
            <v>53</v>
          </cell>
          <cell r="J7">
            <v>36</v>
          </cell>
          <cell r="K7">
            <v>9.6</v>
          </cell>
        </row>
        <row r="8">
          <cell r="B8">
            <v>24.033333333333335</v>
          </cell>
          <cell r="C8">
            <v>29.6</v>
          </cell>
          <cell r="D8">
            <v>20.5</v>
          </cell>
          <cell r="E8">
            <v>87.708333333333329</v>
          </cell>
          <cell r="F8">
            <v>99</v>
          </cell>
          <cell r="G8">
            <v>64</v>
          </cell>
          <cell r="J8">
            <v>33.480000000000004</v>
          </cell>
          <cell r="K8">
            <v>13.8</v>
          </cell>
        </row>
        <row r="9">
          <cell r="B9">
            <v>25.466666666666672</v>
          </cell>
          <cell r="C9">
            <v>31.3</v>
          </cell>
          <cell r="D9">
            <v>22.7</v>
          </cell>
          <cell r="E9">
            <v>85.416666666666671</v>
          </cell>
          <cell r="F9">
            <v>99</v>
          </cell>
          <cell r="G9">
            <v>58</v>
          </cell>
          <cell r="J9">
            <v>29.880000000000003</v>
          </cell>
          <cell r="K9">
            <v>1.8</v>
          </cell>
        </row>
        <row r="10">
          <cell r="B10">
            <v>24.012500000000003</v>
          </cell>
          <cell r="C10">
            <v>29.8</v>
          </cell>
          <cell r="D10">
            <v>22.1</v>
          </cell>
          <cell r="E10">
            <v>92.416666666666671</v>
          </cell>
          <cell r="F10">
            <v>99</v>
          </cell>
          <cell r="G10">
            <v>64</v>
          </cell>
          <cell r="J10">
            <v>29.880000000000003</v>
          </cell>
          <cell r="K10">
            <v>13.6</v>
          </cell>
        </row>
        <row r="11">
          <cell r="B11">
            <v>24.137500000000003</v>
          </cell>
          <cell r="C11">
            <v>31.7</v>
          </cell>
          <cell r="D11">
            <v>20.100000000000001</v>
          </cell>
          <cell r="E11">
            <v>91.625</v>
          </cell>
          <cell r="F11">
            <v>99</v>
          </cell>
          <cell r="G11">
            <v>59</v>
          </cell>
          <cell r="J11">
            <v>47.519999999999996</v>
          </cell>
          <cell r="K11">
            <v>26.400000000000002</v>
          </cell>
        </row>
        <row r="12">
          <cell r="B12">
            <v>23.533333333333328</v>
          </cell>
          <cell r="C12">
            <v>30.2</v>
          </cell>
          <cell r="D12">
            <v>20.3</v>
          </cell>
          <cell r="E12">
            <v>88.125</v>
          </cell>
          <cell r="F12">
            <v>99</v>
          </cell>
          <cell r="G12">
            <v>57</v>
          </cell>
          <cell r="J12">
            <v>14.76</v>
          </cell>
          <cell r="K12">
            <v>0</v>
          </cell>
        </row>
        <row r="13">
          <cell r="B13">
            <v>25.479166666666661</v>
          </cell>
          <cell r="C13">
            <v>33.6</v>
          </cell>
          <cell r="D13">
            <v>20.5</v>
          </cell>
          <cell r="E13">
            <v>82.166666666666671</v>
          </cell>
          <cell r="F13">
            <v>98</v>
          </cell>
          <cell r="G13">
            <v>53</v>
          </cell>
          <cell r="J13">
            <v>22.68</v>
          </cell>
          <cell r="K13">
            <v>0.8</v>
          </cell>
        </row>
        <row r="14">
          <cell r="B14">
            <v>21.808333333333337</v>
          </cell>
          <cell r="C14">
            <v>25.2</v>
          </cell>
          <cell r="D14">
            <v>19</v>
          </cell>
          <cell r="E14">
            <v>95.5</v>
          </cell>
          <cell r="F14">
            <v>99</v>
          </cell>
          <cell r="G14">
            <v>83</v>
          </cell>
          <cell r="J14">
            <v>29.16</v>
          </cell>
          <cell r="K14">
            <v>42</v>
          </cell>
        </row>
        <row r="15">
          <cell r="B15">
            <v>22.558333333333334</v>
          </cell>
          <cell r="C15">
            <v>29.9</v>
          </cell>
          <cell r="D15">
            <v>17.600000000000001</v>
          </cell>
          <cell r="E15">
            <v>85.875</v>
          </cell>
          <cell r="F15">
            <v>100</v>
          </cell>
          <cell r="G15">
            <v>59</v>
          </cell>
          <cell r="J15">
            <v>15.48</v>
          </cell>
          <cell r="K15">
            <v>0.2</v>
          </cell>
        </row>
        <row r="16">
          <cell r="B16">
            <v>25.983333333333334</v>
          </cell>
          <cell r="C16">
            <v>34.1</v>
          </cell>
          <cell r="D16">
            <v>20.5</v>
          </cell>
          <cell r="E16">
            <v>77.583333333333329</v>
          </cell>
          <cell r="F16">
            <v>96</v>
          </cell>
          <cell r="G16">
            <v>51</v>
          </cell>
          <cell r="J16">
            <v>26.28</v>
          </cell>
          <cell r="K16">
            <v>0</v>
          </cell>
        </row>
        <row r="17">
          <cell r="B17">
            <v>27.316666666666663</v>
          </cell>
          <cell r="C17">
            <v>33.700000000000003</v>
          </cell>
          <cell r="D17">
            <v>22.4</v>
          </cell>
          <cell r="E17">
            <v>72.916666666666671</v>
          </cell>
          <cell r="F17">
            <v>93</v>
          </cell>
          <cell r="G17">
            <v>51</v>
          </cell>
          <cell r="J17">
            <v>34.200000000000003</v>
          </cell>
          <cell r="K17">
            <v>0</v>
          </cell>
        </row>
        <row r="18">
          <cell r="B18">
            <v>27.633333333333336</v>
          </cell>
          <cell r="C18">
            <v>34</v>
          </cell>
          <cell r="D18">
            <v>23.4</v>
          </cell>
          <cell r="E18">
            <v>73.083333333333329</v>
          </cell>
          <cell r="F18">
            <v>88</v>
          </cell>
          <cell r="G18">
            <v>51</v>
          </cell>
          <cell r="J18">
            <v>29.880000000000003</v>
          </cell>
          <cell r="K18">
            <v>0</v>
          </cell>
        </row>
        <row r="19">
          <cell r="B19">
            <v>29.283333333333331</v>
          </cell>
          <cell r="C19">
            <v>35.700000000000003</v>
          </cell>
          <cell r="D19">
            <v>23.4</v>
          </cell>
          <cell r="E19">
            <v>60.791666666666664</v>
          </cell>
          <cell r="F19">
            <v>84</v>
          </cell>
          <cell r="G19">
            <v>38</v>
          </cell>
          <cell r="J19">
            <v>33.119999999999997</v>
          </cell>
          <cell r="K19">
            <v>0</v>
          </cell>
        </row>
        <row r="20">
          <cell r="B20">
            <v>29.504166666666666</v>
          </cell>
          <cell r="C20">
            <v>38.200000000000003</v>
          </cell>
          <cell r="D20">
            <v>22.9</v>
          </cell>
          <cell r="E20">
            <v>60.875</v>
          </cell>
          <cell r="F20">
            <v>88</v>
          </cell>
          <cell r="G20">
            <v>32</v>
          </cell>
          <cell r="J20">
            <v>36.36</v>
          </cell>
          <cell r="K20">
            <v>0</v>
          </cell>
        </row>
        <row r="21">
          <cell r="B21">
            <v>28.425000000000001</v>
          </cell>
          <cell r="C21">
            <v>36.9</v>
          </cell>
          <cell r="D21">
            <v>22.2</v>
          </cell>
          <cell r="E21">
            <v>68.291666666666671</v>
          </cell>
          <cell r="F21">
            <v>94</v>
          </cell>
          <cell r="G21">
            <v>38</v>
          </cell>
          <cell r="J21">
            <v>27.36</v>
          </cell>
          <cell r="K21">
            <v>0</v>
          </cell>
        </row>
        <row r="22">
          <cell r="B22">
            <v>27.620833333333341</v>
          </cell>
          <cell r="C22">
            <v>36.299999999999997</v>
          </cell>
          <cell r="D22">
            <v>23.2</v>
          </cell>
          <cell r="E22">
            <v>68</v>
          </cell>
          <cell r="F22">
            <v>86</v>
          </cell>
          <cell r="G22">
            <v>40</v>
          </cell>
          <cell r="J22">
            <v>35.28</v>
          </cell>
          <cell r="K22">
            <v>0</v>
          </cell>
        </row>
        <row r="23">
          <cell r="B23">
            <v>26.516666666666666</v>
          </cell>
          <cell r="C23">
            <v>33.5</v>
          </cell>
          <cell r="D23">
            <v>22.2</v>
          </cell>
          <cell r="E23">
            <v>77.125</v>
          </cell>
          <cell r="F23">
            <v>96</v>
          </cell>
          <cell r="G23">
            <v>54</v>
          </cell>
          <cell r="J23">
            <v>38.519999999999996</v>
          </cell>
          <cell r="K23">
            <v>0.4</v>
          </cell>
        </row>
        <row r="24">
          <cell r="B24">
            <v>24.408333333333331</v>
          </cell>
          <cell r="C24">
            <v>32.799999999999997</v>
          </cell>
          <cell r="D24">
            <v>21.7</v>
          </cell>
          <cell r="E24">
            <v>89.791666666666671</v>
          </cell>
          <cell r="F24">
            <v>99</v>
          </cell>
          <cell r="G24">
            <v>58</v>
          </cell>
          <cell r="J24">
            <v>30.6</v>
          </cell>
          <cell r="K24">
            <v>9.4</v>
          </cell>
        </row>
        <row r="25">
          <cell r="B25">
            <v>26.354166666666661</v>
          </cell>
          <cell r="C25">
            <v>33.4</v>
          </cell>
          <cell r="D25">
            <v>22.1</v>
          </cell>
          <cell r="E25">
            <v>76.416666666666671</v>
          </cell>
          <cell r="F25">
            <v>98</v>
          </cell>
          <cell r="G25">
            <v>41</v>
          </cell>
          <cell r="J25">
            <v>31.319999999999997</v>
          </cell>
          <cell r="K25">
            <v>0</v>
          </cell>
        </row>
        <row r="26">
          <cell r="B26">
            <v>28.474999999999991</v>
          </cell>
          <cell r="C26">
            <v>35.700000000000003</v>
          </cell>
          <cell r="D26">
            <v>23.1</v>
          </cell>
          <cell r="E26">
            <v>66.625</v>
          </cell>
          <cell r="F26">
            <v>86</v>
          </cell>
          <cell r="G26">
            <v>39</v>
          </cell>
          <cell r="J26">
            <v>19.8</v>
          </cell>
          <cell r="K26">
            <v>0</v>
          </cell>
        </row>
        <row r="27">
          <cell r="B27">
            <v>27.7</v>
          </cell>
          <cell r="C27">
            <v>33.1</v>
          </cell>
          <cell r="D27">
            <v>23.3</v>
          </cell>
          <cell r="E27">
            <v>75.75</v>
          </cell>
          <cell r="F27">
            <v>92</v>
          </cell>
          <cell r="G27">
            <v>59</v>
          </cell>
          <cell r="J27">
            <v>30.240000000000002</v>
          </cell>
          <cell r="K27">
            <v>0</v>
          </cell>
        </row>
        <row r="28">
          <cell r="B28">
            <v>23.316666666666666</v>
          </cell>
          <cell r="C28">
            <v>31.3</v>
          </cell>
          <cell r="D28">
            <v>19.899999999999999</v>
          </cell>
          <cell r="E28">
            <v>88.25</v>
          </cell>
          <cell r="F28">
            <v>99</v>
          </cell>
          <cell r="G28">
            <v>61</v>
          </cell>
          <cell r="J28">
            <v>35.64</v>
          </cell>
          <cell r="K28">
            <v>5.4</v>
          </cell>
        </row>
        <row r="29">
          <cell r="B29">
            <v>23.066666666666666</v>
          </cell>
          <cell r="C29">
            <v>27.9</v>
          </cell>
          <cell r="D29">
            <v>20.8</v>
          </cell>
          <cell r="E29">
            <v>93.291666666666671</v>
          </cell>
          <cell r="F29">
            <v>99</v>
          </cell>
          <cell r="G29">
            <v>79</v>
          </cell>
          <cell r="J29">
            <v>34.200000000000003</v>
          </cell>
          <cell r="K29">
            <v>9</v>
          </cell>
        </row>
        <row r="30">
          <cell r="B30">
            <v>23.795833333333334</v>
          </cell>
          <cell r="C30">
            <v>31.1</v>
          </cell>
          <cell r="D30">
            <v>19.8</v>
          </cell>
          <cell r="E30">
            <v>81.708333333333329</v>
          </cell>
          <cell r="F30">
            <v>99</v>
          </cell>
          <cell r="G30">
            <v>42</v>
          </cell>
          <cell r="J30">
            <v>17.64</v>
          </cell>
          <cell r="K30">
            <v>0</v>
          </cell>
        </row>
        <row r="31">
          <cell r="B31">
            <v>24.158333333333331</v>
          </cell>
          <cell r="C31">
            <v>32.6</v>
          </cell>
          <cell r="D31">
            <v>16.8</v>
          </cell>
          <cell r="E31">
            <v>65.25</v>
          </cell>
          <cell r="F31">
            <v>92</v>
          </cell>
          <cell r="G31">
            <v>30</v>
          </cell>
          <cell r="J31">
            <v>8.64</v>
          </cell>
          <cell r="K31">
            <v>0</v>
          </cell>
        </row>
        <row r="32">
          <cell r="B32">
            <v>26.200000000000003</v>
          </cell>
          <cell r="C32">
            <v>35.5</v>
          </cell>
          <cell r="D32">
            <v>18.7</v>
          </cell>
          <cell r="E32">
            <v>63.083333333333336</v>
          </cell>
          <cell r="F32">
            <v>84</v>
          </cell>
          <cell r="G32">
            <v>42</v>
          </cell>
          <cell r="J32">
            <v>29.16</v>
          </cell>
          <cell r="K32">
            <v>0</v>
          </cell>
        </row>
        <row r="33">
          <cell r="B33">
            <v>25.762499999999999</v>
          </cell>
          <cell r="C33">
            <v>35.1</v>
          </cell>
          <cell r="D33">
            <v>21.7</v>
          </cell>
          <cell r="E33">
            <v>74.791666666666671</v>
          </cell>
          <cell r="F33">
            <v>91</v>
          </cell>
          <cell r="G33">
            <v>45</v>
          </cell>
          <cell r="J33">
            <v>49.680000000000007</v>
          </cell>
          <cell r="K33">
            <v>0</v>
          </cell>
        </row>
        <row r="34">
          <cell r="B34">
            <v>23.308333333333334</v>
          </cell>
          <cell r="C34">
            <v>31.2</v>
          </cell>
          <cell r="D34">
            <v>18.8</v>
          </cell>
          <cell r="E34">
            <v>77.25</v>
          </cell>
          <cell r="F34">
            <v>98</v>
          </cell>
          <cell r="G34">
            <v>42</v>
          </cell>
          <cell r="J34">
            <v>18</v>
          </cell>
          <cell r="K34">
            <v>0</v>
          </cell>
        </row>
        <row r="35">
          <cell r="B35">
            <v>24.125</v>
          </cell>
          <cell r="C35">
            <v>30.2</v>
          </cell>
          <cell r="D35">
            <v>19.899999999999999</v>
          </cell>
          <cell r="E35">
            <v>80.416666666666671</v>
          </cell>
          <cell r="F35">
            <v>96</v>
          </cell>
          <cell r="G35">
            <v>59</v>
          </cell>
          <cell r="J35">
            <v>26.64</v>
          </cell>
          <cell r="K35">
            <v>0</v>
          </cell>
        </row>
      </sheetData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Sidrolândi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29.195833333333329</v>
          </cell>
          <cell r="C5">
            <v>36.4</v>
          </cell>
          <cell r="D5">
            <v>23.1</v>
          </cell>
          <cell r="E5">
            <v>60.541666666666664</v>
          </cell>
          <cell r="F5">
            <v>89</v>
          </cell>
          <cell r="G5">
            <v>29</v>
          </cell>
          <cell r="H5">
            <v>11.16</v>
          </cell>
          <cell r="J5">
            <v>30.240000000000002</v>
          </cell>
          <cell r="K5">
            <v>0</v>
          </cell>
        </row>
        <row r="6">
          <cell r="B6">
            <v>29.624999999999996</v>
          </cell>
          <cell r="C6">
            <v>36.200000000000003</v>
          </cell>
          <cell r="D6">
            <v>23.6</v>
          </cell>
          <cell r="E6">
            <v>54.875</v>
          </cell>
          <cell r="F6">
            <v>81</v>
          </cell>
          <cell r="G6">
            <v>32</v>
          </cell>
          <cell r="H6">
            <v>14.76</v>
          </cell>
          <cell r="J6">
            <v>30.6</v>
          </cell>
          <cell r="K6">
            <v>0</v>
          </cell>
        </row>
        <row r="7">
          <cell r="B7">
            <v>29.004166666666674</v>
          </cell>
          <cell r="C7">
            <v>37.299999999999997</v>
          </cell>
          <cell r="D7">
            <v>21.9</v>
          </cell>
          <cell r="E7">
            <v>59.375</v>
          </cell>
          <cell r="F7">
            <v>94</v>
          </cell>
          <cell r="G7">
            <v>32</v>
          </cell>
          <cell r="H7">
            <v>16.920000000000002</v>
          </cell>
          <cell r="J7">
            <v>41.04</v>
          </cell>
          <cell r="K7">
            <v>62</v>
          </cell>
        </row>
        <row r="8">
          <cell r="B8">
            <v>22.991666666666664</v>
          </cell>
          <cell r="C8">
            <v>26.3</v>
          </cell>
          <cell r="D8">
            <v>21.6</v>
          </cell>
          <cell r="E8">
            <v>89.25</v>
          </cell>
          <cell r="F8">
            <v>93</v>
          </cell>
          <cell r="G8">
            <v>76</v>
          </cell>
          <cell r="H8">
            <v>11.16</v>
          </cell>
          <cell r="J8">
            <v>28.8</v>
          </cell>
          <cell r="K8">
            <v>16.399999999999999</v>
          </cell>
        </row>
        <row r="9">
          <cell r="B9">
            <v>23.412500000000005</v>
          </cell>
          <cell r="C9">
            <v>30.1</v>
          </cell>
          <cell r="D9">
            <v>20.6</v>
          </cell>
          <cell r="E9">
            <v>84.083333333333329</v>
          </cell>
          <cell r="F9">
            <v>94</v>
          </cell>
          <cell r="G9">
            <v>57</v>
          </cell>
          <cell r="H9">
            <v>15.48</v>
          </cell>
          <cell r="J9">
            <v>33.119999999999997</v>
          </cell>
          <cell r="K9">
            <v>0.2</v>
          </cell>
        </row>
        <row r="10">
          <cell r="B10">
            <v>26.487499999999997</v>
          </cell>
          <cell r="C10">
            <v>33</v>
          </cell>
          <cell r="D10">
            <v>22.2</v>
          </cell>
          <cell r="E10">
            <v>70.416666666666671</v>
          </cell>
          <cell r="F10">
            <v>89</v>
          </cell>
          <cell r="G10">
            <v>43</v>
          </cell>
          <cell r="H10">
            <v>8.64</v>
          </cell>
          <cell r="J10">
            <v>25.92</v>
          </cell>
          <cell r="K10">
            <v>0</v>
          </cell>
        </row>
        <row r="11">
          <cell r="B11">
            <v>28.599999999999994</v>
          </cell>
          <cell r="C11">
            <v>35.4</v>
          </cell>
          <cell r="D11">
            <v>23.7</v>
          </cell>
          <cell r="E11">
            <v>64.125</v>
          </cell>
          <cell r="F11">
            <v>86</v>
          </cell>
          <cell r="G11">
            <v>33</v>
          </cell>
          <cell r="H11">
            <v>11.520000000000001</v>
          </cell>
          <cell r="J11">
            <v>31.319999999999997</v>
          </cell>
          <cell r="K11">
            <v>0</v>
          </cell>
        </row>
        <row r="12">
          <cell r="B12">
            <v>27.270833333333332</v>
          </cell>
          <cell r="C12">
            <v>33.700000000000003</v>
          </cell>
          <cell r="D12">
            <v>22.8</v>
          </cell>
          <cell r="E12">
            <v>71.208333333333329</v>
          </cell>
          <cell r="F12">
            <v>90</v>
          </cell>
          <cell r="G12">
            <v>46</v>
          </cell>
          <cell r="H12">
            <v>10.44</v>
          </cell>
          <cell r="J12">
            <v>34.92</v>
          </cell>
          <cell r="K12">
            <v>0</v>
          </cell>
        </row>
        <row r="13">
          <cell r="B13">
            <v>27.512500000000003</v>
          </cell>
          <cell r="C13">
            <v>35</v>
          </cell>
          <cell r="D13">
            <v>22.5</v>
          </cell>
          <cell r="E13">
            <v>71.541666666666671</v>
          </cell>
          <cell r="F13">
            <v>91</v>
          </cell>
          <cell r="G13">
            <v>40</v>
          </cell>
          <cell r="H13">
            <v>9.3600000000000012</v>
          </cell>
          <cell r="J13">
            <v>45.36</v>
          </cell>
          <cell r="K13">
            <v>13</v>
          </cell>
        </row>
        <row r="14">
          <cell r="B14">
            <v>24.770833333333332</v>
          </cell>
          <cell r="C14">
            <v>29.7</v>
          </cell>
          <cell r="D14">
            <v>20</v>
          </cell>
          <cell r="E14">
            <v>76.75</v>
          </cell>
          <cell r="F14">
            <v>89</v>
          </cell>
          <cell r="G14">
            <v>64</v>
          </cell>
          <cell r="H14">
            <v>25.2</v>
          </cell>
          <cell r="J14">
            <v>63</v>
          </cell>
          <cell r="K14">
            <v>1.2</v>
          </cell>
        </row>
        <row r="15">
          <cell r="B15">
            <v>23.829166666666669</v>
          </cell>
          <cell r="C15">
            <v>31.2</v>
          </cell>
          <cell r="D15">
            <v>18.7</v>
          </cell>
          <cell r="E15">
            <v>76.125</v>
          </cell>
          <cell r="F15">
            <v>95</v>
          </cell>
          <cell r="G15">
            <v>47</v>
          </cell>
          <cell r="H15">
            <v>15.48</v>
          </cell>
          <cell r="J15">
            <v>27</v>
          </cell>
          <cell r="K15">
            <v>0</v>
          </cell>
        </row>
        <row r="16">
          <cell r="B16">
            <v>27.183333333333334</v>
          </cell>
          <cell r="C16">
            <v>34.9</v>
          </cell>
          <cell r="D16">
            <v>21.3</v>
          </cell>
          <cell r="E16">
            <v>67.916666666666671</v>
          </cell>
          <cell r="F16">
            <v>91</v>
          </cell>
          <cell r="G16">
            <v>37</v>
          </cell>
          <cell r="H16">
            <v>15.48</v>
          </cell>
          <cell r="J16">
            <v>40.680000000000007</v>
          </cell>
          <cell r="K16">
            <v>0</v>
          </cell>
        </row>
        <row r="17">
          <cell r="B17">
            <v>28.229166666666668</v>
          </cell>
          <cell r="C17">
            <v>35.5</v>
          </cell>
          <cell r="D17">
            <v>22.9</v>
          </cell>
          <cell r="E17">
            <v>64.208333333333329</v>
          </cell>
          <cell r="F17">
            <v>85</v>
          </cell>
          <cell r="G17">
            <v>35</v>
          </cell>
          <cell r="H17">
            <v>14.4</v>
          </cell>
          <cell r="J17">
            <v>39.6</v>
          </cell>
          <cell r="K17">
            <v>5.6</v>
          </cell>
        </row>
        <row r="18">
          <cell r="B18">
            <v>29.092881944444446</v>
          </cell>
          <cell r="C18">
            <v>36.6</v>
          </cell>
          <cell r="D18">
            <v>22.5</v>
          </cell>
          <cell r="E18">
            <v>62.800347222222221</v>
          </cell>
          <cell r="F18">
            <v>88</v>
          </cell>
          <cell r="G18">
            <v>35</v>
          </cell>
          <cell r="H18">
            <v>51.84</v>
          </cell>
          <cell r="J18">
            <v>37.080000000000005</v>
          </cell>
          <cell r="K18">
            <v>5.8</v>
          </cell>
        </row>
        <row r="19">
          <cell r="B19">
            <v>29.666666666666671</v>
          </cell>
          <cell r="C19">
            <v>36.5</v>
          </cell>
          <cell r="D19">
            <v>24.4</v>
          </cell>
          <cell r="E19">
            <v>58.958333333333336</v>
          </cell>
          <cell r="F19">
            <v>82</v>
          </cell>
          <cell r="G19">
            <v>34</v>
          </cell>
          <cell r="H19">
            <v>18.36</v>
          </cell>
          <cell r="J19">
            <v>48.24</v>
          </cell>
          <cell r="K19">
            <v>0</v>
          </cell>
        </row>
        <row r="20">
          <cell r="B20">
            <v>29.416666666666661</v>
          </cell>
          <cell r="C20">
            <v>37.700000000000003</v>
          </cell>
          <cell r="D20">
            <v>23.2</v>
          </cell>
          <cell r="E20">
            <v>59.541666666666664</v>
          </cell>
          <cell r="F20">
            <v>85</v>
          </cell>
          <cell r="G20">
            <v>28</v>
          </cell>
          <cell r="H20">
            <v>9.7200000000000006</v>
          </cell>
          <cell r="J20">
            <v>34.200000000000003</v>
          </cell>
          <cell r="K20">
            <v>0</v>
          </cell>
        </row>
        <row r="21">
          <cell r="B21">
            <v>29.820833333333329</v>
          </cell>
          <cell r="C21">
            <v>38</v>
          </cell>
          <cell r="D21">
            <v>24</v>
          </cell>
          <cell r="E21">
            <v>52.583333333333336</v>
          </cell>
          <cell r="F21">
            <v>73</v>
          </cell>
          <cell r="G21">
            <v>24</v>
          </cell>
          <cell r="H21">
            <v>26.28</v>
          </cell>
          <cell r="J21">
            <v>56.16</v>
          </cell>
          <cell r="K21">
            <v>0</v>
          </cell>
        </row>
        <row r="22">
          <cell r="B22">
            <v>29.116666666666664</v>
          </cell>
          <cell r="C22">
            <v>36.700000000000003</v>
          </cell>
          <cell r="D22">
            <v>24.5</v>
          </cell>
          <cell r="E22">
            <v>56.916666666666664</v>
          </cell>
          <cell r="F22">
            <v>77</v>
          </cell>
          <cell r="G22">
            <v>32</v>
          </cell>
          <cell r="H22">
            <v>10.08</v>
          </cell>
          <cell r="J22">
            <v>25.56</v>
          </cell>
          <cell r="K22">
            <v>0</v>
          </cell>
        </row>
        <row r="23">
          <cell r="B23">
            <v>28.3</v>
          </cell>
          <cell r="C23">
            <v>35.799999999999997</v>
          </cell>
          <cell r="D23">
            <v>22.2</v>
          </cell>
          <cell r="E23">
            <v>63.875</v>
          </cell>
          <cell r="F23">
            <v>90</v>
          </cell>
          <cell r="G23">
            <v>37</v>
          </cell>
          <cell r="H23">
            <v>11.16</v>
          </cell>
          <cell r="J23">
            <v>40.32</v>
          </cell>
          <cell r="K23">
            <v>7.8</v>
          </cell>
        </row>
        <row r="24">
          <cell r="B24">
            <v>25.95</v>
          </cell>
          <cell r="C24">
            <v>32.799999999999997</v>
          </cell>
          <cell r="D24">
            <v>22.1</v>
          </cell>
          <cell r="E24">
            <v>78.791666666666671</v>
          </cell>
          <cell r="F24">
            <v>92</v>
          </cell>
          <cell r="G24">
            <v>53</v>
          </cell>
          <cell r="H24">
            <v>12.24</v>
          </cell>
          <cell r="J24">
            <v>25.2</v>
          </cell>
          <cell r="K24">
            <v>0.8</v>
          </cell>
        </row>
        <row r="25">
          <cell r="B25">
            <v>27.854166666666668</v>
          </cell>
          <cell r="C25">
            <v>34.200000000000003</v>
          </cell>
          <cell r="D25">
            <v>22.2</v>
          </cell>
          <cell r="E25">
            <v>67.916666666666671</v>
          </cell>
          <cell r="F25">
            <v>91</v>
          </cell>
          <cell r="G25">
            <v>39</v>
          </cell>
          <cell r="H25">
            <v>15.48</v>
          </cell>
          <cell r="J25">
            <v>29.52</v>
          </cell>
          <cell r="K25">
            <v>0</v>
          </cell>
        </row>
        <row r="26">
          <cell r="B26">
            <v>28.045833333333338</v>
          </cell>
          <cell r="C26">
            <v>34.6</v>
          </cell>
          <cell r="D26">
            <v>23</v>
          </cell>
          <cell r="E26">
            <v>67.375</v>
          </cell>
          <cell r="F26">
            <v>86</v>
          </cell>
          <cell r="G26">
            <v>42</v>
          </cell>
          <cell r="H26">
            <v>9.3600000000000012</v>
          </cell>
          <cell r="J26">
            <v>22.32</v>
          </cell>
          <cell r="K26">
            <v>0</v>
          </cell>
        </row>
        <row r="27">
          <cell r="B27">
            <v>28.791666666666671</v>
          </cell>
          <cell r="C27">
            <v>35.200000000000003</v>
          </cell>
          <cell r="D27">
            <v>23.5</v>
          </cell>
          <cell r="E27">
            <v>64.791666666666671</v>
          </cell>
          <cell r="F27">
            <v>88</v>
          </cell>
          <cell r="G27">
            <v>37</v>
          </cell>
          <cell r="H27">
            <v>19.079999999999998</v>
          </cell>
          <cell r="J27">
            <v>54.72</v>
          </cell>
          <cell r="K27">
            <v>0</v>
          </cell>
        </row>
        <row r="28">
          <cell r="B28">
            <v>26.849999999999998</v>
          </cell>
          <cell r="C28">
            <v>35</v>
          </cell>
          <cell r="D28">
            <v>20.9</v>
          </cell>
          <cell r="E28">
            <v>68.041666666666671</v>
          </cell>
          <cell r="F28">
            <v>90</v>
          </cell>
          <cell r="G28">
            <v>38</v>
          </cell>
          <cell r="H28">
            <v>21.240000000000002</v>
          </cell>
          <cell r="J28">
            <v>45.36</v>
          </cell>
          <cell r="K28">
            <v>3.6</v>
          </cell>
        </row>
        <row r="29">
          <cell r="B29">
            <v>28.658333333333331</v>
          </cell>
          <cell r="C29">
            <v>35.9</v>
          </cell>
          <cell r="D29">
            <v>21.3</v>
          </cell>
          <cell r="E29">
            <v>64.708333333333329</v>
          </cell>
          <cell r="F29">
            <v>89</v>
          </cell>
          <cell r="G29">
            <v>36</v>
          </cell>
          <cell r="H29">
            <v>13.32</v>
          </cell>
          <cell r="J29">
            <v>54.36</v>
          </cell>
          <cell r="K29">
            <v>5</v>
          </cell>
        </row>
        <row r="30">
          <cell r="B30">
            <v>24.854166666666671</v>
          </cell>
          <cell r="C30">
            <v>32.1</v>
          </cell>
          <cell r="D30">
            <v>19.7</v>
          </cell>
          <cell r="E30">
            <v>74.333333333333329</v>
          </cell>
          <cell r="F30">
            <v>93</v>
          </cell>
          <cell r="G30">
            <v>45</v>
          </cell>
          <cell r="H30">
            <v>13.32</v>
          </cell>
          <cell r="J30">
            <v>28.8</v>
          </cell>
          <cell r="K30">
            <v>0.8</v>
          </cell>
        </row>
        <row r="31">
          <cell r="B31">
            <v>26.862499999999997</v>
          </cell>
          <cell r="C31">
            <v>33.700000000000003</v>
          </cell>
          <cell r="D31">
            <v>21</v>
          </cell>
          <cell r="E31">
            <v>68.916666666666671</v>
          </cell>
          <cell r="F31">
            <v>93</v>
          </cell>
          <cell r="G31">
            <v>43</v>
          </cell>
          <cell r="H31">
            <v>11.879999999999999</v>
          </cell>
          <cell r="J31">
            <v>26.64</v>
          </cell>
          <cell r="K31">
            <v>0</v>
          </cell>
        </row>
        <row r="32">
          <cell r="B32">
            <v>29.537500000000005</v>
          </cell>
          <cell r="C32">
            <v>37.700000000000003</v>
          </cell>
          <cell r="D32">
            <v>23.7</v>
          </cell>
          <cell r="E32">
            <v>54.291666666666664</v>
          </cell>
          <cell r="F32">
            <v>77</v>
          </cell>
          <cell r="G32">
            <v>29</v>
          </cell>
          <cell r="H32">
            <v>13.32</v>
          </cell>
          <cell r="J32">
            <v>32.4</v>
          </cell>
          <cell r="K32">
            <v>0</v>
          </cell>
        </row>
        <row r="33">
          <cell r="B33">
            <v>31.32083333333334</v>
          </cell>
          <cell r="C33">
            <v>38.700000000000003</v>
          </cell>
          <cell r="D33">
            <v>25.5</v>
          </cell>
          <cell r="E33">
            <v>51.125</v>
          </cell>
          <cell r="F33">
            <v>72</v>
          </cell>
          <cell r="G33">
            <v>24</v>
          </cell>
          <cell r="H33">
            <v>21.96</v>
          </cell>
          <cell r="J33">
            <v>47.519999999999996</v>
          </cell>
          <cell r="K33">
            <v>0</v>
          </cell>
        </row>
        <row r="34">
          <cell r="B34">
            <v>26.470833333333331</v>
          </cell>
          <cell r="C34">
            <v>31.8</v>
          </cell>
          <cell r="D34">
            <v>23</v>
          </cell>
          <cell r="E34">
            <v>72.833333333333329</v>
          </cell>
          <cell r="F34">
            <v>92</v>
          </cell>
          <cell r="G34">
            <v>49</v>
          </cell>
          <cell r="H34">
            <v>26.64</v>
          </cell>
          <cell r="J34">
            <v>39.24</v>
          </cell>
          <cell r="K34">
            <v>0</v>
          </cell>
        </row>
        <row r="35">
          <cell r="B35">
            <v>25.945833333333336</v>
          </cell>
          <cell r="C35">
            <v>34.200000000000003</v>
          </cell>
          <cell r="D35">
            <v>21.6</v>
          </cell>
          <cell r="E35">
            <v>73.75</v>
          </cell>
          <cell r="F35">
            <v>89</v>
          </cell>
          <cell r="G35">
            <v>39</v>
          </cell>
          <cell r="H35">
            <v>15.120000000000001</v>
          </cell>
          <cell r="J35">
            <v>36</v>
          </cell>
          <cell r="K35">
            <v>0.8</v>
          </cell>
        </row>
      </sheetData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27.325000000000003</v>
          </cell>
          <cell r="C5">
            <v>34.200000000000003</v>
          </cell>
          <cell r="D5">
            <v>21.1</v>
          </cell>
          <cell r="E5">
            <v>67.13636363636364</v>
          </cell>
          <cell r="F5">
            <v>100</v>
          </cell>
          <cell r="G5">
            <v>39</v>
          </cell>
          <cell r="H5">
            <v>38.519999999999996</v>
          </cell>
          <cell r="J5">
            <v>60.839999999999996</v>
          </cell>
          <cell r="K5">
            <v>21.6</v>
          </cell>
        </row>
        <row r="6">
          <cell r="B6">
            <v>27.429166666666671</v>
          </cell>
          <cell r="C6">
            <v>34.200000000000003</v>
          </cell>
          <cell r="D6">
            <v>22.1</v>
          </cell>
          <cell r="E6">
            <v>65.315789473684205</v>
          </cell>
          <cell r="F6">
            <v>100</v>
          </cell>
          <cell r="G6">
            <v>37</v>
          </cell>
          <cell r="H6">
            <v>20.16</v>
          </cell>
          <cell r="J6">
            <v>30.240000000000002</v>
          </cell>
          <cell r="K6">
            <v>0</v>
          </cell>
        </row>
        <row r="7">
          <cell r="B7">
            <v>27.454166666666666</v>
          </cell>
          <cell r="C7">
            <v>31.9</v>
          </cell>
          <cell r="D7">
            <v>24.8</v>
          </cell>
          <cell r="E7">
            <v>70.125</v>
          </cell>
          <cell r="F7">
            <v>94</v>
          </cell>
          <cell r="G7">
            <v>43</v>
          </cell>
          <cell r="H7">
            <v>29.52</v>
          </cell>
          <cell r="J7">
            <v>46.800000000000004</v>
          </cell>
          <cell r="K7">
            <v>0</v>
          </cell>
        </row>
        <row r="8">
          <cell r="B8">
            <v>25.041666666666668</v>
          </cell>
          <cell r="C8">
            <v>31.3</v>
          </cell>
          <cell r="D8">
            <v>22.1</v>
          </cell>
          <cell r="E8">
            <v>83.533333333333331</v>
          </cell>
          <cell r="F8">
            <v>100</v>
          </cell>
          <cell r="G8">
            <v>54</v>
          </cell>
          <cell r="H8">
            <v>25.2</v>
          </cell>
          <cell r="J8">
            <v>47.519999999999996</v>
          </cell>
          <cell r="K8">
            <v>53.6</v>
          </cell>
        </row>
        <row r="9">
          <cell r="B9">
            <v>24.275000000000002</v>
          </cell>
          <cell r="C9">
            <v>28.9</v>
          </cell>
          <cell r="D9">
            <v>21.6</v>
          </cell>
          <cell r="E9">
            <v>74.75</v>
          </cell>
          <cell r="F9">
            <v>100</v>
          </cell>
          <cell r="G9">
            <v>59</v>
          </cell>
          <cell r="H9">
            <v>14.76</v>
          </cell>
          <cell r="J9">
            <v>27</v>
          </cell>
          <cell r="K9">
            <v>0</v>
          </cell>
        </row>
        <row r="10">
          <cell r="B10">
            <v>27.187500000000004</v>
          </cell>
          <cell r="C10">
            <v>34.299999999999997</v>
          </cell>
          <cell r="D10">
            <v>22</v>
          </cell>
          <cell r="E10">
            <v>63.388888888888886</v>
          </cell>
          <cell r="F10">
            <v>100</v>
          </cell>
          <cell r="G10">
            <v>37</v>
          </cell>
          <cell r="H10">
            <v>21.240000000000002</v>
          </cell>
          <cell r="J10">
            <v>32.04</v>
          </cell>
          <cell r="K10">
            <v>0</v>
          </cell>
        </row>
        <row r="11">
          <cell r="B11">
            <v>28.295833333333331</v>
          </cell>
          <cell r="C11">
            <v>36</v>
          </cell>
          <cell r="D11">
            <v>22.5</v>
          </cell>
          <cell r="E11">
            <v>62.083333333333336</v>
          </cell>
          <cell r="F11">
            <v>99</v>
          </cell>
          <cell r="G11">
            <v>32</v>
          </cell>
          <cell r="H11">
            <v>16.559999999999999</v>
          </cell>
          <cell r="J11">
            <v>29.880000000000003</v>
          </cell>
          <cell r="K11">
            <v>0</v>
          </cell>
        </row>
        <row r="12">
          <cell r="B12">
            <v>27.587499999999995</v>
          </cell>
          <cell r="C12">
            <v>34.5</v>
          </cell>
          <cell r="D12">
            <v>23.6</v>
          </cell>
          <cell r="E12">
            <v>65.166666666666671</v>
          </cell>
          <cell r="F12">
            <v>91</v>
          </cell>
          <cell r="G12">
            <v>41</v>
          </cell>
          <cell r="H12">
            <v>19.440000000000001</v>
          </cell>
          <cell r="J12">
            <v>38.519999999999996</v>
          </cell>
          <cell r="K12">
            <v>0</v>
          </cell>
        </row>
        <row r="13">
          <cell r="B13">
            <v>27.483333333333331</v>
          </cell>
          <cell r="C13">
            <v>35.4</v>
          </cell>
          <cell r="D13">
            <v>21.3</v>
          </cell>
          <cell r="E13">
            <v>69.761904761904759</v>
          </cell>
          <cell r="F13">
            <v>100</v>
          </cell>
          <cell r="G13">
            <v>35</v>
          </cell>
          <cell r="H13">
            <v>14.04</v>
          </cell>
          <cell r="J13">
            <v>27.720000000000002</v>
          </cell>
          <cell r="K13">
            <v>0</v>
          </cell>
        </row>
        <row r="14">
          <cell r="B14">
            <v>27.008333333333336</v>
          </cell>
          <cell r="C14">
            <v>34.5</v>
          </cell>
          <cell r="D14">
            <v>21.6</v>
          </cell>
          <cell r="E14">
            <v>70.900000000000006</v>
          </cell>
          <cell r="F14">
            <v>100</v>
          </cell>
          <cell r="G14">
            <v>43</v>
          </cell>
          <cell r="H14">
            <v>28.44</v>
          </cell>
          <cell r="J14">
            <v>50.04</v>
          </cell>
          <cell r="K14">
            <v>30.4</v>
          </cell>
        </row>
        <row r="15">
          <cell r="B15">
            <v>25.349999999999998</v>
          </cell>
          <cell r="C15">
            <v>31.3</v>
          </cell>
          <cell r="D15">
            <v>20.7</v>
          </cell>
          <cell r="E15">
            <v>68.066666666666663</v>
          </cell>
          <cell r="F15">
            <v>99</v>
          </cell>
          <cell r="G15">
            <v>50</v>
          </cell>
          <cell r="H15">
            <v>34.200000000000003</v>
          </cell>
          <cell r="J15">
            <v>53.64</v>
          </cell>
          <cell r="K15">
            <v>0.8</v>
          </cell>
        </row>
        <row r="16">
          <cell r="B16">
            <v>27.608333333333334</v>
          </cell>
          <cell r="C16">
            <v>33.5</v>
          </cell>
          <cell r="D16">
            <v>22.7</v>
          </cell>
          <cell r="E16">
            <v>70.19047619047619</v>
          </cell>
          <cell r="F16">
            <v>100</v>
          </cell>
          <cell r="G16">
            <v>41</v>
          </cell>
          <cell r="H16">
            <v>18</v>
          </cell>
          <cell r="J16">
            <v>31.319999999999997</v>
          </cell>
          <cell r="K16">
            <v>0</v>
          </cell>
        </row>
        <row r="17">
          <cell r="B17">
            <v>28.745833333333326</v>
          </cell>
          <cell r="C17">
            <v>34.9</v>
          </cell>
          <cell r="D17">
            <v>24.3</v>
          </cell>
          <cell r="E17">
            <v>64.375</v>
          </cell>
          <cell r="F17">
            <v>92</v>
          </cell>
          <cell r="G17">
            <v>34</v>
          </cell>
          <cell r="H17">
            <v>20.16</v>
          </cell>
          <cell r="J17">
            <v>56.16</v>
          </cell>
          <cell r="K17">
            <v>0</v>
          </cell>
        </row>
        <row r="18">
          <cell r="B18">
            <v>28.241666666666664</v>
          </cell>
          <cell r="C18">
            <v>35.9</v>
          </cell>
          <cell r="D18">
            <v>24</v>
          </cell>
          <cell r="E18">
            <v>62.291666666666664</v>
          </cell>
          <cell r="F18">
            <v>90</v>
          </cell>
          <cell r="G18">
            <v>34</v>
          </cell>
          <cell r="H18">
            <v>37.440000000000005</v>
          </cell>
          <cell r="J18">
            <v>77.039999999999992</v>
          </cell>
          <cell r="K18">
            <v>0</v>
          </cell>
        </row>
        <row r="19">
          <cell r="B19">
            <v>29.216666666666669</v>
          </cell>
          <cell r="C19">
            <v>36.1</v>
          </cell>
          <cell r="D19">
            <v>23.5</v>
          </cell>
          <cell r="E19">
            <v>53.958333333333336</v>
          </cell>
          <cell r="F19">
            <v>79</v>
          </cell>
          <cell r="G19">
            <v>32</v>
          </cell>
          <cell r="H19">
            <v>22.68</v>
          </cell>
          <cell r="J19">
            <v>43.56</v>
          </cell>
          <cell r="K19">
            <v>0</v>
          </cell>
        </row>
        <row r="20">
          <cell r="B20">
            <v>30.191666666666666</v>
          </cell>
          <cell r="C20">
            <v>37.4</v>
          </cell>
          <cell r="D20">
            <v>23.8</v>
          </cell>
          <cell r="E20">
            <v>52</v>
          </cell>
          <cell r="F20">
            <v>84</v>
          </cell>
          <cell r="G20">
            <v>23</v>
          </cell>
          <cell r="H20">
            <v>19.440000000000001</v>
          </cell>
          <cell r="J20">
            <v>33.480000000000004</v>
          </cell>
          <cell r="K20">
            <v>0</v>
          </cell>
        </row>
        <row r="21">
          <cell r="B21">
            <v>30.462499999999995</v>
          </cell>
          <cell r="C21">
            <v>37.5</v>
          </cell>
          <cell r="D21">
            <v>23.3</v>
          </cell>
          <cell r="E21">
            <v>46.333333333333336</v>
          </cell>
          <cell r="F21">
            <v>77</v>
          </cell>
          <cell r="G21">
            <v>19</v>
          </cell>
          <cell r="H21">
            <v>21.6</v>
          </cell>
          <cell r="J21">
            <v>36.36</v>
          </cell>
          <cell r="K21">
            <v>0</v>
          </cell>
        </row>
        <row r="22">
          <cell r="B22">
            <v>29.725000000000005</v>
          </cell>
          <cell r="C22">
            <v>36.1</v>
          </cell>
          <cell r="D22">
            <v>23.8</v>
          </cell>
          <cell r="E22">
            <v>54.416666666666664</v>
          </cell>
          <cell r="F22">
            <v>88</v>
          </cell>
          <cell r="G22">
            <v>30</v>
          </cell>
          <cell r="H22">
            <v>22.32</v>
          </cell>
          <cell r="J22">
            <v>38.519999999999996</v>
          </cell>
          <cell r="K22">
            <v>2.4</v>
          </cell>
        </row>
        <row r="23">
          <cell r="B23">
            <v>27.1875</v>
          </cell>
          <cell r="C23">
            <v>35</v>
          </cell>
          <cell r="D23">
            <v>23.7</v>
          </cell>
          <cell r="E23">
            <v>72.791666666666671</v>
          </cell>
          <cell r="F23">
            <v>100</v>
          </cell>
          <cell r="G23">
            <v>34</v>
          </cell>
          <cell r="H23">
            <v>29.16</v>
          </cell>
          <cell r="J23">
            <v>48.24</v>
          </cell>
          <cell r="K23">
            <v>11.6</v>
          </cell>
        </row>
        <row r="24">
          <cell r="B24">
            <v>25.666666666666661</v>
          </cell>
          <cell r="C24">
            <v>31.3</v>
          </cell>
          <cell r="D24">
            <v>22</v>
          </cell>
          <cell r="E24">
            <v>80</v>
          </cell>
          <cell r="F24">
            <v>100</v>
          </cell>
          <cell r="G24">
            <v>54</v>
          </cell>
          <cell r="H24">
            <v>24.12</v>
          </cell>
          <cell r="J24">
            <v>53.28</v>
          </cell>
          <cell r="K24">
            <v>30.6</v>
          </cell>
        </row>
        <row r="25">
          <cell r="B25">
            <v>25.079166666666666</v>
          </cell>
          <cell r="C25">
            <v>31.9</v>
          </cell>
          <cell r="D25">
            <v>22.6</v>
          </cell>
          <cell r="E25">
            <v>72.833333333333329</v>
          </cell>
          <cell r="F25">
            <v>100</v>
          </cell>
          <cell r="G25">
            <v>57</v>
          </cell>
          <cell r="H25">
            <v>27.36</v>
          </cell>
          <cell r="J25">
            <v>42.12</v>
          </cell>
          <cell r="K25">
            <v>21.8</v>
          </cell>
        </row>
        <row r="26">
          <cell r="B26">
            <v>24.770833333333339</v>
          </cell>
          <cell r="C26">
            <v>29.3</v>
          </cell>
          <cell r="D26">
            <v>22</v>
          </cell>
          <cell r="E26">
            <v>79.181818181818187</v>
          </cell>
          <cell r="F26">
            <v>98</v>
          </cell>
          <cell r="G26">
            <v>66</v>
          </cell>
          <cell r="H26">
            <v>18.720000000000002</v>
          </cell>
          <cell r="J26">
            <v>37.080000000000005</v>
          </cell>
          <cell r="K26">
            <v>2.8000000000000003</v>
          </cell>
        </row>
        <row r="27">
          <cell r="B27">
            <v>25.758333333333329</v>
          </cell>
          <cell r="C27">
            <v>30.2</v>
          </cell>
          <cell r="D27">
            <v>22.5</v>
          </cell>
          <cell r="E27">
            <v>78</v>
          </cell>
          <cell r="F27">
            <v>100</v>
          </cell>
          <cell r="G27">
            <v>52</v>
          </cell>
          <cell r="H27">
            <v>31.319999999999997</v>
          </cell>
          <cell r="J27">
            <v>46.440000000000005</v>
          </cell>
          <cell r="K27">
            <v>0</v>
          </cell>
        </row>
        <row r="28">
          <cell r="B28">
            <v>27.354166666666671</v>
          </cell>
          <cell r="C28">
            <v>33.4</v>
          </cell>
          <cell r="D28">
            <v>22.3</v>
          </cell>
          <cell r="E28">
            <v>73.318181818181813</v>
          </cell>
          <cell r="F28">
            <v>100</v>
          </cell>
          <cell r="G28">
            <v>44</v>
          </cell>
          <cell r="H28">
            <v>17.64</v>
          </cell>
          <cell r="J28">
            <v>33.840000000000003</v>
          </cell>
          <cell r="K28">
            <v>0</v>
          </cell>
        </row>
        <row r="29">
          <cell r="B29">
            <v>29.05</v>
          </cell>
          <cell r="C29">
            <v>35.4</v>
          </cell>
          <cell r="D29">
            <v>23.1</v>
          </cell>
          <cell r="E29">
            <v>67.5</v>
          </cell>
          <cell r="F29">
            <v>100</v>
          </cell>
          <cell r="G29">
            <v>36</v>
          </cell>
          <cell r="H29">
            <v>14.76</v>
          </cell>
          <cell r="J29">
            <v>27.720000000000002</v>
          </cell>
          <cell r="K29">
            <v>0</v>
          </cell>
        </row>
        <row r="30">
          <cell r="B30">
            <v>25.362500000000001</v>
          </cell>
          <cell r="C30">
            <v>31.1</v>
          </cell>
          <cell r="D30">
            <v>21</v>
          </cell>
          <cell r="E30">
            <v>86</v>
          </cell>
          <cell r="F30">
            <v>100</v>
          </cell>
          <cell r="G30">
            <v>55</v>
          </cell>
          <cell r="H30">
            <v>37.440000000000005</v>
          </cell>
          <cell r="J30">
            <v>65.88000000000001</v>
          </cell>
          <cell r="K30">
            <v>67.000000000000014</v>
          </cell>
        </row>
        <row r="31">
          <cell r="B31">
            <v>26.004166666666674</v>
          </cell>
          <cell r="C31">
            <v>32.700000000000003</v>
          </cell>
          <cell r="D31">
            <v>21</v>
          </cell>
          <cell r="E31">
            <v>62.833333333333336</v>
          </cell>
          <cell r="F31">
            <v>92</v>
          </cell>
          <cell r="G31">
            <v>48</v>
          </cell>
          <cell r="H31">
            <v>16.2</v>
          </cell>
          <cell r="J31">
            <v>27.36</v>
          </cell>
          <cell r="K31">
            <v>0.2</v>
          </cell>
        </row>
        <row r="32">
          <cell r="B32">
            <v>28.841666666666669</v>
          </cell>
          <cell r="C32">
            <v>35.4</v>
          </cell>
          <cell r="D32">
            <v>22.7</v>
          </cell>
          <cell r="E32">
            <v>70.208333333333329</v>
          </cell>
          <cell r="F32">
            <v>100</v>
          </cell>
          <cell r="G32">
            <v>33</v>
          </cell>
          <cell r="H32">
            <v>10.8</v>
          </cell>
          <cell r="J32">
            <v>23.759999999999998</v>
          </cell>
          <cell r="K32">
            <v>0</v>
          </cell>
        </row>
        <row r="33">
          <cell r="B33">
            <v>28.570833333333336</v>
          </cell>
          <cell r="C33">
            <v>35.4</v>
          </cell>
          <cell r="D33">
            <v>22.4</v>
          </cell>
          <cell r="E33">
            <v>64.260869565217391</v>
          </cell>
          <cell r="F33">
            <v>93</v>
          </cell>
          <cell r="G33">
            <v>39</v>
          </cell>
          <cell r="H33">
            <v>29.52</v>
          </cell>
          <cell r="J33">
            <v>64.44</v>
          </cell>
          <cell r="K33">
            <v>0</v>
          </cell>
        </row>
        <row r="34">
          <cell r="B34">
            <v>25.879166666666663</v>
          </cell>
          <cell r="C34">
            <v>32.799999999999997</v>
          </cell>
          <cell r="D34">
            <v>21.5</v>
          </cell>
          <cell r="E34">
            <v>73.125</v>
          </cell>
          <cell r="F34">
            <v>100</v>
          </cell>
          <cell r="G34">
            <v>44</v>
          </cell>
          <cell r="H34">
            <v>30.240000000000002</v>
          </cell>
          <cell r="J34">
            <v>51.480000000000004</v>
          </cell>
          <cell r="K34">
            <v>16.400000000000002</v>
          </cell>
        </row>
        <row r="35">
          <cell r="B35">
            <v>25.200000000000003</v>
          </cell>
          <cell r="C35">
            <v>29.8</v>
          </cell>
          <cell r="D35">
            <v>21.5</v>
          </cell>
          <cell r="E35">
            <v>82.818181818181813</v>
          </cell>
          <cell r="F35">
            <v>100</v>
          </cell>
          <cell r="G35">
            <v>67</v>
          </cell>
          <cell r="H35">
            <v>22.68</v>
          </cell>
          <cell r="J35">
            <v>46.080000000000005</v>
          </cell>
          <cell r="K35">
            <v>39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TrêsLagoa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28.520833333333332</v>
          </cell>
          <cell r="C5">
            <v>35.799999999999997</v>
          </cell>
          <cell r="D5">
            <v>23.1</v>
          </cell>
          <cell r="E5">
            <v>67.958333333333329</v>
          </cell>
          <cell r="F5">
            <v>94</v>
          </cell>
          <cell r="G5">
            <v>35</v>
          </cell>
          <cell r="H5">
            <v>9.3600000000000012</v>
          </cell>
          <cell r="J5">
            <v>35.28</v>
          </cell>
          <cell r="K5">
            <v>0.2</v>
          </cell>
        </row>
        <row r="6">
          <cell r="B6">
            <v>29.375</v>
          </cell>
          <cell r="C6">
            <v>35.9</v>
          </cell>
          <cell r="D6">
            <v>25.3</v>
          </cell>
          <cell r="E6">
            <v>60.708333333333336</v>
          </cell>
          <cell r="F6">
            <v>76</v>
          </cell>
          <cell r="G6">
            <v>39</v>
          </cell>
          <cell r="H6">
            <v>11.520000000000001</v>
          </cell>
          <cell r="J6">
            <v>40.680000000000007</v>
          </cell>
          <cell r="K6">
            <v>0</v>
          </cell>
        </row>
        <row r="7">
          <cell r="B7">
            <v>28.554166666666671</v>
          </cell>
          <cell r="C7">
            <v>37.1</v>
          </cell>
          <cell r="D7">
            <v>25.4</v>
          </cell>
          <cell r="E7">
            <v>68.208333333333329</v>
          </cell>
          <cell r="F7">
            <v>83</v>
          </cell>
          <cell r="G7">
            <v>37</v>
          </cell>
          <cell r="H7">
            <v>13.32</v>
          </cell>
          <cell r="J7">
            <v>38.159999999999997</v>
          </cell>
          <cell r="K7">
            <v>0</v>
          </cell>
        </row>
        <row r="8">
          <cell r="B8">
            <v>27.066666666666663</v>
          </cell>
          <cell r="C8">
            <v>31.8</v>
          </cell>
          <cell r="D8">
            <v>23.6</v>
          </cell>
          <cell r="E8">
            <v>74.125</v>
          </cell>
          <cell r="F8">
            <v>88</v>
          </cell>
          <cell r="G8">
            <v>55</v>
          </cell>
          <cell r="H8">
            <v>9</v>
          </cell>
          <cell r="J8">
            <v>35.28</v>
          </cell>
          <cell r="K8">
            <v>0</v>
          </cell>
        </row>
        <row r="9">
          <cell r="B9">
            <v>25.387499999999999</v>
          </cell>
          <cell r="C9">
            <v>30</v>
          </cell>
          <cell r="D9">
            <v>23.3</v>
          </cell>
          <cell r="E9">
            <v>78.125</v>
          </cell>
          <cell r="F9">
            <v>91</v>
          </cell>
          <cell r="G9">
            <v>58</v>
          </cell>
          <cell r="H9">
            <v>12.24</v>
          </cell>
          <cell r="J9">
            <v>34.92</v>
          </cell>
          <cell r="K9">
            <v>1.4000000000000001</v>
          </cell>
        </row>
        <row r="10">
          <cell r="B10">
            <v>27.695833333333336</v>
          </cell>
          <cell r="C10">
            <v>37.5</v>
          </cell>
          <cell r="D10">
            <v>22.3</v>
          </cell>
          <cell r="E10">
            <v>67.833333333333329</v>
          </cell>
          <cell r="F10">
            <v>88</v>
          </cell>
          <cell r="G10">
            <v>35</v>
          </cell>
          <cell r="H10">
            <v>9.3600000000000012</v>
          </cell>
          <cell r="J10">
            <v>28.8</v>
          </cell>
          <cell r="K10">
            <v>0</v>
          </cell>
        </row>
        <row r="11">
          <cell r="B11">
            <v>28.900000000000002</v>
          </cell>
          <cell r="C11">
            <v>37.6</v>
          </cell>
          <cell r="D11">
            <v>24</v>
          </cell>
          <cell r="E11">
            <v>59.916666666666664</v>
          </cell>
          <cell r="F11">
            <v>81</v>
          </cell>
          <cell r="G11">
            <v>31</v>
          </cell>
          <cell r="H11">
            <v>14.04</v>
          </cell>
          <cell r="J11">
            <v>35.28</v>
          </cell>
          <cell r="K11">
            <v>0</v>
          </cell>
        </row>
        <row r="12">
          <cell r="B12">
            <v>28.587500000000006</v>
          </cell>
          <cell r="C12">
            <v>36.700000000000003</v>
          </cell>
          <cell r="D12">
            <v>23.7</v>
          </cell>
          <cell r="E12">
            <v>64.666666666666671</v>
          </cell>
          <cell r="F12">
            <v>84</v>
          </cell>
          <cell r="G12">
            <v>33</v>
          </cell>
          <cell r="H12">
            <v>13.68</v>
          </cell>
          <cell r="J12">
            <v>25.92</v>
          </cell>
          <cell r="K12">
            <v>0</v>
          </cell>
        </row>
        <row r="13">
          <cell r="B13">
            <v>30.387499999999992</v>
          </cell>
          <cell r="C13">
            <v>38.200000000000003</v>
          </cell>
          <cell r="D13">
            <v>24.9</v>
          </cell>
          <cell r="E13">
            <v>60.291666666666664</v>
          </cell>
          <cell r="F13">
            <v>87</v>
          </cell>
          <cell r="G13">
            <v>31</v>
          </cell>
          <cell r="H13">
            <v>6.84</v>
          </cell>
          <cell r="J13">
            <v>21.240000000000002</v>
          </cell>
          <cell r="K13">
            <v>0</v>
          </cell>
        </row>
        <row r="14">
          <cell r="B14">
            <v>28.200000000000003</v>
          </cell>
          <cell r="C14">
            <v>35.9</v>
          </cell>
          <cell r="D14">
            <v>23</v>
          </cell>
          <cell r="E14">
            <v>60.75</v>
          </cell>
          <cell r="F14">
            <v>75</v>
          </cell>
          <cell r="G14">
            <v>40</v>
          </cell>
          <cell r="H14">
            <v>19.440000000000001</v>
          </cell>
          <cell r="J14">
            <v>57.6</v>
          </cell>
          <cell r="K14">
            <v>0</v>
          </cell>
        </row>
        <row r="15">
          <cell r="B15">
            <v>26.8</v>
          </cell>
          <cell r="C15">
            <v>35.200000000000003</v>
          </cell>
          <cell r="D15">
            <v>20.5</v>
          </cell>
          <cell r="E15">
            <v>63.416666666666664</v>
          </cell>
          <cell r="F15">
            <v>87</v>
          </cell>
          <cell r="G15">
            <v>34</v>
          </cell>
          <cell r="H15">
            <v>13.32</v>
          </cell>
          <cell r="J15">
            <v>32.04</v>
          </cell>
          <cell r="K15">
            <v>0</v>
          </cell>
        </row>
        <row r="16">
          <cell r="B16">
            <v>29.875000000000004</v>
          </cell>
          <cell r="C16">
            <v>37.5</v>
          </cell>
          <cell r="D16">
            <v>24.5</v>
          </cell>
          <cell r="E16">
            <v>54.666666666666664</v>
          </cell>
          <cell r="F16">
            <v>75</v>
          </cell>
          <cell r="G16">
            <v>32</v>
          </cell>
          <cell r="H16">
            <v>9.3600000000000012</v>
          </cell>
          <cell r="J16">
            <v>24.12</v>
          </cell>
          <cell r="K16">
            <v>0</v>
          </cell>
        </row>
        <row r="17">
          <cell r="B17">
            <v>30.858333333333331</v>
          </cell>
          <cell r="C17">
            <v>38.799999999999997</v>
          </cell>
          <cell r="D17">
            <v>24.2</v>
          </cell>
          <cell r="E17">
            <v>47.875</v>
          </cell>
          <cell r="F17">
            <v>67</v>
          </cell>
          <cell r="G17">
            <v>22</v>
          </cell>
          <cell r="H17">
            <v>8.2799999999999994</v>
          </cell>
          <cell r="J17">
            <v>24.840000000000003</v>
          </cell>
          <cell r="K17">
            <v>0</v>
          </cell>
        </row>
        <row r="18">
          <cell r="B18">
            <v>32.358333333333327</v>
          </cell>
          <cell r="C18">
            <v>40.200000000000003</v>
          </cell>
          <cell r="D18">
            <v>25.8</v>
          </cell>
          <cell r="E18">
            <v>41.25</v>
          </cell>
          <cell r="F18">
            <v>61</v>
          </cell>
          <cell r="G18">
            <v>17</v>
          </cell>
          <cell r="H18">
            <v>8.2799999999999994</v>
          </cell>
          <cell r="J18">
            <v>25.92</v>
          </cell>
          <cell r="K18">
            <v>0</v>
          </cell>
        </row>
        <row r="19">
          <cell r="B19">
            <v>32.70000000000001</v>
          </cell>
          <cell r="C19">
            <v>40.299999999999997</v>
          </cell>
          <cell r="D19">
            <v>26.9</v>
          </cell>
          <cell r="E19">
            <v>41.208333333333336</v>
          </cell>
          <cell r="F19">
            <v>60</v>
          </cell>
          <cell r="G19">
            <v>24</v>
          </cell>
          <cell r="H19">
            <v>9</v>
          </cell>
          <cell r="J19">
            <v>24.840000000000003</v>
          </cell>
          <cell r="K19">
            <v>0</v>
          </cell>
        </row>
        <row r="20">
          <cell r="B20">
            <v>31.629166666666674</v>
          </cell>
          <cell r="C20">
            <v>40.9</v>
          </cell>
          <cell r="D20">
            <v>26.6</v>
          </cell>
          <cell r="E20">
            <v>46.5</v>
          </cell>
          <cell r="F20">
            <v>64</v>
          </cell>
          <cell r="G20">
            <v>22</v>
          </cell>
          <cell r="H20">
            <v>11.520000000000001</v>
          </cell>
          <cell r="J20">
            <v>31.680000000000003</v>
          </cell>
          <cell r="K20">
            <v>0</v>
          </cell>
        </row>
        <row r="21">
          <cell r="B21">
            <v>32.016666666666666</v>
          </cell>
          <cell r="C21">
            <v>41.9</v>
          </cell>
          <cell r="D21">
            <v>24.5</v>
          </cell>
          <cell r="E21">
            <v>49.25</v>
          </cell>
          <cell r="F21">
            <v>82</v>
          </cell>
          <cell r="G21">
            <v>15</v>
          </cell>
          <cell r="H21">
            <v>7.5600000000000005</v>
          </cell>
          <cell r="J21">
            <v>23.759999999999998</v>
          </cell>
          <cell r="K21">
            <v>0</v>
          </cell>
        </row>
        <row r="22">
          <cell r="B22">
            <v>31.654166666666669</v>
          </cell>
          <cell r="C22">
            <v>40.4</v>
          </cell>
          <cell r="D22">
            <v>25.1</v>
          </cell>
          <cell r="E22">
            <v>45.583333333333336</v>
          </cell>
          <cell r="F22">
            <v>71</v>
          </cell>
          <cell r="G22">
            <v>21</v>
          </cell>
          <cell r="H22">
            <v>12.24</v>
          </cell>
          <cell r="J22">
            <v>32.76</v>
          </cell>
          <cell r="K22">
            <v>0</v>
          </cell>
        </row>
        <row r="23">
          <cell r="B23">
            <v>29.691666666666666</v>
          </cell>
          <cell r="C23">
            <v>36.1</v>
          </cell>
          <cell r="D23">
            <v>23.9</v>
          </cell>
          <cell r="E23">
            <v>58.916666666666664</v>
          </cell>
          <cell r="F23">
            <v>90</v>
          </cell>
          <cell r="G23">
            <v>37</v>
          </cell>
          <cell r="H23">
            <v>7.9200000000000008</v>
          </cell>
          <cell r="J23">
            <v>26.28</v>
          </cell>
          <cell r="K23">
            <v>2.8000000000000003</v>
          </cell>
        </row>
        <row r="24">
          <cell r="B24">
            <v>30.399999999999995</v>
          </cell>
          <cell r="C24">
            <v>37.799999999999997</v>
          </cell>
          <cell r="D24">
            <v>24.7</v>
          </cell>
          <cell r="E24">
            <v>55.625</v>
          </cell>
          <cell r="F24">
            <v>84</v>
          </cell>
          <cell r="G24">
            <v>29</v>
          </cell>
          <cell r="H24">
            <v>7.9200000000000008</v>
          </cell>
          <cell r="J24">
            <v>21.240000000000002</v>
          </cell>
          <cell r="K24">
            <v>0</v>
          </cell>
        </row>
        <row r="25">
          <cell r="B25">
            <v>30.845833333333328</v>
          </cell>
          <cell r="C25">
            <v>38.4</v>
          </cell>
          <cell r="D25">
            <v>25.3</v>
          </cell>
          <cell r="E25">
            <v>48.458333333333336</v>
          </cell>
          <cell r="F25">
            <v>69</v>
          </cell>
          <cell r="G25">
            <v>30</v>
          </cell>
          <cell r="H25">
            <v>7.5600000000000005</v>
          </cell>
          <cell r="J25">
            <v>21.240000000000002</v>
          </cell>
          <cell r="K25">
            <v>0</v>
          </cell>
        </row>
        <row r="26">
          <cell r="B26">
            <v>29</v>
          </cell>
          <cell r="C26">
            <v>35.4</v>
          </cell>
          <cell r="D26">
            <v>24.4</v>
          </cell>
          <cell r="E26">
            <v>64.875</v>
          </cell>
          <cell r="F26">
            <v>85</v>
          </cell>
          <cell r="G26">
            <v>38</v>
          </cell>
          <cell r="H26">
            <v>10.44</v>
          </cell>
          <cell r="J26">
            <v>39.24</v>
          </cell>
          <cell r="K26">
            <v>4.4000000000000004</v>
          </cell>
        </row>
        <row r="27">
          <cell r="B27">
            <v>28.054166666666664</v>
          </cell>
          <cell r="C27">
            <v>35.5</v>
          </cell>
          <cell r="D27">
            <v>20.8</v>
          </cell>
          <cell r="E27">
            <v>68.833333333333329</v>
          </cell>
          <cell r="F27">
            <v>95</v>
          </cell>
          <cell r="G27">
            <v>40</v>
          </cell>
          <cell r="H27">
            <v>19.8</v>
          </cell>
          <cell r="J27">
            <v>63.360000000000007</v>
          </cell>
          <cell r="K27">
            <v>96.199999999999989</v>
          </cell>
        </row>
        <row r="28">
          <cell r="B28">
            <v>25.883333333333329</v>
          </cell>
          <cell r="C28">
            <v>34</v>
          </cell>
          <cell r="D28">
            <v>20.3</v>
          </cell>
          <cell r="E28">
            <v>73.375</v>
          </cell>
          <cell r="F28">
            <v>95</v>
          </cell>
          <cell r="G28">
            <v>35</v>
          </cell>
          <cell r="H28">
            <v>7.2</v>
          </cell>
          <cell r="J28">
            <v>19.440000000000001</v>
          </cell>
          <cell r="K28">
            <v>1.7999999999999998</v>
          </cell>
        </row>
        <row r="29">
          <cell r="B29">
            <v>30.045833333333334</v>
          </cell>
          <cell r="C29">
            <v>37.6</v>
          </cell>
          <cell r="D29">
            <v>24.4</v>
          </cell>
          <cell r="E29">
            <v>58.625</v>
          </cell>
          <cell r="F29">
            <v>86</v>
          </cell>
          <cell r="G29">
            <v>26</v>
          </cell>
          <cell r="H29">
            <v>9.3600000000000012</v>
          </cell>
          <cell r="J29">
            <v>27.36</v>
          </cell>
          <cell r="K29">
            <v>0</v>
          </cell>
        </row>
        <row r="30">
          <cell r="B30">
            <v>29.595833333333331</v>
          </cell>
          <cell r="C30">
            <v>36.700000000000003</v>
          </cell>
          <cell r="D30">
            <v>24</v>
          </cell>
          <cell r="E30">
            <v>57.5</v>
          </cell>
          <cell r="F30">
            <v>82</v>
          </cell>
          <cell r="G30">
            <v>30</v>
          </cell>
          <cell r="H30">
            <v>12.96</v>
          </cell>
          <cell r="J30">
            <v>51.12</v>
          </cell>
          <cell r="K30">
            <v>0</v>
          </cell>
        </row>
        <row r="31">
          <cell r="B31">
            <v>29.991666666666664</v>
          </cell>
          <cell r="C31">
            <v>36.799999999999997</v>
          </cell>
          <cell r="D31">
            <v>24.3</v>
          </cell>
          <cell r="E31">
            <v>54.833333333333336</v>
          </cell>
          <cell r="F31">
            <v>84</v>
          </cell>
          <cell r="G31">
            <v>26</v>
          </cell>
          <cell r="H31">
            <v>10.44</v>
          </cell>
          <cell r="J31">
            <v>21.6</v>
          </cell>
          <cell r="K31">
            <v>0</v>
          </cell>
        </row>
        <row r="32">
          <cell r="B32">
            <v>29.945833333333329</v>
          </cell>
          <cell r="C32">
            <v>38.200000000000003</v>
          </cell>
          <cell r="D32">
            <v>23.2</v>
          </cell>
          <cell r="E32">
            <v>49.458333333333336</v>
          </cell>
          <cell r="F32">
            <v>75</v>
          </cell>
          <cell r="G32">
            <v>23</v>
          </cell>
          <cell r="H32">
            <v>7.2</v>
          </cell>
          <cell r="J32">
            <v>21.240000000000002</v>
          </cell>
          <cell r="K32">
            <v>0</v>
          </cell>
        </row>
        <row r="33">
          <cell r="B33">
            <v>31.05</v>
          </cell>
          <cell r="C33">
            <v>39.1</v>
          </cell>
          <cell r="D33">
            <v>24.8</v>
          </cell>
          <cell r="E33">
            <v>47.541666666666664</v>
          </cell>
          <cell r="F33">
            <v>69</v>
          </cell>
          <cell r="G33">
            <v>25</v>
          </cell>
          <cell r="H33">
            <v>8.64</v>
          </cell>
          <cell r="J33">
            <v>32.04</v>
          </cell>
          <cell r="K33">
            <v>0</v>
          </cell>
        </row>
        <row r="34">
          <cell r="B34">
            <v>28.670833333333334</v>
          </cell>
          <cell r="C34">
            <v>34.700000000000003</v>
          </cell>
          <cell r="D34">
            <v>24.6</v>
          </cell>
          <cell r="E34">
            <v>65.5</v>
          </cell>
          <cell r="F34">
            <v>91</v>
          </cell>
          <cell r="G34">
            <v>36</v>
          </cell>
          <cell r="H34">
            <v>12.6</v>
          </cell>
          <cell r="J34">
            <v>50.76</v>
          </cell>
          <cell r="K34">
            <v>3.6</v>
          </cell>
        </row>
        <row r="35">
          <cell r="B35">
            <v>27.791666666666671</v>
          </cell>
          <cell r="C35">
            <v>34.5</v>
          </cell>
          <cell r="D35">
            <v>23.1</v>
          </cell>
          <cell r="E35">
            <v>66.25</v>
          </cell>
          <cell r="F35">
            <v>95</v>
          </cell>
          <cell r="G35">
            <v>45</v>
          </cell>
          <cell r="H35">
            <v>8.64</v>
          </cell>
          <cell r="J35">
            <v>25.2</v>
          </cell>
          <cell r="K35">
            <v>51</v>
          </cell>
        </row>
      </sheetData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BelaVista_2023 (RETIR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Brasilândia_2023 (DEP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Cassilândia_2023 (PAR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 t="str">
            <v>*</v>
          </cell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AralMoreir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27.600000000000005</v>
          </cell>
          <cell r="C5">
            <v>34.4</v>
          </cell>
          <cell r="D5">
            <v>22.7</v>
          </cell>
          <cell r="E5">
            <v>68.5</v>
          </cell>
          <cell r="F5">
            <v>92</v>
          </cell>
          <cell r="G5">
            <v>40</v>
          </cell>
          <cell r="H5">
            <v>12.24</v>
          </cell>
          <cell r="J5">
            <v>34.92</v>
          </cell>
          <cell r="K5">
            <v>0.2</v>
          </cell>
        </row>
        <row r="6">
          <cell r="B6">
            <v>28.558333333333334</v>
          </cell>
          <cell r="C6">
            <v>34.5</v>
          </cell>
          <cell r="D6">
            <v>23.9</v>
          </cell>
          <cell r="E6">
            <v>64.458333333333329</v>
          </cell>
          <cell r="F6">
            <v>85</v>
          </cell>
          <cell r="G6">
            <v>44</v>
          </cell>
          <cell r="H6">
            <v>14.76</v>
          </cell>
          <cell r="J6">
            <v>60.839999999999996</v>
          </cell>
          <cell r="K6">
            <v>8.1999999999999993</v>
          </cell>
        </row>
        <row r="7">
          <cell r="B7">
            <v>26.38333333333334</v>
          </cell>
          <cell r="C7">
            <v>34.5</v>
          </cell>
          <cell r="D7">
            <v>21.9</v>
          </cell>
          <cell r="E7">
            <v>77.458333333333329</v>
          </cell>
          <cell r="F7">
            <v>98</v>
          </cell>
          <cell r="G7">
            <v>46</v>
          </cell>
          <cell r="H7">
            <v>23.400000000000002</v>
          </cell>
          <cell r="J7">
            <v>59.760000000000005</v>
          </cell>
          <cell r="K7">
            <v>24.4</v>
          </cell>
        </row>
        <row r="8">
          <cell r="B8">
            <v>23.145833333333332</v>
          </cell>
          <cell r="C8">
            <v>26.8</v>
          </cell>
          <cell r="D8">
            <v>20.9</v>
          </cell>
          <cell r="E8">
            <v>92.041666666666671</v>
          </cell>
          <cell r="F8">
            <v>99</v>
          </cell>
          <cell r="G8">
            <v>71</v>
          </cell>
          <cell r="H8">
            <v>18.36</v>
          </cell>
          <cell r="J8">
            <v>41.76</v>
          </cell>
          <cell r="K8">
            <v>41</v>
          </cell>
        </row>
        <row r="9">
          <cell r="B9">
            <v>24.212499999999995</v>
          </cell>
          <cell r="C9">
            <v>29.9</v>
          </cell>
          <cell r="D9">
            <v>22.2</v>
          </cell>
          <cell r="E9">
            <v>87.375</v>
          </cell>
          <cell r="F9">
            <v>99</v>
          </cell>
          <cell r="G9">
            <v>59</v>
          </cell>
          <cell r="H9">
            <v>10.8</v>
          </cell>
          <cell r="J9">
            <v>27.720000000000002</v>
          </cell>
          <cell r="K9">
            <v>0.4</v>
          </cell>
        </row>
        <row r="10">
          <cell r="B10">
            <v>24.941666666666663</v>
          </cell>
          <cell r="C10">
            <v>32</v>
          </cell>
          <cell r="D10">
            <v>21.9</v>
          </cell>
          <cell r="E10">
            <v>81.875</v>
          </cell>
          <cell r="F10">
            <v>97</v>
          </cell>
          <cell r="G10">
            <v>51</v>
          </cell>
          <cell r="H10">
            <v>15.48</v>
          </cell>
          <cell r="J10">
            <v>39.24</v>
          </cell>
          <cell r="K10">
            <v>0</v>
          </cell>
        </row>
        <row r="11">
          <cell r="B11">
            <v>25.595833333333335</v>
          </cell>
          <cell r="C11">
            <v>31.6</v>
          </cell>
          <cell r="D11">
            <v>20.3</v>
          </cell>
          <cell r="E11">
            <v>78.916666666666671</v>
          </cell>
          <cell r="F11">
            <v>95</v>
          </cell>
          <cell r="G11">
            <v>51</v>
          </cell>
          <cell r="H11">
            <v>14.76</v>
          </cell>
          <cell r="J11">
            <v>43.92</v>
          </cell>
          <cell r="K11">
            <v>14.200000000000001</v>
          </cell>
        </row>
        <row r="12">
          <cell r="B12">
            <v>23.762500000000003</v>
          </cell>
          <cell r="C12">
            <v>28.9</v>
          </cell>
          <cell r="D12">
            <v>19.8</v>
          </cell>
          <cell r="E12">
            <v>88.791666666666671</v>
          </cell>
          <cell r="F12">
            <v>99</v>
          </cell>
          <cell r="G12">
            <v>69</v>
          </cell>
          <cell r="H12">
            <v>10.44</v>
          </cell>
          <cell r="J12">
            <v>32.76</v>
          </cell>
          <cell r="K12">
            <v>0.60000000000000009</v>
          </cell>
        </row>
        <row r="13">
          <cell r="B13">
            <v>25.934782608695652</v>
          </cell>
          <cell r="C13">
            <v>31.8</v>
          </cell>
          <cell r="D13">
            <v>22</v>
          </cell>
          <cell r="E13">
            <v>81.391304347826093</v>
          </cell>
          <cell r="F13">
            <v>97</v>
          </cell>
          <cell r="G13">
            <v>60</v>
          </cell>
          <cell r="H13">
            <v>11.879999999999999</v>
          </cell>
          <cell r="J13">
            <v>27.720000000000002</v>
          </cell>
          <cell r="K13">
            <v>0</v>
          </cell>
        </row>
        <row r="14">
          <cell r="B14">
            <v>22.383333333333329</v>
          </cell>
          <cell r="C14">
            <v>28.1</v>
          </cell>
          <cell r="D14">
            <v>18.7</v>
          </cell>
          <cell r="E14">
            <v>93.458333333333329</v>
          </cell>
          <cell r="F14">
            <v>99</v>
          </cell>
          <cell r="G14">
            <v>72</v>
          </cell>
          <cell r="H14">
            <v>18.36</v>
          </cell>
          <cell r="J14">
            <v>61.560000000000009</v>
          </cell>
          <cell r="K14">
            <v>42.2</v>
          </cell>
        </row>
        <row r="15">
          <cell r="B15">
            <v>22.337500000000002</v>
          </cell>
          <cell r="C15">
            <v>28.7</v>
          </cell>
          <cell r="D15">
            <v>17.3</v>
          </cell>
          <cell r="E15">
            <v>84.25</v>
          </cell>
          <cell r="F15">
            <v>99</v>
          </cell>
          <cell r="G15">
            <v>60</v>
          </cell>
          <cell r="H15">
            <v>15.48</v>
          </cell>
          <cell r="J15">
            <v>30.96</v>
          </cell>
          <cell r="K15">
            <v>0.2</v>
          </cell>
        </row>
        <row r="16">
          <cell r="B16">
            <v>25.537500000000005</v>
          </cell>
          <cell r="C16">
            <v>31.8</v>
          </cell>
          <cell r="D16">
            <v>20.8</v>
          </cell>
          <cell r="E16">
            <v>77.791666666666671</v>
          </cell>
          <cell r="F16">
            <v>92</v>
          </cell>
          <cell r="G16">
            <v>58</v>
          </cell>
          <cell r="H16">
            <v>16.559999999999999</v>
          </cell>
          <cell r="J16">
            <v>30.6</v>
          </cell>
          <cell r="K16">
            <v>0</v>
          </cell>
        </row>
        <row r="17">
          <cell r="B17">
            <v>27.070833333333336</v>
          </cell>
          <cell r="C17">
            <v>32.9</v>
          </cell>
          <cell r="D17">
            <v>22.8</v>
          </cell>
          <cell r="E17">
            <v>74.833333333333329</v>
          </cell>
          <cell r="F17">
            <v>91</v>
          </cell>
          <cell r="G17">
            <v>55</v>
          </cell>
          <cell r="H17">
            <v>21.240000000000002</v>
          </cell>
          <cell r="J17">
            <v>42.84</v>
          </cell>
          <cell r="K17">
            <v>0</v>
          </cell>
        </row>
        <row r="18">
          <cell r="B18">
            <v>27.387499999999999</v>
          </cell>
          <cell r="C18">
            <v>32.9</v>
          </cell>
          <cell r="D18">
            <v>23.3</v>
          </cell>
          <cell r="E18">
            <v>76.791666666666671</v>
          </cell>
          <cell r="F18">
            <v>94</v>
          </cell>
          <cell r="G18">
            <v>58</v>
          </cell>
          <cell r="H18">
            <v>22.68</v>
          </cell>
          <cell r="J18">
            <v>43.92</v>
          </cell>
          <cell r="K18">
            <v>0</v>
          </cell>
        </row>
        <row r="19">
          <cell r="B19">
            <v>28.824999999999999</v>
          </cell>
          <cell r="C19">
            <v>34.6</v>
          </cell>
          <cell r="D19">
            <v>23.7</v>
          </cell>
          <cell r="E19">
            <v>64.458333333333329</v>
          </cell>
          <cell r="F19">
            <v>83</v>
          </cell>
          <cell r="G19">
            <v>50</v>
          </cell>
          <cell r="H19">
            <v>18</v>
          </cell>
          <cell r="J19">
            <v>40.680000000000007</v>
          </cell>
          <cell r="K19">
            <v>0</v>
          </cell>
        </row>
        <row r="20">
          <cell r="B20">
            <v>29.643478260869568</v>
          </cell>
          <cell r="C20">
            <v>35.9</v>
          </cell>
          <cell r="D20">
            <v>25</v>
          </cell>
          <cell r="E20">
            <v>65.826086956521735</v>
          </cell>
          <cell r="F20">
            <v>84</v>
          </cell>
          <cell r="G20">
            <v>44</v>
          </cell>
          <cell r="H20">
            <v>14.4</v>
          </cell>
          <cell r="J20">
            <v>30.6</v>
          </cell>
          <cell r="K20">
            <v>0</v>
          </cell>
        </row>
        <row r="21">
          <cell r="B21">
            <v>29.066666666666674</v>
          </cell>
          <cell r="C21">
            <v>35.700000000000003</v>
          </cell>
          <cell r="D21">
            <v>24.3</v>
          </cell>
          <cell r="E21">
            <v>62.958333333333336</v>
          </cell>
          <cell r="F21">
            <v>82</v>
          </cell>
          <cell r="G21">
            <v>40</v>
          </cell>
          <cell r="H21">
            <v>15.48</v>
          </cell>
          <cell r="J21">
            <v>40.680000000000007</v>
          </cell>
          <cell r="K21">
            <v>1.8</v>
          </cell>
        </row>
        <row r="22">
          <cell r="B22">
            <v>28.604166666666661</v>
          </cell>
          <cell r="C22">
            <v>36.200000000000003</v>
          </cell>
          <cell r="D22">
            <v>24.1</v>
          </cell>
          <cell r="E22">
            <v>60.958333333333336</v>
          </cell>
          <cell r="F22">
            <v>80</v>
          </cell>
          <cell r="G22">
            <v>38</v>
          </cell>
          <cell r="H22">
            <v>15.120000000000001</v>
          </cell>
          <cell r="J22">
            <v>37.440000000000005</v>
          </cell>
          <cell r="K22">
            <v>0</v>
          </cell>
        </row>
        <row r="23">
          <cell r="B23">
            <v>25.454166666666666</v>
          </cell>
          <cell r="C23">
            <v>33.6</v>
          </cell>
          <cell r="D23">
            <v>21.5</v>
          </cell>
          <cell r="E23">
            <v>79.083333333333329</v>
          </cell>
          <cell r="F23">
            <v>98</v>
          </cell>
          <cell r="G23">
            <v>55</v>
          </cell>
          <cell r="H23">
            <v>19.440000000000001</v>
          </cell>
          <cell r="J23">
            <v>41.04</v>
          </cell>
          <cell r="K23">
            <v>38.200000000000003</v>
          </cell>
        </row>
        <row r="24">
          <cell r="B24">
            <v>24.000000000000004</v>
          </cell>
          <cell r="C24">
            <v>30.7</v>
          </cell>
          <cell r="D24">
            <v>21</v>
          </cell>
          <cell r="E24">
            <v>86.041666666666671</v>
          </cell>
          <cell r="F24">
            <v>99</v>
          </cell>
          <cell r="G24">
            <v>63</v>
          </cell>
          <cell r="H24">
            <v>13.68</v>
          </cell>
          <cell r="J24">
            <v>27</v>
          </cell>
          <cell r="K24">
            <v>2.4000000000000004</v>
          </cell>
        </row>
        <row r="25">
          <cell r="B25">
            <v>25.887499999999999</v>
          </cell>
          <cell r="C25">
            <v>31.9</v>
          </cell>
          <cell r="D25">
            <v>21.7</v>
          </cell>
          <cell r="E25">
            <v>77.416666666666671</v>
          </cell>
          <cell r="F25">
            <v>96</v>
          </cell>
          <cell r="G25">
            <v>54</v>
          </cell>
          <cell r="H25">
            <v>14.4</v>
          </cell>
          <cell r="J25">
            <v>28.44</v>
          </cell>
          <cell r="K25">
            <v>0</v>
          </cell>
        </row>
        <row r="26">
          <cell r="B26">
            <v>27.745833333333334</v>
          </cell>
          <cell r="C26">
            <v>34.700000000000003</v>
          </cell>
          <cell r="D26">
            <v>22.9</v>
          </cell>
          <cell r="E26">
            <v>67.083333333333329</v>
          </cell>
          <cell r="F26">
            <v>84</v>
          </cell>
          <cell r="G26">
            <v>43</v>
          </cell>
          <cell r="H26">
            <v>12.96</v>
          </cell>
          <cell r="J26">
            <v>23.040000000000003</v>
          </cell>
          <cell r="K26">
            <v>0</v>
          </cell>
        </row>
        <row r="27">
          <cell r="B27">
            <v>28.950000000000003</v>
          </cell>
          <cell r="C27">
            <v>34.200000000000003</v>
          </cell>
          <cell r="D27">
            <v>24.4</v>
          </cell>
          <cell r="E27">
            <v>67.166666666666671</v>
          </cell>
          <cell r="F27">
            <v>83</v>
          </cell>
          <cell r="G27">
            <v>49</v>
          </cell>
          <cell r="H27">
            <v>16.2</v>
          </cell>
          <cell r="J27">
            <v>39.24</v>
          </cell>
          <cell r="K27">
            <v>0</v>
          </cell>
        </row>
        <row r="28">
          <cell r="B28">
            <v>26.260869565217391</v>
          </cell>
          <cell r="C28">
            <v>34.200000000000003</v>
          </cell>
          <cell r="D28">
            <v>20.5</v>
          </cell>
          <cell r="E28">
            <v>73.173913043478265</v>
          </cell>
          <cell r="F28">
            <v>98</v>
          </cell>
          <cell r="G28">
            <v>53</v>
          </cell>
          <cell r="H28">
            <v>17.28</v>
          </cell>
          <cell r="J28">
            <v>63</v>
          </cell>
          <cell r="K28">
            <v>9</v>
          </cell>
        </row>
        <row r="29">
          <cell r="B29">
            <v>24.8125</v>
          </cell>
          <cell r="C29">
            <v>30.6</v>
          </cell>
          <cell r="D29">
            <v>20.2</v>
          </cell>
          <cell r="E29">
            <v>81.75</v>
          </cell>
          <cell r="F29">
            <v>99</v>
          </cell>
          <cell r="G29">
            <v>55</v>
          </cell>
          <cell r="H29">
            <v>24.840000000000003</v>
          </cell>
          <cell r="J29">
            <v>73.08</v>
          </cell>
          <cell r="K29">
            <v>10.4</v>
          </cell>
        </row>
        <row r="30">
          <cell r="B30">
            <v>23.591666666666669</v>
          </cell>
          <cell r="C30">
            <v>30</v>
          </cell>
          <cell r="D30">
            <v>18.899999999999999</v>
          </cell>
          <cell r="E30">
            <v>79.541666666666671</v>
          </cell>
          <cell r="F30">
            <v>97</v>
          </cell>
          <cell r="G30">
            <v>53</v>
          </cell>
          <cell r="H30">
            <v>17.28</v>
          </cell>
          <cell r="J30">
            <v>29.16</v>
          </cell>
          <cell r="K30">
            <v>0.2</v>
          </cell>
        </row>
        <row r="31">
          <cell r="B31">
            <v>24.429166666666664</v>
          </cell>
          <cell r="C31">
            <v>31.8</v>
          </cell>
          <cell r="D31">
            <v>17.899999999999999</v>
          </cell>
          <cell r="E31">
            <v>63.416666666666664</v>
          </cell>
          <cell r="F31">
            <v>88</v>
          </cell>
          <cell r="G31">
            <v>30</v>
          </cell>
          <cell r="H31">
            <v>9.3600000000000012</v>
          </cell>
          <cell r="J31">
            <v>18</v>
          </cell>
          <cell r="K31">
            <v>0</v>
          </cell>
        </row>
        <row r="32">
          <cell r="B32">
            <v>27.408333333333331</v>
          </cell>
          <cell r="C32">
            <v>34.9</v>
          </cell>
          <cell r="D32">
            <v>21.7</v>
          </cell>
          <cell r="E32">
            <v>59.75</v>
          </cell>
          <cell r="F32">
            <v>74</v>
          </cell>
          <cell r="G32">
            <v>45</v>
          </cell>
          <cell r="H32">
            <v>17.28</v>
          </cell>
          <cell r="J32">
            <v>32.4</v>
          </cell>
          <cell r="K32">
            <v>0</v>
          </cell>
        </row>
        <row r="33">
          <cell r="B33">
            <v>27.387499999999999</v>
          </cell>
          <cell r="C33">
            <v>36</v>
          </cell>
          <cell r="D33">
            <v>20.8</v>
          </cell>
          <cell r="E33">
            <v>66.333333333333329</v>
          </cell>
          <cell r="F33">
            <v>87</v>
          </cell>
          <cell r="G33">
            <v>37</v>
          </cell>
          <cell r="H33">
            <v>32.04</v>
          </cell>
          <cell r="J33">
            <v>59.04</v>
          </cell>
          <cell r="K33">
            <v>0</v>
          </cell>
        </row>
        <row r="34">
          <cell r="B34">
            <v>23.029166666666669</v>
          </cell>
          <cell r="C34">
            <v>28.2</v>
          </cell>
          <cell r="D34">
            <v>20.2</v>
          </cell>
          <cell r="E34">
            <v>77.958333333333329</v>
          </cell>
          <cell r="F34">
            <v>90</v>
          </cell>
          <cell r="G34">
            <v>57</v>
          </cell>
          <cell r="H34">
            <v>16.2</v>
          </cell>
          <cell r="J34">
            <v>35.28</v>
          </cell>
          <cell r="K34">
            <v>0</v>
          </cell>
        </row>
        <row r="35">
          <cell r="B35">
            <v>23.120833333333326</v>
          </cell>
          <cell r="C35">
            <v>28.3</v>
          </cell>
          <cell r="D35">
            <v>20.7</v>
          </cell>
          <cell r="E35">
            <v>79.791666666666671</v>
          </cell>
          <cell r="F35">
            <v>88</v>
          </cell>
          <cell r="G35">
            <v>59</v>
          </cell>
          <cell r="H35">
            <v>12.6</v>
          </cell>
          <cell r="J35">
            <v>23.040000000000003</v>
          </cell>
          <cell r="K35">
            <v>0</v>
          </cell>
        </row>
      </sheetData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Bandeirante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27.579166666666666</v>
          </cell>
          <cell r="C5">
            <v>34.200000000000003</v>
          </cell>
          <cell r="D5">
            <v>22.5</v>
          </cell>
          <cell r="E5">
            <v>68.625</v>
          </cell>
          <cell r="F5">
            <v>94</v>
          </cell>
          <cell r="G5">
            <v>37</v>
          </cell>
          <cell r="H5">
            <v>18.720000000000002</v>
          </cell>
          <cell r="J5">
            <v>31.680000000000003</v>
          </cell>
          <cell r="K5">
            <v>0</v>
          </cell>
        </row>
        <row r="6">
          <cell r="B6">
            <v>26.829166666666666</v>
          </cell>
          <cell r="C6">
            <v>34.200000000000003</v>
          </cell>
          <cell r="D6">
            <v>21.7</v>
          </cell>
          <cell r="E6">
            <v>73.166666666666671</v>
          </cell>
          <cell r="F6">
            <v>96</v>
          </cell>
          <cell r="G6">
            <v>44</v>
          </cell>
          <cell r="H6">
            <v>19.440000000000001</v>
          </cell>
          <cell r="J6">
            <v>33.480000000000004</v>
          </cell>
          <cell r="K6">
            <v>0</v>
          </cell>
        </row>
        <row r="7">
          <cell r="B7">
            <v>26.445833333333329</v>
          </cell>
          <cell r="C7">
            <v>35.1</v>
          </cell>
          <cell r="D7">
            <v>22.3</v>
          </cell>
          <cell r="E7">
            <v>77.416666666666671</v>
          </cell>
          <cell r="F7">
            <v>99</v>
          </cell>
          <cell r="G7">
            <v>43</v>
          </cell>
          <cell r="H7">
            <v>28.44</v>
          </cell>
          <cell r="J7">
            <v>52.2</v>
          </cell>
          <cell r="K7">
            <v>7.8</v>
          </cell>
        </row>
        <row r="8">
          <cell r="B8">
            <v>22.645833333333339</v>
          </cell>
          <cell r="C8">
            <v>24.8</v>
          </cell>
          <cell r="D8">
            <v>20.5</v>
          </cell>
          <cell r="E8">
            <v>95.666666666666671</v>
          </cell>
          <cell r="F8">
            <v>100</v>
          </cell>
          <cell r="G8">
            <v>84</v>
          </cell>
          <cell r="H8">
            <v>21.6</v>
          </cell>
          <cell r="J8">
            <v>51.84</v>
          </cell>
          <cell r="K8">
            <v>45</v>
          </cell>
        </row>
        <row r="9">
          <cell r="B9">
            <v>22.349999999999998</v>
          </cell>
          <cell r="C9">
            <v>26.2</v>
          </cell>
          <cell r="D9">
            <v>20.6</v>
          </cell>
          <cell r="E9">
            <v>96</v>
          </cell>
          <cell r="F9">
            <v>100</v>
          </cell>
          <cell r="G9">
            <v>80</v>
          </cell>
          <cell r="H9">
            <v>15.840000000000002</v>
          </cell>
          <cell r="J9">
            <v>30.6</v>
          </cell>
          <cell r="K9">
            <v>18</v>
          </cell>
        </row>
        <row r="10">
          <cell r="B10">
            <v>25.629166666666666</v>
          </cell>
          <cell r="C10">
            <v>33</v>
          </cell>
          <cell r="D10">
            <v>21.1</v>
          </cell>
          <cell r="E10">
            <v>80.625</v>
          </cell>
          <cell r="F10">
            <v>99</v>
          </cell>
          <cell r="G10">
            <v>49</v>
          </cell>
          <cell r="H10">
            <v>12.6</v>
          </cell>
          <cell r="J10">
            <v>27.36</v>
          </cell>
          <cell r="K10">
            <v>1.5999999999999999</v>
          </cell>
        </row>
        <row r="11">
          <cell r="B11">
            <v>27.041666666666661</v>
          </cell>
          <cell r="C11">
            <v>34.799999999999997</v>
          </cell>
          <cell r="D11">
            <v>22.5</v>
          </cell>
          <cell r="E11">
            <v>75.458333333333329</v>
          </cell>
          <cell r="F11">
            <v>98</v>
          </cell>
          <cell r="G11">
            <v>41</v>
          </cell>
          <cell r="H11">
            <v>11.879999999999999</v>
          </cell>
          <cell r="J11">
            <v>30.240000000000002</v>
          </cell>
          <cell r="K11">
            <v>0.2</v>
          </cell>
        </row>
        <row r="12">
          <cell r="B12">
            <v>26.129166666666663</v>
          </cell>
          <cell r="C12">
            <v>35</v>
          </cell>
          <cell r="D12">
            <v>21.7</v>
          </cell>
          <cell r="E12">
            <v>80.083333333333329</v>
          </cell>
          <cell r="F12">
            <v>98</v>
          </cell>
          <cell r="G12">
            <v>43</v>
          </cell>
          <cell r="H12">
            <v>21.6</v>
          </cell>
          <cell r="J12">
            <v>47.519999999999996</v>
          </cell>
          <cell r="K12">
            <v>1</v>
          </cell>
        </row>
        <row r="13">
          <cell r="B13">
            <v>26.733333333333338</v>
          </cell>
          <cell r="C13">
            <v>35.6</v>
          </cell>
          <cell r="D13">
            <v>21.4</v>
          </cell>
          <cell r="E13">
            <v>80.083333333333329</v>
          </cell>
          <cell r="F13">
            <v>99</v>
          </cell>
          <cell r="G13">
            <v>43</v>
          </cell>
          <cell r="H13">
            <v>34.56</v>
          </cell>
          <cell r="J13">
            <v>75.600000000000009</v>
          </cell>
          <cell r="K13">
            <v>0.4</v>
          </cell>
        </row>
        <row r="14">
          <cell r="B14">
            <v>24.25</v>
          </cell>
          <cell r="C14">
            <v>32.299999999999997</v>
          </cell>
          <cell r="D14">
            <v>19.899999999999999</v>
          </cell>
          <cell r="E14">
            <v>86.458333333333329</v>
          </cell>
          <cell r="F14">
            <v>99</v>
          </cell>
          <cell r="G14">
            <v>60</v>
          </cell>
          <cell r="H14">
            <v>35.64</v>
          </cell>
          <cell r="J14">
            <v>67.319999999999993</v>
          </cell>
          <cell r="K14">
            <v>6.3999999999999995</v>
          </cell>
        </row>
        <row r="15">
          <cell r="B15">
            <v>23.849999999999998</v>
          </cell>
          <cell r="C15">
            <v>32.299999999999997</v>
          </cell>
          <cell r="D15">
            <v>17.600000000000001</v>
          </cell>
          <cell r="E15">
            <v>79.5</v>
          </cell>
          <cell r="F15">
            <v>100</v>
          </cell>
          <cell r="G15">
            <v>42</v>
          </cell>
          <cell r="H15">
            <v>23.400000000000002</v>
          </cell>
          <cell r="J15">
            <v>39.96</v>
          </cell>
          <cell r="K15">
            <v>0.2</v>
          </cell>
        </row>
        <row r="16">
          <cell r="B16">
            <v>26.233333333333334</v>
          </cell>
          <cell r="C16">
            <v>34.6</v>
          </cell>
          <cell r="D16">
            <v>20.8</v>
          </cell>
          <cell r="E16">
            <v>77</v>
          </cell>
          <cell r="F16">
            <v>97</v>
          </cell>
          <cell r="G16">
            <v>44</v>
          </cell>
          <cell r="H16">
            <v>12.96</v>
          </cell>
          <cell r="J16">
            <v>30.240000000000002</v>
          </cell>
          <cell r="K16">
            <v>0</v>
          </cell>
        </row>
        <row r="17">
          <cell r="B17">
            <v>27.029166666666665</v>
          </cell>
          <cell r="C17">
            <v>35.200000000000003</v>
          </cell>
          <cell r="D17">
            <v>21.8</v>
          </cell>
          <cell r="E17">
            <v>76.75</v>
          </cell>
          <cell r="F17">
            <v>98</v>
          </cell>
          <cell r="G17">
            <v>42</v>
          </cell>
          <cell r="H17">
            <v>19.079999999999998</v>
          </cell>
          <cell r="J17">
            <v>32.76</v>
          </cell>
          <cell r="K17">
            <v>0.2</v>
          </cell>
        </row>
        <row r="18">
          <cell r="B18">
            <v>27.945833333333329</v>
          </cell>
          <cell r="C18">
            <v>36.6</v>
          </cell>
          <cell r="D18">
            <v>21.6</v>
          </cell>
          <cell r="E18">
            <v>72.333333333333329</v>
          </cell>
          <cell r="F18">
            <v>98</v>
          </cell>
          <cell r="G18">
            <v>37</v>
          </cell>
          <cell r="H18">
            <v>16.559999999999999</v>
          </cell>
          <cell r="J18">
            <v>32.76</v>
          </cell>
          <cell r="K18">
            <v>0</v>
          </cell>
        </row>
        <row r="19">
          <cell r="B19">
            <v>27.674999999999997</v>
          </cell>
          <cell r="C19">
            <v>36.200000000000003</v>
          </cell>
          <cell r="D19">
            <v>22.7</v>
          </cell>
          <cell r="E19">
            <v>69.125</v>
          </cell>
          <cell r="F19">
            <v>92</v>
          </cell>
          <cell r="G19">
            <v>36</v>
          </cell>
          <cell r="H19">
            <v>15.840000000000002</v>
          </cell>
          <cell r="J19">
            <v>36.36</v>
          </cell>
          <cell r="K19">
            <v>0</v>
          </cell>
        </row>
        <row r="20">
          <cell r="B20">
            <v>28.862499999999997</v>
          </cell>
          <cell r="C20">
            <v>38.1</v>
          </cell>
          <cell r="D20">
            <v>22.1</v>
          </cell>
          <cell r="E20">
            <v>65</v>
          </cell>
          <cell r="F20">
            <v>93</v>
          </cell>
          <cell r="G20">
            <v>28</v>
          </cell>
          <cell r="H20">
            <v>14.4</v>
          </cell>
          <cell r="J20">
            <v>35.28</v>
          </cell>
          <cell r="K20">
            <v>0</v>
          </cell>
        </row>
        <row r="21">
          <cell r="B21">
            <v>27.691666666666663</v>
          </cell>
          <cell r="C21">
            <v>36.700000000000003</v>
          </cell>
          <cell r="D21">
            <v>21.6</v>
          </cell>
          <cell r="E21">
            <v>67.375</v>
          </cell>
          <cell r="F21">
            <v>93</v>
          </cell>
          <cell r="G21">
            <v>32</v>
          </cell>
          <cell r="H21">
            <v>28.08</v>
          </cell>
          <cell r="J21">
            <v>53.64</v>
          </cell>
          <cell r="K21">
            <v>0.8</v>
          </cell>
        </row>
        <row r="22">
          <cell r="B22">
            <v>26.533333333333331</v>
          </cell>
          <cell r="C22">
            <v>36.299999999999997</v>
          </cell>
          <cell r="D22">
            <v>21.2</v>
          </cell>
          <cell r="E22">
            <v>73.625</v>
          </cell>
          <cell r="F22">
            <v>96</v>
          </cell>
          <cell r="G22">
            <v>38</v>
          </cell>
          <cell r="H22">
            <v>23.040000000000003</v>
          </cell>
          <cell r="J22">
            <v>50.4</v>
          </cell>
          <cell r="K22">
            <v>0.60000000000000009</v>
          </cell>
        </row>
        <row r="23">
          <cell r="B23">
            <v>27.241666666666664</v>
          </cell>
          <cell r="C23">
            <v>33.799999999999997</v>
          </cell>
          <cell r="D23">
            <v>22.4</v>
          </cell>
          <cell r="E23">
            <v>73.25</v>
          </cell>
          <cell r="F23">
            <v>95</v>
          </cell>
          <cell r="G23">
            <v>41</v>
          </cell>
          <cell r="H23">
            <v>14.4</v>
          </cell>
          <cell r="J23">
            <v>29.880000000000003</v>
          </cell>
          <cell r="K23">
            <v>0.2</v>
          </cell>
        </row>
        <row r="24">
          <cell r="B24">
            <v>24.283333333333331</v>
          </cell>
          <cell r="C24">
            <v>31.3</v>
          </cell>
          <cell r="D24">
            <v>21.6</v>
          </cell>
          <cell r="E24">
            <v>88.375</v>
          </cell>
          <cell r="F24">
            <v>99</v>
          </cell>
          <cell r="G24">
            <v>61</v>
          </cell>
          <cell r="H24">
            <v>13.32</v>
          </cell>
          <cell r="J24">
            <v>23.040000000000003</v>
          </cell>
          <cell r="K24">
            <v>4</v>
          </cell>
        </row>
        <row r="25">
          <cell r="B25">
            <v>26.075000000000003</v>
          </cell>
          <cell r="C25">
            <v>34.1</v>
          </cell>
          <cell r="D25">
            <v>21.6</v>
          </cell>
          <cell r="E25">
            <v>80.666666666666671</v>
          </cell>
          <cell r="F25">
            <v>99</v>
          </cell>
          <cell r="G25">
            <v>48</v>
          </cell>
          <cell r="H25">
            <v>15.840000000000002</v>
          </cell>
          <cell r="J25">
            <v>25.56</v>
          </cell>
          <cell r="K25">
            <v>0.2</v>
          </cell>
        </row>
        <row r="26">
          <cell r="B26">
            <v>26.237499999999997</v>
          </cell>
          <cell r="C26">
            <v>33.299999999999997</v>
          </cell>
          <cell r="D26">
            <v>21.5</v>
          </cell>
          <cell r="E26">
            <v>80.375</v>
          </cell>
          <cell r="F26">
            <v>99</v>
          </cell>
          <cell r="G26">
            <v>51</v>
          </cell>
          <cell r="H26">
            <v>21.240000000000002</v>
          </cell>
          <cell r="J26">
            <v>31.680000000000003</v>
          </cell>
          <cell r="K26">
            <v>0</v>
          </cell>
        </row>
        <row r="27">
          <cell r="B27">
            <v>27.095833333333335</v>
          </cell>
          <cell r="C27">
            <v>32.9</v>
          </cell>
          <cell r="D27">
            <v>22.6</v>
          </cell>
          <cell r="E27">
            <v>76.791666666666671</v>
          </cell>
          <cell r="F27">
            <v>98</v>
          </cell>
          <cell r="G27">
            <v>51</v>
          </cell>
          <cell r="H27">
            <v>18.36</v>
          </cell>
          <cell r="J27">
            <v>41.76</v>
          </cell>
          <cell r="K27">
            <v>0</v>
          </cell>
        </row>
        <row r="28">
          <cell r="B28">
            <v>26.062500000000004</v>
          </cell>
          <cell r="C28">
            <v>34.6</v>
          </cell>
          <cell r="D28">
            <v>20.2</v>
          </cell>
          <cell r="E28">
            <v>75.291666666666671</v>
          </cell>
          <cell r="F28">
            <v>97</v>
          </cell>
          <cell r="G28">
            <v>44</v>
          </cell>
          <cell r="H28">
            <v>22.32</v>
          </cell>
          <cell r="J28">
            <v>60.839999999999996</v>
          </cell>
          <cell r="K28">
            <v>0.2</v>
          </cell>
        </row>
        <row r="29">
          <cell r="B29">
            <v>28.049999999999997</v>
          </cell>
          <cell r="C29">
            <v>35.799999999999997</v>
          </cell>
          <cell r="D29">
            <v>21.2</v>
          </cell>
          <cell r="E29">
            <v>70</v>
          </cell>
          <cell r="F29">
            <v>98</v>
          </cell>
          <cell r="G29">
            <v>40</v>
          </cell>
          <cell r="H29">
            <v>17.64</v>
          </cell>
          <cell r="J29">
            <v>30.240000000000002</v>
          </cell>
          <cell r="K29">
            <v>0</v>
          </cell>
        </row>
        <row r="30">
          <cell r="B30">
            <v>26.200000000000006</v>
          </cell>
          <cell r="C30">
            <v>34.799999999999997</v>
          </cell>
          <cell r="D30">
            <v>21.1</v>
          </cell>
          <cell r="E30">
            <v>74.625</v>
          </cell>
          <cell r="F30">
            <v>95</v>
          </cell>
          <cell r="G30">
            <v>45</v>
          </cell>
          <cell r="H30">
            <v>19.440000000000001</v>
          </cell>
          <cell r="J30">
            <v>46.440000000000005</v>
          </cell>
          <cell r="K30">
            <v>0</v>
          </cell>
        </row>
        <row r="31">
          <cell r="B31">
            <v>26.366666666666664</v>
          </cell>
          <cell r="C31">
            <v>34.299999999999997</v>
          </cell>
          <cell r="D31">
            <v>20.399999999999999</v>
          </cell>
          <cell r="E31">
            <v>77.208333333333329</v>
          </cell>
          <cell r="F31">
            <v>100</v>
          </cell>
          <cell r="G31">
            <v>46</v>
          </cell>
          <cell r="H31">
            <v>18.36</v>
          </cell>
          <cell r="J31">
            <v>26.28</v>
          </cell>
          <cell r="K31">
            <v>0</v>
          </cell>
        </row>
        <row r="32">
          <cell r="B32">
            <v>28.016666666666666</v>
          </cell>
          <cell r="C32">
            <v>36.6</v>
          </cell>
          <cell r="D32">
            <v>20.9</v>
          </cell>
          <cell r="E32">
            <v>71.833333333333329</v>
          </cell>
          <cell r="F32">
            <v>100</v>
          </cell>
          <cell r="G32">
            <v>39</v>
          </cell>
          <cell r="H32">
            <v>15.48</v>
          </cell>
          <cell r="J32">
            <v>26.64</v>
          </cell>
          <cell r="K32">
            <v>0</v>
          </cell>
        </row>
        <row r="33">
          <cell r="B33">
            <v>30.049999999999997</v>
          </cell>
          <cell r="C33">
            <v>37.5</v>
          </cell>
          <cell r="D33">
            <v>24.6</v>
          </cell>
          <cell r="E33">
            <v>58.833333333333336</v>
          </cell>
          <cell r="F33">
            <v>82</v>
          </cell>
          <cell r="G33">
            <v>34</v>
          </cell>
          <cell r="H33">
            <v>16.2</v>
          </cell>
          <cell r="J33">
            <v>36.36</v>
          </cell>
          <cell r="K33">
            <v>0</v>
          </cell>
        </row>
        <row r="34">
          <cell r="B34">
            <v>25.450000000000003</v>
          </cell>
          <cell r="C34">
            <v>31.9</v>
          </cell>
          <cell r="D34">
            <v>21.6</v>
          </cell>
          <cell r="E34">
            <v>83.041666666666671</v>
          </cell>
          <cell r="F34">
            <v>99</v>
          </cell>
          <cell r="G34">
            <v>59</v>
          </cell>
          <cell r="H34">
            <v>21.6</v>
          </cell>
          <cell r="J34">
            <v>41.76</v>
          </cell>
          <cell r="K34">
            <v>17.999999999999996</v>
          </cell>
        </row>
        <row r="35">
          <cell r="B35">
            <v>24.449999999999992</v>
          </cell>
          <cell r="C35">
            <v>31.7</v>
          </cell>
          <cell r="D35">
            <v>21.7</v>
          </cell>
          <cell r="E35">
            <v>90.208333333333329</v>
          </cell>
          <cell r="F35">
            <v>100</v>
          </cell>
          <cell r="G35">
            <v>58</v>
          </cell>
          <cell r="H35">
            <v>20.52</v>
          </cell>
          <cell r="J35">
            <v>41.04</v>
          </cell>
          <cell r="K35">
            <v>14.399999999999999</v>
          </cell>
        </row>
      </sheetData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Bataguassu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27.483333333333338</v>
          </cell>
          <cell r="C5">
            <v>33.700000000000003</v>
          </cell>
          <cell r="D5">
            <v>22.5</v>
          </cell>
          <cell r="E5">
            <v>69.631578947368425</v>
          </cell>
          <cell r="F5">
            <v>100</v>
          </cell>
          <cell r="G5">
            <v>48</v>
          </cell>
          <cell r="H5">
            <v>11.520000000000001</v>
          </cell>
          <cell r="J5">
            <v>28.8</v>
          </cell>
          <cell r="K5">
            <v>0.2</v>
          </cell>
        </row>
        <row r="6">
          <cell r="B6">
            <v>28.641666666666662</v>
          </cell>
          <cell r="C6">
            <v>36.6</v>
          </cell>
          <cell r="D6">
            <v>25.1</v>
          </cell>
          <cell r="E6">
            <v>63.565217391304351</v>
          </cell>
          <cell r="F6">
            <v>100</v>
          </cell>
          <cell r="G6">
            <v>34</v>
          </cell>
          <cell r="H6">
            <v>15.840000000000002</v>
          </cell>
          <cell r="J6">
            <v>63</v>
          </cell>
          <cell r="K6">
            <v>0</v>
          </cell>
        </row>
        <row r="7">
          <cell r="B7">
            <v>27.850000000000005</v>
          </cell>
          <cell r="C7">
            <v>36.1</v>
          </cell>
          <cell r="D7">
            <v>23.2</v>
          </cell>
          <cell r="E7">
            <v>67.235294117647058</v>
          </cell>
          <cell r="F7">
            <v>100</v>
          </cell>
          <cell r="G7">
            <v>37</v>
          </cell>
          <cell r="H7">
            <v>16.920000000000002</v>
          </cell>
          <cell r="J7">
            <v>57.24</v>
          </cell>
          <cell r="K7">
            <v>1.5999999999999999</v>
          </cell>
        </row>
        <row r="8">
          <cell r="B8">
            <v>26.008333333333329</v>
          </cell>
          <cell r="C8">
            <v>32.9</v>
          </cell>
          <cell r="D8">
            <v>23.8</v>
          </cell>
          <cell r="E8">
            <v>72.538461538461533</v>
          </cell>
          <cell r="F8">
            <v>100</v>
          </cell>
          <cell r="G8">
            <v>53</v>
          </cell>
          <cell r="H8">
            <v>18.36</v>
          </cell>
          <cell r="J8">
            <v>38.880000000000003</v>
          </cell>
          <cell r="K8">
            <v>0</v>
          </cell>
        </row>
        <row r="9">
          <cell r="B9">
            <v>24.237500000000001</v>
          </cell>
          <cell r="C9">
            <v>27.9</v>
          </cell>
          <cell r="D9">
            <v>22.8</v>
          </cell>
          <cell r="E9">
            <v>82.3</v>
          </cell>
          <cell r="F9">
            <v>100</v>
          </cell>
          <cell r="G9">
            <v>68</v>
          </cell>
          <cell r="H9">
            <v>27</v>
          </cell>
          <cell r="J9">
            <v>58.32</v>
          </cell>
          <cell r="K9">
            <v>0</v>
          </cell>
        </row>
        <row r="10">
          <cell r="B10">
            <v>27.070833333333336</v>
          </cell>
          <cell r="C10">
            <v>33.6</v>
          </cell>
          <cell r="D10">
            <v>21.8</v>
          </cell>
          <cell r="E10">
            <v>62</v>
          </cell>
          <cell r="F10">
            <v>100</v>
          </cell>
          <cell r="G10">
            <v>41</v>
          </cell>
          <cell r="H10">
            <v>10.44</v>
          </cell>
          <cell r="J10">
            <v>22.68</v>
          </cell>
          <cell r="K10">
            <v>0</v>
          </cell>
        </row>
        <row r="11">
          <cell r="B11">
            <v>27.88333333333334</v>
          </cell>
          <cell r="C11">
            <v>36.4</v>
          </cell>
          <cell r="D11">
            <v>22.8</v>
          </cell>
          <cell r="E11">
            <v>63.583333333333336</v>
          </cell>
          <cell r="F11">
            <v>100</v>
          </cell>
          <cell r="G11">
            <v>34</v>
          </cell>
          <cell r="H11">
            <v>27.720000000000002</v>
          </cell>
          <cell r="J11">
            <v>53.64</v>
          </cell>
          <cell r="K11">
            <v>8.6</v>
          </cell>
        </row>
        <row r="12">
          <cell r="B12">
            <v>26.187499999999989</v>
          </cell>
          <cell r="C12">
            <v>31.3</v>
          </cell>
          <cell r="D12">
            <v>21.5</v>
          </cell>
          <cell r="E12">
            <v>68.733333333333334</v>
          </cell>
          <cell r="F12">
            <v>100</v>
          </cell>
          <cell r="G12">
            <v>52</v>
          </cell>
          <cell r="H12">
            <v>27.36</v>
          </cell>
          <cell r="J12">
            <v>44.28</v>
          </cell>
          <cell r="K12">
            <v>0.8</v>
          </cell>
        </row>
        <row r="13">
          <cell r="B13">
            <v>27.850000000000005</v>
          </cell>
          <cell r="C13">
            <v>32.9</v>
          </cell>
          <cell r="D13">
            <v>23.9</v>
          </cell>
          <cell r="E13">
            <v>68.10526315789474</v>
          </cell>
          <cell r="F13">
            <v>100</v>
          </cell>
          <cell r="G13">
            <v>43</v>
          </cell>
          <cell r="H13">
            <v>19.8</v>
          </cell>
          <cell r="J13">
            <v>31.680000000000003</v>
          </cell>
          <cell r="K13">
            <v>0</v>
          </cell>
        </row>
        <row r="14">
          <cell r="B14">
            <v>24.066666666666663</v>
          </cell>
          <cell r="C14">
            <v>28.1</v>
          </cell>
          <cell r="D14">
            <v>20.7</v>
          </cell>
          <cell r="E14">
            <v>71.315789473684205</v>
          </cell>
          <cell r="F14">
            <v>81</v>
          </cell>
          <cell r="G14">
            <v>60</v>
          </cell>
          <cell r="H14">
            <v>31.680000000000003</v>
          </cell>
          <cell r="J14">
            <v>54</v>
          </cell>
          <cell r="K14">
            <v>5.8</v>
          </cell>
        </row>
        <row r="15">
          <cell r="B15">
            <v>24.612499999999997</v>
          </cell>
          <cell r="C15">
            <v>30.9</v>
          </cell>
          <cell r="D15">
            <v>20.100000000000001</v>
          </cell>
          <cell r="E15">
            <v>60.153846153846153</v>
          </cell>
          <cell r="F15">
            <v>98</v>
          </cell>
          <cell r="G15">
            <v>47</v>
          </cell>
          <cell r="H15">
            <v>12.96</v>
          </cell>
          <cell r="J15">
            <v>24.12</v>
          </cell>
          <cell r="K15">
            <v>0</v>
          </cell>
        </row>
        <row r="16">
          <cell r="B16">
            <v>27.512499999999999</v>
          </cell>
          <cell r="C16">
            <v>33.299999999999997</v>
          </cell>
          <cell r="D16">
            <v>23.2</v>
          </cell>
          <cell r="E16">
            <v>65.625</v>
          </cell>
          <cell r="F16">
            <v>81</v>
          </cell>
          <cell r="G16">
            <v>42</v>
          </cell>
          <cell r="H16">
            <v>20.88</v>
          </cell>
          <cell r="J16">
            <v>35.28</v>
          </cell>
          <cell r="K16">
            <v>0</v>
          </cell>
        </row>
        <row r="17">
          <cell r="B17">
            <v>28.358333333333338</v>
          </cell>
          <cell r="C17">
            <v>34.6</v>
          </cell>
          <cell r="D17">
            <v>23</v>
          </cell>
          <cell r="E17">
            <v>57.75</v>
          </cell>
          <cell r="F17">
            <v>80</v>
          </cell>
          <cell r="G17">
            <v>37</v>
          </cell>
          <cell r="H17">
            <v>19.440000000000001</v>
          </cell>
          <cell r="J17">
            <v>33.119999999999997</v>
          </cell>
          <cell r="K17">
            <v>0</v>
          </cell>
        </row>
        <row r="18">
          <cell r="B18">
            <v>29.866666666666671</v>
          </cell>
          <cell r="C18">
            <v>36.700000000000003</v>
          </cell>
          <cell r="D18">
            <v>23.7</v>
          </cell>
          <cell r="E18">
            <v>50.958333333333336</v>
          </cell>
          <cell r="F18">
            <v>75</v>
          </cell>
          <cell r="G18">
            <v>30</v>
          </cell>
          <cell r="H18">
            <v>18.36</v>
          </cell>
          <cell r="J18">
            <v>33.119999999999997</v>
          </cell>
          <cell r="K18">
            <v>0</v>
          </cell>
        </row>
        <row r="19">
          <cell r="B19">
            <v>30.670833333333334</v>
          </cell>
          <cell r="C19">
            <v>37.700000000000003</v>
          </cell>
          <cell r="D19">
            <v>24.9</v>
          </cell>
          <cell r="E19">
            <v>48.041666666666664</v>
          </cell>
          <cell r="F19">
            <v>64</v>
          </cell>
          <cell r="G19">
            <v>30</v>
          </cell>
          <cell r="H19">
            <v>15.840000000000002</v>
          </cell>
          <cell r="J19">
            <v>38.159999999999997</v>
          </cell>
          <cell r="K19">
            <v>0</v>
          </cell>
        </row>
        <row r="20">
          <cell r="B20">
            <v>30.416666666666671</v>
          </cell>
          <cell r="C20">
            <v>38.6</v>
          </cell>
          <cell r="D20">
            <v>23.9</v>
          </cell>
          <cell r="E20">
            <v>58.583333333333336</v>
          </cell>
          <cell r="F20">
            <v>100</v>
          </cell>
          <cell r="G20">
            <v>29</v>
          </cell>
          <cell r="H20">
            <v>15.840000000000002</v>
          </cell>
          <cell r="J20">
            <v>35.28</v>
          </cell>
          <cell r="K20">
            <v>0</v>
          </cell>
        </row>
        <row r="21">
          <cell r="B21">
            <v>30.275000000000002</v>
          </cell>
          <cell r="C21">
            <v>38.799999999999997</v>
          </cell>
          <cell r="D21">
            <v>23.1</v>
          </cell>
          <cell r="E21">
            <v>54.727272727272727</v>
          </cell>
          <cell r="F21">
            <v>100</v>
          </cell>
          <cell r="G21">
            <v>25</v>
          </cell>
          <cell r="H21">
            <v>10.08</v>
          </cell>
          <cell r="J21">
            <v>43.92</v>
          </cell>
          <cell r="K21">
            <v>0</v>
          </cell>
        </row>
        <row r="22">
          <cell r="B22">
            <v>29.687499999999996</v>
          </cell>
          <cell r="C22">
            <v>38.299999999999997</v>
          </cell>
          <cell r="D22">
            <v>26</v>
          </cell>
          <cell r="E22">
            <v>56.416666666666664</v>
          </cell>
          <cell r="F22">
            <v>71</v>
          </cell>
          <cell r="G22">
            <v>27</v>
          </cell>
          <cell r="H22">
            <v>18.36</v>
          </cell>
          <cell r="J22">
            <v>45</v>
          </cell>
          <cell r="K22">
            <v>0</v>
          </cell>
        </row>
        <row r="23">
          <cell r="B23">
            <v>28.783333333333335</v>
          </cell>
          <cell r="C23">
            <v>34.4</v>
          </cell>
          <cell r="D23">
            <v>24.3</v>
          </cell>
          <cell r="E23">
            <v>62.583333333333336</v>
          </cell>
          <cell r="F23">
            <v>82</v>
          </cell>
          <cell r="G23">
            <v>39</v>
          </cell>
          <cell r="H23">
            <v>19.440000000000001</v>
          </cell>
          <cell r="J23">
            <v>32.76</v>
          </cell>
          <cell r="K23">
            <v>0</v>
          </cell>
        </row>
        <row r="24">
          <cell r="B24">
            <v>28.325000000000003</v>
          </cell>
          <cell r="C24">
            <v>34.4</v>
          </cell>
          <cell r="D24">
            <v>24.2</v>
          </cell>
          <cell r="E24">
            <v>59.583333333333336</v>
          </cell>
          <cell r="F24">
            <v>80</v>
          </cell>
          <cell r="G24">
            <v>36</v>
          </cell>
          <cell r="H24">
            <v>18</v>
          </cell>
          <cell r="J24">
            <v>29.16</v>
          </cell>
          <cell r="K24">
            <v>0</v>
          </cell>
        </row>
        <row r="25">
          <cell r="B25">
            <v>28.879166666666674</v>
          </cell>
          <cell r="C25">
            <v>35.200000000000003</v>
          </cell>
          <cell r="D25">
            <v>23.2</v>
          </cell>
          <cell r="E25">
            <v>51.5</v>
          </cell>
          <cell r="F25">
            <v>69</v>
          </cell>
          <cell r="G25">
            <v>31</v>
          </cell>
          <cell r="H25">
            <v>21.6</v>
          </cell>
          <cell r="J25">
            <v>36</v>
          </cell>
          <cell r="K25">
            <v>0</v>
          </cell>
        </row>
        <row r="26">
          <cell r="B26">
            <v>29.195833333333329</v>
          </cell>
          <cell r="C26">
            <v>36.1</v>
          </cell>
          <cell r="D26">
            <v>24.3</v>
          </cell>
          <cell r="E26">
            <v>65.041666666666671</v>
          </cell>
          <cell r="F26">
            <v>100</v>
          </cell>
          <cell r="G26">
            <v>38</v>
          </cell>
          <cell r="H26">
            <v>13.32</v>
          </cell>
          <cell r="J26">
            <v>25.92</v>
          </cell>
          <cell r="K26">
            <v>0</v>
          </cell>
        </row>
        <row r="27">
          <cell r="B27">
            <v>27.912500000000005</v>
          </cell>
          <cell r="C27">
            <v>37.5</v>
          </cell>
          <cell r="D27">
            <v>20.8</v>
          </cell>
          <cell r="E27">
            <v>64.25</v>
          </cell>
          <cell r="F27">
            <v>100</v>
          </cell>
          <cell r="G27">
            <v>34</v>
          </cell>
          <cell r="H27">
            <v>48.6</v>
          </cell>
          <cell r="J27">
            <v>89.64</v>
          </cell>
          <cell r="K27">
            <v>19</v>
          </cell>
        </row>
        <row r="28">
          <cell r="B28">
            <v>25.38333333333334</v>
          </cell>
          <cell r="C28">
            <v>33.299999999999997</v>
          </cell>
          <cell r="D28">
            <v>20.5</v>
          </cell>
          <cell r="E28">
            <v>61.571428571428569</v>
          </cell>
          <cell r="F28">
            <v>100</v>
          </cell>
          <cell r="G28">
            <v>40</v>
          </cell>
          <cell r="H28">
            <v>11.520000000000001</v>
          </cell>
          <cell r="J28">
            <v>26.64</v>
          </cell>
          <cell r="K28">
            <v>0.2</v>
          </cell>
        </row>
        <row r="29">
          <cell r="B29">
            <v>28.616666666666664</v>
          </cell>
          <cell r="C29">
            <v>36.5</v>
          </cell>
          <cell r="D29">
            <v>23.7</v>
          </cell>
          <cell r="E29">
            <v>64.208333333333329</v>
          </cell>
          <cell r="F29">
            <v>100</v>
          </cell>
          <cell r="G29">
            <v>33</v>
          </cell>
          <cell r="H29">
            <v>34.200000000000003</v>
          </cell>
          <cell r="J29">
            <v>63.72</v>
          </cell>
          <cell r="K29">
            <v>0</v>
          </cell>
        </row>
        <row r="30">
          <cell r="B30">
            <v>26.666666666666668</v>
          </cell>
          <cell r="C30">
            <v>34</v>
          </cell>
          <cell r="D30">
            <v>21.6</v>
          </cell>
          <cell r="E30">
            <v>56.769230769230766</v>
          </cell>
          <cell r="F30">
            <v>100</v>
          </cell>
          <cell r="G30">
            <v>42</v>
          </cell>
          <cell r="H30">
            <v>19.8</v>
          </cell>
          <cell r="J30">
            <v>63.72</v>
          </cell>
          <cell r="K30">
            <v>0</v>
          </cell>
        </row>
        <row r="31">
          <cell r="B31">
            <v>27.858333333333334</v>
          </cell>
          <cell r="C31">
            <v>34.799999999999997</v>
          </cell>
          <cell r="D31">
            <v>22.2</v>
          </cell>
          <cell r="E31">
            <v>55.958333333333336</v>
          </cell>
          <cell r="F31">
            <v>81</v>
          </cell>
          <cell r="G31">
            <v>24</v>
          </cell>
          <cell r="H31">
            <v>13.32</v>
          </cell>
          <cell r="J31">
            <v>30.96</v>
          </cell>
          <cell r="K31">
            <v>0</v>
          </cell>
        </row>
        <row r="32">
          <cell r="B32">
            <v>28.462499999999995</v>
          </cell>
          <cell r="C32">
            <v>35.6</v>
          </cell>
          <cell r="D32">
            <v>22.6</v>
          </cell>
          <cell r="E32">
            <v>53.458333333333336</v>
          </cell>
          <cell r="F32">
            <v>78</v>
          </cell>
          <cell r="G32">
            <v>27</v>
          </cell>
          <cell r="H32">
            <v>19.079999999999998</v>
          </cell>
          <cell r="J32">
            <v>31.319999999999997</v>
          </cell>
          <cell r="K32">
            <v>0</v>
          </cell>
        </row>
        <row r="33">
          <cell r="B33">
            <v>30.550000000000008</v>
          </cell>
          <cell r="C33">
            <v>38.5</v>
          </cell>
          <cell r="D33">
            <v>22.5</v>
          </cell>
          <cell r="E33">
            <v>50.541666666666664</v>
          </cell>
          <cell r="F33">
            <v>78</v>
          </cell>
          <cell r="G33">
            <v>29</v>
          </cell>
          <cell r="H33">
            <v>24.48</v>
          </cell>
          <cell r="J33">
            <v>45</v>
          </cell>
          <cell r="K33">
            <v>0</v>
          </cell>
        </row>
        <row r="34">
          <cell r="B34">
            <v>26.891666666666669</v>
          </cell>
          <cell r="C34">
            <v>32.4</v>
          </cell>
          <cell r="D34">
            <v>22.7</v>
          </cell>
          <cell r="E34">
            <v>66.315789473684205</v>
          </cell>
          <cell r="F34">
            <v>100</v>
          </cell>
          <cell r="G34">
            <v>46</v>
          </cell>
          <cell r="H34">
            <v>16.559999999999999</v>
          </cell>
          <cell r="J34">
            <v>42.84</v>
          </cell>
          <cell r="K34">
            <v>14.4</v>
          </cell>
        </row>
        <row r="35">
          <cell r="B35">
            <v>26.595833333333331</v>
          </cell>
          <cell r="C35">
            <v>31.1</v>
          </cell>
          <cell r="D35">
            <v>22.8</v>
          </cell>
          <cell r="E35">
            <v>67.75</v>
          </cell>
          <cell r="F35">
            <v>92</v>
          </cell>
          <cell r="G35">
            <v>53</v>
          </cell>
          <cell r="H35">
            <v>20.52</v>
          </cell>
          <cell r="J35">
            <v>32.4</v>
          </cell>
          <cell r="K35">
            <v>0</v>
          </cell>
        </row>
      </sheetData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rascunho"/>
      <sheetName val="Setembro"/>
      <sheetName val="Outubro"/>
      <sheetName val="Novembro"/>
      <sheetName val="Dezembro"/>
      <sheetName val="BoletimBonit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27.358333333333334</v>
          </cell>
          <cell r="C5">
            <v>35.9</v>
          </cell>
          <cell r="D5">
            <v>21.7</v>
          </cell>
          <cell r="E5">
            <v>77.458333333333329</v>
          </cell>
          <cell r="F5">
            <v>100</v>
          </cell>
          <cell r="G5">
            <v>40</v>
          </cell>
          <cell r="H5">
            <v>19.440000000000001</v>
          </cell>
          <cell r="J5">
            <v>36</v>
          </cell>
          <cell r="K5">
            <v>0.2</v>
          </cell>
        </row>
        <row r="6">
          <cell r="B6">
            <v>28.966666666666669</v>
          </cell>
          <cell r="C6">
            <v>35.700000000000003</v>
          </cell>
          <cell r="D6">
            <v>23.5</v>
          </cell>
          <cell r="E6">
            <v>68.458333333333329</v>
          </cell>
          <cell r="F6">
            <v>90</v>
          </cell>
          <cell r="G6">
            <v>48</v>
          </cell>
          <cell r="H6">
            <v>17.28</v>
          </cell>
          <cell r="J6">
            <v>34.92</v>
          </cell>
          <cell r="K6">
            <v>0</v>
          </cell>
        </row>
        <row r="7">
          <cell r="B7">
            <v>29.329166666666666</v>
          </cell>
          <cell r="C7">
            <v>37.4</v>
          </cell>
          <cell r="D7">
            <v>24.2</v>
          </cell>
          <cell r="E7">
            <v>69.041666666666671</v>
          </cell>
          <cell r="F7">
            <v>92</v>
          </cell>
          <cell r="G7">
            <v>40</v>
          </cell>
          <cell r="H7">
            <v>33.480000000000004</v>
          </cell>
          <cell r="J7">
            <v>51.84</v>
          </cell>
          <cell r="K7">
            <v>0.4</v>
          </cell>
        </row>
        <row r="8">
          <cell r="B8">
            <v>24.858333333333334</v>
          </cell>
          <cell r="C8">
            <v>29.3</v>
          </cell>
          <cell r="D8">
            <v>22.1</v>
          </cell>
          <cell r="E8">
            <v>87.333333333333329</v>
          </cell>
          <cell r="F8">
            <v>100</v>
          </cell>
          <cell r="G8">
            <v>66</v>
          </cell>
          <cell r="H8">
            <v>21.6</v>
          </cell>
          <cell r="J8">
            <v>42.12</v>
          </cell>
          <cell r="K8">
            <v>42.400000000000006</v>
          </cell>
        </row>
        <row r="9">
          <cell r="B9">
            <v>26.000000000000004</v>
          </cell>
          <cell r="C9">
            <v>31.5</v>
          </cell>
          <cell r="D9">
            <v>22.9</v>
          </cell>
          <cell r="E9">
            <v>85.916666666666671</v>
          </cell>
          <cell r="F9">
            <v>100</v>
          </cell>
          <cell r="G9">
            <v>60</v>
          </cell>
          <cell r="H9">
            <v>20.52</v>
          </cell>
          <cell r="J9">
            <v>41.04</v>
          </cell>
          <cell r="K9">
            <v>8.4</v>
          </cell>
        </row>
        <row r="10">
          <cell r="B10">
            <v>26.366666666666671</v>
          </cell>
          <cell r="C10">
            <v>32.799999999999997</v>
          </cell>
          <cell r="D10">
            <v>22.8</v>
          </cell>
          <cell r="E10">
            <v>84.166666666666671</v>
          </cell>
          <cell r="F10">
            <v>100</v>
          </cell>
          <cell r="G10">
            <v>53</v>
          </cell>
          <cell r="H10">
            <v>18</v>
          </cell>
          <cell r="J10">
            <v>38.880000000000003</v>
          </cell>
          <cell r="K10">
            <v>4.2</v>
          </cell>
        </row>
        <row r="11">
          <cell r="B11">
            <v>29.216666666666669</v>
          </cell>
          <cell r="C11">
            <v>34.799999999999997</v>
          </cell>
          <cell r="D11">
            <v>24.6</v>
          </cell>
          <cell r="E11">
            <v>69.625</v>
          </cell>
          <cell r="F11">
            <v>92</v>
          </cell>
          <cell r="G11">
            <v>45</v>
          </cell>
          <cell r="H11">
            <v>22.32</v>
          </cell>
          <cell r="J11">
            <v>31.319999999999997</v>
          </cell>
          <cell r="K11">
            <v>0</v>
          </cell>
        </row>
        <row r="12">
          <cell r="B12">
            <v>26.824999999999999</v>
          </cell>
          <cell r="C12">
            <v>31.5</v>
          </cell>
          <cell r="D12">
            <v>24</v>
          </cell>
          <cell r="E12">
            <v>82.75</v>
          </cell>
          <cell r="F12">
            <v>98</v>
          </cell>
          <cell r="G12">
            <v>57</v>
          </cell>
          <cell r="H12">
            <v>22.32</v>
          </cell>
          <cell r="J12">
            <v>42.84</v>
          </cell>
          <cell r="K12">
            <v>0</v>
          </cell>
        </row>
        <row r="13">
          <cell r="B13">
            <v>28.724999999999994</v>
          </cell>
          <cell r="C13">
            <v>36.200000000000003</v>
          </cell>
          <cell r="D13">
            <v>22.8</v>
          </cell>
          <cell r="E13">
            <v>74.333333333333329</v>
          </cell>
          <cell r="F13">
            <v>100</v>
          </cell>
          <cell r="G13">
            <v>42</v>
          </cell>
          <cell r="H13">
            <v>13.68</v>
          </cell>
          <cell r="J13">
            <v>27.36</v>
          </cell>
          <cell r="K13">
            <v>0</v>
          </cell>
        </row>
        <row r="14">
          <cell r="B14">
            <v>26.270833333333339</v>
          </cell>
          <cell r="C14">
            <v>31.1</v>
          </cell>
          <cell r="D14">
            <v>21.9</v>
          </cell>
          <cell r="E14">
            <v>79.25</v>
          </cell>
          <cell r="F14">
            <v>97</v>
          </cell>
          <cell r="G14">
            <v>60</v>
          </cell>
          <cell r="H14">
            <v>29.52</v>
          </cell>
          <cell r="J14">
            <v>55.080000000000005</v>
          </cell>
          <cell r="K14">
            <v>6.6</v>
          </cell>
        </row>
        <row r="15">
          <cell r="B15">
            <v>25.208333333333339</v>
          </cell>
          <cell r="C15">
            <v>33.4</v>
          </cell>
          <cell r="D15">
            <v>18.899999999999999</v>
          </cell>
          <cell r="E15">
            <v>77.875</v>
          </cell>
          <cell r="F15">
            <v>100</v>
          </cell>
          <cell r="G15">
            <v>48</v>
          </cell>
          <cell r="H15">
            <v>12.6</v>
          </cell>
          <cell r="J15">
            <v>23.400000000000002</v>
          </cell>
          <cell r="K15">
            <v>0</v>
          </cell>
        </row>
        <row r="16">
          <cell r="B16">
            <v>28.574999999999999</v>
          </cell>
          <cell r="C16">
            <v>35.799999999999997</v>
          </cell>
          <cell r="D16">
            <v>22.1</v>
          </cell>
          <cell r="E16">
            <v>71.166666666666671</v>
          </cell>
          <cell r="F16">
            <v>98</v>
          </cell>
          <cell r="G16">
            <v>45</v>
          </cell>
          <cell r="H16">
            <v>14.76</v>
          </cell>
          <cell r="J16">
            <v>27.36</v>
          </cell>
          <cell r="K16">
            <v>0</v>
          </cell>
        </row>
        <row r="17">
          <cell r="B17">
            <v>29.5</v>
          </cell>
          <cell r="C17">
            <v>36.299999999999997</v>
          </cell>
          <cell r="D17">
            <v>23</v>
          </cell>
          <cell r="E17">
            <v>69.166666666666671</v>
          </cell>
          <cell r="F17">
            <v>96</v>
          </cell>
          <cell r="G17">
            <v>44</v>
          </cell>
          <cell r="H17">
            <v>17.28</v>
          </cell>
          <cell r="J17">
            <v>54.36</v>
          </cell>
          <cell r="K17">
            <v>0</v>
          </cell>
        </row>
        <row r="18">
          <cell r="B18">
            <v>30.770833333333339</v>
          </cell>
          <cell r="C18">
            <v>37.799999999999997</v>
          </cell>
          <cell r="D18">
            <v>24.3</v>
          </cell>
          <cell r="E18">
            <v>62.5</v>
          </cell>
          <cell r="F18">
            <v>92</v>
          </cell>
          <cell r="G18">
            <v>37</v>
          </cell>
          <cell r="H18">
            <v>15.840000000000002</v>
          </cell>
          <cell r="J18">
            <v>52.92</v>
          </cell>
          <cell r="K18">
            <v>0</v>
          </cell>
        </row>
        <row r="19">
          <cell r="B19">
            <v>29.887500000000006</v>
          </cell>
          <cell r="C19">
            <v>36.799999999999997</v>
          </cell>
          <cell r="D19">
            <v>23.6</v>
          </cell>
          <cell r="E19">
            <v>65.041666666666671</v>
          </cell>
          <cell r="F19">
            <v>89</v>
          </cell>
          <cell r="G19">
            <v>43</v>
          </cell>
          <cell r="H19">
            <v>16.920000000000002</v>
          </cell>
          <cell r="J19">
            <v>33.840000000000003</v>
          </cell>
          <cell r="K19">
            <v>0</v>
          </cell>
        </row>
        <row r="20">
          <cell r="B20">
            <v>31.079166666666669</v>
          </cell>
          <cell r="C20">
            <v>39</v>
          </cell>
          <cell r="D20">
            <v>24.4</v>
          </cell>
          <cell r="E20">
            <v>64.333333333333329</v>
          </cell>
          <cell r="F20">
            <v>97</v>
          </cell>
          <cell r="G20">
            <v>27</v>
          </cell>
          <cell r="H20">
            <v>19.079999999999998</v>
          </cell>
          <cell r="J20">
            <v>41.04</v>
          </cell>
          <cell r="K20">
            <v>0</v>
          </cell>
        </row>
        <row r="21">
          <cell r="B21">
            <v>31.462499999999995</v>
          </cell>
          <cell r="C21">
            <v>39.299999999999997</v>
          </cell>
          <cell r="D21">
            <v>24.4</v>
          </cell>
          <cell r="E21">
            <v>57.666666666666664</v>
          </cell>
          <cell r="F21">
            <v>88</v>
          </cell>
          <cell r="G21">
            <v>27</v>
          </cell>
          <cell r="H21">
            <v>23.400000000000002</v>
          </cell>
          <cell r="J21">
            <v>40.32</v>
          </cell>
          <cell r="K21">
            <v>0</v>
          </cell>
        </row>
        <row r="22">
          <cell r="B22">
            <v>31.070833333333336</v>
          </cell>
          <cell r="C22">
            <v>38.9</v>
          </cell>
          <cell r="D22">
            <v>26</v>
          </cell>
          <cell r="E22">
            <v>57.458333333333336</v>
          </cell>
          <cell r="F22">
            <v>80</v>
          </cell>
          <cell r="G22">
            <v>32</v>
          </cell>
          <cell r="H22">
            <v>18.36</v>
          </cell>
          <cell r="J22">
            <v>37.800000000000004</v>
          </cell>
          <cell r="K22">
            <v>0</v>
          </cell>
        </row>
        <row r="23">
          <cell r="B23">
            <v>27.895833333333332</v>
          </cell>
          <cell r="C23">
            <v>36.5</v>
          </cell>
          <cell r="D23">
            <v>23.9</v>
          </cell>
          <cell r="E23">
            <v>74.541666666666671</v>
          </cell>
          <cell r="F23">
            <v>96</v>
          </cell>
          <cell r="G23">
            <v>42</v>
          </cell>
          <cell r="H23">
            <v>23.759999999999998</v>
          </cell>
          <cell r="J23">
            <v>42.12</v>
          </cell>
          <cell r="K23">
            <v>0.8</v>
          </cell>
        </row>
        <row r="24">
          <cell r="B24">
            <v>27.341666666666669</v>
          </cell>
          <cell r="C24">
            <v>34.1</v>
          </cell>
          <cell r="D24">
            <v>23.1</v>
          </cell>
          <cell r="E24">
            <v>79.708333333333329</v>
          </cell>
          <cell r="F24">
            <v>99</v>
          </cell>
          <cell r="G24">
            <v>53</v>
          </cell>
          <cell r="H24">
            <v>18.36</v>
          </cell>
          <cell r="J24">
            <v>26.28</v>
          </cell>
          <cell r="K24">
            <v>0.2</v>
          </cell>
        </row>
        <row r="25">
          <cell r="B25">
            <v>29.474999999999998</v>
          </cell>
          <cell r="C25">
            <v>36.9</v>
          </cell>
          <cell r="D25">
            <v>24.3</v>
          </cell>
          <cell r="E25">
            <v>71.041666666666671</v>
          </cell>
          <cell r="F25">
            <v>99</v>
          </cell>
          <cell r="G25">
            <v>40</v>
          </cell>
          <cell r="H25">
            <v>17.28</v>
          </cell>
          <cell r="J25">
            <v>34.200000000000003</v>
          </cell>
          <cell r="K25">
            <v>0</v>
          </cell>
        </row>
        <row r="26">
          <cell r="B26">
            <v>29.033333333333331</v>
          </cell>
          <cell r="C26">
            <v>35.200000000000003</v>
          </cell>
          <cell r="D26">
            <v>23.2</v>
          </cell>
          <cell r="E26">
            <v>70.791666666666671</v>
          </cell>
          <cell r="F26">
            <v>93</v>
          </cell>
          <cell r="G26">
            <v>50</v>
          </cell>
          <cell r="H26">
            <v>15.48</v>
          </cell>
          <cell r="J26">
            <v>30.96</v>
          </cell>
          <cell r="K26">
            <v>0</v>
          </cell>
        </row>
        <row r="27">
          <cell r="B27">
            <v>30.541666666666668</v>
          </cell>
          <cell r="C27">
            <v>37</v>
          </cell>
          <cell r="D27">
            <v>25.5</v>
          </cell>
          <cell r="E27">
            <v>66.708333333333329</v>
          </cell>
          <cell r="F27">
            <v>89</v>
          </cell>
          <cell r="G27">
            <v>42</v>
          </cell>
          <cell r="H27">
            <v>20.52</v>
          </cell>
          <cell r="J27">
            <v>38.880000000000003</v>
          </cell>
          <cell r="K27">
            <v>0</v>
          </cell>
        </row>
        <row r="28">
          <cell r="B28">
            <v>29.312500000000004</v>
          </cell>
          <cell r="C28">
            <v>36.5</v>
          </cell>
          <cell r="D28">
            <v>22.6</v>
          </cell>
          <cell r="E28">
            <v>67.458333333333329</v>
          </cell>
          <cell r="F28">
            <v>90</v>
          </cell>
          <cell r="G28">
            <v>43</v>
          </cell>
          <cell r="H28">
            <v>26.64</v>
          </cell>
          <cell r="J28">
            <v>47.16</v>
          </cell>
          <cell r="K28">
            <v>0</v>
          </cell>
        </row>
        <row r="29">
          <cell r="B29">
            <v>29.070833333333329</v>
          </cell>
          <cell r="C29">
            <v>36.200000000000003</v>
          </cell>
          <cell r="D29">
            <v>23.3</v>
          </cell>
          <cell r="E29">
            <v>69.416666666666671</v>
          </cell>
          <cell r="F29">
            <v>93</v>
          </cell>
          <cell r="G29">
            <v>43</v>
          </cell>
          <cell r="H29">
            <v>51.84</v>
          </cell>
          <cell r="J29">
            <v>75.600000000000009</v>
          </cell>
          <cell r="K29">
            <v>0</v>
          </cell>
        </row>
        <row r="30">
          <cell r="B30">
            <v>26.579166666666669</v>
          </cell>
          <cell r="C30">
            <v>34.700000000000003</v>
          </cell>
          <cell r="D30">
            <v>21.5</v>
          </cell>
          <cell r="E30">
            <v>70.708333333333329</v>
          </cell>
          <cell r="F30">
            <v>95</v>
          </cell>
          <cell r="G30">
            <v>43</v>
          </cell>
          <cell r="H30">
            <v>21.96</v>
          </cell>
          <cell r="J30">
            <v>34.200000000000003</v>
          </cell>
          <cell r="K30">
            <v>0</v>
          </cell>
        </row>
        <row r="31">
          <cell r="B31">
            <v>28.862499999999994</v>
          </cell>
          <cell r="C31">
            <v>37.6</v>
          </cell>
          <cell r="D31">
            <v>22.2</v>
          </cell>
          <cell r="E31">
            <v>67.208333333333329</v>
          </cell>
          <cell r="F31">
            <v>96</v>
          </cell>
          <cell r="G31">
            <v>38</v>
          </cell>
          <cell r="H31">
            <v>12.6</v>
          </cell>
          <cell r="J31">
            <v>30.240000000000002</v>
          </cell>
          <cell r="K31">
            <v>0</v>
          </cell>
        </row>
        <row r="32">
          <cell r="B32">
            <v>31.120833333333337</v>
          </cell>
          <cell r="C32">
            <v>38.700000000000003</v>
          </cell>
          <cell r="D32">
            <v>24.1</v>
          </cell>
          <cell r="E32">
            <v>63</v>
          </cell>
          <cell r="F32">
            <v>95</v>
          </cell>
          <cell r="G32">
            <v>36</v>
          </cell>
          <cell r="H32">
            <v>19.440000000000001</v>
          </cell>
          <cell r="J32">
            <v>51.12</v>
          </cell>
          <cell r="K32">
            <v>0</v>
          </cell>
        </row>
        <row r="33">
          <cell r="B33">
            <v>32.574999999999996</v>
          </cell>
          <cell r="C33">
            <v>39.9</v>
          </cell>
          <cell r="D33">
            <v>27</v>
          </cell>
          <cell r="E33">
            <v>52.75</v>
          </cell>
          <cell r="F33">
            <v>71</v>
          </cell>
          <cell r="G33">
            <v>31</v>
          </cell>
          <cell r="H33">
            <v>25.92</v>
          </cell>
          <cell r="J33">
            <v>50.4</v>
          </cell>
          <cell r="K33">
            <v>0</v>
          </cell>
        </row>
        <row r="34">
          <cell r="B34">
            <v>26.183333333333337</v>
          </cell>
          <cell r="C34">
            <v>32.1</v>
          </cell>
          <cell r="D34">
            <v>23.1</v>
          </cell>
          <cell r="E34">
            <v>79.375</v>
          </cell>
          <cell r="F34">
            <v>96</v>
          </cell>
          <cell r="G34">
            <v>47</v>
          </cell>
          <cell r="H34">
            <v>23.040000000000003</v>
          </cell>
          <cell r="J34">
            <v>46.800000000000004</v>
          </cell>
          <cell r="K34">
            <v>1.2</v>
          </cell>
        </row>
        <row r="35">
          <cell r="B35">
            <v>27.087499999999995</v>
          </cell>
          <cell r="C35">
            <v>35.700000000000003</v>
          </cell>
          <cell r="D35">
            <v>22.7</v>
          </cell>
          <cell r="E35">
            <v>77.708333333333329</v>
          </cell>
          <cell r="F35">
            <v>99</v>
          </cell>
          <cell r="G35">
            <v>46</v>
          </cell>
          <cell r="H35">
            <v>19.079999999999998</v>
          </cell>
          <cell r="J35">
            <v>42.480000000000004</v>
          </cell>
          <cell r="K35">
            <v>5.2</v>
          </cell>
        </row>
      </sheetData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Caarapó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>
        <row r="5">
          <cell r="B5">
            <v>28.104347826086951</v>
          </cell>
          <cell r="C5">
            <v>35.200000000000003</v>
          </cell>
          <cell r="D5">
            <v>22.9</v>
          </cell>
          <cell r="E5">
            <v>73.260869565217391</v>
          </cell>
          <cell r="F5">
            <v>97</v>
          </cell>
          <cell r="G5">
            <v>46</v>
          </cell>
          <cell r="H5">
            <v>13.32</v>
          </cell>
          <cell r="J5">
            <v>27.720000000000002</v>
          </cell>
          <cell r="K5">
            <v>0.2</v>
          </cell>
        </row>
        <row r="6">
          <cell r="B6">
            <v>29.141666666666666</v>
          </cell>
          <cell r="C6">
            <v>35.5</v>
          </cell>
          <cell r="D6">
            <v>24.2</v>
          </cell>
          <cell r="E6">
            <v>68.25</v>
          </cell>
          <cell r="F6">
            <v>88</v>
          </cell>
          <cell r="G6">
            <v>41</v>
          </cell>
          <cell r="H6">
            <v>18</v>
          </cell>
          <cell r="J6">
            <v>39.96</v>
          </cell>
          <cell r="K6">
            <v>0</v>
          </cell>
        </row>
        <row r="7">
          <cell r="B7">
            <v>28.070833333333336</v>
          </cell>
          <cell r="C7">
            <v>35.5</v>
          </cell>
          <cell r="D7">
            <v>24.1</v>
          </cell>
          <cell r="E7">
            <v>71.041666666666671</v>
          </cell>
          <cell r="F7">
            <v>90</v>
          </cell>
          <cell r="G7">
            <v>44</v>
          </cell>
          <cell r="H7">
            <v>22.68</v>
          </cell>
          <cell r="J7">
            <v>42.84</v>
          </cell>
          <cell r="K7">
            <v>0</v>
          </cell>
        </row>
        <row r="8">
          <cell r="B8">
            <v>24.516666666666666</v>
          </cell>
          <cell r="C8">
            <v>28.1</v>
          </cell>
          <cell r="D8">
            <v>22.3</v>
          </cell>
          <cell r="E8">
            <v>90.75</v>
          </cell>
          <cell r="F8">
            <v>100</v>
          </cell>
          <cell r="G8">
            <v>65</v>
          </cell>
          <cell r="H8">
            <v>19.8</v>
          </cell>
          <cell r="J8">
            <v>44.64</v>
          </cell>
          <cell r="K8">
            <v>6.6000000000000005</v>
          </cell>
        </row>
        <row r="9">
          <cell r="B9">
            <v>24.895833333333332</v>
          </cell>
          <cell r="C9">
            <v>31.2</v>
          </cell>
          <cell r="D9">
            <v>21.9</v>
          </cell>
          <cell r="E9">
            <v>87.833333333333329</v>
          </cell>
          <cell r="F9">
            <v>100</v>
          </cell>
          <cell r="G9">
            <v>58</v>
          </cell>
          <cell r="H9">
            <v>14.04</v>
          </cell>
          <cell r="J9">
            <v>39.6</v>
          </cell>
          <cell r="K9">
            <v>58.199999999999996</v>
          </cell>
        </row>
        <row r="10">
          <cell r="B10">
            <v>25.245833333333334</v>
          </cell>
          <cell r="C10">
            <v>31.1</v>
          </cell>
          <cell r="D10">
            <v>21.9</v>
          </cell>
          <cell r="E10">
            <v>86.916666666666671</v>
          </cell>
          <cell r="F10">
            <v>100</v>
          </cell>
          <cell r="G10">
            <v>58</v>
          </cell>
          <cell r="H10">
            <v>12.96</v>
          </cell>
          <cell r="J10">
            <v>29.880000000000003</v>
          </cell>
          <cell r="K10">
            <v>0.4</v>
          </cell>
        </row>
        <row r="11">
          <cell r="B11">
            <v>26.920833333333334</v>
          </cell>
          <cell r="C11">
            <v>32.4</v>
          </cell>
          <cell r="D11">
            <v>23.8</v>
          </cell>
          <cell r="E11">
            <v>78.5</v>
          </cell>
          <cell r="F11">
            <v>94</v>
          </cell>
          <cell r="G11">
            <v>53</v>
          </cell>
          <cell r="H11">
            <v>28.44</v>
          </cell>
          <cell r="J11">
            <v>47.16</v>
          </cell>
          <cell r="K11">
            <v>0.2</v>
          </cell>
        </row>
        <row r="12">
          <cell r="B12">
            <v>23.912499999999998</v>
          </cell>
          <cell r="C12">
            <v>29.5</v>
          </cell>
          <cell r="D12">
            <v>21.2</v>
          </cell>
          <cell r="E12">
            <v>95.291666666666671</v>
          </cell>
          <cell r="F12">
            <v>100</v>
          </cell>
          <cell r="G12">
            <v>70</v>
          </cell>
          <cell r="H12">
            <v>16.920000000000002</v>
          </cell>
          <cell r="J12">
            <v>31.319999999999997</v>
          </cell>
          <cell r="K12">
            <v>10.199999999999999</v>
          </cell>
        </row>
        <row r="13">
          <cell r="B13">
            <v>26.866666666666664</v>
          </cell>
          <cell r="C13">
            <v>33.6</v>
          </cell>
          <cell r="D13">
            <v>21.7</v>
          </cell>
          <cell r="E13">
            <v>82.125</v>
          </cell>
          <cell r="F13">
            <v>100</v>
          </cell>
          <cell r="G13">
            <v>50</v>
          </cell>
          <cell r="H13">
            <v>11.16</v>
          </cell>
          <cell r="J13">
            <v>23.400000000000002</v>
          </cell>
          <cell r="K13">
            <v>0</v>
          </cell>
        </row>
        <row r="14">
          <cell r="B14">
            <v>23.150000000000002</v>
          </cell>
          <cell r="C14">
            <v>28.1</v>
          </cell>
          <cell r="D14">
            <v>19.5</v>
          </cell>
          <cell r="E14">
            <v>90.166666666666671</v>
          </cell>
          <cell r="F14">
            <v>100</v>
          </cell>
          <cell r="G14">
            <v>78</v>
          </cell>
          <cell r="H14">
            <v>21.240000000000002</v>
          </cell>
          <cell r="J14">
            <v>59.4</v>
          </cell>
          <cell r="K14">
            <v>25.200000000000003</v>
          </cell>
        </row>
        <row r="15">
          <cell r="B15">
            <v>23.095833333333328</v>
          </cell>
          <cell r="C15">
            <v>30</v>
          </cell>
          <cell r="D15">
            <v>18.600000000000001</v>
          </cell>
          <cell r="E15">
            <v>84.916666666666671</v>
          </cell>
          <cell r="F15">
            <v>100</v>
          </cell>
          <cell r="G15">
            <v>58</v>
          </cell>
          <cell r="H15">
            <v>11.16</v>
          </cell>
          <cell r="J15">
            <v>24.12</v>
          </cell>
          <cell r="K15">
            <v>0</v>
          </cell>
        </row>
        <row r="16">
          <cell r="B16">
            <v>26.820833333333329</v>
          </cell>
          <cell r="C16">
            <v>33.6</v>
          </cell>
          <cell r="D16">
            <v>21.3</v>
          </cell>
          <cell r="E16">
            <v>74.791666666666671</v>
          </cell>
          <cell r="F16">
            <v>99</v>
          </cell>
          <cell r="G16">
            <v>49</v>
          </cell>
          <cell r="H16">
            <v>17.28</v>
          </cell>
          <cell r="J16">
            <v>34.92</v>
          </cell>
          <cell r="K16">
            <v>0.2</v>
          </cell>
        </row>
        <row r="17">
          <cell r="B17">
            <v>28.433333333333337</v>
          </cell>
          <cell r="C17">
            <v>34.4</v>
          </cell>
          <cell r="D17">
            <v>23.9</v>
          </cell>
          <cell r="E17">
            <v>69.958333333333329</v>
          </cell>
          <cell r="F17">
            <v>86</v>
          </cell>
          <cell r="G17">
            <v>51</v>
          </cell>
          <cell r="H17">
            <v>21.240000000000002</v>
          </cell>
          <cell r="J17">
            <v>45.36</v>
          </cell>
          <cell r="K17">
            <v>0</v>
          </cell>
        </row>
        <row r="18">
          <cell r="B18">
            <v>29.150000000000002</v>
          </cell>
          <cell r="C18">
            <v>34.6</v>
          </cell>
          <cell r="D18">
            <v>24.2</v>
          </cell>
          <cell r="E18">
            <v>66.125</v>
          </cell>
          <cell r="F18">
            <v>84</v>
          </cell>
          <cell r="G18">
            <v>46</v>
          </cell>
          <cell r="H18">
            <v>17.64</v>
          </cell>
          <cell r="J18">
            <v>37.800000000000004</v>
          </cell>
          <cell r="K18">
            <v>0</v>
          </cell>
        </row>
        <row r="19">
          <cell r="B19">
            <v>30.570833333333336</v>
          </cell>
          <cell r="C19">
            <v>36.299999999999997</v>
          </cell>
          <cell r="D19">
            <v>25.4</v>
          </cell>
          <cell r="E19">
            <v>56.583333333333336</v>
          </cell>
          <cell r="F19">
            <v>74</v>
          </cell>
          <cell r="G19">
            <v>40</v>
          </cell>
          <cell r="H19">
            <v>19.079999999999998</v>
          </cell>
          <cell r="J19">
            <v>38.519999999999996</v>
          </cell>
          <cell r="K19">
            <v>0</v>
          </cell>
        </row>
        <row r="20">
          <cell r="B20">
            <v>30.49166666666666</v>
          </cell>
          <cell r="C20">
            <v>37.200000000000003</v>
          </cell>
          <cell r="D20">
            <v>23.2</v>
          </cell>
          <cell r="E20">
            <v>63</v>
          </cell>
          <cell r="F20">
            <v>95</v>
          </cell>
          <cell r="G20">
            <v>36</v>
          </cell>
          <cell r="H20">
            <v>14.4</v>
          </cell>
          <cell r="J20">
            <v>31.319999999999997</v>
          </cell>
          <cell r="K20">
            <v>0</v>
          </cell>
        </row>
        <row r="21">
          <cell r="B21">
            <v>29.983333333333331</v>
          </cell>
          <cell r="C21">
            <v>37.1</v>
          </cell>
          <cell r="D21">
            <v>23</v>
          </cell>
          <cell r="E21">
            <v>59.375</v>
          </cell>
          <cell r="F21">
            <v>88</v>
          </cell>
          <cell r="G21">
            <v>31</v>
          </cell>
          <cell r="H21">
            <v>18.720000000000002</v>
          </cell>
          <cell r="J21">
            <v>48.96</v>
          </cell>
          <cell r="K21">
            <v>0</v>
          </cell>
        </row>
        <row r="22">
          <cell r="B22">
            <v>29.395833333333339</v>
          </cell>
          <cell r="C22">
            <v>36.5</v>
          </cell>
          <cell r="D22">
            <v>24.2</v>
          </cell>
          <cell r="E22">
            <v>58.375</v>
          </cell>
          <cell r="F22">
            <v>83</v>
          </cell>
          <cell r="G22">
            <v>38</v>
          </cell>
          <cell r="H22">
            <v>17.28</v>
          </cell>
          <cell r="J22">
            <v>37.080000000000005</v>
          </cell>
          <cell r="K22">
            <v>0</v>
          </cell>
        </row>
        <row r="23">
          <cell r="B23">
            <v>27.337499999999995</v>
          </cell>
          <cell r="C23">
            <v>34.700000000000003</v>
          </cell>
          <cell r="D23">
            <v>22.8</v>
          </cell>
          <cell r="E23">
            <v>74.5</v>
          </cell>
          <cell r="F23">
            <v>94</v>
          </cell>
          <cell r="G23">
            <v>48</v>
          </cell>
          <cell r="H23">
            <v>16.559999999999999</v>
          </cell>
          <cell r="J23">
            <v>38.159999999999997</v>
          </cell>
          <cell r="K23">
            <v>0</v>
          </cell>
        </row>
        <row r="24">
          <cell r="B24">
            <v>25.608333333333334</v>
          </cell>
          <cell r="C24">
            <v>32.1</v>
          </cell>
          <cell r="D24">
            <v>21.7</v>
          </cell>
          <cell r="E24">
            <v>87.083333333333329</v>
          </cell>
          <cell r="F24">
            <v>100</v>
          </cell>
          <cell r="G24">
            <v>58</v>
          </cell>
          <cell r="H24">
            <v>20.16</v>
          </cell>
          <cell r="J24">
            <v>31.319999999999997</v>
          </cell>
          <cell r="K24">
            <v>10.6</v>
          </cell>
        </row>
        <row r="25">
          <cell r="B25">
            <v>26.904166666666669</v>
          </cell>
          <cell r="C25">
            <v>32.4</v>
          </cell>
          <cell r="D25">
            <v>21.6</v>
          </cell>
          <cell r="E25">
            <v>77.083333333333329</v>
          </cell>
          <cell r="F25">
            <v>100</v>
          </cell>
          <cell r="G25">
            <v>49</v>
          </cell>
          <cell r="H25">
            <v>16.2</v>
          </cell>
          <cell r="J25">
            <v>30.96</v>
          </cell>
          <cell r="K25">
            <v>0</v>
          </cell>
        </row>
        <row r="26">
          <cell r="B26">
            <v>28.924999999999997</v>
          </cell>
          <cell r="C26">
            <v>36.1</v>
          </cell>
          <cell r="D26">
            <v>21.8</v>
          </cell>
          <cell r="E26">
            <v>64.25</v>
          </cell>
          <cell r="F26">
            <v>97</v>
          </cell>
          <cell r="G26">
            <v>34</v>
          </cell>
          <cell r="H26">
            <v>13.68</v>
          </cell>
          <cell r="J26">
            <v>25.92</v>
          </cell>
          <cell r="K26">
            <v>0</v>
          </cell>
        </row>
        <row r="27">
          <cell r="B27">
            <v>28.437499999999996</v>
          </cell>
          <cell r="C27">
            <v>34.700000000000003</v>
          </cell>
          <cell r="D27">
            <v>22.8</v>
          </cell>
          <cell r="E27">
            <v>70.958333333333329</v>
          </cell>
          <cell r="F27">
            <v>91</v>
          </cell>
          <cell r="G27">
            <v>48</v>
          </cell>
          <cell r="H27">
            <v>25.56</v>
          </cell>
          <cell r="J27">
            <v>54.72</v>
          </cell>
          <cell r="K27">
            <v>0</v>
          </cell>
        </row>
        <row r="28">
          <cell r="B28">
            <v>25.512499999999999</v>
          </cell>
          <cell r="C28">
            <v>32.299999999999997</v>
          </cell>
          <cell r="D28">
            <v>20.100000000000001</v>
          </cell>
          <cell r="E28">
            <v>81.291666666666671</v>
          </cell>
          <cell r="F28">
            <v>100</v>
          </cell>
          <cell r="G28">
            <v>59</v>
          </cell>
          <cell r="H28">
            <v>19.8</v>
          </cell>
          <cell r="J28">
            <v>55.800000000000004</v>
          </cell>
          <cell r="K28">
            <v>16.399999999999999</v>
          </cell>
        </row>
        <row r="29">
          <cell r="B29">
            <v>26.491666666666664</v>
          </cell>
          <cell r="C29">
            <v>31.9</v>
          </cell>
          <cell r="D29">
            <v>20.8</v>
          </cell>
          <cell r="E29">
            <v>81.625</v>
          </cell>
          <cell r="F29">
            <v>100</v>
          </cell>
          <cell r="G29">
            <v>36</v>
          </cell>
          <cell r="H29">
            <v>20.16</v>
          </cell>
          <cell r="J29">
            <v>75.960000000000008</v>
          </cell>
          <cell r="K29">
            <v>8.7999999999999989</v>
          </cell>
        </row>
        <row r="30">
          <cell r="B30">
            <v>23.833333333333339</v>
          </cell>
          <cell r="C30">
            <v>30.4</v>
          </cell>
          <cell r="D30">
            <v>19.399999999999999</v>
          </cell>
          <cell r="E30">
            <v>86.541666666666671</v>
          </cell>
          <cell r="F30">
            <v>100</v>
          </cell>
          <cell r="G30">
            <v>57</v>
          </cell>
          <cell r="H30">
            <v>14.4</v>
          </cell>
          <cell r="J30">
            <v>24.840000000000003</v>
          </cell>
          <cell r="K30">
            <v>0.2</v>
          </cell>
        </row>
        <row r="31">
          <cell r="B31">
            <v>24.583333333333332</v>
          </cell>
          <cell r="C31">
            <v>32.200000000000003</v>
          </cell>
          <cell r="D31">
            <v>17.7</v>
          </cell>
          <cell r="E31">
            <v>74.875</v>
          </cell>
          <cell r="F31">
            <v>100</v>
          </cell>
          <cell r="G31">
            <v>45</v>
          </cell>
          <cell r="H31">
            <v>9.7200000000000006</v>
          </cell>
          <cell r="J31">
            <v>20.88</v>
          </cell>
          <cell r="K31">
            <v>0</v>
          </cell>
        </row>
        <row r="32">
          <cell r="B32">
            <v>28.317391304347829</v>
          </cell>
          <cell r="C32">
            <v>35.799999999999997</v>
          </cell>
          <cell r="D32">
            <v>22.4</v>
          </cell>
          <cell r="E32">
            <v>57.173913043478258</v>
          </cell>
          <cell r="F32">
            <v>74</v>
          </cell>
          <cell r="G32">
            <v>39</v>
          </cell>
          <cell r="H32">
            <v>17.64</v>
          </cell>
          <cell r="J32">
            <v>32.4</v>
          </cell>
          <cell r="K32">
            <v>0</v>
          </cell>
        </row>
        <row r="33">
          <cell r="B33">
            <v>28.375</v>
          </cell>
          <cell r="C33">
            <v>37.1</v>
          </cell>
          <cell r="D33">
            <v>22.7</v>
          </cell>
          <cell r="E33">
            <v>65.958333333333329</v>
          </cell>
          <cell r="F33">
            <v>91</v>
          </cell>
          <cell r="G33">
            <v>38</v>
          </cell>
          <cell r="H33">
            <v>28.8</v>
          </cell>
          <cell r="J33">
            <v>52.2</v>
          </cell>
          <cell r="K33">
            <v>0</v>
          </cell>
        </row>
        <row r="34">
          <cell r="B34">
            <v>24.479166666666661</v>
          </cell>
          <cell r="C34">
            <v>31.3</v>
          </cell>
          <cell r="D34">
            <v>20.7</v>
          </cell>
          <cell r="E34">
            <v>79.75</v>
          </cell>
          <cell r="F34">
            <v>100</v>
          </cell>
          <cell r="G34">
            <v>50</v>
          </cell>
          <cell r="H34">
            <v>18.36</v>
          </cell>
          <cell r="J34">
            <v>29.16</v>
          </cell>
          <cell r="K34">
            <v>0</v>
          </cell>
        </row>
        <row r="35">
          <cell r="B35">
            <v>24.725000000000005</v>
          </cell>
          <cell r="C35">
            <v>29.6</v>
          </cell>
          <cell r="D35">
            <v>20.3</v>
          </cell>
          <cell r="E35">
            <v>79.333333333333329</v>
          </cell>
          <cell r="F35">
            <v>96</v>
          </cell>
          <cell r="G35">
            <v>63</v>
          </cell>
          <cell r="H35">
            <v>12.96</v>
          </cell>
          <cell r="J35">
            <v>21.96</v>
          </cell>
          <cell r="K35">
            <v>0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8"/>
  <sheetViews>
    <sheetView topLeftCell="A7" zoomScale="90" zoomScaleNormal="90" workbookViewId="0">
      <selection activeCell="AF16" sqref="AF16"/>
    </sheetView>
  </sheetViews>
  <sheetFormatPr defaultRowHeight="12.75" x14ac:dyDescent="0.2"/>
  <cols>
    <col min="1" max="1" width="19.710937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30" t="s">
        <v>210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2"/>
    </row>
    <row r="2" spans="1:37" s="4" customFormat="1" ht="20.100000000000001" customHeight="1" x14ac:dyDescent="0.2">
      <c r="A2" s="133" t="s">
        <v>21</v>
      </c>
      <c r="B2" s="128" t="s">
        <v>249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9"/>
    </row>
    <row r="3" spans="1:37" s="5" customFormat="1" ht="20.100000000000001" customHeight="1" x14ac:dyDescent="0.2">
      <c r="A3" s="133"/>
      <c r="B3" s="134">
        <v>1</v>
      </c>
      <c r="C3" s="134">
        <f>SUM(B3+1)</f>
        <v>2</v>
      </c>
      <c r="D3" s="134">
        <f t="shared" ref="D3:AB3" si="0">SUM(C3+1)</f>
        <v>3</v>
      </c>
      <c r="E3" s="134">
        <f t="shared" si="0"/>
        <v>4</v>
      </c>
      <c r="F3" s="134">
        <f t="shared" si="0"/>
        <v>5</v>
      </c>
      <c r="G3" s="134">
        <v>6</v>
      </c>
      <c r="H3" s="134"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>SUM(AB3+1)</f>
        <v>28</v>
      </c>
      <c r="AD3" s="134">
        <f>SUM(AC3+1)</f>
        <v>29</v>
      </c>
      <c r="AE3" s="134">
        <v>30</v>
      </c>
      <c r="AF3" s="136">
        <v>31</v>
      </c>
      <c r="AG3" s="135" t="s">
        <v>26</v>
      </c>
    </row>
    <row r="4" spans="1:37" s="5" customFormat="1" x14ac:dyDescent="0.2">
      <c r="A4" s="133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6"/>
      <c r="AG4" s="135"/>
    </row>
    <row r="5" spans="1:37" s="5" customFormat="1" x14ac:dyDescent="0.2">
      <c r="A5" s="48" t="s">
        <v>30</v>
      </c>
      <c r="B5" s="110">
        <f>[1]Dezembro!$B$5</f>
        <v>29.095833333333335</v>
      </c>
      <c r="C5" s="110">
        <f>[1]Dezembro!$B$6</f>
        <v>29.724999999999994</v>
      </c>
      <c r="D5" s="110">
        <f>[1]Dezembro!$B$7</f>
        <v>27.079166666666669</v>
      </c>
      <c r="E5" s="110">
        <f>[1]Dezembro!$B$8</f>
        <v>25.645833333333332</v>
      </c>
      <c r="F5" s="110">
        <f>[1]Dezembro!$B$9</f>
        <v>24.070833333333326</v>
      </c>
      <c r="G5" s="110">
        <f>[1]Dezembro!$B$10</f>
        <v>27.979166666666661</v>
      </c>
      <c r="H5" s="110">
        <f>[1]Dezembro!$B$11</f>
        <v>29.012499999999992</v>
      </c>
      <c r="I5" s="110">
        <f>[1]Dezembro!$B$12</f>
        <v>28.825000000000003</v>
      </c>
      <c r="J5" s="110">
        <f>[1]Dezembro!$B$13</f>
        <v>29.337500000000002</v>
      </c>
      <c r="K5" s="110">
        <f>[1]Dezembro!$B$14</f>
        <v>27.316666666666663</v>
      </c>
      <c r="L5" s="110">
        <f>[1]Dezembro!$B$15</f>
        <v>26.95</v>
      </c>
      <c r="M5" s="110">
        <f>[1]Dezembro!$B$16</f>
        <v>28.695833333333329</v>
      </c>
      <c r="N5" s="110">
        <f>[1]Dezembro!$B$17</f>
        <v>29.608333333333331</v>
      </c>
      <c r="O5" s="110">
        <f>[1]Dezembro!$B$18</f>
        <v>31.366666666666671</v>
      </c>
      <c r="P5" s="110">
        <f>[1]Dezembro!$B$19</f>
        <v>31.379166666666663</v>
      </c>
      <c r="Q5" s="110">
        <f>[1]Dezembro!$B$20</f>
        <v>30.345833333333328</v>
      </c>
      <c r="R5" s="110">
        <f>[1]Dezembro!$B$21</f>
        <v>28.962499999999995</v>
      </c>
      <c r="S5" s="110">
        <f>[1]Dezembro!$B$22</f>
        <v>30.129166666666666</v>
      </c>
      <c r="T5" s="110">
        <f>[1]Dezembro!$B$23</f>
        <v>28.545833333333338</v>
      </c>
      <c r="U5" s="110">
        <f>[1]Dezembro!$B$24</f>
        <v>27.916666666666671</v>
      </c>
      <c r="V5" s="110">
        <f>[1]Dezembro!$B$25</f>
        <v>28.237499999999997</v>
      </c>
      <c r="W5" s="110">
        <f>[1]Dezembro!$B$26</f>
        <v>29.162499999999998</v>
      </c>
      <c r="X5" s="110">
        <f>[1]Dezembro!$B$27</f>
        <v>29.5</v>
      </c>
      <c r="Y5" s="110">
        <f>[1]Dezembro!$B$28</f>
        <v>26.833333333333332</v>
      </c>
      <c r="Z5" s="110">
        <f>[1]Dezembro!$B$29</f>
        <v>29.766666666666669</v>
      </c>
      <c r="AA5" s="110">
        <f>[1]Dezembro!$B$30</f>
        <v>28.729166666666661</v>
      </c>
      <c r="AB5" s="110">
        <f>[1]Dezembro!$B$31</f>
        <v>29.375</v>
      </c>
      <c r="AC5" s="110">
        <f>[1]Dezembro!$B$32</f>
        <v>29.333333333333329</v>
      </c>
      <c r="AD5" s="110">
        <f>[1]Dezembro!$B$33</f>
        <v>31.287499999999994</v>
      </c>
      <c r="AE5" s="110">
        <f>[1]Dezembro!$B$34</f>
        <v>29.166666666666671</v>
      </c>
      <c r="AF5" s="110">
        <f>[1]Dezembro!$B$35</f>
        <v>27.358333333333331</v>
      </c>
      <c r="AG5" s="111">
        <f>AVERAGE(B5:AF5)</f>
        <v>28.733467741935481</v>
      </c>
    </row>
    <row r="6" spans="1:37" x14ac:dyDescent="0.2">
      <c r="A6" s="48" t="s">
        <v>0</v>
      </c>
      <c r="B6" s="112">
        <f>[2]Dezembro!$B$5</f>
        <v>26.995833333333337</v>
      </c>
      <c r="C6" s="112">
        <f>[2]Dezembro!$B$6</f>
        <v>26.658333333333335</v>
      </c>
      <c r="D6" s="112">
        <f>[2]Dezembro!$B$7</f>
        <v>25.404166666666672</v>
      </c>
      <c r="E6" s="112">
        <f>[2]Dezembro!$B$8</f>
        <v>24.574999999999999</v>
      </c>
      <c r="F6" s="112">
        <f>[2]Dezembro!$B$9</f>
        <v>24.820833333333336</v>
      </c>
      <c r="G6" s="112">
        <f>[2]Dezembro!$B$10</f>
        <v>24.820833333333329</v>
      </c>
      <c r="H6" s="112">
        <f>[2]Dezembro!$B$11</f>
        <v>25.075000000000003</v>
      </c>
      <c r="I6" s="112">
        <f>[2]Dezembro!$B$12</f>
        <v>24.879166666666663</v>
      </c>
      <c r="J6" s="112">
        <f>[2]Dezembro!$B$13</f>
        <v>26.575000000000003</v>
      </c>
      <c r="K6" s="112">
        <f>[2]Dezembro!$B$14</f>
        <v>22.479166666666668</v>
      </c>
      <c r="L6" s="112">
        <f>[2]Dezembro!$B$15</f>
        <v>22.9375</v>
      </c>
      <c r="M6" s="112">
        <f>[2]Dezembro!$B$16</f>
        <v>25.529166666666665</v>
      </c>
      <c r="N6" s="112">
        <f>[2]Dezembro!$B$17</f>
        <v>27.195833333333329</v>
      </c>
      <c r="O6" s="112">
        <f>[2]Dezembro!$B$18</f>
        <v>27.241666666666664</v>
      </c>
      <c r="P6" s="112">
        <f>[2]Dezembro!$B$19</f>
        <v>28.541666666666671</v>
      </c>
      <c r="Q6" s="112">
        <f>[2]Dezembro!$B$20</f>
        <v>28.920833333333338</v>
      </c>
      <c r="R6" s="112">
        <f>[2]Dezembro!$B$21</f>
        <v>29.012500000000003</v>
      </c>
      <c r="S6" s="112">
        <f>[2]Dezembro!$B$22</f>
        <v>27.658333333333342</v>
      </c>
      <c r="T6" s="112">
        <f>[2]Dezembro!$B$23</f>
        <v>25.933333333333334</v>
      </c>
      <c r="U6" s="112">
        <f>[2]Dezembro!$B$24</f>
        <v>25.183333333333337</v>
      </c>
      <c r="V6" s="112">
        <f>[2]Dezembro!$B$25</f>
        <v>26.341666666666665</v>
      </c>
      <c r="W6" s="112">
        <f>[2]Dezembro!$B$26</f>
        <v>28.000000000000004</v>
      </c>
      <c r="X6" s="112">
        <f>[2]Dezembro!$B$27</f>
        <v>28.604166666666661</v>
      </c>
      <c r="Y6" s="112">
        <f>[2]Dezembro!$B$28</f>
        <v>25.399999999999995</v>
      </c>
      <c r="Z6" s="112">
        <f>[2]Dezembro!$B$29</f>
        <v>24.825000000000003</v>
      </c>
      <c r="AA6" s="112">
        <f>[2]Dezembro!$B$30</f>
        <v>24.258333333333336</v>
      </c>
      <c r="AB6" s="112">
        <f>[2]Dezembro!$B$31</f>
        <v>24.524999999999995</v>
      </c>
      <c r="AC6" s="112">
        <f>[2]Dezembro!$B$32</f>
        <v>25.966666666666658</v>
      </c>
      <c r="AD6" s="112">
        <f>[2]Dezembro!$B$33</f>
        <v>26.987499999999997</v>
      </c>
      <c r="AE6" s="112">
        <f>[2]Dezembro!$B$34</f>
        <v>24.116666666666671</v>
      </c>
      <c r="AF6" s="112">
        <f>[2]Dezembro!$B$35</f>
        <v>23.904166666666658</v>
      </c>
      <c r="AG6" s="111">
        <f t="shared" ref="AG6:AG47" si="1">AVERAGE(B6:AF6)</f>
        <v>25.915053763440859</v>
      </c>
    </row>
    <row r="7" spans="1:37" x14ac:dyDescent="0.2">
      <c r="A7" s="48" t="s">
        <v>85</v>
      </c>
      <c r="B7" s="112">
        <f>[3]Dezembro!$B$5</f>
        <v>27.504166666666663</v>
      </c>
      <c r="C7" s="112">
        <f>[3]Dezembro!$B$6</f>
        <v>27.695833333333336</v>
      </c>
      <c r="D7" s="112">
        <f>[3]Dezembro!$B$7</f>
        <v>28.354166666666671</v>
      </c>
      <c r="E7" s="112">
        <f>[3]Dezembro!$B$8</f>
        <v>24.887499999999999</v>
      </c>
      <c r="F7" s="112">
        <f>[3]Dezembro!$B$9</f>
        <v>24.433333333333337</v>
      </c>
      <c r="G7" s="112">
        <f>[3]Dezembro!$B$10</f>
        <v>24.712499999999995</v>
      </c>
      <c r="H7" s="112">
        <f>[3]Dezembro!$B$11</f>
        <v>26.925000000000001</v>
      </c>
      <c r="I7" s="112">
        <f>[3]Dezembro!$B$12</f>
        <v>25.929166666666674</v>
      </c>
      <c r="J7" s="112">
        <f>[3]Dezembro!$B$13</f>
        <v>27.441666666666663</v>
      </c>
      <c r="K7" s="112">
        <f>[3]Dezembro!$B$14</f>
        <v>22.816666666666666</v>
      </c>
      <c r="L7" s="112">
        <f>[3]Dezembro!$B$15</f>
        <v>22.929166666666664</v>
      </c>
      <c r="M7" s="112">
        <f>[3]Dezembro!$B$16</f>
        <v>27.437499999999996</v>
      </c>
      <c r="N7" s="112">
        <f>[3]Dezembro!$B$17</f>
        <v>28.799999999999994</v>
      </c>
      <c r="O7" s="112">
        <f>[3]Dezembro!$B$18</f>
        <v>30.016666666666666</v>
      </c>
      <c r="P7" s="112">
        <f>[3]Dezembro!$B$19</f>
        <v>31.156521739130426</v>
      </c>
      <c r="Q7" s="112">
        <f>[3]Dezembro!$B$20</f>
        <v>30.324999999999999</v>
      </c>
      <c r="R7" s="112">
        <f>[3]Dezembro!$B$21</f>
        <v>29.308333333333326</v>
      </c>
      <c r="S7" s="112">
        <f>[3]Dezembro!$B$22</f>
        <v>29.686956521739134</v>
      </c>
      <c r="T7" s="112">
        <f>[3]Dezembro!$B$23</f>
        <v>28.941666666666666</v>
      </c>
      <c r="U7" s="112">
        <f>[3]Dezembro!$B$24</f>
        <v>27.791666666666671</v>
      </c>
      <c r="V7" s="112">
        <f>[3]Dezembro!$B$25</f>
        <v>28.741666666666671</v>
      </c>
      <c r="W7" s="112">
        <f>[3]Dezembro!$B$26</f>
        <v>29.537500000000005</v>
      </c>
      <c r="X7" s="112">
        <f>[3]Dezembro!$B$27</f>
        <v>27.591666666666669</v>
      </c>
      <c r="Y7" s="112">
        <f>[3]Dezembro!$B$28</f>
        <v>26.112499999999997</v>
      </c>
      <c r="Z7" s="112">
        <f>[3]Dezembro!$B$29</f>
        <v>28.449999999999992</v>
      </c>
      <c r="AA7" s="112">
        <f>[3]Dezembro!$B$30</f>
        <v>26.470833333333335</v>
      </c>
      <c r="AB7" s="112">
        <f>[3]Dezembro!$B$31</f>
        <v>27.5625</v>
      </c>
      <c r="AC7" s="112">
        <f>[3]Dezembro!$B$32</f>
        <v>28.783333333333335</v>
      </c>
      <c r="AD7" s="112">
        <f>[3]Dezembro!$B$33</f>
        <v>30.0625</v>
      </c>
      <c r="AE7" s="112">
        <f>[3]Dezembro!$B$34</f>
        <v>27.133333333333329</v>
      </c>
      <c r="AF7" s="112">
        <f>[3]Dezembro!$B$35</f>
        <v>27.137499999999999</v>
      </c>
      <c r="AG7" s="111">
        <f t="shared" si="1"/>
        <v>27.570219728845256</v>
      </c>
    </row>
    <row r="8" spans="1:37" x14ac:dyDescent="0.2">
      <c r="A8" s="48" t="s">
        <v>1</v>
      </c>
      <c r="B8" s="112">
        <f>[4]Dezembro!$B$5</f>
        <v>30.120833333333326</v>
      </c>
      <c r="C8" s="112">
        <f>[4]Dezembro!$B$6</f>
        <v>30.062499999999989</v>
      </c>
      <c r="D8" s="112">
        <f>[4]Dezembro!$B$7</f>
        <v>30.129166666666666</v>
      </c>
      <c r="E8" s="112">
        <f>[4]Dezembro!$B$8</f>
        <v>24.966666666666658</v>
      </c>
      <c r="F8" s="112">
        <f>[4]Dezembro!$B$9</f>
        <v>25.454166666666666</v>
      </c>
      <c r="G8" s="112">
        <f>[4]Dezembro!$B$10</f>
        <v>27.416666666666668</v>
      </c>
      <c r="H8" s="112">
        <f>[4]Dezembro!$B$11</f>
        <v>29.579166666666666</v>
      </c>
      <c r="I8" s="112">
        <f>[4]Dezembro!$B$12</f>
        <v>29.070833333333336</v>
      </c>
      <c r="J8" s="112">
        <f>[4]Dezembro!$B$13</f>
        <v>29.954166666666669</v>
      </c>
      <c r="K8" s="112">
        <f>[4]Dezembro!$B$14</f>
        <v>28.191666666666666</v>
      </c>
      <c r="L8" s="112">
        <f>[4]Dezembro!$B$15</f>
        <v>26.695833333333329</v>
      </c>
      <c r="M8" s="112">
        <f>[4]Dezembro!$B$16</f>
        <v>29.920833333333331</v>
      </c>
      <c r="N8" s="112">
        <f>[4]Dezembro!$B$17</f>
        <v>30.579166666666676</v>
      </c>
      <c r="O8" s="112">
        <f>[4]Dezembro!$B$18</f>
        <v>31.395833333333332</v>
      </c>
      <c r="P8" s="112">
        <f>[4]Dezembro!$B$19</f>
        <v>30.129166666666663</v>
      </c>
      <c r="Q8" s="112">
        <f>[4]Dezembro!$B$20</f>
        <v>30.629166666666666</v>
      </c>
      <c r="R8" s="112">
        <f>[4]Dezembro!$B$21</f>
        <v>31.929166666666671</v>
      </c>
      <c r="S8" s="112">
        <f>[4]Dezembro!$B$22</f>
        <v>32.291666666666664</v>
      </c>
      <c r="T8" s="112">
        <f>[4]Dezembro!$B$23</f>
        <v>30.954166666666666</v>
      </c>
      <c r="U8" s="112">
        <f>[4]Dezembro!$B$24</f>
        <v>29.604166666666671</v>
      </c>
      <c r="V8" s="112">
        <f>[4]Dezembro!$B$25</f>
        <v>30.558333333333337</v>
      </c>
      <c r="W8" s="112">
        <f>[4]Dezembro!$B$26</f>
        <v>30.270833333333343</v>
      </c>
      <c r="X8" s="112">
        <f>[4]Dezembro!$B$27</f>
        <v>31.316666666666666</v>
      </c>
      <c r="Y8" s="112">
        <f>[4]Dezembro!$B$28</f>
        <v>30.937500000000004</v>
      </c>
      <c r="Z8" s="112">
        <f>[4]Dezembro!$B$29</f>
        <v>31.616666666666671</v>
      </c>
      <c r="AA8" s="112">
        <f>[4]Dezembro!$B$30</f>
        <v>29.416666666666668</v>
      </c>
      <c r="AB8" s="112">
        <f>[4]Dezembro!$B$31</f>
        <v>29.050000000000008</v>
      </c>
      <c r="AC8" s="112">
        <f>[4]Dezembro!$B$32</f>
        <v>32.166666666666664</v>
      </c>
      <c r="AD8" s="112">
        <f>[4]Dezembro!$B$33</f>
        <v>32.895833333333336</v>
      </c>
      <c r="AE8" s="112">
        <f>[4]Dezembro!$B$34</f>
        <v>27.395833333333332</v>
      </c>
      <c r="AF8" s="112">
        <f>[4]Dezembro!$B$35</f>
        <v>28.154166666666665</v>
      </c>
      <c r="AG8" s="111">
        <f t="shared" si="1"/>
        <v>29.769489247311828</v>
      </c>
    </row>
    <row r="9" spans="1:37" x14ac:dyDescent="0.2">
      <c r="A9" s="48" t="s">
        <v>146</v>
      </c>
      <c r="B9" s="112">
        <f>[5]Dezembro!$B$5</f>
        <v>27.600000000000005</v>
      </c>
      <c r="C9" s="112">
        <f>[5]Dezembro!$B$6</f>
        <v>28.558333333333334</v>
      </c>
      <c r="D9" s="112">
        <f>[5]Dezembro!$B$7</f>
        <v>26.38333333333334</v>
      </c>
      <c r="E9" s="112">
        <f>[5]Dezembro!$B$8</f>
        <v>23.145833333333332</v>
      </c>
      <c r="F9" s="112">
        <f>[5]Dezembro!$B$9</f>
        <v>24.212499999999995</v>
      </c>
      <c r="G9" s="112">
        <f>[5]Dezembro!$B$10</f>
        <v>24.941666666666663</v>
      </c>
      <c r="H9" s="112">
        <f>[5]Dezembro!$B$11</f>
        <v>25.595833333333335</v>
      </c>
      <c r="I9" s="112">
        <f>[5]Dezembro!$B$12</f>
        <v>23.762500000000003</v>
      </c>
      <c r="J9" s="112">
        <f>[5]Dezembro!$B$13</f>
        <v>25.934782608695652</v>
      </c>
      <c r="K9" s="112">
        <f>[5]Dezembro!$B$14</f>
        <v>22.383333333333329</v>
      </c>
      <c r="L9" s="112">
        <f>[5]Dezembro!$B$15</f>
        <v>22.337500000000002</v>
      </c>
      <c r="M9" s="112">
        <f>[5]Dezembro!$B$16</f>
        <v>25.537500000000005</v>
      </c>
      <c r="N9" s="112">
        <f>[5]Dezembro!$B$17</f>
        <v>27.070833333333336</v>
      </c>
      <c r="O9" s="112">
        <f>[5]Dezembro!$B$18</f>
        <v>27.387499999999999</v>
      </c>
      <c r="P9" s="112">
        <f>[5]Dezembro!$B$19</f>
        <v>28.824999999999999</v>
      </c>
      <c r="Q9" s="112">
        <f>[5]Dezembro!$B$20</f>
        <v>29.643478260869568</v>
      </c>
      <c r="R9" s="112">
        <f>[5]Dezembro!$B$21</f>
        <v>29.066666666666674</v>
      </c>
      <c r="S9" s="112">
        <f>[5]Dezembro!$B$22</f>
        <v>28.604166666666661</v>
      </c>
      <c r="T9" s="112">
        <f>[5]Dezembro!$B$23</f>
        <v>25.454166666666666</v>
      </c>
      <c r="U9" s="112">
        <f>[5]Dezembro!$B$24</f>
        <v>24.000000000000004</v>
      </c>
      <c r="V9" s="112">
        <f>[5]Dezembro!$B$25</f>
        <v>25.887499999999999</v>
      </c>
      <c r="W9" s="112">
        <f>[5]Dezembro!$B$26</f>
        <v>27.745833333333334</v>
      </c>
      <c r="X9" s="112">
        <f>[5]Dezembro!$B$27</f>
        <v>28.950000000000003</v>
      </c>
      <c r="Y9" s="112">
        <f>[5]Dezembro!$B$28</f>
        <v>26.260869565217391</v>
      </c>
      <c r="Z9" s="112">
        <f>[5]Dezembro!$B$29</f>
        <v>24.8125</v>
      </c>
      <c r="AA9" s="112">
        <f>[5]Dezembro!$B$30</f>
        <v>23.591666666666669</v>
      </c>
      <c r="AB9" s="112">
        <f>[5]Dezembro!$B$31</f>
        <v>24.429166666666664</v>
      </c>
      <c r="AC9" s="112">
        <f>[5]Dezembro!$B$32</f>
        <v>27.408333333333331</v>
      </c>
      <c r="AD9" s="112">
        <f>[5]Dezembro!$B$33</f>
        <v>27.387499999999999</v>
      </c>
      <c r="AE9" s="112">
        <f>[5]Dezembro!$B$34</f>
        <v>23.029166666666669</v>
      </c>
      <c r="AF9" s="112">
        <f>[5]Dezembro!$B$35</f>
        <v>23.120833333333326</v>
      </c>
      <c r="AG9" s="111">
        <f t="shared" si="1"/>
        <v>25.905428938756433</v>
      </c>
    </row>
    <row r="10" spans="1:37" x14ac:dyDescent="0.2">
      <c r="A10" s="48" t="s">
        <v>91</v>
      </c>
      <c r="B10" s="112">
        <f>[6]Dezembro!$B$5</f>
        <v>27.579166666666666</v>
      </c>
      <c r="C10" s="112">
        <f>[6]Dezembro!$B$6</f>
        <v>26.829166666666666</v>
      </c>
      <c r="D10" s="112">
        <f>[6]Dezembro!$B$7</f>
        <v>26.445833333333329</v>
      </c>
      <c r="E10" s="112">
        <f>[6]Dezembro!$B$8</f>
        <v>22.645833333333339</v>
      </c>
      <c r="F10" s="112">
        <f>[6]Dezembro!$B$9</f>
        <v>22.349999999999998</v>
      </c>
      <c r="G10" s="112">
        <f>[6]Dezembro!$B$10</f>
        <v>25.629166666666666</v>
      </c>
      <c r="H10" s="112">
        <f>[6]Dezembro!$B$11</f>
        <v>27.041666666666661</v>
      </c>
      <c r="I10" s="112">
        <f>[6]Dezembro!$B$12</f>
        <v>26.129166666666663</v>
      </c>
      <c r="J10" s="112">
        <f>[6]Dezembro!$B$13</f>
        <v>26.733333333333338</v>
      </c>
      <c r="K10" s="112">
        <f>[6]Dezembro!$B$14</f>
        <v>24.25</v>
      </c>
      <c r="L10" s="112">
        <f>[6]Dezembro!$B$15</f>
        <v>23.849999999999998</v>
      </c>
      <c r="M10" s="112">
        <f>[6]Dezembro!$B$16</f>
        <v>26.233333333333334</v>
      </c>
      <c r="N10" s="112">
        <f>[6]Dezembro!$B$17</f>
        <v>27.029166666666665</v>
      </c>
      <c r="O10" s="112">
        <f>[6]Dezembro!$B$18</f>
        <v>27.945833333333329</v>
      </c>
      <c r="P10" s="112">
        <f>[6]Dezembro!$B$19</f>
        <v>27.674999999999997</v>
      </c>
      <c r="Q10" s="112">
        <f>[6]Dezembro!$B$20</f>
        <v>28.862499999999997</v>
      </c>
      <c r="R10" s="112">
        <f>[6]Dezembro!$B$21</f>
        <v>27.691666666666663</v>
      </c>
      <c r="S10" s="112">
        <f>[6]Dezembro!$B$22</f>
        <v>26.533333333333331</v>
      </c>
      <c r="T10" s="112">
        <f>[6]Dezembro!$B$23</f>
        <v>27.241666666666664</v>
      </c>
      <c r="U10" s="112">
        <f>[6]Dezembro!$B$24</f>
        <v>24.283333333333331</v>
      </c>
      <c r="V10" s="112">
        <f>[6]Dezembro!$B$25</f>
        <v>26.075000000000003</v>
      </c>
      <c r="W10" s="112">
        <f>[6]Dezembro!$B$26</f>
        <v>26.237499999999997</v>
      </c>
      <c r="X10" s="112">
        <f>[6]Dezembro!$B$27</f>
        <v>27.095833333333335</v>
      </c>
      <c r="Y10" s="112">
        <f>[6]Dezembro!$B$28</f>
        <v>26.062500000000004</v>
      </c>
      <c r="Z10" s="112">
        <f>[6]Dezembro!$B$29</f>
        <v>28.049999999999997</v>
      </c>
      <c r="AA10" s="112">
        <f>[6]Dezembro!$B$30</f>
        <v>26.200000000000006</v>
      </c>
      <c r="AB10" s="112">
        <f>[6]Dezembro!$B$31</f>
        <v>26.366666666666664</v>
      </c>
      <c r="AC10" s="112">
        <f>[6]Dezembro!$B$32</f>
        <v>28.016666666666666</v>
      </c>
      <c r="AD10" s="112">
        <f>[6]Dezembro!$B$33</f>
        <v>30.049999999999997</v>
      </c>
      <c r="AE10" s="112">
        <f>[6]Dezembro!$B$34</f>
        <v>25.450000000000003</v>
      </c>
      <c r="AF10" s="112">
        <f>[6]Dezembro!$B$35</f>
        <v>24.449999999999992</v>
      </c>
      <c r="AG10" s="111">
        <f t="shared" si="1"/>
        <v>26.355913978494623</v>
      </c>
    </row>
    <row r="11" spans="1:37" x14ac:dyDescent="0.2">
      <c r="A11" s="48" t="s">
        <v>49</v>
      </c>
      <c r="B11" s="112">
        <f>[7]Dezembro!$B$5</f>
        <v>27.483333333333338</v>
      </c>
      <c r="C11" s="112">
        <f>[7]Dezembro!$B$6</f>
        <v>28.641666666666662</v>
      </c>
      <c r="D11" s="112">
        <f>[7]Dezembro!$B$7</f>
        <v>27.850000000000005</v>
      </c>
      <c r="E11" s="112">
        <f>[7]Dezembro!$B$8</f>
        <v>26.008333333333329</v>
      </c>
      <c r="F11" s="112">
        <f>[7]Dezembro!$B$9</f>
        <v>24.237500000000001</v>
      </c>
      <c r="G11" s="112">
        <f>[7]Dezembro!$B$10</f>
        <v>27.070833333333336</v>
      </c>
      <c r="H11" s="112">
        <f>[7]Dezembro!$B$11</f>
        <v>27.88333333333334</v>
      </c>
      <c r="I11" s="112">
        <f>[7]Dezembro!$B$12</f>
        <v>26.187499999999989</v>
      </c>
      <c r="J11" s="112">
        <f>[7]Dezembro!$B$13</f>
        <v>27.850000000000005</v>
      </c>
      <c r="K11" s="112">
        <f>[7]Dezembro!$B$14</f>
        <v>24.066666666666663</v>
      </c>
      <c r="L11" s="112">
        <f>[7]Dezembro!$B$15</f>
        <v>24.612499999999997</v>
      </c>
      <c r="M11" s="112">
        <f>[7]Dezembro!$B$16</f>
        <v>27.512499999999999</v>
      </c>
      <c r="N11" s="112">
        <f>[7]Dezembro!$B$17</f>
        <v>28.358333333333338</v>
      </c>
      <c r="O11" s="112">
        <f>[7]Dezembro!$B$18</f>
        <v>29.866666666666671</v>
      </c>
      <c r="P11" s="112">
        <f>[7]Dezembro!$B$19</f>
        <v>30.670833333333334</v>
      </c>
      <c r="Q11" s="112">
        <f>[7]Dezembro!$B$20</f>
        <v>30.416666666666671</v>
      </c>
      <c r="R11" s="112">
        <f>[7]Dezembro!$B$21</f>
        <v>30.275000000000002</v>
      </c>
      <c r="S11" s="112">
        <f>[7]Dezembro!$B$22</f>
        <v>29.687499999999996</v>
      </c>
      <c r="T11" s="112">
        <f>[7]Dezembro!$B$23</f>
        <v>28.783333333333335</v>
      </c>
      <c r="U11" s="112">
        <f>[7]Dezembro!$B$24</f>
        <v>28.325000000000003</v>
      </c>
      <c r="V11" s="112">
        <f>[7]Dezembro!$B$25</f>
        <v>28.879166666666674</v>
      </c>
      <c r="W11" s="112">
        <f>[7]Dezembro!$B$26</f>
        <v>29.195833333333329</v>
      </c>
      <c r="X11" s="112">
        <f>[7]Dezembro!$B$27</f>
        <v>27.912500000000005</v>
      </c>
      <c r="Y11" s="112">
        <f>[7]Dezembro!$B$28</f>
        <v>25.38333333333334</v>
      </c>
      <c r="Z11" s="112">
        <f>[7]Dezembro!$B$29</f>
        <v>28.616666666666664</v>
      </c>
      <c r="AA11" s="112">
        <f>[7]Dezembro!$B$30</f>
        <v>26.666666666666668</v>
      </c>
      <c r="AB11" s="112">
        <f>[7]Dezembro!$B$31</f>
        <v>27.858333333333334</v>
      </c>
      <c r="AC11" s="112">
        <f>[7]Dezembro!$B$32</f>
        <v>28.462499999999995</v>
      </c>
      <c r="AD11" s="112">
        <f>[7]Dezembro!$B$33</f>
        <v>30.550000000000008</v>
      </c>
      <c r="AE11" s="112">
        <f>[7]Dezembro!$B$34</f>
        <v>26.891666666666669</v>
      </c>
      <c r="AF11" s="112">
        <f>[7]Dezembro!$B$35</f>
        <v>26.595833333333331</v>
      </c>
      <c r="AG11" s="111">
        <f t="shared" si="1"/>
        <v>27.832258064516132</v>
      </c>
    </row>
    <row r="12" spans="1:37" x14ac:dyDescent="0.2">
      <c r="A12" s="48" t="s">
        <v>94</v>
      </c>
      <c r="B12" s="112">
        <f>[8]Dezembro!$B$5</f>
        <v>27.358333333333334</v>
      </c>
      <c r="C12" s="112">
        <f>[8]Dezembro!$B$6</f>
        <v>28.966666666666669</v>
      </c>
      <c r="D12" s="112">
        <f>[8]Dezembro!$B$7</f>
        <v>29.329166666666666</v>
      </c>
      <c r="E12" s="112">
        <f>[8]Dezembro!$B$8</f>
        <v>24.858333333333334</v>
      </c>
      <c r="F12" s="112">
        <f>[8]Dezembro!$B$9</f>
        <v>26.000000000000004</v>
      </c>
      <c r="G12" s="112">
        <f>[8]Dezembro!$B$10</f>
        <v>26.366666666666671</v>
      </c>
      <c r="H12" s="112">
        <f>[8]Dezembro!$B$11</f>
        <v>29.216666666666669</v>
      </c>
      <c r="I12" s="112">
        <f>[8]Dezembro!$B$12</f>
        <v>26.824999999999999</v>
      </c>
      <c r="J12" s="112">
        <f>[8]Dezembro!$B$13</f>
        <v>28.724999999999994</v>
      </c>
      <c r="K12" s="112">
        <f>[8]Dezembro!$B$14</f>
        <v>26.270833333333339</v>
      </c>
      <c r="L12" s="112">
        <f>[8]Dezembro!$B$15</f>
        <v>25.208333333333339</v>
      </c>
      <c r="M12" s="112">
        <f>[8]Dezembro!$B$16</f>
        <v>28.574999999999999</v>
      </c>
      <c r="N12" s="112">
        <f>[8]Dezembro!$B$17</f>
        <v>29.5</v>
      </c>
      <c r="O12" s="112">
        <f>[8]Dezembro!$B$18</f>
        <v>30.770833333333339</v>
      </c>
      <c r="P12" s="112">
        <f>[8]Dezembro!$B$19</f>
        <v>29.887500000000006</v>
      </c>
      <c r="Q12" s="112">
        <f>[8]Dezembro!$B$20</f>
        <v>31.079166666666669</v>
      </c>
      <c r="R12" s="112">
        <f>[8]Dezembro!$B$21</f>
        <v>31.462499999999995</v>
      </c>
      <c r="S12" s="112">
        <f>[8]Dezembro!$B$22</f>
        <v>31.070833333333336</v>
      </c>
      <c r="T12" s="112">
        <f>[8]Dezembro!$B$23</f>
        <v>27.895833333333332</v>
      </c>
      <c r="U12" s="112">
        <f>[8]Dezembro!$B$24</f>
        <v>27.341666666666669</v>
      </c>
      <c r="V12" s="112">
        <f>[8]Dezembro!$B$25</f>
        <v>29.474999999999998</v>
      </c>
      <c r="W12" s="112">
        <f>[8]Dezembro!$B$26</f>
        <v>29.033333333333331</v>
      </c>
      <c r="X12" s="112">
        <f>[8]Dezembro!$B$27</f>
        <v>30.541666666666668</v>
      </c>
      <c r="Y12" s="112">
        <f>[8]Dezembro!$B$28</f>
        <v>29.312500000000004</v>
      </c>
      <c r="Z12" s="112">
        <f>[8]Dezembro!$B$29</f>
        <v>29.070833333333329</v>
      </c>
      <c r="AA12" s="112">
        <f>[8]Dezembro!$B$30</f>
        <v>26.579166666666669</v>
      </c>
      <c r="AB12" s="112">
        <f>[8]Dezembro!$B$31</f>
        <v>28.862499999999994</v>
      </c>
      <c r="AC12" s="112">
        <f>[8]Dezembro!$B$32</f>
        <v>31.120833333333337</v>
      </c>
      <c r="AD12" s="112">
        <f>[8]Dezembro!$B$33</f>
        <v>32.574999999999996</v>
      </c>
      <c r="AE12" s="112">
        <f>[8]Dezembro!$B$34</f>
        <v>26.183333333333337</v>
      </c>
      <c r="AF12" s="112">
        <f>[8]Dezembro!$B$35</f>
        <v>27.087499999999995</v>
      </c>
      <c r="AG12" s="111">
        <f t="shared" si="1"/>
        <v>28.598387096774189</v>
      </c>
    </row>
    <row r="13" spans="1:37" x14ac:dyDescent="0.2">
      <c r="A13" s="48" t="s">
        <v>101</v>
      </c>
      <c r="B13" s="112">
        <f>[9]Dezembro!$B$5</f>
        <v>28.104347826086951</v>
      </c>
      <c r="C13" s="112">
        <f>[9]Dezembro!$B$6</f>
        <v>29.141666666666666</v>
      </c>
      <c r="D13" s="112">
        <f>[9]Dezembro!$B$7</f>
        <v>28.070833333333336</v>
      </c>
      <c r="E13" s="112">
        <f>[9]Dezembro!$B$8</f>
        <v>24.516666666666666</v>
      </c>
      <c r="F13" s="112">
        <f>[9]Dezembro!$B$9</f>
        <v>24.895833333333332</v>
      </c>
      <c r="G13" s="112">
        <f>[9]Dezembro!$B$10</f>
        <v>25.245833333333334</v>
      </c>
      <c r="H13" s="112">
        <f>[9]Dezembro!$B$11</f>
        <v>26.920833333333334</v>
      </c>
      <c r="I13" s="112">
        <f>[9]Dezembro!$B$12</f>
        <v>23.912499999999998</v>
      </c>
      <c r="J13" s="112">
        <f>[9]Dezembro!$B$13</f>
        <v>26.866666666666664</v>
      </c>
      <c r="K13" s="112">
        <f>[9]Dezembro!$B$14</f>
        <v>23.150000000000002</v>
      </c>
      <c r="L13" s="112">
        <f>[9]Dezembro!$B$15</f>
        <v>23.095833333333328</v>
      </c>
      <c r="M13" s="112">
        <f>[9]Dezembro!$B$16</f>
        <v>26.820833333333329</v>
      </c>
      <c r="N13" s="112">
        <f>[9]Dezembro!$B$17</f>
        <v>28.433333333333337</v>
      </c>
      <c r="O13" s="112">
        <f>[9]Dezembro!$B$18</f>
        <v>29.150000000000002</v>
      </c>
      <c r="P13" s="112">
        <f>[9]Dezembro!$B$19</f>
        <v>30.570833333333336</v>
      </c>
      <c r="Q13" s="112">
        <f>[9]Dezembro!$B$20</f>
        <v>30.49166666666666</v>
      </c>
      <c r="R13" s="112">
        <f>[9]Dezembro!$B$21</f>
        <v>29.983333333333331</v>
      </c>
      <c r="S13" s="112">
        <f>[9]Dezembro!$B$22</f>
        <v>29.395833333333339</v>
      </c>
      <c r="T13" s="112">
        <f>[9]Dezembro!$B$23</f>
        <v>27.337499999999995</v>
      </c>
      <c r="U13" s="112">
        <f>[9]Dezembro!$B$24</f>
        <v>25.608333333333334</v>
      </c>
      <c r="V13" s="112">
        <f>[9]Dezembro!$B$25</f>
        <v>26.904166666666669</v>
      </c>
      <c r="W13" s="112">
        <f>[9]Dezembro!$B$26</f>
        <v>28.924999999999997</v>
      </c>
      <c r="X13" s="112">
        <f>[9]Dezembro!$B$27</f>
        <v>28.437499999999996</v>
      </c>
      <c r="Y13" s="112">
        <f>[9]Dezembro!$B$28</f>
        <v>25.512499999999999</v>
      </c>
      <c r="Z13" s="112">
        <f>[9]Dezembro!$B$29</f>
        <v>26.491666666666664</v>
      </c>
      <c r="AA13" s="112">
        <f>[9]Dezembro!$B$30</f>
        <v>23.833333333333339</v>
      </c>
      <c r="AB13" s="112">
        <f>[9]Dezembro!$B$31</f>
        <v>24.583333333333332</v>
      </c>
      <c r="AC13" s="112">
        <f>[9]Dezembro!$B$32</f>
        <v>28.317391304347829</v>
      </c>
      <c r="AD13" s="112">
        <f>[9]Dezembro!$B$33</f>
        <v>28.375</v>
      </c>
      <c r="AE13" s="112">
        <f>[9]Dezembro!$B$34</f>
        <v>24.479166666666661</v>
      </c>
      <c r="AF13" s="112">
        <f>[9]Dezembro!$B$35</f>
        <v>24.725000000000005</v>
      </c>
      <c r="AG13" s="111">
        <f t="shared" si="1"/>
        <v>26.848281907433382</v>
      </c>
      <c r="AK13" t="s">
        <v>35</v>
      </c>
    </row>
    <row r="14" spans="1:37" x14ac:dyDescent="0.2">
      <c r="A14" s="48" t="s">
        <v>147</v>
      </c>
      <c r="B14" s="112">
        <f>[10]Dezembro!$B$5</f>
        <v>27.763636363636362</v>
      </c>
      <c r="C14" s="112">
        <f>[10]Dezembro!$B$6</f>
        <v>27.523809523809526</v>
      </c>
      <c r="D14" s="112">
        <f>[10]Dezembro!$B$7</f>
        <v>26.452173913043477</v>
      </c>
      <c r="E14" s="112">
        <f>[10]Dezembro!$B$8</f>
        <v>24.11</v>
      </c>
      <c r="F14" s="112">
        <f>[10]Dezembro!$B$9</f>
        <v>22.468181818181819</v>
      </c>
      <c r="G14" s="112">
        <f>[10]Dezembro!$B$10</f>
        <v>27.00454545454545</v>
      </c>
      <c r="H14" s="112">
        <f>[10]Dezembro!$B$11</f>
        <v>28.431818181818187</v>
      </c>
      <c r="I14" s="112">
        <f>[10]Dezembro!$B$12</f>
        <v>26.987500000000008</v>
      </c>
      <c r="J14" s="112">
        <f>[10]Dezembro!$B$13</f>
        <v>27.915000000000003</v>
      </c>
      <c r="K14" s="112">
        <f>[10]Dezembro!$B$14</f>
        <v>26.160869565217389</v>
      </c>
      <c r="L14" s="112">
        <f>[10]Dezembro!$B$15</f>
        <v>25.25</v>
      </c>
      <c r="M14" s="112">
        <f>[10]Dezembro!$B$16</f>
        <v>27.400000000000002</v>
      </c>
      <c r="N14" s="112">
        <f>[10]Dezembro!$B$17</f>
        <v>26.766666666666669</v>
      </c>
      <c r="O14" s="112">
        <f>[10]Dezembro!$B$18</f>
        <v>29.031818181818178</v>
      </c>
      <c r="P14" s="112">
        <f>[10]Dezembro!$B$19</f>
        <v>28.809523809523803</v>
      </c>
      <c r="Q14" s="112">
        <f>[10]Dezembro!$B$20</f>
        <v>29.160869565217389</v>
      </c>
      <c r="R14" s="112">
        <f>[10]Dezembro!$B$21</f>
        <v>28.786956521739125</v>
      </c>
      <c r="S14" s="112">
        <f>[10]Dezembro!$B$22</f>
        <v>27.604166666666668</v>
      </c>
      <c r="T14" s="112">
        <f>[10]Dezembro!$B$23</f>
        <v>27.515789473684208</v>
      </c>
      <c r="U14" s="112">
        <f>[10]Dezembro!$B$24</f>
        <v>25.013636363636365</v>
      </c>
      <c r="V14" s="112">
        <f>[10]Dezembro!$B$25</f>
        <v>25.62857142857143</v>
      </c>
      <c r="W14" s="112">
        <f>[10]Dezembro!$B$26</f>
        <v>25.959090909090911</v>
      </c>
      <c r="X14" s="112">
        <f>[10]Dezembro!$B$27</f>
        <v>27.052173913043479</v>
      </c>
      <c r="Y14" s="112">
        <f>[10]Dezembro!$B$28</f>
        <v>26.609090909090909</v>
      </c>
      <c r="Z14" s="112">
        <f>[10]Dezembro!$B$29</f>
        <v>29.128571428571437</v>
      </c>
      <c r="AA14" s="112">
        <f>[10]Dezembro!$B$30</f>
        <v>26.452380952380945</v>
      </c>
      <c r="AB14" s="112">
        <f>[10]Dezembro!$B$31</f>
        <v>27.000000000000004</v>
      </c>
      <c r="AC14" s="112">
        <f>[10]Dezembro!$B$32</f>
        <v>28.872727272727275</v>
      </c>
      <c r="AD14" s="112">
        <f>[10]Dezembro!$B$33</f>
        <v>30.554545454545451</v>
      </c>
      <c r="AE14" s="112">
        <f>[10]Dezembro!$B$34</f>
        <v>25.386363636363637</v>
      </c>
      <c r="AF14" s="112">
        <f>[10]Dezembro!$B$35</f>
        <v>25.638095238095236</v>
      </c>
      <c r="AG14" s="111">
        <f t="shared" si="1"/>
        <v>27.046405587473721</v>
      </c>
      <c r="AK14" t="s">
        <v>35</v>
      </c>
    </row>
    <row r="15" spans="1:37" x14ac:dyDescent="0.2">
      <c r="A15" s="48" t="s">
        <v>2</v>
      </c>
      <c r="B15" s="112">
        <f>[11]Dezembro!$B$5</f>
        <v>28.712499999999995</v>
      </c>
      <c r="C15" s="112">
        <f>[11]Dezembro!$B$6</f>
        <v>28.658333333333331</v>
      </c>
      <c r="D15" s="112">
        <f>[11]Dezembro!$B$7</f>
        <v>27.145833333333329</v>
      </c>
      <c r="E15" s="112">
        <f>[11]Dezembro!$B$8</f>
        <v>22.524999999999995</v>
      </c>
      <c r="F15" s="112">
        <f>[11]Dezembro!$B$9</f>
        <v>22.358333333333334</v>
      </c>
      <c r="G15" s="112">
        <f>[11]Dezembro!$B$10</f>
        <v>26.270833333333332</v>
      </c>
      <c r="H15" s="112">
        <f>[11]Dezembro!$B$11</f>
        <v>27.82083333333334</v>
      </c>
      <c r="I15" s="112">
        <f>[11]Dezembro!$B$12</f>
        <v>27.925000000000001</v>
      </c>
      <c r="J15" s="112">
        <f>[11]Dezembro!$B$13</f>
        <v>27.687500000000011</v>
      </c>
      <c r="K15" s="112">
        <f>[11]Dezembro!$B$14</f>
        <v>25.3</v>
      </c>
      <c r="L15" s="112">
        <f>[11]Dezembro!$B$15</f>
        <v>24.670833333333331</v>
      </c>
      <c r="M15" s="112">
        <f>[11]Dezembro!$B$16</f>
        <v>26.887500000000003</v>
      </c>
      <c r="N15" s="112">
        <f>[11]Dezembro!$B$17</f>
        <v>27.862500000000001</v>
      </c>
      <c r="O15" s="112">
        <f>[11]Dezembro!$B$18</f>
        <v>27.674999999999997</v>
      </c>
      <c r="P15" s="112">
        <f>[11]Dezembro!$B$19</f>
        <v>27.679166666666671</v>
      </c>
      <c r="Q15" s="112">
        <f>[11]Dezembro!$B$20</f>
        <v>29.416666666666668</v>
      </c>
      <c r="R15" s="112">
        <f>[11]Dezembro!$B$21</f>
        <v>30.020833333333329</v>
      </c>
      <c r="S15" s="112">
        <f>[11]Dezembro!$B$22</f>
        <v>29.583333333333332</v>
      </c>
      <c r="T15" s="112">
        <f>[11]Dezembro!$B$23</f>
        <v>27.720833333333331</v>
      </c>
      <c r="U15" s="112">
        <f>[11]Dezembro!$B$24</f>
        <v>25.204166666666666</v>
      </c>
      <c r="V15" s="112">
        <f>[11]Dezembro!$B$25</f>
        <v>27.737499999999997</v>
      </c>
      <c r="W15" s="112">
        <f>[11]Dezembro!$B$26</f>
        <v>27.200000000000003</v>
      </c>
      <c r="X15" s="112">
        <f>[11]Dezembro!$B$27</f>
        <v>27.895833333333329</v>
      </c>
      <c r="Y15" s="112">
        <f>[11]Dezembro!$B$28</f>
        <v>26.654166666666665</v>
      </c>
      <c r="Z15" s="112">
        <f>[11]Dezembro!$B$29</f>
        <v>29.320833333333329</v>
      </c>
      <c r="AA15" s="112">
        <f>[11]Dezembro!$B$30</f>
        <v>27.079166666666669</v>
      </c>
      <c r="AB15" s="112">
        <f>[11]Dezembro!$B$31</f>
        <v>27.25833333333334</v>
      </c>
      <c r="AC15" s="112">
        <f>[11]Dezembro!$B$32</f>
        <v>29.258333333333326</v>
      </c>
      <c r="AD15" s="112">
        <f>[11]Dezembro!$B$33</f>
        <v>30.770833333333332</v>
      </c>
      <c r="AE15" s="112">
        <f>[11]Dezembro!$B$34</f>
        <v>25.720833333333331</v>
      </c>
      <c r="AF15" s="112">
        <f>[11]Dezembro!$B$35</f>
        <v>25.662499999999998</v>
      </c>
      <c r="AG15" s="111">
        <f t="shared" si="1"/>
        <v>27.280107526881721</v>
      </c>
      <c r="AI15" s="12" t="s">
        <v>35</v>
      </c>
    </row>
    <row r="16" spans="1:37" x14ac:dyDescent="0.2">
      <c r="A16" s="48" t="s">
        <v>3</v>
      </c>
      <c r="B16" s="112">
        <f>[12]Dezembro!$B$5</f>
        <v>26.462500000000002</v>
      </c>
      <c r="C16" s="112">
        <f>[12]Dezembro!$B$6</f>
        <v>27.020833333333332</v>
      </c>
      <c r="D16" s="112">
        <f>[12]Dezembro!$B$7</f>
        <v>26.512499999999999</v>
      </c>
      <c r="E16" s="112">
        <f>[12]Dezembro!$B$8</f>
        <v>25.379166666666663</v>
      </c>
      <c r="F16" s="112">
        <f>[12]Dezembro!$B$8</f>
        <v>25.379166666666663</v>
      </c>
      <c r="G16" s="112">
        <f>[12]Dezembro!$B$10</f>
        <v>27.516666666666669</v>
      </c>
      <c r="H16" s="112">
        <f>[12]Dezembro!$B$11</f>
        <v>27.804166666666664</v>
      </c>
      <c r="I16" s="112">
        <f>[12]Dezembro!$B$12</f>
        <v>27.233333333333334</v>
      </c>
      <c r="J16" s="112">
        <f>[12]Dezembro!$B$13</f>
        <v>28.862500000000001</v>
      </c>
      <c r="K16" s="112">
        <f>[12]Dezembro!$B$14</f>
        <v>27.620833333333334</v>
      </c>
      <c r="L16" s="112">
        <f>[12]Dezembro!$B$15</f>
        <v>25.158333333333331</v>
      </c>
      <c r="M16" s="112">
        <f>[12]Dezembro!$B$16</f>
        <v>27.974999999999998</v>
      </c>
      <c r="N16" s="112">
        <f>[12]Dezembro!$B$17</f>
        <v>28.452173913043477</v>
      </c>
      <c r="O16" s="112">
        <f>[12]Dezembro!$B$18</f>
        <v>29.612499999999997</v>
      </c>
      <c r="P16" s="112">
        <f>[12]Dezembro!$B$19</f>
        <v>29.612499999999997</v>
      </c>
      <c r="Q16" s="112">
        <f>[12]Dezembro!$B$20</f>
        <v>29.745833333333334</v>
      </c>
      <c r="R16" s="112">
        <f>[12]Dezembro!$B$21</f>
        <v>29.808333333333334</v>
      </c>
      <c r="S16" s="112">
        <f>[12]Dezembro!$B$22</f>
        <v>29.174999999999997</v>
      </c>
      <c r="T16" s="112">
        <f>[12]Dezembro!$B$23</f>
        <v>27.329166666666669</v>
      </c>
      <c r="U16" s="112">
        <f>[12]Dezembro!$B$24</f>
        <v>26.07083333333334</v>
      </c>
      <c r="V16" s="112">
        <f>[12]Dezembro!$B$25</f>
        <v>25.687500000000004</v>
      </c>
      <c r="W16" s="112">
        <f>[12]Dezembro!$B$26</f>
        <v>26.05</v>
      </c>
      <c r="X16" s="112">
        <f>[12]Dezembro!$B$27</f>
        <v>27.029166666666665</v>
      </c>
      <c r="Y16" s="112">
        <f>[12]Dezembro!$B$28</f>
        <v>25.86666666666666</v>
      </c>
      <c r="Z16" s="112">
        <f>[12]Dezembro!$B$29</f>
        <v>28.079166666666669</v>
      </c>
      <c r="AA16" s="112">
        <f>[12]Dezembro!$B$30</f>
        <v>28.141666666666666</v>
      </c>
      <c r="AB16" s="112">
        <f>[12]Dezembro!$B$31</f>
        <v>26.574999999999999</v>
      </c>
      <c r="AC16" s="112">
        <f>[12]Dezembro!$B$32</f>
        <v>28.520833333333339</v>
      </c>
      <c r="AD16" s="112">
        <f>[12]Dezembro!$B$33</f>
        <v>30.295833333333331</v>
      </c>
      <c r="AE16" s="112">
        <f>[12]Dezembro!$B$34</f>
        <v>28.045833333333338</v>
      </c>
      <c r="AF16" s="112">
        <f>[12]Dezembro!$B$35</f>
        <v>24.724999999999998</v>
      </c>
      <c r="AG16" s="111">
        <f>AVERAGE(B16:AF16)</f>
        <v>27.475742169237968</v>
      </c>
      <c r="AI16" s="12"/>
    </row>
    <row r="17" spans="1:38" x14ac:dyDescent="0.2">
      <c r="A17" s="48" t="s">
        <v>4</v>
      </c>
      <c r="B17" s="112">
        <f>[13]Dezembro!$B$5</f>
        <v>24.943478260869561</v>
      </c>
      <c r="C17" s="112">
        <f>[13]Dezembro!$B$6</f>
        <v>26.889473684210532</v>
      </c>
      <c r="D17" s="112">
        <f>[13]Dezembro!$B$7</f>
        <v>24.931818181818183</v>
      </c>
      <c r="E17" s="112">
        <f>[13]Dezembro!$B$8</f>
        <v>23.252380952380957</v>
      </c>
      <c r="F17" s="112">
        <f>[13]Dezembro!$B$9</f>
        <v>22.59090909090909</v>
      </c>
      <c r="G17" s="112">
        <f>[13]Dezembro!$B$10</f>
        <v>25.540909090909089</v>
      </c>
      <c r="H17" s="112">
        <f>[13]Dezembro!$B$11</f>
        <v>26.522727272727273</v>
      </c>
      <c r="I17" s="112">
        <f>[13]Dezembro!$B$12</f>
        <v>25.026086956521745</v>
      </c>
      <c r="J17" s="112">
        <f>[13]Dezembro!$B$13</f>
        <v>26.913043478260875</v>
      </c>
      <c r="K17" s="112">
        <f>[13]Dezembro!$B$14</f>
        <v>25.40454545454546</v>
      </c>
      <c r="L17" s="112">
        <f>[13]Dezembro!$B$15</f>
        <v>24.039130434782606</v>
      </c>
      <c r="M17" s="112">
        <f>[13]Dezembro!$B$16</f>
        <v>26.471428571428572</v>
      </c>
      <c r="N17" s="112">
        <f>[13]Dezembro!$B$17</f>
        <v>25.79545454545455</v>
      </c>
      <c r="O17" s="112">
        <f>[13]Dezembro!$B$18</f>
        <v>27.480000000000008</v>
      </c>
      <c r="P17" s="112">
        <f>[13]Dezembro!$B$19</f>
        <v>28.131818181818179</v>
      </c>
      <c r="Q17" s="112">
        <f>[13]Dezembro!$B$20</f>
        <v>28.804761904761904</v>
      </c>
      <c r="R17" s="112">
        <f>[13]Dezembro!$B$21</f>
        <v>29.373913043478261</v>
      </c>
      <c r="S17" s="112">
        <f>[13]Dezembro!$B$22</f>
        <v>27.275000000000006</v>
      </c>
      <c r="T17" s="112">
        <f>[13]Dezembro!$B$23</f>
        <v>25.304761904761904</v>
      </c>
      <c r="U17" s="112">
        <f>[13]Dezembro!$B$24</f>
        <v>24.505263157894735</v>
      </c>
      <c r="V17" s="112">
        <f>[13]Dezembro!$B$25</f>
        <v>25.072727272727267</v>
      </c>
      <c r="W17" s="112">
        <f>[13]Dezembro!$B$26</f>
        <v>24.128571428571426</v>
      </c>
      <c r="X17" s="112">
        <f>[13]Dezembro!$B$27</f>
        <v>24.43809523809524</v>
      </c>
      <c r="Y17" s="112">
        <f>[13]Dezembro!$B$28</f>
        <v>24.336363636363629</v>
      </c>
      <c r="Z17" s="112">
        <f>[13]Dezembro!$B$29</f>
        <v>26.866666666666667</v>
      </c>
      <c r="AA17" s="112">
        <f>[13]Dezembro!$B$30</f>
        <v>24.485000000000007</v>
      </c>
      <c r="AB17" s="112">
        <f>[13]Dezembro!$B$31</f>
        <v>24.676190476190474</v>
      </c>
      <c r="AC17" s="112">
        <f>[13]Dezembro!$B$32</f>
        <v>26.130000000000003</v>
      </c>
      <c r="AD17" s="112">
        <f>[13]Dezembro!$B$33</f>
        <v>28.2</v>
      </c>
      <c r="AE17" s="112">
        <f>[13]Dezembro!$B$34</f>
        <v>24.75</v>
      </c>
      <c r="AF17" s="112">
        <f>[13]Dezembro!$B$35</f>
        <v>24.190909090909091</v>
      </c>
      <c r="AG17" s="111">
        <f t="shared" si="1"/>
        <v>25.692626708937343</v>
      </c>
      <c r="AH17" t="s">
        <v>35</v>
      </c>
      <c r="AI17" s="12" t="s">
        <v>35</v>
      </c>
      <c r="AK17" t="s">
        <v>35</v>
      </c>
    </row>
    <row r="18" spans="1:38" x14ac:dyDescent="0.2">
      <c r="A18" s="48" t="s">
        <v>5</v>
      </c>
      <c r="B18" s="112">
        <f>[14]Dezembro!$B$5</f>
        <v>29.604761904761908</v>
      </c>
      <c r="C18" s="112">
        <f>[14]Dezembro!$B$6</f>
        <v>30.195454545454542</v>
      </c>
      <c r="D18" s="112">
        <f>[14]Dezembro!$B$7</f>
        <v>30.773913043478263</v>
      </c>
      <c r="E18" s="112">
        <f>[14]Dezembro!$B$8</f>
        <v>26.85217391304348</v>
      </c>
      <c r="F18" s="112">
        <f>[14]Dezembro!$B$9</f>
        <v>26.4</v>
      </c>
      <c r="G18" s="112">
        <f>[14]Dezembro!$B$10</f>
        <v>28.65</v>
      </c>
      <c r="H18" s="112">
        <f>[14]Dezembro!$B$11</f>
        <v>30.304347826086957</v>
      </c>
      <c r="I18" s="112">
        <f>[14]Dezembro!$B$12</f>
        <v>29.169565217391302</v>
      </c>
      <c r="J18" s="112">
        <f>[14]Dezembro!$B$13</f>
        <v>30.404761904761898</v>
      </c>
      <c r="K18" s="112">
        <f>[14]Dezembro!$B$14</f>
        <v>30.185714285714283</v>
      </c>
      <c r="L18" s="112">
        <f>[14]Dezembro!$B$15</f>
        <v>27.182608695652174</v>
      </c>
      <c r="M18" s="112">
        <f>[14]Dezembro!$B$16</f>
        <v>30.772727272727273</v>
      </c>
      <c r="N18" s="112">
        <f>[14]Dezembro!$B$17</f>
        <v>31.999999999999996</v>
      </c>
      <c r="O18" s="112">
        <f>[14]Dezembro!$B$18</f>
        <v>31.804347826086957</v>
      </c>
      <c r="P18" s="112">
        <f>[14]Dezembro!$B$19</f>
        <v>32.271428571428572</v>
      </c>
      <c r="Q18" s="112">
        <f>[14]Dezembro!$B$20</f>
        <v>33.617391304347827</v>
      </c>
      <c r="R18" s="112">
        <f>[14]Dezembro!$B$21</f>
        <v>33.021739130434781</v>
      </c>
      <c r="S18" s="112">
        <f>[14]Dezembro!$B$22</f>
        <v>32.674999999999997</v>
      </c>
      <c r="T18" s="112">
        <f>[14]Dezembro!$B$23</f>
        <v>32.020000000000003</v>
      </c>
      <c r="U18" s="112">
        <f>[14]Dezembro!$B$24</f>
        <v>28.495652173913051</v>
      </c>
      <c r="V18" s="112">
        <f>[14]Dezembro!$B$25</f>
        <v>29.175000000000001</v>
      </c>
      <c r="W18" s="112">
        <f>[14]Dezembro!$B$26</f>
        <v>29.118181818181821</v>
      </c>
      <c r="X18" s="112">
        <f>[14]Dezembro!$B$27</f>
        <v>30.222727272727273</v>
      </c>
      <c r="Y18" s="112">
        <f>[14]Dezembro!$B$28</f>
        <v>30.895652173913046</v>
      </c>
      <c r="Z18" s="112">
        <f>[14]Dezembro!$B$29</f>
        <v>32.359090909090902</v>
      </c>
      <c r="AA18" s="112">
        <f>[14]Dezembro!$B$30</f>
        <v>28.723809523809514</v>
      </c>
      <c r="AB18" s="112">
        <f>[14]Dezembro!$B$31</f>
        <v>28.265000000000008</v>
      </c>
      <c r="AC18" s="112">
        <f>[14]Dezembro!$B$32</f>
        <v>31.415000000000003</v>
      </c>
      <c r="AD18" s="112">
        <f>[14]Dezembro!$B$33</f>
        <v>33.104761904761901</v>
      </c>
      <c r="AE18" s="112">
        <f>[14]Dezembro!$B$34</f>
        <v>27.026086956521741</v>
      </c>
      <c r="AF18" s="112">
        <f>[14]Dezembro!$B$35</f>
        <v>28.231818181818177</v>
      </c>
      <c r="AG18" s="111">
        <f t="shared" si="1"/>
        <v>30.159313430842182</v>
      </c>
      <c r="AH18" s="12" t="s">
        <v>35</v>
      </c>
      <c r="AI18" s="12" t="s">
        <v>35</v>
      </c>
    </row>
    <row r="19" spans="1:38" x14ac:dyDescent="0.2">
      <c r="A19" s="48" t="s">
        <v>33</v>
      </c>
      <c r="B19" s="112">
        <f>[15]Dezembro!$B$5</f>
        <v>24.433333333333334</v>
      </c>
      <c r="C19" s="112">
        <f>[15]Dezembro!$B$6</f>
        <v>25.599999999999994</v>
      </c>
      <c r="D19" s="112">
        <f>[15]Dezembro!$B$7</f>
        <v>23.150000000000002</v>
      </c>
      <c r="E19" s="112">
        <f>[15]Dezembro!$B$8</f>
        <v>23.141666666666669</v>
      </c>
      <c r="F19" s="112">
        <f>[15]Dezembro!$B$9</f>
        <v>22.483333333333338</v>
      </c>
      <c r="G19" s="112">
        <f>[15]Dezembro!$B$10</f>
        <v>24.69583333333334</v>
      </c>
      <c r="H19" s="112">
        <f>[15]Dezembro!$B$11</f>
        <v>25.591666666666669</v>
      </c>
      <c r="I19" s="112">
        <f>[15]Dezembro!$B$12</f>
        <v>25.191666666666663</v>
      </c>
      <c r="J19" s="112">
        <f>[15]Dezembro!$B$13</f>
        <v>26.058333333333337</v>
      </c>
      <c r="K19" s="112">
        <f>[15]Dezembro!$B$14</f>
        <v>24.691666666666674</v>
      </c>
      <c r="L19" s="112">
        <f>[15]Dezembro!$B$15</f>
        <v>23.883333333333329</v>
      </c>
      <c r="M19" s="112">
        <f>[15]Dezembro!$B$16</f>
        <v>25.783333333333331</v>
      </c>
      <c r="N19" s="112">
        <f>[15]Dezembro!$B$17</f>
        <v>25.25</v>
      </c>
      <c r="O19" s="112">
        <f>[15]Dezembro!$B$18</f>
        <v>26.458333333333329</v>
      </c>
      <c r="P19" s="112">
        <f>[15]Dezembro!$B$19</f>
        <v>32.271428571428572</v>
      </c>
      <c r="Q19" s="112">
        <f>[15]Dezembro!$B$20</f>
        <v>33.617391304347827</v>
      </c>
      <c r="R19" s="112">
        <f>[15]Dezembro!$B$21</f>
        <v>33.021739130434781</v>
      </c>
      <c r="S19" s="112">
        <f>[15]Dezembro!$B$22</f>
        <v>32.674999999999997</v>
      </c>
      <c r="T19" s="112">
        <f>[15]Dezembro!$B$23</f>
        <v>25.75833333333334</v>
      </c>
      <c r="U19" s="112">
        <f>[15]Dezembro!$B$24</f>
        <v>24.529166666666669</v>
      </c>
      <c r="V19" s="112">
        <f>[15]Dezembro!$B$25</f>
        <v>24.854166666666668</v>
      </c>
      <c r="W19" s="112">
        <f>[15]Dezembro!$B$26</f>
        <v>24.412499999999998</v>
      </c>
      <c r="X19" s="112">
        <f>[15]Dezembro!$B$27</f>
        <v>24.945833333333329</v>
      </c>
      <c r="Y19" s="112">
        <f>[15]Dezembro!$B$28</f>
        <v>25.033333333333331</v>
      </c>
      <c r="Z19" s="112">
        <f>[15]Dezembro!$B$29</f>
        <v>27.233333333333331</v>
      </c>
      <c r="AA19" s="112">
        <f>[15]Dezembro!$B$30</f>
        <v>24.50833333333334</v>
      </c>
      <c r="AB19" s="112">
        <f>[15]Dezembro!$B$31</f>
        <v>24.966666666666672</v>
      </c>
      <c r="AC19" s="112">
        <f>[15]Dezembro!$B$32</f>
        <v>25.620833333333334</v>
      </c>
      <c r="AD19" s="112">
        <f>[15]Dezembro!$B$33</f>
        <v>27.850000000000005</v>
      </c>
      <c r="AE19" s="112">
        <f>[15]Dezembro!$B$34</f>
        <v>23.858333333333334</v>
      </c>
      <c r="AF19" s="112">
        <f>[15]Dezembro!$B$35</f>
        <v>23.216666666666669</v>
      </c>
      <c r="AG19" s="111">
        <f t="shared" si="1"/>
        <v>25.960824484071324</v>
      </c>
      <c r="AI19" s="12" t="s">
        <v>35</v>
      </c>
      <c r="AJ19" t="s">
        <v>35</v>
      </c>
      <c r="AK19" t="s">
        <v>35</v>
      </c>
    </row>
    <row r="20" spans="1:38" x14ac:dyDescent="0.2">
      <c r="A20" s="48" t="s">
        <v>6</v>
      </c>
      <c r="B20" s="112">
        <f>[16]Dezembro!$B$5</f>
        <v>28.990909090909089</v>
      </c>
      <c r="C20" s="112">
        <f>[16]Dezembro!$B$6</f>
        <v>28.529999999999994</v>
      </c>
      <c r="D20" s="112">
        <f>[16]Dezembro!$B$7</f>
        <v>27.795652173913048</v>
      </c>
      <c r="E20" s="112">
        <f>[16]Dezembro!$B$8</f>
        <v>26.509090909090911</v>
      </c>
      <c r="F20" s="112">
        <f>[16]Dezembro!$B$9</f>
        <v>25.88636363636363</v>
      </c>
      <c r="G20" s="112">
        <f>[16]Dezembro!$B$10</f>
        <v>28.131818181818179</v>
      </c>
      <c r="H20" s="112">
        <f>[16]Dezembro!$B$11</f>
        <v>29.65</v>
      </c>
      <c r="I20" s="112">
        <f>[16]Dezembro!$B$12</f>
        <v>28.982608695652178</v>
      </c>
      <c r="J20" s="112">
        <f>[16]Dezembro!$B$13</f>
        <v>29.731818181818188</v>
      </c>
      <c r="K20" s="112">
        <f>[16]Dezembro!$B$14</f>
        <v>27.743478260869573</v>
      </c>
      <c r="L20" s="112">
        <f>[16]Dezembro!$B$15</f>
        <v>26.499999999999996</v>
      </c>
      <c r="M20" s="112">
        <f>[16]Dezembro!$B$16</f>
        <v>28.843478260869571</v>
      </c>
      <c r="N20" s="112">
        <f>[16]Dezembro!$B$17</f>
        <v>29.437500000000004</v>
      </c>
      <c r="O20" s="112">
        <f>[16]Dezembro!$B$18</f>
        <v>28.778260869565226</v>
      </c>
      <c r="P20" s="112">
        <f>[16]Dezembro!$B$19</f>
        <v>30.640909090909091</v>
      </c>
      <c r="Q20" s="112">
        <f>[16]Dezembro!$B$20</f>
        <v>31.358333333333334</v>
      </c>
      <c r="R20" s="112">
        <f>[16]Dezembro!$B$21</f>
        <v>31.352380952380958</v>
      </c>
      <c r="S20" s="112">
        <f>[16]Dezembro!$B$22</f>
        <v>30.920833333333334</v>
      </c>
      <c r="T20" s="112">
        <f>[16]Dezembro!$B$23</f>
        <v>27.327272727272724</v>
      </c>
      <c r="U20" s="112">
        <f>[16]Dezembro!$B$24</f>
        <v>27.334782608695651</v>
      </c>
      <c r="V20" s="112">
        <f>[16]Dezembro!$B$25</f>
        <v>27.940000000000005</v>
      </c>
      <c r="W20" s="112">
        <f>[16]Dezembro!$B$26</f>
        <v>28.03</v>
      </c>
      <c r="X20" s="112">
        <f>[16]Dezembro!$B$27</f>
        <v>29.045454545454547</v>
      </c>
      <c r="Y20" s="112">
        <f>[16]Dezembro!$B$28</f>
        <v>29.813636363636363</v>
      </c>
      <c r="Z20" s="112">
        <f>[16]Dezembro!$B$29</f>
        <v>31.455000000000005</v>
      </c>
      <c r="AA20" s="112">
        <f>[16]Dezembro!$B$30</f>
        <v>26.845454545454547</v>
      </c>
      <c r="AB20" s="112">
        <f>[16]Dezembro!$B$31</f>
        <v>27.685000000000002</v>
      </c>
      <c r="AC20" s="112">
        <f>[16]Dezembro!$B$32</f>
        <v>29.945454545454549</v>
      </c>
      <c r="AD20" s="112">
        <f>[16]Dezembro!$B$33</f>
        <v>30.713636363636365</v>
      </c>
      <c r="AE20" s="112">
        <f>[16]Dezembro!$B$34</f>
        <v>28.031818181818178</v>
      </c>
      <c r="AF20" s="112">
        <f>[16]Dezembro!$B$35</f>
        <v>27.768181818181816</v>
      </c>
      <c r="AG20" s="111">
        <f t="shared" si="1"/>
        <v>28.765133118401</v>
      </c>
      <c r="AH20" t="s">
        <v>35</v>
      </c>
      <c r="AK20" t="s">
        <v>35</v>
      </c>
    </row>
    <row r="21" spans="1:38" x14ac:dyDescent="0.2">
      <c r="A21" s="48" t="s">
        <v>7</v>
      </c>
      <c r="B21" s="112">
        <f>[17]Dezembro!$B$5</f>
        <v>27.574999999999999</v>
      </c>
      <c r="C21" s="112">
        <f>[17]Dezembro!$B$6</f>
        <v>28.583333333333339</v>
      </c>
      <c r="D21" s="112">
        <f>[17]Dezembro!$B$7</f>
        <v>28.033333333333335</v>
      </c>
      <c r="E21" s="112">
        <f>[17]Dezembro!$B$8</f>
        <v>24.279166666666669</v>
      </c>
      <c r="F21" s="112">
        <f>[17]Dezembro!$B$9</f>
        <v>23.883333333333329</v>
      </c>
      <c r="G21" s="112">
        <f>[17]Dezembro!$B$10</f>
        <v>24.695833333333336</v>
      </c>
      <c r="H21" s="112">
        <f>[17]Dezembro!$B$11</f>
        <v>27.087499999999995</v>
      </c>
      <c r="I21" s="112">
        <f>[17]Dezembro!$B$12</f>
        <v>25.600000000000005</v>
      </c>
      <c r="J21" s="112">
        <f>[17]Dezembro!$B$13</f>
        <v>27.516666666666666</v>
      </c>
      <c r="K21" s="112">
        <f>[17]Dezembro!$B$14</f>
        <v>22.633333333333329</v>
      </c>
      <c r="L21" s="112">
        <f>[17]Dezembro!$B$15</f>
        <v>22.429166666666671</v>
      </c>
      <c r="M21" s="112">
        <f>[17]Dezembro!$B$16</f>
        <v>27.049999999999997</v>
      </c>
      <c r="N21" s="112">
        <f>[17]Dezembro!$B$17</f>
        <v>28.412499999999998</v>
      </c>
      <c r="O21" s="112">
        <f>[17]Dezembro!$B$18</f>
        <v>29.454166666666662</v>
      </c>
      <c r="P21" s="112">
        <f>[17]Dezembro!$B$19</f>
        <v>30.716666666666672</v>
      </c>
      <c r="Q21" s="112">
        <f>[17]Dezembro!$B$20</f>
        <v>29.770833333333332</v>
      </c>
      <c r="R21" s="112">
        <f>[17]Dezembro!$B$21</f>
        <v>29.137500000000003</v>
      </c>
      <c r="S21" s="112">
        <f>[17]Dezembro!$B$22</f>
        <v>29.020833333333325</v>
      </c>
      <c r="T21" s="112">
        <f>[17]Dezembro!$B$23</f>
        <v>27.120833333333334</v>
      </c>
      <c r="U21" s="112">
        <f>[17]Dezembro!$B$24</f>
        <v>25.625</v>
      </c>
      <c r="V21" s="112">
        <f>[17]Dezembro!$B$25</f>
        <v>27.079166666666676</v>
      </c>
      <c r="W21" s="112">
        <f>[17]Dezembro!$B$26</f>
        <v>29.008333333333329</v>
      </c>
      <c r="X21" s="112">
        <f>[17]Dezembro!$B$27</f>
        <v>27.600000000000005</v>
      </c>
      <c r="Y21" s="112">
        <f>[17]Dezembro!$B$28</f>
        <v>25.587500000000002</v>
      </c>
      <c r="Z21" s="112">
        <f>[17]Dezembro!$B$29</f>
        <v>26.30416666666666</v>
      </c>
      <c r="AA21" s="112">
        <f>[17]Dezembro!$B$30</f>
        <v>24.045833333333334</v>
      </c>
      <c r="AB21" s="112">
        <f>[17]Dezembro!$B$31</f>
        <v>25.595833333333331</v>
      </c>
      <c r="AC21" s="112">
        <f>[17]Dezembro!$B$32</f>
        <v>28.458333333333332</v>
      </c>
      <c r="AD21" s="112">
        <f>[17]Dezembro!$B$33</f>
        <v>28.995833333333334</v>
      </c>
      <c r="AE21" s="112">
        <f>[17]Dezembro!$B$34</f>
        <v>24.970833333333335</v>
      </c>
      <c r="AF21" s="112">
        <f>[17]Dezembro!$B$35</f>
        <v>25.033333333333335</v>
      </c>
      <c r="AG21" s="111">
        <f t="shared" si="1"/>
        <v>26.816263440860212</v>
      </c>
      <c r="AI21" t="s">
        <v>35</v>
      </c>
      <c r="AK21" t="s">
        <v>35</v>
      </c>
      <c r="AL21" t="s">
        <v>35</v>
      </c>
    </row>
    <row r="22" spans="1:38" x14ac:dyDescent="0.2">
      <c r="A22" s="48" t="s">
        <v>148</v>
      </c>
      <c r="B22" s="112">
        <f>[18]Dezembro!$B$5</f>
        <v>27.760869565217387</v>
      </c>
      <c r="C22" s="112">
        <f>[18]Dezembro!$B$6</f>
        <v>28.718181818181815</v>
      </c>
      <c r="D22" s="112">
        <f>[18]Dezembro!$B$7</f>
        <v>28.879166666666666</v>
      </c>
      <c r="E22" s="112">
        <f>[18]Dezembro!$B$8</f>
        <v>24.925000000000001</v>
      </c>
      <c r="F22" s="112">
        <f>[18]Dezembro!$B$9</f>
        <v>25.087499999999995</v>
      </c>
      <c r="G22" s="112">
        <f>[18]Dezembro!$B$10</f>
        <v>26.054166666666664</v>
      </c>
      <c r="H22" s="112">
        <f>[18]Dezembro!$B$11</f>
        <v>26.53478260869565</v>
      </c>
      <c r="I22" s="112">
        <f>[18]Dezembro!$B$12</f>
        <v>25.670833333333334</v>
      </c>
      <c r="J22" s="112">
        <f>[18]Dezembro!$B$13</f>
        <v>27.595833333333331</v>
      </c>
      <c r="K22" s="112">
        <f>[18]Dezembro!$B$14</f>
        <v>23.387500000000003</v>
      </c>
      <c r="L22" s="112">
        <f>[18]Dezembro!$B$15</f>
        <v>23.199999999999996</v>
      </c>
      <c r="M22" s="112">
        <f>[18]Dezembro!$B$16</f>
        <v>27.158333333333331</v>
      </c>
      <c r="N22" s="112">
        <f>[18]Dezembro!$B$17</f>
        <v>28.595833333333328</v>
      </c>
      <c r="O22" s="112">
        <f>[18]Dezembro!$B$18</f>
        <v>29.858333333333334</v>
      </c>
      <c r="P22" s="112">
        <f>[18]Dezembro!$B$19</f>
        <v>30.362500000000008</v>
      </c>
      <c r="Q22" s="112">
        <f>[18]Dezembro!$B$20</f>
        <v>29.766666666666666</v>
      </c>
      <c r="R22" s="112">
        <f>[18]Dezembro!$B$21</f>
        <v>30.25</v>
      </c>
      <c r="S22" s="112">
        <f>[18]Dezembro!$B$22</f>
        <v>29.683333333333334</v>
      </c>
      <c r="T22" s="112">
        <f>[18]Dezembro!$B$23</f>
        <v>28.25</v>
      </c>
      <c r="U22" s="112">
        <f>[18]Dezembro!$B$24</f>
        <v>27.079166666666662</v>
      </c>
      <c r="V22" s="112">
        <f>[18]Dezembro!$B$25</f>
        <v>27.862499999999997</v>
      </c>
      <c r="W22" s="112">
        <f>[18]Dezembro!$B$26</f>
        <v>28.883333333333329</v>
      </c>
      <c r="X22" s="112">
        <f>[18]Dezembro!$B$27</f>
        <v>27.670833333333334</v>
      </c>
      <c r="Y22" s="112">
        <f>[18]Dezembro!$B$28</f>
        <v>25.937500000000004</v>
      </c>
      <c r="Z22" s="112">
        <f>[18]Dezembro!$B$29</f>
        <v>27.533333333333331</v>
      </c>
      <c r="AA22" s="112">
        <f>[18]Dezembro!$B$30</f>
        <v>25.008333333333336</v>
      </c>
      <c r="AB22" s="112">
        <f>[18]Dezembro!$B$31</f>
        <v>26.295833333333334</v>
      </c>
      <c r="AC22" s="112">
        <f>[18]Dezembro!$B$32</f>
        <v>27.745833333333337</v>
      </c>
      <c r="AD22" s="112">
        <f>[18]Dezembro!$B$33</f>
        <v>28.462499999999995</v>
      </c>
      <c r="AE22" s="112">
        <f>[18]Dezembro!$B$34</f>
        <v>26.112500000000001</v>
      </c>
      <c r="AF22" s="112">
        <f>[18]Dezembro!$B$35</f>
        <v>25.795652173913048</v>
      </c>
      <c r="AG22" s="111">
        <f t="shared" si="1"/>
        <v>27.294392026860468</v>
      </c>
      <c r="AI22" s="12" t="s">
        <v>35</v>
      </c>
      <c r="AJ22" t="s">
        <v>35</v>
      </c>
      <c r="AK22" t="s">
        <v>35</v>
      </c>
    </row>
    <row r="23" spans="1:38" x14ac:dyDescent="0.2">
      <c r="A23" s="48" t="s">
        <v>149</v>
      </c>
      <c r="B23" s="112">
        <f>[19]Dezembro!$B$5</f>
        <v>28.208695652173912</v>
      </c>
      <c r="C23" s="112">
        <f>[19]Dezembro!$B$6</f>
        <v>28.165217391304342</v>
      </c>
      <c r="D23" s="112">
        <f>[19]Dezembro!$B$7</f>
        <v>27.875</v>
      </c>
      <c r="E23" s="112">
        <f>[19]Dezembro!$B$8</f>
        <v>25.620833333333334</v>
      </c>
      <c r="F23" s="112">
        <f>[19]Dezembro!$B$9</f>
        <v>26.437499999999996</v>
      </c>
      <c r="G23" s="112">
        <f>[19]Dezembro!$B$10</f>
        <v>25.370833333333334</v>
      </c>
      <c r="H23" s="112">
        <f>[19]Dezembro!$B$11</f>
        <v>25.834782608695651</v>
      </c>
      <c r="I23" s="112">
        <f>[19]Dezembro!$B$12</f>
        <v>24.829166666666669</v>
      </c>
      <c r="J23" s="112">
        <f>[19]Dezembro!$B$13</f>
        <v>26.537499999999998</v>
      </c>
      <c r="K23" s="112">
        <f>[19]Dezembro!$B$14</f>
        <v>23.004166666666674</v>
      </c>
      <c r="L23" s="112">
        <f>[19]Dezembro!$B$15</f>
        <v>23.666666666666668</v>
      </c>
      <c r="M23" s="112">
        <f>[19]Dezembro!$B$16</f>
        <v>26.137499999999999</v>
      </c>
      <c r="N23" s="112">
        <f>[19]Dezembro!$B$17</f>
        <v>28.316666666666659</v>
      </c>
      <c r="O23" s="112">
        <f>[19]Dezembro!$B$18</f>
        <v>29.708333333333332</v>
      </c>
      <c r="P23" s="112">
        <f>[19]Dezembro!$B$19</f>
        <v>30.333333333333332</v>
      </c>
      <c r="Q23" s="112">
        <f>[19]Dezembro!$B$20</f>
        <v>29.339130434782607</v>
      </c>
      <c r="R23" s="112">
        <f>[19]Dezembro!$B$21</f>
        <v>29.879166666666663</v>
      </c>
      <c r="S23" s="112">
        <f>[19]Dezembro!$B$22</f>
        <v>29.169565217391302</v>
      </c>
      <c r="T23" s="112">
        <f>[19]Dezembro!$B$23</f>
        <v>27.816666666666659</v>
      </c>
      <c r="U23" s="112">
        <f>[19]Dezembro!$B$24</f>
        <v>26.241666666666664</v>
      </c>
      <c r="V23" s="112">
        <f>[19]Dezembro!$B$25</f>
        <v>27.637499999999999</v>
      </c>
      <c r="W23" s="112">
        <f>[19]Dezembro!$B$26</f>
        <v>28.960869565217394</v>
      </c>
      <c r="X23" s="112">
        <f>[19]Dezembro!$B$27</f>
        <v>27.425000000000001</v>
      </c>
      <c r="Y23" s="112">
        <f>[19]Dezembro!$B$28</f>
        <v>25.116666666666664</v>
      </c>
      <c r="Z23" s="112">
        <f>[19]Dezembro!$B$29</f>
        <v>25.887499999999999</v>
      </c>
      <c r="AA23" s="112">
        <f>[19]Dezembro!$B$30</f>
        <v>24.847826086956527</v>
      </c>
      <c r="AB23" s="112">
        <f>[19]Dezembro!$B$31</f>
        <v>24.341666666666665</v>
      </c>
      <c r="AC23" s="112">
        <f>[19]Dezembro!$B$32</f>
        <v>26.470833333333331</v>
      </c>
      <c r="AD23" s="112">
        <f>[19]Dezembro!$B$33</f>
        <v>27.483333333333334</v>
      </c>
      <c r="AE23" s="112">
        <f>[19]Dezembro!$B$34</f>
        <v>24.091304347826082</v>
      </c>
      <c r="AF23" s="112">
        <f>[19]Dezembro!$B$35</f>
        <v>23.88695652173913</v>
      </c>
      <c r="AG23" s="111">
        <f t="shared" si="1"/>
        <v>26.730382187938286</v>
      </c>
      <c r="AH23" s="12" t="s">
        <v>35</v>
      </c>
      <c r="AI23" s="12" t="s">
        <v>35</v>
      </c>
      <c r="AJ23" t="s">
        <v>35</v>
      </c>
    </row>
    <row r="24" spans="1:38" x14ac:dyDescent="0.2">
      <c r="A24" s="48" t="s">
        <v>150</v>
      </c>
      <c r="B24" s="112">
        <f>[20]Dezembro!$B$5</f>
        <v>27.983333333333334</v>
      </c>
      <c r="C24" s="112">
        <f>[20]Dezembro!$B$6</f>
        <v>28.954166666666666</v>
      </c>
      <c r="D24" s="112">
        <f>[20]Dezembro!$B$7</f>
        <v>28.454166666666669</v>
      </c>
      <c r="E24" s="112">
        <f>[20]Dezembro!$B$8</f>
        <v>24.712500000000002</v>
      </c>
      <c r="F24" s="112">
        <f>[20]Dezembro!$B$9</f>
        <v>24.1875</v>
      </c>
      <c r="G24" s="112">
        <f>[20]Dezembro!$B$10</f>
        <v>25.166666666666668</v>
      </c>
      <c r="H24" s="112">
        <f>[20]Dezembro!$B$11</f>
        <v>27.870833333333326</v>
      </c>
      <c r="I24" s="112">
        <f>[20]Dezembro!$B$12</f>
        <v>26.708333333333332</v>
      </c>
      <c r="J24" s="112">
        <f>[20]Dezembro!$B$13</f>
        <v>28.312499999999996</v>
      </c>
      <c r="K24" s="112">
        <f>[20]Dezembro!$B$14</f>
        <v>23.3</v>
      </c>
      <c r="L24" s="112">
        <f>[20]Dezembro!$B$15</f>
        <v>23.125</v>
      </c>
      <c r="M24" s="112">
        <f>[20]Dezembro!$B$16</f>
        <v>27.208333333333339</v>
      </c>
      <c r="N24" s="112">
        <f>[20]Dezembro!$B$17</f>
        <v>28.650000000000002</v>
      </c>
      <c r="O24" s="112">
        <f>[20]Dezembro!$B$18</f>
        <v>30.191666666666674</v>
      </c>
      <c r="P24" s="112">
        <f>[20]Dezembro!$B$19</f>
        <v>30.712500000000002</v>
      </c>
      <c r="Q24" s="112">
        <f>[20]Dezembro!$B$20</f>
        <v>30.212500000000006</v>
      </c>
      <c r="R24" s="112">
        <f>[20]Dezembro!$B$21</f>
        <v>29.213043478260875</v>
      </c>
      <c r="S24" s="112">
        <f>[20]Dezembro!$B$22</f>
        <v>28.912499999999998</v>
      </c>
      <c r="T24" s="112">
        <f>[20]Dezembro!$B$23</f>
        <v>28.025000000000002</v>
      </c>
      <c r="U24" s="112">
        <f>[20]Dezembro!$B$24</f>
        <v>27.262500000000003</v>
      </c>
      <c r="V24" s="112">
        <f>[20]Dezembro!$B$25</f>
        <v>28.629166666666663</v>
      </c>
      <c r="W24" s="112">
        <f>[20]Dezembro!$B$26</f>
        <v>29.687499999999996</v>
      </c>
      <c r="X24" s="112">
        <f>[20]Dezembro!$B$27</f>
        <v>28.600000000000005</v>
      </c>
      <c r="Y24" s="112">
        <f>[20]Dezembro!$B$28</f>
        <v>26.483333333333334</v>
      </c>
      <c r="Z24" s="112">
        <f>[20]Dezembro!$B$29</f>
        <v>27.766666666666666</v>
      </c>
      <c r="AA24" s="112">
        <f>[20]Dezembro!$B$30</f>
        <v>25.673913043478272</v>
      </c>
      <c r="AB24" s="112">
        <f>[20]Dezembro!$B$31</f>
        <v>27.075000000000003</v>
      </c>
      <c r="AC24" s="112">
        <f>[20]Dezembro!$B$32</f>
        <v>28.487499999999997</v>
      </c>
      <c r="AD24" s="112">
        <f>[20]Dezembro!$B$33</f>
        <v>29.825000000000003</v>
      </c>
      <c r="AE24" s="112">
        <f>[20]Dezembro!$B$34</f>
        <v>26.129166666666663</v>
      </c>
      <c r="AF24" s="112">
        <f>[20]Dezembro!$B$35</f>
        <v>26.195833333333336</v>
      </c>
      <c r="AG24" s="111">
        <f t="shared" si="1"/>
        <v>27.53922978027116</v>
      </c>
      <c r="AI24" s="12" t="s">
        <v>35</v>
      </c>
      <c r="AJ24" t="s">
        <v>35</v>
      </c>
      <c r="AK24" t="s">
        <v>35</v>
      </c>
    </row>
    <row r="25" spans="1:38" x14ac:dyDescent="0.2">
      <c r="A25" s="48" t="s">
        <v>8</v>
      </c>
      <c r="B25" s="112">
        <f>[21]Dezembro!$B$5</f>
        <v>28.133333333333329</v>
      </c>
      <c r="C25" s="112">
        <f>[21]Dezembro!$B$6</f>
        <v>27.908333333333331</v>
      </c>
      <c r="D25" s="112">
        <f>[21]Dezembro!$B$7</f>
        <v>27.374999999999996</v>
      </c>
      <c r="E25" s="112">
        <f>[21]Dezembro!$B$8</f>
        <v>24.770833333333329</v>
      </c>
      <c r="F25" s="112">
        <f>[21]Dezembro!$B$9</f>
        <v>25.470833333333331</v>
      </c>
      <c r="G25" s="112">
        <f>[21]Dezembro!$B$10</f>
        <v>24.266666666666666</v>
      </c>
      <c r="H25" s="112">
        <f>[21]Dezembro!$B$11</f>
        <v>25.845833333333331</v>
      </c>
      <c r="I25" s="112">
        <f>[21]Dezembro!$B$12</f>
        <v>24.391666666666669</v>
      </c>
      <c r="J25" s="112">
        <f>[21]Dezembro!$B$13</f>
        <v>26.329166666666669</v>
      </c>
      <c r="K25" s="112">
        <f>[21]Dezembro!$B$14</f>
        <v>22.425000000000001</v>
      </c>
      <c r="L25" s="112">
        <f>[21]Dezembro!$B$15</f>
        <v>23.012500000000003</v>
      </c>
      <c r="M25" s="112">
        <f>[21]Dezembro!$B$16</f>
        <v>26.137499999999999</v>
      </c>
      <c r="N25" s="112">
        <f>[21]Dezembro!$B$17</f>
        <v>27.099999999999998</v>
      </c>
      <c r="O25" s="112">
        <f>[21]Dezembro!$B$18</f>
        <v>28.708333333333339</v>
      </c>
      <c r="P25" s="112">
        <f>[21]Dezembro!$B$19</f>
        <v>29.737499999999997</v>
      </c>
      <c r="Q25" s="112">
        <f>[21]Dezembro!$B$20</f>
        <v>29.995833333333323</v>
      </c>
      <c r="R25" s="112">
        <f>[21]Dezembro!$B$21</f>
        <v>29.329166666666669</v>
      </c>
      <c r="S25" s="112">
        <f>[21]Dezembro!$B$22</f>
        <v>29.504166666666663</v>
      </c>
      <c r="T25" s="112">
        <f>[21]Dezembro!$B$23</f>
        <v>27.783333333333331</v>
      </c>
      <c r="U25" s="112">
        <f>[21]Dezembro!$B$24</f>
        <v>26.520833333333332</v>
      </c>
      <c r="V25" s="112">
        <f>[21]Dezembro!$B$25</f>
        <v>27.304166666666664</v>
      </c>
      <c r="W25" s="112">
        <f>[21]Dezembro!$B$26</f>
        <v>29.075000000000003</v>
      </c>
      <c r="X25" s="112">
        <f>[21]Dezembro!$B$27</f>
        <v>26.899999999999991</v>
      </c>
      <c r="Y25" s="112">
        <f>[21]Dezembro!$B$28</f>
        <v>24.595833333333335</v>
      </c>
      <c r="Z25" s="112">
        <f>[21]Dezembro!$B$29</f>
        <v>26.358333333333331</v>
      </c>
      <c r="AA25" s="112">
        <f>[21]Dezembro!$B$30</f>
        <v>24.850000000000005</v>
      </c>
      <c r="AB25" s="112">
        <f>[21]Dezembro!$B$31</f>
        <v>25.458333333333332</v>
      </c>
      <c r="AC25" s="112">
        <f>[21]Dezembro!$B$32</f>
        <v>26.541666666666668</v>
      </c>
      <c r="AD25" s="112">
        <f>[21]Dezembro!$B$33</f>
        <v>26.866666666666664</v>
      </c>
      <c r="AE25" s="112">
        <f>[21]Dezembro!$B$34</f>
        <v>24.195833333333336</v>
      </c>
      <c r="AF25" s="112">
        <f>[21]Dezembro!$B$35</f>
        <v>24.429166666666664</v>
      </c>
      <c r="AG25" s="111">
        <f t="shared" si="1"/>
        <v>26.494220430107525</v>
      </c>
      <c r="AJ25" t="s">
        <v>35</v>
      </c>
      <c r="AK25" t="s">
        <v>35</v>
      </c>
    </row>
    <row r="26" spans="1:38" x14ac:dyDescent="0.2">
      <c r="A26" s="48" t="s">
        <v>9</v>
      </c>
      <c r="B26" s="112">
        <f>[22]Dezembro!$B$5</f>
        <v>27.650000000000002</v>
      </c>
      <c r="C26" s="112">
        <f>[22]Dezembro!$B$6</f>
        <v>28.179166666666671</v>
      </c>
      <c r="D26" s="112">
        <f>[22]Dezembro!$B$7</f>
        <v>28.695833333333329</v>
      </c>
      <c r="E26" s="112">
        <f>[22]Dezembro!$B$8</f>
        <v>24.745833333333337</v>
      </c>
      <c r="F26" s="112">
        <f>[22]Dezembro!$B$9</f>
        <v>24.420833333333334</v>
      </c>
      <c r="G26" s="112">
        <f>[22]Dezembro!$B$10</f>
        <v>24.687500000000004</v>
      </c>
      <c r="H26" s="112">
        <f>[22]Dezembro!$B$11</f>
        <v>27.112499999999997</v>
      </c>
      <c r="I26" s="112">
        <f>[22]Dezembro!$B$12</f>
        <v>25.370833333333326</v>
      </c>
      <c r="J26" s="112">
        <f>[22]Dezembro!$B$13</f>
        <v>27.466666666666669</v>
      </c>
      <c r="K26" s="112">
        <f>[22]Dezembro!$B$14</f>
        <v>22.920833333333334</v>
      </c>
      <c r="L26" s="112">
        <f>[22]Dezembro!$B$15</f>
        <v>22.625000000000004</v>
      </c>
      <c r="M26" s="112">
        <f>[22]Dezembro!$B$16</f>
        <v>27.454166666666666</v>
      </c>
      <c r="N26" s="112">
        <f>[22]Dezembro!$B$17</f>
        <v>28.691666666666663</v>
      </c>
      <c r="O26" s="112">
        <f>[22]Dezembro!$B$18</f>
        <v>30.012500000000003</v>
      </c>
      <c r="P26" s="112">
        <f>[22]Dezembro!$B$19</f>
        <v>31.037499999999994</v>
      </c>
      <c r="Q26" s="112">
        <f>[22]Dezembro!$B$20</f>
        <v>31.158333333333342</v>
      </c>
      <c r="R26" s="112">
        <f>[22]Dezembro!$B$21</f>
        <v>29.387499999999992</v>
      </c>
      <c r="S26" s="112">
        <f>[22]Dezembro!$B$22</f>
        <v>29.416666666666668</v>
      </c>
      <c r="T26" s="112">
        <f>[22]Dezembro!$B$23</f>
        <v>28.92916666666666</v>
      </c>
      <c r="U26" s="112">
        <f>[22]Dezembro!$B$24</f>
        <v>27.783333333333342</v>
      </c>
      <c r="V26" s="112">
        <f>[22]Dezembro!$B$25</f>
        <v>28.479166666666668</v>
      </c>
      <c r="W26" s="112">
        <f>[22]Dezembro!$B$26</f>
        <v>29.808333333333334</v>
      </c>
      <c r="X26" s="112">
        <f>[22]Dezembro!$B$27</f>
        <v>27.416666666666661</v>
      </c>
      <c r="Y26" s="112">
        <f>[22]Dezembro!$B$28</f>
        <v>25.854166666666668</v>
      </c>
      <c r="Z26" s="112">
        <f>[22]Dezembro!$B$29</f>
        <v>28.079166666666666</v>
      </c>
      <c r="AA26" s="112">
        <f>[22]Dezembro!$B$30</f>
        <v>25.754166666666674</v>
      </c>
      <c r="AB26" s="112">
        <f>[22]Dezembro!$B$31</f>
        <v>27.049999999999997</v>
      </c>
      <c r="AC26" s="112">
        <f>[22]Dezembro!$B$32</f>
        <v>28.625</v>
      </c>
      <c r="AD26" s="112">
        <f>[22]Dezembro!$B$33</f>
        <v>29.808333333333334</v>
      </c>
      <c r="AE26" s="112">
        <f>[22]Dezembro!$B$34</f>
        <v>26.533333333333335</v>
      </c>
      <c r="AF26" s="112">
        <f>[22]Dezembro!$B$35</f>
        <v>26.904166666666669</v>
      </c>
      <c r="AG26" s="111">
        <f t="shared" si="1"/>
        <v>27.485752688172035</v>
      </c>
      <c r="AH26" t="s">
        <v>35</v>
      </c>
      <c r="AJ26" t="s">
        <v>35</v>
      </c>
      <c r="AK26" t="s">
        <v>35</v>
      </c>
    </row>
    <row r="27" spans="1:38" x14ac:dyDescent="0.2">
      <c r="A27" s="48" t="s">
        <v>32</v>
      </c>
      <c r="B27" s="112">
        <f>[23]Dezembro!$B$5</f>
        <v>28.704166666666669</v>
      </c>
      <c r="C27" s="112">
        <f>[23]Dezembro!$B$6</f>
        <v>29.63333333333334</v>
      </c>
      <c r="D27" s="112">
        <f>[23]Dezembro!$B$7</f>
        <v>30.649999999999995</v>
      </c>
      <c r="E27" s="112">
        <f>[23]Dezembro!$B$8</f>
        <v>25.225000000000005</v>
      </c>
      <c r="F27" s="112">
        <f>[23]Dezembro!$B$9</f>
        <v>25.854166666666668</v>
      </c>
      <c r="G27" s="112">
        <f>[23]Dezembro!$B$10</f>
        <v>26.645833333333339</v>
      </c>
      <c r="H27" s="112">
        <f>[23]Dezembro!$B$11</f>
        <v>28.404166666666672</v>
      </c>
      <c r="I27" s="112">
        <f>[23]Dezembro!$B$12</f>
        <v>27.4375</v>
      </c>
      <c r="J27" s="112">
        <f>[23]Dezembro!$B$13</f>
        <v>29.120833333333337</v>
      </c>
      <c r="K27" s="112">
        <f>[23]Dezembro!$B$14</f>
        <v>26.091666666666669</v>
      </c>
      <c r="L27" s="112">
        <f>[23]Dezembro!$B$15</f>
        <v>25.379166666666663</v>
      </c>
      <c r="M27" s="112">
        <f>[23]Dezembro!$B$16</f>
        <v>28.629166666666666</v>
      </c>
      <c r="N27" s="112">
        <f>[23]Dezembro!$B$17</f>
        <v>29.929166666666671</v>
      </c>
      <c r="O27" s="112">
        <f>[23]Dezembro!$B$18</f>
        <v>31.149999999999995</v>
      </c>
      <c r="P27" s="112">
        <f>[23]Dezembro!$B$19</f>
        <v>30.391666666666669</v>
      </c>
      <c r="Q27" s="112">
        <f>[23]Dezembro!$B$20</f>
        <v>30.733333333333338</v>
      </c>
      <c r="R27" s="112">
        <f>[23]Dezembro!$B$21</f>
        <v>31.570833333333329</v>
      </c>
      <c r="S27" s="112">
        <f>[23]Dezembro!$B$22</f>
        <v>31.308333333333334</v>
      </c>
      <c r="T27" s="112">
        <f>[23]Dezembro!$B$23</f>
        <v>28.67916666666666</v>
      </c>
      <c r="U27" s="112">
        <f>[23]Dezembro!$B$24</f>
        <v>27.887499999999999</v>
      </c>
      <c r="V27" s="112">
        <f>[23]Dezembro!$B$25</f>
        <v>29.683333333333337</v>
      </c>
      <c r="W27" s="112">
        <f>[23]Dezembro!$B$26</f>
        <v>29.975000000000005</v>
      </c>
      <c r="X27" s="112">
        <f>[23]Dezembro!$B$27</f>
        <v>30.541666666666668</v>
      </c>
      <c r="Y27" s="112">
        <f>[23]Dezembro!$B$28</f>
        <v>29.537500000000005</v>
      </c>
      <c r="Z27" s="112">
        <f>[23]Dezembro!$B$29</f>
        <v>29.566666666666663</v>
      </c>
      <c r="AA27" s="112">
        <f>[23]Dezembro!$B$30</f>
        <v>26.779166666666665</v>
      </c>
      <c r="AB27" s="112">
        <f>[23]Dezembro!$B$31</f>
        <v>29.05</v>
      </c>
      <c r="AC27" s="112">
        <f>[23]Dezembro!$B$32</f>
        <v>31.100000000000005</v>
      </c>
      <c r="AD27" s="112">
        <f>[23]Dezembro!$B$33</f>
        <v>32.354166666666664</v>
      </c>
      <c r="AE27" s="112">
        <f>[23]Dezembro!$B$34</f>
        <v>27.479166666666668</v>
      </c>
      <c r="AF27" s="112">
        <f>[23]Dezembro!$B$35</f>
        <v>27.745833333333326</v>
      </c>
      <c r="AG27" s="111">
        <f t="shared" si="1"/>
        <v>28.943145161290321</v>
      </c>
      <c r="AI27" s="12" t="s">
        <v>35</v>
      </c>
    </row>
    <row r="28" spans="1:38" x14ac:dyDescent="0.2">
      <c r="A28" s="48" t="s">
        <v>10</v>
      </c>
      <c r="B28" s="112">
        <f>[24]Dezembro!$B$5</f>
        <v>28.954166666666669</v>
      </c>
      <c r="C28" s="112">
        <f>[24]Dezembro!$B$6</f>
        <v>29.674999999999997</v>
      </c>
      <c r="D28" s="112">
        <f>[24]Dezembro!$B$7</f>
        <v>28.570833333333329</v>
      </c>
      <c r="E28" s="112">
        <f>[24]Dezembro!$B$8</f>
        <v>25.095833333333331</v>
      </c>
      <c r="F28" s="112">
        <f>[24]Dezembro!$B$9</f>
        <v>25.783333333333331</v>
      </c>
      <c r="G28" s="112">
        <f>[24]Dezembro!$B$10</f>
        <v>25.766666666666666</v>
      </c>
      <c r="H28" s="112">
        <f>[24]Dezembro!$B$11</f>
        <v>27.287499999999998</v>
      </c>
      <c r="I28" s="112">
        <f>[24]Dezembro!$B$12</f>
        <v>24.858333333333338</v>
      </c>
      <c r="J28" s="112">
        <f>[24]Dezembro!$B$13</f>
        <v>27.299999999999997</v>
      </c>
      <c r="K28" s="112">
        <f>[24]Dezembro!$B$14</f>
        <v>23.458333333333332</v>
      </c>
      <c r="L28" s="112">
        <f>[24]Dezembro!$B$15</f>
        <v>23.487500000000001</v>
      </c>
      <c r="M28" s="112">
        <f>[24]Dezembro!$B$16</f>
        <v>27.079166666666666</v>
      </c>
      <c r="N28" s="112">
        <f>[24]Dezembro!$B$17</f>
        <v>29.266666666666676</v>
      </c>
      <c r="O28" s="112">
        <f>[24]Dezembro!$B$18</f>
        <v>30.025000000000002</v>
      </c>
      <c r="P28" s="112">
        <f>[24]Dezembro!$B$19</f>
        <v>31.191666666666663</v>
      </c>
      <c r="Q28" s="112">
        <f>[24]Dezembro!$B$20</f>
        <v>31.129166666666666</v>
      </c>
      <c r="R28" s="112">
        <f>[24]Dezembro!$B$21</f>
        <v>30.925000000000008</v>
      </c>
      <c r="S28" s="112">
        <f>[24]Dezembro!$B$22</f>
        <v>29.966666666666669</v>
      </c>
      <c r="T28" s="112">
        <f>[24]Dezembro!$B$23</f>
        <v>28.087499999999995</v>
      </c>
      <c r="U28" s="112">
        <f>[24]Dezembro!$B$24</f>
        <v>26.766666666666662</v>
      </c>
      <c r="V28" s="112">
        <f>[24]Dezembro!$B$25</f>
        <v>28.320833333333336</v>
      </c>
      <c r="W28" s="112">
        <f>[24]Dezembro!$B$26</f>
        <v>29.774999999999995</v>
      </c>
      <c r="X28" s="112">
        <f>[24]Dezembro!$B$27</f>
        <v>28.849999999999998</v>
      </c>
      <c r="Y28" s="112">
        <f>[24]Dezembro!$B$28</f>
        <v>25.979166666666668</v>
      </c>
      <c r="Z28" s="112">
        <f>[24]Dezembro!$B$29</f>
        <v>26.595833333333331</v>
      </c>
      <c r="AA28" s="112">
        <f>[24]Dezembro!$B$30</f>
        <v>24.654166666666665</v>
      </c>
      <c r="AB28" s="112">
        <f>[24]Dezembro!$B$31</f>
        <v>26.0625</v>
      </c>
      <c r="AC28" s="112">
        <f>[24]Dezembro!$B$32</f>
        <v>28.337499999999995</v>
      </c>
      <c r="AD28" s="112">
        <f>[24]Dezembro!$B$33</f>
        <v>28.912500000000005</v>
      </c>
      <c r="AE28" s="112">
        <f>[24]Dezembro!$B$34</f>
        <v>25.204166666666669</v>
      </c>
      <c r="AF28" s="112">
        <f>[24]Dezembro!$B$35</f>
        <v>25.708333333333339</v>
      </c>
      <c r="AG28" s="111">
        <f t="shared" si="1"/>
        <v>27.518548387096768</v>
      </c>
      <c r="AK28" t="s">
        <v>35</v>
      </c>
      <c r="AL28" t="s">
        <v>35</v>
      </c>
    </row>
    <row r="29" spans="1:38" x14ac:dyDescent="0.2">
      <c r="A29" s="48" t="s">
        <v>151</v>
      </c>
      <c r="B29" s="112">
        <f>[25]Dezembro!$B$5</f>
        <v>26.629166666666663</v>
      </c>
      <c r="C29" s="112">
        <f>[25]Dezembro!$B$6</f>
        <v>27.369565217391308</v>
      </c>
      <c r="D29" s="112">
        <f>[25]Dezembro!$B$7</f>
        <v>26.770833333333339</v>
      </c>
      <c r="E29" s="112">
        <f>[25]Dezembro!$B$8</f>
        <v>24.337499999999995</v>
      </c>
      <c r="F29" s="112">
        <f>[25]Dezembro!$B$9</f>
        <v>24.049999999999997</v>
      </c>
      <c r="G29" s="112">
        <f>[25]Dezembro!$B$10</f>
        <v>24.587500000000002</v>
      </c>
      <c r="H29" s="112">
        <f>[25]Dezembro!$B$11</f>
        <v>25.879166666666666</v>
      </c>
      <c r="I29" s="112">
        <f>[25]Dezembro!$B$12</f>
        <v>24.256521739130434</v>
      </c>
      <c r="J29" s="112">
        <f>[25]Dezembro!$B$13</f>
        <v>26.212499999999995</v>
      </c>
      <c r="K29" s="112">
        <f>[25]Dezembro!$B$14</f>
        <v>22.575000000000003</v>
      </c>
      <c r="L29" s="112">
        <f>[25]Dezembro!$B$15</f>
        <v>22.345833333333335</v>
      </c>
      <c r="M29" s="112">
        <f>[25]Dezembro!$B$16</f>
        <v>25.395833333333332</v>
      </c>
      <c r="N29" s="112">
        <f>[25]Dezembro!$B$17</f>
        <v>26.930434782608696</v>
      </c>
      <c r="O29" s="112">
        <f>[25]Dezembro!$B$18</f>
        <v>27.075000000000003</v>
      </c>
      <c r="P29" s="112">
        <f>[25]Dezembro!$B$19</f>
        <v>28.399999999999991</v>
      </c>
      <c r="Q29" s="112">
        <f>[25]Dezembro!$B$20</f>
        <v>28.820833333333329</v>
      </c>
      <c r="R29" s="112">
        <f>[25]Dezembro!$B$21</f>
        <v>28.166666666666657</v>
      </c>
      <c r="S29" s="112">
        <f>[25]Dezembro!$B$22</f>
        <v>27.795652173913048</v>
      </c>
      <c r="T29" s="112">
        <f>[25]Dezembro!$B$23</f>
        <v>26.249999999999996</v>
      </c>
      <c r="U29" s="112">
        <f>[25]Dezembro!$B$24</f>
        <v>25.404166666666669</v>
      </c>
      <c r="V29" s="112">
        <f>[25]Dezembro!$B$25</f>
        <v>26.637500000000003</v>
      </c>
      <c r="W29" s="112">
        <f>[25]Dezembro!$B$26</f>
        <v>28.129166666666666</v>
      </c>
      <c r="X29" s="112">
        <f>[25]Dezembro!$B$27</f>
        <v>27.958333333333329</v>
      </c>
      <c r="Y29" s="112">
        <f>[25]Dezembro!$B$28</f>
        <v>24.687500000000004</v>
      </c>
      <c r="Z29" s="112">
        <f>[25]Dezembro!$B$29</f>
        <v>24.929166666666664</v>
      </c>
      <c r="AA29" s="112">
        <f>[25]Dezembro!$B$30</f>
        <v>23.862499999999997</v>
      </c>
      <c r="AB29" s="112">
        <f>[25]Dezembro!$B$31</f>
        <v>24.360869565217396</v>
      </c>
      <c r="AC29" s="112">
        <f>[25]Dezembro!$B$32</f>
        <v>26.033333333333342</v>
      </c>
      <c r="AD29" s="112">
        <f>[25]Dezembro!$B$33</f>
        <v>27.254166666666663</v>
      </c>
      <c r="AE29" s="112">
        <f>[25]Dezembro!$B$34</f>
        <v>24.312500000000004</v>
      </c>
      <c r="AF29" s="112">
        <f>[25]Dezembro!$B$35</f>
        <v>23.858333333333334</v>
      </c>
      <c r="AG29" s="111">
        <f t="shared" si="1"/>
        <v>25.847598176718094</v>
      </c>
      <c r="AH29" s="12" t="s">
        <v>35</v>
      </c>
    </row>
    <row r="30" spans="1:38" x14ac:dyDescent="0.2">
      <c r="A30" s="48" t="s">
        <v>11</v>
      </c>
      <c r="B30" s="112">
        <f>[26]Dezembro!$B$5</f>
        <v>28.245833333333334</v>
      </c>
      <c r="C30" s="112">
        <f>[26]Dezembro!$B$6</f>
        <v>29</v>
      </c>
      <c r="D30" s="112">
        <f>[26]Dezembro!$B$7</f>
        <v>29.212500000000002</v>
      </c>
      <c r="E30" s="112">
        <f>[26]Dezembro!$B$8</f>
        <v>23.208333333333329</v>
      </c>
      <c r="F30" s="112">
        <f>[26]Dezembro!$B$9</f>
        <v>24.312499999999996</v>
      </c>
      <c r="G30" s="112">
        <f>[26]Dezembro!$B$10</f>
        <v>26.112500000000001</v>
      </c>
      <c r="H30" s="112">
        <f>[26]Dezembro!$B$11</f>
        <v>27.237499999999997</v>
      </c>
      <c r="I30" s="112">
        <f>[26]Dezembro!$B$12</f>
        <v>26.625</v>
      </c>
      <c r="J30" s="112">
        <f>[26]Dezembro!$B$13</f>
        <v>27.987500000000001</v>
      </c>
      <c r="K30" s="112">
        <f>[26]Dezembro!$B$14</f>
        <v>23.462500000000002</v>
      </c>
      <c r="L30" s="112">
        <f>[26]Dezembro!$B$15</f>
        <v>23.362500000000001</v>
      </c>
      <c r="M30" s="112">
        <f>[26]Dezembro!$B$16</f>
        <v>26.912499999999998</v>
      </c>
      <c r="N30" s="112">
        <f>[26]Dezembro!$B$17</f>
        <v>28.204166666666666</v>
      </c>
      <c r="O30" s="112">
        <f>[26]Dezembro!$B$18</f>
        <v>29.270833333333332</v>
      </c>
      <c r="P30" s="112">
        <f>[26]Dezembro!$B$19</f>
        <v>29.654166666666669</v>
      </c>
      <c r="Q30" s="112">
        <f>[26]Dezembro!$B$20</f>
        <v>28.737500000000001</v>
      </c>
      <c r="R30" s="112">
        <f>[26]Dezembro!$B$21</f>
        <v>29.450000000000003</v>
      </c>
      <c r="S30" s="112">
        <f>[26]Dezembro!$B$22</f>
        <v>29.049999999999997</v>
      </c>
      <c r="T30" s="112">
        <f>[26]Dezembro!$B$23</f>
        <v>27.912500000000005</v>
      </c>
      <c r="U30" s="112">
        <f>[26]Dezembro!$B$24</f>
        <v>26.691666666666666</v>
      </c>
      <c r="V30" s="112">
        <f>[26]Dezembro!$B$25</f>
        <v>28.087500000000002</v>
      </c>
      <c r="W30" s="112">
        <f>[26]Dezembro!$B$26</f>
        <v>27.958333333333325</v>
      </c>
      <c r="X30" s="112">
        <f>[26]Dezembro!$B$27</f>
        <v>28.724999999999998</v>
      </c>
      <c r="Y30" s="112">
        <f>[26]Dezembro!$B$28</f>
        <v>26.866666666666671</v>
      </c>
      <c r="Z30" s="112">
        <f>[26]Dezembro!$B$29</f>
        <v>28.254166666666663</v>
      </c>
      <c r="AA30" s="112">
        <f>[26]Dezembro!$B$30</f>
        <v>25.533333333333331</v>
      </c>
      <c r="AB30" s="112">
        <f>[26]Dezembro!$B$31</f>
        <v>26.312499999999996</v>
      </c>
      <c r="AC30" s="112">
        <f>[26]Dezembro!$B$32</f>
        <v>28.329166666666669</v>
      </c>
      <c r="AD30" s="112">
        <f>[26]Dezembro!$B$33</f>
        <v>30.375</v>
      </c>
      <c r="AE30" s="112">
        <f>[26]Dezembro!$B$34</f>
        <v>26.170833333333334</v>
      </c>
      <c r="AF30" s="112">
        <f>[26]Dezembro!$B$35</f>
        <v>25.554166666666671</v>
      </c>
      <c r="AG30" s="111">
        <f t="shared" si="1"/>
        <v>27.31666666666667</v>
      </c>
      <c r="AI30" s="12" t="s">
        <v>35</v>
      </c>
      <c r="AK30" t="s">
        <v>35</v>
      </c>
      <c r="AL30" t="s">
        <v>35</v>
      </c>
    </row>
    <row r="31" spans="1:38" s="5" customFormat="1" x14ac:dyDescent="0.2">
      <c r="A31" s="48" t="s">
        <v>12</v>
      </c>
      <c r="B31" s="112">
        <f>[27]Dezembro!$B$5</f>
        <v>28.890909090909091</v>
      </c>
      <c r="C31" s="112">
        <f>[27]Dezembro!$B$6</f>
        <v>28.666666666666668</v>
      </c>
      <c r="D31" s="112">
        <f>[27]Dezembro!$B$7</f>
        <v>29.790476190476191</v>
      </c>
      <c r="E31" s="112">
        <f>[27]Dezembro!$B$8</f>
        <v>25.01</v>
      </c>
      <c r="F31" s="112">
        <f>[27]Dezembro!$B$9</f>
        <v>25.604761904761908</v>
      </c>
      <c r="G31" s="112">
        <f>[27]Dezembro!$B$10</f>
        <v>27.321739130434782</v>
      </c>
      <c r="H31" s="112">
        <f>[27]Dezembro!$B$11</f>
        <v>29.382608695652173</v>
      </c>
      <c r="I31" s="112">
        <f>[27]Dezembro!$B$12</f>
        <v>28.854545454545462</v>
      </c>
      <c r="J31" s="112">
        <f>[27]Dezembro!$B$13</f>
        <v>29.826086956521745</v>
      </c>
      <c r="K31" s="112">
        <f>[27]Dezembro!$B$14</f>
        <v>28.245454545454539</v>
      </c>
      <c r="L31" s="112">
        <f>[27]Dezembro!$B$15</f>
        <v>26.329166666666662</v>
      </c>
      <c r="M31" s="112">
        <f>[27]Dezembro!$B$16</f>
        <v>29.618181818181814</v>
      </c>
      <c r="N31" s="112">
        <f>[27]Dezembro!$B$17</f>
        <v>30.3</v>
      </c>
      <c r="O31" s="112">
        <f>[27]Dezembro!$B$18</f>
        <v>29.235000000000003</v>
      </c>
      <c r="P31" s="112">
        <f>[27]Dezembro!$B$19</f>
        <v>29.414285714285718</v>
      </c>
      <c r="Q31" s="112">
        <f>[27]Dezembro!$B$20</f>
        <v>31.286956521739125</v>
      </c>
      <c r="R31" s="112">
        <f>[27]Dezembro!$B$21</f>
        <v>31.22608695652174</v>
      </c>
      <c r="S31" s="112">
        <f>[27]Dezembro!$B$22</f>
        <v>30.933333333333334</v>
      </c>
      <c r="T31" s="112">
        <f>[27]Dezembro!$B$23</f>
        <v>29.950000000000003</v>
      </c>
      <c r="U31" s="112">
        <f>[27]Dezembro!$B$24</f>
        <v>29.213636363636365</v>
      </c>
      <c r="V31" s="112">
        <f>[27]Dezembro!$B$25</f>
        <v>30.977272727272727</v>
      </c>
      <c r="W31" s="112">
        <f>[27]Dezembro!$B$26</f>
        <v>29.285000000000004</v>
      </c>
      <c r="X31" s="112">
        <f>[27]Dezembro!$B$27</f>
        <v>30.380952380952376</v>
      </c>
      <c r="Y31" s="112">
        <f>[27]Dezembro!$B$28</f>
        <v>30.750000000000004</v>
      </c>
      <c r="Z31" s="112">
        <f>[27]Dezembro!$B$29</f>
        <v>31.21</v>
      </c>
      <c r="AA31" s="112">
        <f>[27]Dezembro!$B$30</f>
        <v>28.889999999999997</v>
      </c>
      <c r="AB31" s="112">
        <f>[27]Dezembro!$B$31</f>
        <v>28.310000000000002</v>
      </c>
      <c r="AC31" s="112">
        <f>[27]Dezembro!$B$32</f>
        <v>31.405000000000008</v>
      </c>
      <c r="AD31" s="112">
        <f>[27]Dezembro!$B$33</f>
        <v>32.725000000000001</v>
      </c>
      <c r="AE31" s="112">
        <f>[27]Dezembro!$B$34</f>
        <v>27.518181818181823</v>
      </c>
      <c r="AF31" s="112">
        <f>[27]Dezembro!$B$35</f>
        <v>28.040909090909089</v>
      </c>
      <c r="AG31" s="111">
        <f t="shared" si="1"/>
        <v>29.309426194422688</v>
      </c>
      <c r="AJ31" s="5" t="s">
        <v>35</v>
      </c>
      <c r="AK31" s="5" t="s">
        <v>35</v>
      </c>
    </row>
    <row r="32" spans="1:38" x14ac:dyDescent="0.2">
      <c r="A32" s="48" t="s">
        <v>13</v>
      </c>
      <c r="B32" s="112">
        <f>[28]Dezembro!$B$5</f>
        <v>30.175000000000001</v>
      </c>
      <c r="C32" s="112">
        <f>[28]Dezembro!$B$6</f>
        <v>30.145833333333329</v>
      </c>
      <c r="D32" s="112">
        <f>[28]Dezembro!$B$7</f>
        <v>30.987500000000001</v>
      </c>
      <c r="E32" s="112">
        <f>[28]Dezembro!$B$8</f>
        <v>25.895833333333332</v>
      </c>
      <c r="F32" s="112">
        <f>[28]Dezembro!$B$9</f>
        <v>26.504166666666663</v>
      </c>
      <c r="G32" s="112">
        <f>[28]Dezembro!$B$10</f>
        <v>28.32083333333334</v>
      </c>
      <c r="H32" s="112">
        <f>[28]Dezembro!$B$11</f>
        <v>28.708333333333332</v>
      </c>
      <c r="I32" s="112">
        <f>[28]Dezembro!$B$12</f>
        <v>28.933333333333337</v>
      </c>
      <c r="J32" s="112">
        <f>[28]Dezembro!$B$13</f>
        <v>30.333333333333329</v>
      </c>
      <c r="K32" s="112">
        <f>[28]Dezembro!$B$14</f>
        <v>29.216666666666669</v>
      </c>
      <c r="L32" s="112">
        <f>[28]Dezembro!$B$15</f>
        <v>27.037499999999994</v>
      </c>
      <c r="M32" s="112">
        <f>[28]Dezembro!$B$16</f>
        <v>29.312499999999996</v>
      </c>
      <c r="N32" s="112">
        <f>[28]Dezembro!$B$17</f>
        <v>30.841666666666658</v>
      </c>
      <c r="O32" s="112">
        <f>[28]Dezembro!$B$18</f>
        <v>28.695833333333329</v>
      </c>
      <c r="P32" s="112">
        <f>[28]Dezembro!$B$19</f>
        <v>30.087500000000002</v>
      </c>
      <c r="Q32" s="112">
        <f>[28]Dezembro!$B$20</f>
        <v>32.00833333333334</v>
      </c>
      <c r="R32" s="112">
        <f>[28]Dezembro!$B$21</f>
        <v>31.329166666666666</v>
      </c>
      <c r="S32" s="112">
        <f>[28]Dezembro!$B$22</f>
        <v>31.487500000000001</v>
      </c>
      <c r="T32" s="112">
        <f>[28]Dezembro!$B$23</f>
        <v>29.933333333333341</v>
      </c>
      <c r="U32" s="112">
        <f>[28]Dezembro!$B$24</f>
        <v>29.229166666666671</v>
      </c>
      <c r="V32" s="112">
        <f>[28]Dezembro!$B$25</f>
        <v>29.216666666666665</v>
      </c>
      <c r="W32" s="112">
        <f>[28]Dezembro!$B$26</f>
        <v>28.408333333333331</v>
      </c>
      <c r="X32" s="112">
        <f>[28]Dezembro!$B$27</f>
        <v>30.070833333333329</v>
      </c>
      <c r="Y32" s="112">
        <f>[28]Dezembro!$B$28</f>
        <v>30.812500000000004</v>
      </c>
      <c r="Z32" s="112">
        <f>[28]Dezembro!$B$29</f>
        <v>31.779166666666669</v>
      </c>
      <c r="AA32" s="112">
        <f>[28]Dezembro!$B$30</f>
        <v>27.983333333333331</v>
      </c>
      <c r="AB32" s="112">
        <f>[28]Dezembro!$B$31</f>
        <v>27.025000000000006</v>
      </c>
      <c r="AC32" s="112">
        <f>[28]Dezembro!$B$32</f>
        <v>30.508333333333326</v>
      </c>
      <c r="AD32" s="112">
        <f>[28]Dezembro!$B$33</f>
        <v>31.816666666666663</v>
      </c>
      <c r="AE32" s="112">
        <f>[28]Dezembro!$B$34</f>
        <v>26.216666666666665</v>
      </c>
      <c r="AF32" s="112">
        <f>[28]Dezembro!$B$35</f>
        <v>28.137499999999999</v>
      </c>
      <c r="AG32" s="111">
        <f t="shared" si="1"/>
        <v>29.392204301075267</v>
      </c>
      <c r="AJ32" t="s">
        <v>35</v>
      </c>
      <c r="AL32" t="s">
        <v>35</v>
      </c>
    </row>
    <row r="33" spans="1:37" x14ac:dyDescent="0.2">
      <c r="A33" s="48" t="s">
        <v>152</v>
      </c>
      <c r="B33" s="112">
        <f>[29]Dezembro!$B$5</f>
        <v>26.916666666666668</v>
      </c>
      <c r="C33" s="112">
        <f>[29]Dezembro!$B$6</f>
        <v>28.975000000000005</v>
      </c>
      <c r="D33" s="112">
        <f>[29]Dezembro!$B$7</f>
        <v>27.941666666666659</v>
      </c>
      <c r="E33" s="112">
        <f>[29]Dezembro!$B$8</f>
        <v>23.866666666666671</v>
      </c>
      <c r="F33" s="112">
        <f>[29]Dezembro!$B$9</f>
        <v>23.904166666666669</v>
      </c>
      <c r="G33" s="112">
        <f>[29]Dezembro!$B$10</f>
        <v>26.833333333333339</v>
      </c>
      <c r="H33" s="112">
        <f>[29]Dezembro!$B$11</f>
        <v>27.987500000000001</v>
      </c>
      <c r="I33" s="112">
        <f>[29]Dezembro!$B$12</f>
        <v>26.970833333333335</v>
      </c>
      <c r="J33" s="112">
        <f>[29]Dezembro!$B$13</f>
        <v>27.295833333333334</v>
      </c>
      <c r="K33" s="112">
        <f>[29]Dezembro!$B$14</f>
        <v>23.795833333333331</v>
      </c>
      <c r="L33" s="112">
        <f>[29]Dezembro!$B$15</f>
        <v>23.329166666666666</v>
      </c>
      <c r="M33" s="112">
        <f>[29]Dezembro!$B$16</f>
        <v>27.737499999999997</v>
      </c>
      <c r="N33" s="112">
        <f>[29]Dezembro!$B$17</f>
        <v>28.870833333333334</v>
      </c>
      <c r="O33" s="112">
        <f>[29]Dezembro!$B$18</f>
        <v>29.483333333333345</v>
      </c>
      <c r="P33" s="112">
        <f>[29]Dezembro!$B$19</f>
        <v>29.395833333333332</v>
      </c>
      <c r="Q33" s="112">
        <f>[29]Dezembro!$B$20</f>
        <v>28.475000000000009</v>
      </c>
      <c r="R33" s="112">
        <f>[29]Dezembro!$B$21</f>
        <v>29.579166666666662</v>
      </c>
      <c r="S33" s="112">
        <f>[29]Dezembro!$B$22</f>
        <v>29.112500000000001</v>
      </c>
      <c r="T33" s="112">
        <f>[29]Dezembro!$B$23</f>
        <v>28.029166666666669</v>
      </c>
      <c r="U33" s="112">
        <f>[29]Dezembro!$B$24</f>
        <v>26.900000000000002</v>
      </c>
      <c r="V33" s="112">
        <f>[29]Dezembro!$B$25</f>
        <v>27.637499999999992</v>
      </c>
      <c r="W33" s="112">
        <f>[29]Dezembro!$B$26</f>
        <v>27.595833333333331</v>
      </c>
      <c r="X33" s="112">
        <f>[29]Dezembro!$B$27</f>
        <v>28.141666666666666</v>
      </c>
      <c r="Y33" s="112">
        <f>[29]Dezembro!$B$28</f>
        <v>26.520833333333329</v>
      </c>
      <c r="Z33" s="112">
        <f>[29]Dezembro!$B$29</f>
        <v>28.487500000000001</v>
      </c>
      <c r="AA33" s="112">
        <f>[29]Dezembro!$B$30</f>
        <v>25.037499999999998</v>
      </c>
      <c r="AB33" s="112">
        <f>[29]Dezembro!$B$31</f>
        <v>26.204166666666669</v>
      </c>
      <c r="AC33" s="112">
        <f>[29]Dezembro!$B$32</f>
        <v>28.033333333333335</v>
      </c>
      <c r="AD33" s="112">
        <f>[29]Dezembro!$B$33</f>
        <v>30.395833333333332</v>
      </c>
      <c r="AE33" s="112">
        <f>[29]Dezembro!$B$34</f>
        <v>26.041666666666668</v>
      </c>
      <c r="AF33" s="112">
        <f>[29]Dezembro!$B$35</f>
        <v>25.554166666666671</v>
      </c>
      <c r="AG33" s="111">
        <f t="shared" si="1"/>
        <v>27.259677419354841</v>
      </c>
      <c r="AK33" t="s">
        <v>35</v>
      </c>
    </row>
    <row r="34" spans="1:37" x14ac:dyDescent="0.2">
      <c r="A34" s="48" t="s">
        <v>123</v>
      </c>
      <c r="B34" s="112">
        <f>[30]Dezembro!$B$5</f>
        <v>28.433333333333334</v>
      </c>
      <c r="C34" s="112">
        <f>[30]Dezembro!$B$6</f>
        <v>27.458333333333332</v>
      </c>
      <c r="D34" s="112">
        <f>[30]Dezembro!$B$7</f>
        <v>27.558333333333341</v>
      </c>
      <c r="E34" s="112">
        <f>[30]Dezembro!$B$8</f>
        <v>25.100000000000005</v>
      </c>
      <c r="F34" s="112">
        <f>[30]Dezembro!$B$9</f>
        <v>24.062499999999996</v>
      </c>
      <c r="G34" s="112">
        <f>[30]Dezembro!$B$10</f>
        <v>25.600000000000005</v>
      </c>
      <c r="H34" s="112">
        <f>[30]Dezembro!$B$11</f>
        <v>27.037499999999998</v>
      </c>
      <c r="I34" s="112">
        <f>[30]Dezembro!$B$12</f>
        <v>25.466666666666669</v>
      </c>
      <c r="J34" s="112">
        <f>[30]Dezembro!$B$13</f>
        <v>26.758333333333336</v>
      </c>
      <c r="K34" s="112">
        <f>[30]Dezembro!$B$14</f>
        <v>22.441666666666666</v>
      </c>
      <c r="L34" s="112">
        <f>[30]Dezembro!$B$15</f>
        <v>22.816666666666666</v>
      </c>
      <c r="M34" s="112">
        <f>[30]Dezembro!$B$16</f>
        <v>27.375</v>
      </c>
      <c r="N34" s="112">
        <f>[30]Dezembro!$B$17</f>
        <v>28.891666666666666</v>
      </c>
      <c r="O34" s="112">
        <f>[30]Dezembro!$B$18</f>
        <v>30.337500000000006</v>
      </c>
      <c r="P34" s="112">
        <f>[30]Dezembro!$B$19</f>
        <v>29.395833333333332</v>
      </c>
      <c r="Q34" s="112">
        <f>[30]Dezembro!$B$20</f>
        <v>28.475000000000009</v>
      </c>
      <c r="R34" s="112">
        <f>[30]Dezembro!$B$21</f>
        <v>29.579166666666662</v>
      </c>
      <c r="S34" s="112">
        <f>[30]Dezembro!$B$22</f>
        <v>29.112500000000001</v>
      </c>
      <c r="T34" s="112">
        <f>[30]Dezembro!$B$23</f>
        <v>28.762499999999999</v>
      </c>
      <c r="U34" s="112">
        <f>[30]Dezembro!$B$24</f>
        <v>26.979166666666668</v>
      </c>
      <c r="V34" s="112">
        <f>[30]Dezembro!$B$25</f>
        <v>27.741666666666664</v>
      </c>
      <c r="W34" s="112">
        <f>[30]Dezembro!$B$26</f>
        <v>28.541666666666671</v>
      </c>
      <c r="X34" s="112">
        <f>[30]Dezembro!$B$27</f>
        <v>27.341666666666669</v>
      </c>
      <c r="Y34" s="112">
        <f>[30]Dezembro!$B$28</f>
        <v>25.508333333333329</v>
      </c>
      <c r="Z34" s="112">
        <f>[30]Dezembro!$B$29</f>
        <v>28.474999999999994</v>
      </c>
      <c r="AA34" s="112">
        <f>[30]Dezembro!$B$30</f>
        <v>25.329166666666669</v>
      </c>
      <c r="AB34" s="112">
        <f>[30]Dezembro!$B$31</f>
        <v>26.100000000000005</v>
      </c>
      <c r="AC34" s="112">
        <f>[30]Dezembro!$B$32</f>
        <v>28.654166666666669</v>
      </c>
      <c r="AD34" s="112">
        <f>[30]Dezembro!$B$33</f>
        <v>29.991666666666664</v>
      </c>
      <c r="AE34" s="112">
        <f>[30]Dezembro!$B$34</f>
        <v>26.070833333333326</v>
      </c>
      <c r="AF34" s="112">
        <f>[30]Dezembro!$B$35</f>
        <v>25.995833333333334</v>
      </c>
      <c r="AG34" s="111">
        <f t="shared" si="1"/>
        <v>27.141666666666666</v>
      </c>
      <c r="AK34" t="s">
        <v>35</v>
      </c>
    </row>
    <row r="35" spans="1:37" x14ac:dyDescent="0.2">
      <c r="A35" s="48" t="s">
        <v>14</v>
      </c>
      <c r="B35" s="112">
        <f>[31]Dezembro!$B$5</f>
        <v>28.25</v>
      </c>
      <c r="C35" s="112">
        <f>[31]Dezembro!$B$6</f>
        <v>29.166666666666668</v>
      </c>
      <c r="D35" s="112">
        <f>[31]Dezembro!$B$7</f>
        <v>27.986956521739131</v>
      </c>
      <c r="E35" s="112">
        <f>[31]Dezembro!$B$8</f>
        <v>26.329166666666662</v>
      </c>
      <c r="F35" s="112">
        <f>[31]Dezembro!$B$9</f>
        <v>25.637499999999999</v>
      </c>
      <c r="G35" s="112">
        <f>[31]Dezembro!$B$10</f>
        <v>28.25833333333334</v>
      </c>
      <c r="H35" s="112">
        <f>[31]Dezembro!$B$11</f>
        <v>29.499999999999996</v>
      </c>
      <c r="I35" s="112">
        <f>[31]Dezembro!$B$12</f>
        <v>28.17916666666666</v>
      </c>
      <c r="J35" s="112">
        <f>[31]Dezembro!$B$13</f>
        <v>29.504166666666663</v>
      </c>
      <c r="K35" s="112">
        <f>[31]Dezembro!$B$14</f>
        <v>28.979166666666661</v>
      </c>
      <c r="L35" s="112">
        <f>[31]Dezembro!$B$15</f>
        <v>26.291666666666661</v>
      </c>
      <c r="M35" s="112">
        <f>[31]Dezembro!$B$16</f>
        <v>28.445833333333336</v>
      </c>
      <c r="N35" s="112">
        <f>[31]Dezembro!$B$17</f>
        <v>29.408333333333331</v>
      </c>
      <c r="O35" s="112">
        <f>[31]Dezembro!$B$18</f>
        <v>30.916666666666661</v>
      </c>
      <c r="P35" s="112">
        <f>[31]Dezembro!$B$19</f>
        <v>30.19130434782608</v>
      </c>
      <c r="Q35" s="112">
        <f>[31]Dezembro!$B$20</f>
        <v>30.950000000000003</v>
      </c>
      <c r="R35" s="112">
        <f>[31]Dezembro!$B$21</f>
        <v>30.445833333333329</v>
      </c>
      <c r="S35" s="112">
        <f>[31]Dezembro!$B$22</f>
        <v>30.147826086956524</v>
      </c>
      <c r="T35" s="112">
        <f>[31]Dezembro!$B$23</f>
        <v>28.862499999999994</v>
      </c>
      <c r="U35" s="112">
        <f>[31]Dezembro!$B$24</f>
        <v>28.273913043478252</v>
      </c>
      <c r="V35" s="112">
        <f>[31]Dezembro!$B$25</f>
        <v>28.395833333333329</v>
      </c>
      <c r="W35" s="112">
        <f>[31]Dezembro!$B$26</f>
        <v>27.820833333333336</v>
      </c>
      <c r="X35" s="112">
        <f>[31]Dezembro!$B$27</f>
        <v>27.941666666666666</v>
      </c>
      <c r="Y35" s="112">
        <f>[31]Dezembro!$B$28</f>
        <v>26.041666666666661</v>
      </c>
      <c r="Z35" s="112">
        <f>[31]Dezembro!$B$29</f>
        <v>29.045833333333334</v>
      </c>
      <c r="AA35" s="112">
        <f>[31]Dezembro!$B$30</f>
        <v>29.239130434782602</v>
      </c>
      <c r="AB35" s="112">
        <f>[31]Dezembro!$B$31</f>
        <v>28.412499999999994</v>
      </c>
      <c r="AC35" s="112">
        <f>[31]Dezembro!$B$32</f>
        <v>29.578260869565216</v>
      </c>
      <c r="AD35" s="112">
        <f>[31]Dezembro!$B$33</f>
        <v>30.312499999999996</v>
      </c>
      <c r="AE35" s="112">
        <f>[31]Dezembro!$B$34</f>
        <v>29.216666666666669</v>
      </c>
      <c r="AF35" s="112">
        <f>[31]Dezembro!$B$35</f>
        <v>25.866666666666664</v>
      </c>
      <c r="AG35" s="111">
        <f t="shared" si="1"/>
        <v>28.632147031323054</v>
      </c>
      <c r="AJ35" t="s">
        <v>35</v>
      </c>
      <c r="AK35" t="s">
        <v>35</v>
      </c>
    </row>
    <row r="36" spans="1:37" x14ac:dyDescent="0.2">
      <c r="A36" s="48" t="s">
        <v>153</v>
      </c>
      <c r="B36" s="112">
        <f>[32]Dezembro!$B$5</f>
        <v>28.058333333333337</v>
      </c>
      <c r="C36" s="112">
        <f>[32]Dezembro!$B$6</f>
        <v>28.441666666666674</v>
      </c>
      <c r="D36" s="112">
        <f>[32]Dezembro!$B$7</f>
        <v>28.045833333333324</v>
      </c>
      <c r="E36" s="112">
        <f>[32]Dezembro!$B$8</f>
        <v>25.991666666666664</v>
      </c>
      <c r="F36" s="112">
        <f>[32]Dezembro!$B$9</f>
        <v>26.220833333333331</v>
      </c>
      <c r="G36" s="112">
        <f>[32]Dezembro!$B$10</f>
        <v>27.633333333333326</v>
      </c>
      <c r="H36" s="112">
        <f>[32]Dezembro!$B$11</f>
        <v>28.55</v>
      </c>
      <c r="I36" s="112">
        <f>[32]Dezembro!$B$12</f>
        <v>28.897916666666671</v>
      </c>
      <c r="J36" s="112">
        <f>[32]Dezembro!$B$13</f>
        <v>29.637499999999999</v>
      </c>
      <c r="K36" s="112">
        <f>[32]Dezembro!$B$14</f>
        <v>27.941666666666659</v>
      </c>
      <c r="L36" s="112">
        <f>[32]Dezembro!$B$15</f>
        <v>26.387499999999999</v>
      </c>
      <c r="M36" s="112">
        <f>[32]Dezembro!$B$16</f>
        <v>29.108695652173914</v>
      </c>
      <c r="N36" s="112">
        <f>[32]Dezembro!$B$17</f>
        <v>29.175000000000001</v>
      </c>
      <c r="O36" s="112">
        <f>[32]Dezembro!$B$18</f>
        <v>27.866666666666664</v>
      </c>
      <c r="P36" s="112">
        <f>[32]Dezembro!$B$19</f>
        <v>29.229166666666675</v>
      </c>
      <c r="Q36" s="112">
        <f>[32]Dezembro!$B$20</f>
        <v>30.758333333333329</v>
      </c>
      <c r="R36" s="112">
        <f>[32]Dezembro!$B$21</f>
        <v>30.2</v>
      </c>
      <c r="S36" s="112">
        <f>[32]Dezembro!$B$22</f>
        <v>30.562500000000011</v>
      </c>
      <c r="T36" s="112">
        <f>[32]Dezembro!$B$23</f>
        <v>28.412499999999994</v>
      </c>
      <c r="U36" s="112">
        <f>[32]Dezembro!$B$24</f>
        <v>28.095833333333331</v>
      </c>
      <c r="V36" s="112">
        <f>[32]Dezembro!$B$25</f>
        <v>27.716666666666665</v>
      </c>
      <c r="W36" s="112">
        <f>[32]Dezembro!$B$26</f>
        <v>26.791304347826085</v>
      </c>
      <c r="X36" s="112">
        <f>[32]Dezembro!$B$27</f>
        <v>27.783333333333331</v>
      </c>
      <c r="Y36" s="112">
        <f>[32]Dezembro!$B$28</f>
        <v>28.908333333333342</v>
      </c>
      <c r="Z36" s="112">
        <f>[32]Dezembro!$B$29</f>
        <v>30.104166666666668</v>
      </c>
      <c r="AA36" s="112">
        <f>[32]Dezembro!$B$30</f>
        <v>27.704166666666666</v>
      </c>
      <c r="AB36" s="112">
        <f>[32]Dezembro!$B$31</f>
        <v>27.825000000000003</v>
      </c>
      <c r="AC36" s="112">
        <f>[32]Dezembro!$B$32</f>
        <v>30.213043478260868</v>
      </c>
      <c r="AD36" s="112">
        <f>[32]Dezembro!$B$33</f>
        <v>28.978260869565219</v>
      </c>
      <c r="AE36" s="112">
        <f>[32]Dezembro!$B$34</f>
        <v>27.345833333333335</v>
      </c>
      <c r="AF36" s="112">
        <f>[32]Dezembro!$B$35</f>
        <v>26.9375</v>
      </c>
      <c r="AG36" s="111">
        <f t="shared" si="1"/>
        <v>28.371695301542776</v>
      </c>
      <c r="AI36" s="89" t="s">
        <v>35</v>
      </c>
      <c r="AJ36" s="89" t="s">
        <v>35</v>
      </c>
    </row>
    <row r="37" spans="1:37" x14ac:dyDescent="0.2">
      <c r="A37" s="48" t="s">
        <v>15</v>
      </c>
      <c r="B37" s="112">
        <f>[33]Dezembro!$B$5</f>
        <v>26.787499999999998</v>
      </c>
      <c r="C37" s="112">
        <f>[33]Dezembro!$B$6</f>
        <v>28.358333333333334</v>
      </c>
      <c r="D37" s="112">
        <f>[33]Dezembro!$B$7</f>
        <v>27.520833333333343</v>
      </c>
      <c r="E37" s="112">
        <f>[33]Dezembro!$B$8</f>
        <v>23.170833333333331</v>
      </c>
      <c r="F37" s="112">
        <f>[33]Dezembro!$B$9</f>
        <v>24.433333333333337</v>
      </c>
      <c r="G37" s="112">
        <f>[33]Dezembro!$B$10</f>
        <v>24.629166666666666</v>
      </c>
      <c r="H37" s="112">
        <f>[33]Dezembro!$B$11</f>
        <v>26.066666666666666</v>
      </c>
      <c r="I37" s="112">
        <f>[33]Dezembro!$B$12</f>
        <v>24.083333333333339</v>
      </c>
      <c r="J37" s="112">
        <f>[33]Dezembro!$B$13</f>
        <v>25.833333333333329</v>
      </c>
      <c r="K37" s="112">
        <f>[33]Dezembro!$B$14</f>
        <v>22.349999999999998</v>
      </c>
      <c r="L37" s="112">
        <f>[33]Dezembro!$B$15</f>
        <v>22.554166666666671</v>
      </c>
      <c r="M37" s="112">
        <f>[33]Dezembro!$B$16</f>
        <v>25.291666666666661</v>
      </c>
      <c r="N37" s="112">
        <f>[33]Dezembro!$B$17</f>
        <v>27.095833333333335</v>
      </c>
      <c r="O37" s="112">
        <f>[33]Dezembro!$B$18</f>
        <v>27.637499999999999</v>
      </c>
      <c r="P37" s="112">
        <f>[33]Dezembro!$B$19</f>
        <v>28.233333333333334</v>
      </c>
      <c r="Q37" s="112">
        <f>[33]Dezembro!$B$20</f>
        <v>29.687499999999996</v>
      </c>
      <c r="R37" s="112">
        <f>[33]Dezembro!$B$21</f>
        <v>29.208333333333332</v>
      </c>
      <c r="S37" s="112">
        <f>[33]Dezembro!$B$22</f>
        <v>27.445833333333336</v>
      </c>
      <c r="T37" s="112">
        <f>[33]Dezembro!$B$23</f>
        <v>24.8125</v>
      </c>
      <c r="U37" s="112">
        <f>[33]Dezembro!$B$24</f>
        <v>24.549999999999997</v>
      </c>
      <c r="V37" s="112">
        <f>[33]Dezembro!$B$25</f>
        <v>26.420833333333338</v>
      </c>
      <c r="W37" s="112">
        <f>[33]Dezembro!$B$26</f>
        <v>27.629166666666666</v>
      </c>
      <c r="X37" s="112">
        <f>[33]Dezembro!$B$27</f>
        <v>28.470833333333331</v>
      </c>
      <c r="Y37" s="112">
        <f>[33]Dezembro!$B$28</f>
        <v>25.116666666666664</v>
      </c>
      <c r="Z37" s="112">
        <f>[33]Dezembro!$B$29</f>
        <v>25.374999999999996</v>
      </c>
      <c r="AA37" s="112">
        <f>[33]Dezembro!$B$30</f>
        <v>24.466666666666672</v>
      </c>
      <c r="AB37" s="112">
        <f>[33]Dezembro!$B$31</f>
        <v>25.262499999999999</v>
      </c>
      <c r="AC37" s="112">
        <f>[33]Dezembro!$B$32</f>
        <v>26.879166666666663</v>
      </c>
      <c r="AD37" s="112">
        <f>[33]Dezembro!$B$33</f>
        <v>27.604166666666668</v>
      </c>
      <c r="AE37" s="112">
        <f>[33]Dezembro!$B$34</f>
        <v>23.629166666666666</v>
      </c>
      <c r="AF37" s="112">
        <f>[33]Dezembro!$B$35</f>
        <v>24.158333333333331</v>
      </c>
      <c r="AG37" s="111">
        <f t="shared" si="1"/>
        <v>25.960080645161291</v>
      </c>
      <c r="AH37" s="12" t="s">
        <v>35</v>
      </c>
      <c r="AI37" s="12" t="s">
        <v>35</v>
      </c>
      <c r="AJ37" t="s">
        <v>35</v>
      </c>
      <c r="AK37" t="s">
        <v>35</v>
      </c>
    </row>
    <row r="38" spans="1:37" x14ac:dyDescent="0.2">
      <c r="A38" s="48" t="s">
        <v>16</v>
      </c>
      <c r="B38" s="112">
        <f>[34]Dezembro!$B$5</f>
        <v>31.258333333333336</v>
      </c>
      <c r="C38" s="112">
        <f>[34]Dezembro!$B$6</f>
        <v>32.337499999999999</v>
      </c>
      <c r="D38" s="112">
        <f>[34]Dezembro!$B$7</f>
        <v>33.55416666666666</v>
      </c>
      <c r="E38" s="112">
        <f>[34]Dezembro!$B$8</f>
        <v>26.654166666666669</v>
      </c>
      <c r="F38" s="112">
        <f>[34]Dezembro!$B$9</f>
        <v>25.912500000000005</v>
      </c>
      <c r="G38" s="112">
        <f>[34]Dezembro!$B$10</f>
        <v>28.608333333333324</v>
      </c>
      <c r="H38" s="112">
        <f>[34]Dezembro!$B$11</f>
        <v>30.074999999999999</v>
      </c>
      <c r="I38" s="112">
        <f>[34]Dezembro!$B$12</f>
        <v>27.845833333333331</v>
      </c>
      <c r="J38" s="112">
        <f>[34]Dezembro!$B$13</f>
        <v>30.025000000000006</v>
      </c>
      <c r="K38" s="112">
        <f>[34]Dezembro!$B$14</f>
        <v>27.174999999999997</v>
      </c>
      <c r="L38" s="112">
        <f>[34]Dezembro!$B$15</f>
        <v>26.770833333333332</v>
      </c>
      <c r="M38" s="112">
        <f>[34]Dezembro!$B$16</f>
        <v>30.63333333333334</v>
      </c>
      <c r="N38" s="112">
        <f>[34]Dezembro!$B$17</f>
        <v>32.045833333333334</v>
      </c>
      <c r="O38" s="112">
        <f>[34]Dezembro!$B$18</f>
        <v>33.062499999999993</v>
      </c>
      <c r="P38" s="112">
        <f>[34]Dezembro!$B$19</f>
        <v>32.341666666666669</v>
      </c>
      <c r="Q38" s="112">
        <f>[34]Dezembro!$B$20</f>
        <v>33.291666666666671</v>
      </c>
      <c r="R38" s="112">
        <f>[34]Dezembro!$B$21</f>
        <v>33.537500000000001</v>
      </c>
      <c r="S38" s="112">
        <f>[34]Dezembro!$B$22</f>
        <v>34.258333333333333</v>
      </c>
      <c r="T38" s="112">
        <f>[34]Dezembro!$B$23</f>
        <v>31.283333333333328</v>
      </c>
      <c r="U38" s="112">
        <f>[34]Dezembro!$B$24</f>
        <v>28.041666666666661</v>
      </c>
      <c r="V38" s="112">
        <f>[34]Dezembro!$B$25</f>
        <v>29.458333333333339</v>
      </c>
      <c r="W38" s="112">
        <f>[34]Dezembro!$B$26</f>
        <v>32.204166666666687</v>
      </c>
      <c r="X38" s="112">
        <f>[34]Dezembro!$B$27</f>
        <v>32.799999999999997</v>
      </c>
      <c r="Y38" s="112">
        <f>[34]Dezembro!$B$28</f>
        <v>33.466666666666661</v>
      </c>
      <c r="Z38" s="112">
        <f>[34]Dezembro!$B$29</f>
        <v>31.495833333333326</v>
      </c>
      <c r="AA38" s="112">
        <f>[34]Dezembro!$B$30</f>
        <v>27.208333333333329</v>
      </c>
      <c r="AB38" s="112">
        <f>[34]Dezembro!$B$31</f>
        <v>30.125000000000004</v>
      </c>
      <c r="AC38" s="112">
        <f>[34]Dezembro!$B$32</f>
        <v>33.533333333333331</v>
      </c>
      <c r="AD38" s="112">
        <f>[34]Dezembro!$B$33</f>
        <v>34.345833333333339</v>
      </c>
      <c r="AE38" s="112">
        <f>[34]Dezembro!$B$34</f>
        <v>25.804166666666664</v>
      </c>
      <c r="AF38" s="112">
        <f>[34]Dezembro!$B$35</f>
        <v>28.299999999999997</v>
      </c>
      <c r="AG38" s="111">
        <f t="shared" si="1"/>
        <v>30.563037634408595</v>
      </c>
      <c r="AI38" s="12" t="s">
        <v>35</v>
      </c>
      <c r="AK38" t="s">
        <v>35</v>
      </c>
    </row>
    <row r="39" spans="1:37" x14ac:dyDescent="0.2">
      <c r="A39" s="48" t="s">
        <v>154</v>
      </c>
      <c r="B39" s="112">
        <f>[35]Dezembro!$B$5</f>
        <v>28.574999999999999</v>
      </c>
      <c r="C39" s="112">
        <f>[35]Dezembro!$B$6</f>
        <v>29.408333333333331</v>
      </c>
      <c r="D39" s="112">
        <f>[35]Dezembro!$B$7</f>
        <v>27.679166666666671</v>
      </c>
      <c r="E39" s="112">
        <f>[35]Dezembro!$B$8</f>
        <v>24.925000000000001</v>
      </c>
      <c r="F39" s="112">
        <f>[35]Dezembro!$B$9</f>
        <v>23.329166666666662</v>
      </c>
      <c r="G39" s="112">
        <f>[35]Dezembro!$B$10</f>
        <v>26.729166666666668</v>
      </c>
      <c r="H39" s="112">
        <f>[35]Dezembro!$B$11</f>
        <v>28.158333333333331</v>
      </c>
      <c r="I39" s="112">
        <f>[35]Dezembro!$B$12</f>
        <v>27.683333333333337</v>
      </c>
      <c r="J39" s="112">
        <f>[35]Dezembro!$B$13</f>
        <v>28.591666666666669</v>
      </c>
      <c r="K39" s="112">
        <f>[35]Dezembro!$B$14</f>
        <v>25.587500000000002</v>
      </c>
      <c r="L39" s="112">
        <f>[35]Dezembro!$B$15</f>
        <v>24.483333333333334</v>
      </c>
      <c r="M39" s="112">
        <f>[35]Dezembro!$B$16</f>
        <v>28.091666666666665</v>
      </c>
      <c r="N39" s="112">
        <f>[35]Dezembro!$B$17</f>
        <v>28.354166666666671</v>
      </c>
      <c r="O39" s="112">
        <f>[35]Dezembro!$B$18</f>
        <v>29.837499999999991</v>
      </c>
      <c r="P39" s="112">
        <f>[35]Dezembro!$B$19</f>
        <v>30.895833333333332</v>
      </c>
      <c r="Q39" s="112">
        <f>[35]Dezembro!$B$20</f>
        <v>30.870833333333326</v>
      </c>
      <c r="R39" s="112">
        <f>[35]Dezembro!$B$21</f>
        <v>29.170833333333334</v>
      </c>
      <c r="S39" s="112">
        <f>[35]Dezembro!$B$22</f>
        <v>28.629166666666666</v>
      </c>
      <c r="T39" s="112">
        <f>[35]Dezembro!$B$23</f>
        <v>27.387499999999999</v>
      </c>
      <c r="U39" s="112">
        <f>[35]Dezembro!$B$24</f>
        <v>25.991666666666671</v>
      </c>
      <c r="V39" s="112">
        <f>[35]Dezembro!$B$25</f>
        <v>27.887499999999999</v>
      </c>
      <c r="W39" s="112">
        <f>[35]Dezembro!$B$26</f>
        <v>28.108333333333334</v>
      </c>
      <c r="X39" s="112">
        <f>[35]Dezembro!$B$27</f>
        <v>28.441666666666666</v>
      </c>
      <c r="Y39" s="112">
        <f>[35]Dezembro!$B$28</f>
        <v>27.01840277777778</v>
      </c>
      <c r="Z39" s="112">
        <f>[35]Dezembro!$B$29</f>
        <v>29.770833333333339</v>
      </c>
      <c r="AA39" s="112">
        <f>[35]Dezembro!$B$30</f>
        <v>27.470833333333331</v>
      </c>
      <c r="AB39" s="112">
        <f>[35]Dezembro!$B$31</f>
        <v>28.508333333333336</v>
      </c>
      <c r="AC39" s="112">
        <f>[35]Dezembro!$B$32</f>
        <v>29.616666666666664</v>
      </c>
      <c r="AD39" s="112">
        <f>[35]Dezembro!$B$33</f>
        <v>32.366666666666667</v>
      </c>
      <c r="AE39" s="112">
        <f>[35]Dezembro!$B$34</f>
        <v>27.691666666666674</v>
      </c>
      <c r="AF39" s="112">
        <f>[35]Dezembro!$B$35</f>
        <v>26.145833333333332</v>
      </c>
      <c r="AG39" s="111">
        <f t="shared" si="1"/>
        <v>27.980835573476707</v>
      </c>
      <c r="AI39" s="12" t="s">
        <v>35</v>
      </c>
      <c r="AK39" t="s">
        <v>35</v>
      </c>
    </row>
    <row r="40" spans="1:37" x14ac:dyDescent="0.2">
      <c r="A40" s="48" t="s">
        <v>17</v>
      </c>
      <c r="B40" s="112">
        <f>[36]Dezembro!$B$5</f>
        <v>26.962500000000002</v>
      </c>
      <c r="C40" s="112">
        <f>[36]Dezembro!$B$6</f>
        <v>28.595833333333335</v>
      </c>
      <c r="D40" s="112">
        <f>[36]Dezembro!$B$7</f>
        <v>28.170833333333331</v>
      </c>
      <c r="E40" s="112">
        <f>[36]Dezembro!$B$8</f>
        <v>23.616666666666664</v>
      </c>
      <c r="F40" s="112">
        <f>[36]Dezembro!$B$9</f>
        <v>24.345833333333335</v>
      </c>
      <c r="G40" s="112">
        <f>[36]Dezembro!$B$10</f>
        <v>26.554166666666671</v>
      </c>
      <c r="H40" s="112">
        <f>[36]Dezembro!$B$11</f>
        <v>27.616666666666664</v>
      </c>
      <c r="I40" s="112">
        <f>[36]Dezembro!$B$12</f>
        <v>26.583333333333339</v>
      </c>
      <c r="J40" s="112">
        <f>[36]Dezembro!$B$13</f>
        <v>27.870833333333337</v>
      </c>
      <c r="K40" s="112">
        <f>[36]Dezembro!$B$14</f>
        <v>23.450000000000003</v>
      </c>
      <c r="L40" s="112">
        <f>[36]Dezembro!$B$15</f>
        <v>23.079166666666666</v>
      </c>
      <c r="M40" s="112">
        <f>[36]Dezembro!$B$16</f>
        <v>26.9375</v>
      </c>
      <c r="N40" s="112">
        <f>[36]Dezembro!$B$17</f>
        <v>28.950000000000003</v>
      </c>
      <c r="O40" s="112">
        <f>[36]Dezembro!$B$18</f>
        <v>29.916666666666661</v>
      </c>
      <c r="P40" s="112">
        <f>[36]Dezembro!$B$19</f>
        <v>30.229166666666661</v>
      </c>
      <c r="Q40" s="112">
        <f>[36]Dezembro!$B$20</f>
        <v>29.029166666666665</v>
      </c>
      <c r="R40" s="112">
        <f>[36]Dezembro!$B$21</f>
        <v>29.724999999999998</v>
      </c>
      <c r="S40" s="112">
        <f>[36]Dezembro!$B$22</f>
        <v>29.208333333333325</v>
      </c>
      <c r="T40" s="112">
        <f>[36]Dezembro!$B$23</f>
        <v>28.016666666666669</v>
      </c>
      <c r="U40" s="112">
        <f>[36]Dezembro!$B$24</f>
        <v>27.216666666666669</v>
      </c>
      <c r="V40" s="112">
        <f>[36]Dezembro!$B$25</f>
        <v>28.012500000000003</v>
      </c>
      <c r="W40" s="112">
        <f>[36]Dezembro!$B$26</f>
        <v>28.099999999999994</v>
      </c>
      <c r="X40" s="112">
        <f>[36]Dezembro!$B$27</f>
        <v>27.974999999999998</v>
      </c>
      <c r="Y40" s="112">
        <f>[36]Dezembro!$B$28</f>
        <v>26.525000000000006</v>
      </c>
      <c r="Z40" s="112">
        <f>[36]Dezembro!$B$29</f>
        <v>28.19583333333334</v>
      </c>
      <c r="AA40" s="112">
        <f>[36]Dezembro!$B$30</f>
        <v>25.191666666666666</v>
      </c>
      <c r="AB40" s="112">
        <f>[36]Dezembro!$B$31</f>
        <v>26.279166666666672</v>
      </c>
      <c r="AC40" s="112">
        <f>[36]Dezembro!$B$32</f>
        <v>28.024999999999995</v>
      </c>
      <c r="AD40" s="112">
        <f>[36]Dezembro!$B$33</f>
        <v>30.175000000000001</v>
      </c>
      <c r="AE40" s="112">
        <f>[36]Dezembro!$B$34</f>
        <v>26.091666666666665</v>
      </c>
      <c r="AF40" s="112">
        <f>[36]Dezembro!$B$35</f>
        <v>25.566666666666663</v>
      </c>
      <c r="AG40" s="111">
        <f t="shared" si="1"/>
        <v>27.297177419354842</v>
      </c>
      <c r="AI40" s="12" t="s">
        <v>35</v>
      </c>
      <c r="AK40" t="s">
        <v>35</v>
      </c>
    </row>
    <row r="41" spans="1:37" x14ac:dyDescent="0.2">
      <c r="A41" s="48" t="s">
        <v>136</v>
      </c>
      <c r="B41" s="112">
        <f>[37]Dezembro!$B$5</f>
        <v>27.862499999999997</v>
      </c>
      <c r="C41" s="112">
        <f>[37]Dezembro!$B$6</f>
        <v>27.099999999999998</v>
      </c>
      <c r="D41" s="112">
        <f>[37]Dezembro!$B$7</f>
        <v>27.537500000000005</v>
      </c>
      <c r="E41" s="112">
        <f>[37]Dezembro!$B$8</f>
        <v>26.054166666666664</v>
      </c>
      <c r="F41" s="112">
        <f>[37]Dezembro!$B$9</f>
        <v>24.175000000000001</v>
      </c>
      <c r="G41" s="112">
        <f>[37]Dezembro!$B$10</f>
        <v>26.808333333333334</v>
      </c>
      <c r="H41" s="112">
        <f>[37]Dezembro!$B$11</f>
        <v>27.474999999999998</v>
      </c>
      <c r="I41" s="112">
        <f>[37]Dezembro!$B$12</f>
        <v>27</v>
      </c>
      <c r="J41" s="112">
        <f>[37]Dezembro!$B$13</f>
        <v>26.908333333333335</v>
      </c>
      <c r="K41" s="112">
        <f>[37]Dezembro!$B$14</f>
        <v>24.183333333333334</v>
      </c>
      <c r="L41" s="112">
        <f>[37]Dezembro!$B$15</f>
        <v>25.220833333333331</v>
      </c>
      <c r="M41" s="112">
        <f>[37]Dezembro!$B$16</f>
        <v>28.083333333333332</v>
      </c>
      <c r="N41" s="112">
        <f>[37]Dezembro!$B$17</f>
        <v>29.308333333333334</v>
      </c>
      <c r="O41" s="112">
        <f>[37]Dezembro!$B$18</f>
        <v>30.470833333333331</v>
      </c>
      <c r="P41" s="112">
        <f>[37]Dezembro!$B$19</f>
        <v>30.379166666666666</v>
      </c>
      <c r="Q41" s="112">
        <f>[37]Dezembro!$B$20</f>
        <v>28.545833333333334</v>
      </c>
      <c r="R41" s="112">
        <f>[37]Dezembro!$B$21</f>
        <v>29.05</v>
      </c>
      <c r="S41" s="112">
        <f>[37]Dezembro!$B$22</f>
        <v>29.379166666666666</v>
      </c>
      <c r="T41" s="112">
        <f>[37]Dezembro!$B$23</f>
        <v>28.733333333333331</v>
      </c>
      <c r="U41" s="112">
        <f>[37]Dezembro!$B$24</f>
        <v>27.687500000000004</v>
      </c>
      <c r="V41" s="112">
        <f>[37]Dezembro!$B$25</f>
        <v>28.725000000000009</v>
      </c>
      <c r="W41" s="112">
        <f>[37]Dezembro!$B$26</f>
        <v>29.100000000000005</v>
      </c>
      <c r="X41" s="112">
        <f>[37]Dezembro!$B$27</f>
        <v>27.504166666666663</v>
      </c>
      <c r="Y41" s="112">
        <f>[37]Dezembro!$B$28</f>
        <v>25.549999999999997</v>
      </c>
      <c r="Z41" s="112">
        <f>[37]Dezembro!$B$29</f>
        <v>27.900000000000002</v>
      </c>
      <c r="AA41" s="112">
        <f>[37]Dezembro!$B$30</f>
        <v>26.495833333333334</v>
      </c>
      <c r="AB41" s="112">
        <f>[37]Dezembro!$B$31</f>
        <v>27.375</v>
      </c>
      <c r="AC41" s="112">
        <f>[37]Dezembro!$B$32</f>
        <v>27.637500000000006</v>
      </c>
      <c r="AD41" s="112">
        <f>[37]Dezembro!$B$33</f>
        <v>29.408333333333331</v>
      </c>
      <c r="AE41" s="112">
        <f>[37]Dezembro!$B$34</f>
        <v>27.1875</v>
      </c>
      <c r="AF41" s="112">
        <f>[37]Dezembro!$B$35</f>
        <v>26.391666666666666</v>
      </c>
      <c r="AG41" s="111">
        <f t="shared" si="1"/>
        <v>27.588306451612894</v>
      </c>
      <c r="AI41" s="12" t="s">
        <v>35</v>
      </c>
      <c r="AJ41" t="s">
        <v>35</v>
      </c>
    </row>
    <row r="42" spans="1:37" x14ac:dyDescent="0.2">
      <c r="A42" s="48" t="s">
        <v>18</v>
      </c>
      <c r="B42" s="112">
        <f>[38]Dezembro!$B$5</f>
        <v>26.645833333333332</v>
      </c>
      <c r="C42" s="112">
        <f>[38]Dezembro!$B$6</f>
        <v>26.866666666666664</v>
      </c>
      <c r="D42" s="112">
        <f>[38]Dezembro!$B$7</f>
        <v>25.837499999999995</v>
      </c>
      <c r="E42" s="112">
        <f>[38]Dezembro!$B$8</f>
        <v>23.379166666666666</v>
      </c>
      <c r="F42" s="112">
        <f>[38]Dezembro!$B$9</f>
        <v>23.133333333333329</v>
      </c>
      <c r="G42" s="112">
        <f>[38]Dezembro!$B$10</f>
        <v>25.549999999999997</v>
      </c>
      <c r="H42" s="112">
        <f>[38]Dezembro!$B$11</f>
        <v>26.470833333333331</v>
      </c>
      <c r="I42" s="112">
        <f>[38]Dezembro!$B$12</f>
        <v>26.324999999999999</v>
      </c>
      <c r="J42" s="112">
        <f>[38]Dezembro!$B$13</f>
        <v>27.091666666666672</v>
      </c>
      <c r="K42" s="112">
        <f>[38]Dezembro!$B$14</f>
        <v>26.024999999999995</v>
      </c>
      <c r="L42" s="112">
        <f>[38]Dezembro!$B$15</f>
        <v>24.470833333333331</v>
      </c>
      <c r="M42" s="112">
        <f>[38]Dezembro!$B$16</f>
        <v>26.808333333333337</v>
      </c>
      <c r="N42" s="112">
        <f>[38]Dezembro!$B$17</f>
        <v>27.683333333333337</v>
      </c>
      <c r="O42" s="112">
        <f>[38]Dezembro!$B$18</f>
        <v>28.575000000000006</v>
      </c>
      <c r="P42" s="112">
        <f>[38]Dezembro!$B$19</f>
        <v>30.379166666666666</v>
      </c>
      <c r="Q42" s="112">
        <f>[38]Dezembro!$B$20</f>
        <v>28.545833333333334</v>
      </c>
      <c r="R42" s="112">
        <f>[38]Dezembro!$B$21</f>
        <v>29.05</v>
      </c>
      <c r="S42" s="112">
        <f>[38]Dezembro!$B$22</f>
        <v>29.379166666666666</v>
      </c>
      <c r="T42" s="112">
        <f>[38]Dezembro!$B$23</f>
        <v>26.054166666666674</v>
      </c>
      <c r="U42" s="112">
        <f>[38]Dezembro!$B$24</f>
        <v>24.954166666666655</v>
      </c>
      <c r="V42" s="112">
        <f>[38]Dezembro!$B$25</f>
        <v>24.587500000000002</v>
      </c>
      <c r="W42" s="112">
        <f>[38]Dezembro!$B$26</f>
        <v>25.137500000000003</v>
      </c>
      <c r="X42" s="112">
        <f>[38]Dezembro!$B$27</f>
        <v>26.099999999999994</v>
      </c>
      <c r="Y42" s="112">
        <f>[38]Dezembro!$B$28</f>
        <v>25.9375</v>
      </c>
      <c r="Z42" s="112">
        <f>[38]Dezembro!$B$29</f>
        <v>27.345833333333328</v>
      </c>
      <c r="AA42" s="112">
        <f>[38]Dezembro!$B$30</f>
        <v>25.641666666666666</v>
      </c>
      <c r="AB42" s="112">
        <f>[38]Dezembro!$B$31</f>
        <v>24.791666666666671</v>
      </c>
      <c r="AC42" s="112">
        <f>[38]Dezembro!$B$32</f>
        <v>27.433333333333337</v>
      </c>
      <c r="AD42" s="112">
        <f>[38]Dezembro!$B$33</f>
        <v>28.420833333333338</v>
      </c>
      <c r="AE42" s="112">
        <f>[38]Dezembro!$B$34</f>
        <v>24.912500000000005</v>
      </c>
      <c r="AF42" s="112">
        <f>[38]Dezembro!$B$35</f>
        <v>24.229166666666668</v>
      </c>
      <c r="AG42" s="111">
        <f t="shared" si="1"/>
        <v>26.37943548387096</v>
      </c>
      <c r="AK42" t="s">
        <v>35</v>
      </c>
    </row>
    <row r="43" spans="1:37" hidden="1" x14ac:dyDescent="0.2">
      <c r="A43" s="48" t="s">
        <v>141</v>
      </c>
      <c r="B43" s="112" t="str">
        <f>[39]Dezembro!$B$5</f>
        <v>*</v>
      </c>
      <c r="C43" s="112" t="str">
        <f>[39]Dezembro!$B$6</f>
        <v>*</v>
      </c>
      <c r="D43" s="112" t="str">
        <f>[39]Dezembro!$B$7</f>
        <v>*</v>
      </c>
      <c r="E43" s="112" t="str">
        <f>[39]Dezembro!$B$8</f>
        <v>*</v>
      </c>
      <c r="F43" s="112" t="str">
        <f>[39]Dezembro!$B$9</f>
        <v>*</v>
      </c>
      <c r="G43" s="112" t="str">
        <f>[39]Dezembro!$B$10</f>
        <v>*</v>
      </c>
      <c r="H43" s="112" t="str">
        <f>[39]Dezembro!$B$11</f>
        <v>*</v>
      </c>
      <c r="I43" s="112" t="str">
        <f>[39]Dezembro!$B$12</f>
        <v>*</v>
      </c>
      <c r="J43" s="112" t="str">
        <f>[39]Dezembro!$B$13</f>
        <v>*</v>
      </c>
      <c r="K43" s="112" t="str">
        <f>[39]Dezembro!$B$14</f>
        <v>*</v>
      </c>
      <c r="L43" s="112" t="str">
        <f>[39]Dezembro!$B$15</f>
        <v>*</v>
      </c>
      <c r="M43" s="112" t="str">
        <f>[39]Dezembro!$B$16</f>
        <v>*</v>
      </c>
      <c r="N43" s="112" t="str">
        <f>[39]Dezembro!$B$17</f>
        <v>*</v>
      </c>
      <c r="O43" s="112" t="str">
        <f>[39]Dezembro!$B$18</f>
        <v>*</v>
      </c>
      <c r="P43" s="112" t="str">
        <f>[39]Dezembro!$B$19</f>
        <v>*</v>
      </c>
      <c r="Q43" s="112" t="str">
        <f>[39]Dezembro!$B$20</f>
        <v>*</v>
      </c>
      <c r="R43" s="112" t="str">
        <f>[39]Dezembro!$B$21</f>
        <v>*</v>
      </c>
      <c r="S43" s="112" t="str">
        <f>[39]Dezembro!$B$22</f>
        <v>*</v>
      </c>
      <c r="T43" s="112" t="str">
        <f>[39]Dezembro!$B$23</f>
        <v>*</v>
      </c>
      <c r="U43" s="112" t="str">
        <f>[39]Dezembro!$B$24</f>
        <v>*</v>
      </c>
      <c r="V43" s="112" t="str">
        <f>[39]Dezembro!$B$25</f>
        <v>*</v>
      </c>
      <c r="W43" s="112" t="str">
        <f>[39]Dezembro!$B$26</f>
        <v>*</v>
      </c>
      <c r="X43" s="112" t="str">
        <f>[39]Dezembro!$B$27</f>
        <v>*</v>
      </c>
      <c r="Y43" s="112" t="str">
        <f>[39]Dezembro!$B$28</f>
        <v>*</v>
      </c>
      <c r="Z43" s="112" t="str">
        <f>[39]Dezembro!$B$29</f>
        <v>*</v>
      </c>
      <c r="AA43" s="112" t="str">
        <f>[39]Dezembro!$B$30</f>
        <v>*</v>
      </c>
      <c r="AB43" s="112" t="str">
        <f>[39]Dezembro!$B$31</f>
        <v>*</v>
      </c>
      <c r="AC43" s="112" t="str">
        <f>[39]Dezembro!$B$32</f>
        <v>*</v>
      </c>
      <c r="AD43" s="112" t="str">
        <f>[39]Dezembro!$B$33</f>
        <v>*</v>
      </c>
      <c r="AE43" s="112" t="str">
        <f>[39]Dezembro!$B$34</f>
        <v>*</v>
      </c>
      <c r="AF43" s="112" t="str">
        <f>[39]Dezembro!$B$35</f>
        <v>*</v>
      </c>
      <c r="AG43" s="111" t="s">
        <v>197</v>
      </c>
    </row>
    <row r="44" spans="1:37" x14ac:dyDescent="0.2">
      <c r="A44" s="48" t="s">
        <v>19</v>
      </c>
      <c r="B44" s="112">
        <f>[40]Dezembro!$B$5</f>
        <v>27.541666666666661</v>
      </c>
      <c r="C44" s="112">
        <f>[40]Dezembro!$B$6</f>
        <v>26.895833333333339</v>
      </c>
      <c r="D44" s="112">
        <f>[40]Dezembro!$B$7</f>
        <v>25.116666666666664</v>
      </c>
      <c r="E44" s="112">
        <f>[40]Dezembro!$B$8</f>
        <v>24.033333333333335</v>
      </c>
      <c r="F44" s="112">
        <f>[40]Dezembro!$B$9</f>
        <v>25.466666666666672</v>
      </c>
      <c r="G44" s="112">
        <f>[40]Dezembro!$B$10</f>
        <v>24.012500000000003</v>
      </c>
      <c r="H44" s="112">
        <f>[40]Dezembro!$B$11</f>
        <v>24.137500000000003</v>
      </c>
      <c r="I44" s="112">
        <f>[40]Dezembro!$B$12</f>
        <v>23.533333333333328</v>
      </c>
      <c r="J44" s="112">
        <f>[40]Dezembro!$B$13</f>
        <v>25.479166666666661</v>
      </c>
      <c r="K44" s="112">
        <f>[40]Dezembro!$B$14</f>
        <v>21.808333333333337</v>
      </c>
      <c r="L44" s="112">
        <f>[40]Dezembro!$B$15</f>
        <v>22.558333333333334</v>
      </c>
      <c r="M44" s="112">
        <f>[40]Dezembro!$B$16</f>
        <v>25.983333333333334</v>
      </c>
      <c r="N44" s="112">
        <f>[40]Dezembro!$B$17</f>
        <v>27.316666666666663</v>
      </c>
      <c r="O44" s="112">
        <f>[40]Dezembro!$B$18</f>
        <v>27.633333333333336</v>
      </c>
      <c r="P44" s="112">
        <f>[40]Dezembro!$B$19</f>
        <v>29.283333333333331</v>
      </c>
      <c r="Q44" s="112">
        <f>[40]Dezembro!$B$20</f>
        <v>29.504166666666666</v>
      </c>
      <c r="R44" s="112">
        <f>[40]Dezembro!$B$21</f>
        <v>28.425000000000001</v>
      </c>
      <c r="S44" s="112">
        <f>[40]Dezembro!$B$22</f>
        <v>27.620833333333341</v>
      </c>
      <c r="T44" s="112">
        <f>[40]Dezembro!$B$23</f>
        <v>26.516666666666666</v>
      </c>
      <c r="U44" s="112">
        <f>[40]Dezembro!$B$24</f>
        <v>24.408333333333331</v>
      </c>
      <c r="V44" s="112">
        <f>[40]Dezembro!$B$25</f>
        <v>26.354166666666661</v>
      </c>
      <c r="W44" s="112">
        <f>[40]Dezembro!$B$26</f>
        <v>28.474999999999991</v>
      </c>
      <c r="X44" s="112">
        <f>[40]Dezembro!$B$27</f>
        <v>27.7</v>
      </c>
      <c r="Y44" s="112">
        <f>[40]Dezembro!$B$28</f>
        <v>23.316666666666666</v>
      </c>
      <c r="Z44" s="112">
        <f>[40]Dezembro!$B$29</f>
        <v>23.066666666666666</v>
      </c>
      <c r="AA44" s="112">
        <f>[40]Dezembro!$B$30</f>
        <v>23.795833333333334</v>
      </c>
      <c r="AB44" s="112">
        <f>[40]Dezembro!$B$31</f>
        <v>24.158333333333331</v>
      </c>
      <c r="AC44" s="112">
        <f>[40]Dezembro!$B$32</f>
        <v>26.200000000000003</v>
      </c>
      <c r="AD44" s="112">
        <f>[40]Dezembro!$B$33</f>
        <v>25.762499999999999</v>
      </c>
      <c r="AE44" s="112">
        <f>[40]Dezembro!$B$34</f>
        <v>23.308333333333334</v>
      </c>
      <c r="AF44" s="112">
        <f>[40]Dezembro!$B$35</f>
        <v>24.125</v>
      </c>
      <c r="AG44" s="111">
        <f t="shared" si="1"/>
        <v>25.597983870967745</v>
      </c>
      <c r="AH44" s="12" t="s">
        <v>35</v>
      </c>
      <c r="AI44" s="12" t="s">
        <v>35</v>
      </c>
      <c r="AK44" t="s">
        <v>35</v>
      </c>
    </row>
    <row r="45" spans="1:37" x14ac:dyDescent="0.2">
      <c r="A45" s="48" t="s">
        <v>23</v>
      </c>
      <c r="B45" s="112">
        <f>[41]Dezembro!$B$5</f>
        <v>29.195833333333329</v>
      </c>
      <c r="C45" s="112">
        <f>[41]Dezembro!$B$6</f>
        <v>29.624999999999996</v>
      </c>
      <c r="D45" s="112">
        <f>[41]Dezembro!$B$7</f>
        <v>29.004166666666674</v>
      </c>
      <c r="E45" s="112">
        <f>[41]Dezembro!$B$8</f>
        <v>22.991666666666664</v>
      </c>
      <c r="F45" s="112">
        <f>[41]Dezembro!$B$9</f>
        <v>23.412500000000005</v>
      </c>
      <c r="G45" s="112">
        <f>[41]Dezembro!$B$10</f>
        <v>26.487499999999997</v>
      </c>
      <c r="H45" s="112">
        <f>[41]Dezembro!$B$11</f>
        <v>28.599999999999994</v>
      </c>
      <c r="I45" s="112">
        <f>[41]Dezembro!$B$12</f>
        <v>27.270833333333332</v>
      </c>
      <c r="J45" s="112">
        <f>[41]Dezembro!$B$13</f>
        <v>27.512500000000003</v>
      </c>
      <c r="K45" s="112">
        <f>[41]Dezembro!$B$14</f>
        <v>24.770833333333332</v>
      </c>
      <c r="L45" s="112">
        <f>[41]Dezembro!$B$15</f>
        <v>23.829166666666669</v>
      </c>
      <c r="M45" s="112">
        <f>[41]Dezembro!$B$16</f>
        <v>27.183333333333334</v>
      </c>
      <c r="N45" s="112">
        <f>[41]Dezembro!$B$17</f>
        <v>28.229166666666668</v>
      </c>
      <c r="O45" s="112">
        <f>[41]Dezembro!$B$18</f>
        <v>29.092881944444446</v>
      </c>
      <c r="P45" s="112">
        <f>[41]Dezembro!$B$19</f>
        <v>29.666666666666671</v>
      </c>
      <c r="Q45" s="112">
        <f>[41]Dezembro!$B$20</f>
        <v>29.416666666666661</v>
      </c>
      <c r="R45" s="112">
        <f>[41]Dezembro!$B$21</f>
        <v>29.820833333333329</v>
      </c>
      <c r="S45" s="112">
        <f>[41]Dezembro!$B$22</f>
        <v>29.116666666666664</v>
      </c>
      <c r="T45" s="112">
        <f>[41]Dezembro!$B$23</f>
        <v>28.3</v>
      </c>
      <c r="U45" s="112">
        <f>[41]Dezembro!$B$24</f>
        <v>25.95</v>
      </c>
      <c r="V45" s="112">
        <f>[41]Dezembro!$B$25</f>
        <v>27.854166666666668</v>
      </c>
      <c r="W45" s="112">
        <f>[41]Dezembro!$B$26</f>
        <v>28.045833333333338</v>
      </c>
      <c r="X45" s="112">
        <f>[41]Dezembro!$B$27</f>
        <v>28.791666666666671</v>
      </c>
      <c r="Y45" s="112">
        <f>[41]Dezembro!$B$28</f>
        <v>26.849999999999998</v>
      </c>
      <c r="Z45" s="112">
        <f>[41]Dezembro!$B$29</f>
        <v>28.658333333333331</v>
      </c>
      <c r="AA45" s="112">
        <f>[41]Dezembro!$B$30</f>
        <v>24.854166666666671</v>
      </c>
      <c r="AB45" s="112">
        <f>[41]Dezembro!$B$31</f>
        <v>26.862499999999997</v>
      </c>
      <c r="AC45" s="112">
        <f>[41]Dezembro!$B$32</f>
        <v>29.537500000000005</v>
      </c>
      <c r="AD45" s="112">
        <f>[41]Dezembro!$B$33</f>
        <v>31.32083333333334</v>
      </c>
      <c r="AE45" s="112">
        <f>[41]Dezembro!$B$34</f>
        <v>26.470833333333331</v>
      </c>
      <c r="AF45" s="112">
        <f>[41]Dezembro!$B$35</f>
        <v>25.945833333333336</v>
      </c>
      <c r="AG45" s="111">
        <f t="shared" si="1"/>
        <v>27.569931675627235</v>
      </c>
      <c r="AK45" t="s">
        <v>35</v>
      </c>
    </row>
    <row r="46" spans="1:37" x14ac:dyDescent="0.2">
      <c r="A46" s="48" t="s">
        <v>34</v>
      </c>
      <c r="B46" s="112">
        <f>[42]Dezembro!$B$5</f>
        <v>27.325000000000003</v>
      </c>
      <c r="C46" s="112">
        <f>[42]Dezembro!$B$6</f>
        <v>27.429166666666671</v>
      </c>
      <c r="D46" s="112">
        <f>[42]Dezembro!$B$7</f>
        <v>27.454166666666666</v>
      </c>
      <c r="E46" s="112">
        <f>[42]Dezembro!$B$8</f>
        <v>25.041666666666668</v>
      </c>
      <c r="F46" s="112">
        <f>[42]Dezembro!$B$9</f>
        <v>24.275000000000002</v>
      </c>
      <c r="G46" s="112">
        <f>[42]Dezembro!$B$10</f>
        <v>27.187500000000004</v>
      </c>
      <c r="H46" s="112">
        <f>[42]Dezembro!$B$11</f>
        <v>28.295833333333331</v>
      </c>
      <c r="I46" s="112">
        <f>[42]Dezembro!$B$12</f>
        <v>27.587499999999995</v>
      </c>
      <c r="J46" s="112">
        <f>[42]Dezembro!$B$13</f>
        <v>27.483333333333331</v>
      </c>
      <c r="K46" s="112">
        <f>[42]Dezembro!$B$14</f>
        <v>27.008333333333336</v>
      </c>
      <c r="L46" s="112">
        <f>[42]Dezembro!$B$15</f>
        <v>25.349999999999998</v>
      </c>
      <c r="M46" s="112">
        <f>[42]Dezembro!$B$16</f>
        <v>27.608333333333334</v>
      </c>
      <c r="N46" s="112">
        <f>[42]Dezembro!$B$17</f>
        <v>28.745833333333326</v>
      </c>
      <c r="O46" s="112">
        <f>[42]Dezembro!$B$18</f>
        <v>28.241666666666664</v>
      </c>
      <c r="P46" s="112">
        <f>[42]Dezembro!$B$19</f>
        <v>29.216666666666669</v>
      </c>
      <c r="Q46" s="112">
        <f>[42]Dezembro!$B$20</f>
        <v>30.191666666666666</v>
      </c>
      <c r="R46" s="112">
        <f>[42]Dezembro!$B$21</f>
        <v>30.462499999999995</v>
      </c>
      <c r="S46" s="112">
        <f>[42]Dezembro!$B$22</f>
        <v>29.725000000000005</v>
      </c>
      <c r="T46" s="112">
        <f>[42]Dezembro!$B$23</f>
        <v>27.1875</v>
      </c>
      <c r="U46" s="112">
        <f>[42]Dezembro!$B$24</f>
        <v>25.666666666666661</v>
      </c>
      <c r="V46" s="112">
        <f>[42]Dezembro!$B$25</f>
        <v>25.079166666666666</v>
      </c>
      <c r="W46" s="112">
        <f>[42]Dezembro!$B$26</f>
        <v>24.770833333333339</v>
      </c>
      <c r="X46" s="112">
        <f>[42]Dezembro!$B$27</f>
        <v>25.758333333333329</v>
      </c>
      <c r="Y46" s="112">
        <f>[42]Dezembro!$B$28</f>
        <v>27.354166666666671</v>
      </c>
      <c r="Z46" s="112">
        <f>[42]Dezembro!$B$29</f>
        <v>29.05</v>
      </c>
      <c r="AA46" s="112">
        <f>[42]Dezembro!$B$30</f>
        <v>25.362500000000001</v>
      </c>
      <c r="AB46" s="112">
        <f>[42]Dezembro!$B$31</f>
        <v>26.004166666666674</v>
      </c>
      <c r="AC46" s="112">
        <f>[42]Dezembro!$B$32</f>
        <v>28.841666666666669</v>
      </c>
      <c r="AD46" s="112">
        <f>[42]Dezembro!$B$33</f>
        <v>28.570833333333336</v>
      </c>
      <c r="AE46" s="112">
        <f>[42]Dezembro!$B$34</f>
        <v>25.879166666666663</v>
      </c>
      <c r="AF46" s="112">
        <f>[42]Dezembro!$B$35</f>
        <v>25.200000000000003</v>
      </c>
      <c r="AG46" s="111">
        <f t="shared" si="1"/>
        <v>27.204973118279565</v>
      </c>
      <c r="AH46" s="12" t="s">
        <v>35</v>
      </c>
      <c r="AI46" s="12" t="s">
        <v>35</v>
      </c>
      <c r="AK46" s="12" t="s">
        <v>35</v>
      </c>
    </row>
    <row r="47" spans="1:37" x14ac:dyDescent="0.2">
      <c r="A47" s="48" t="s">
        <v>20</v>
      </c>
      <c r="B47" s="112">
        <f>[43]Dezembro!$B$5</f>
        <v>28.520833333333332</v>
      </c>
      <c r="C47" s="112">
        <f>[43]Dezembro!$B$6</f>
        <v>29.375</v>
      </c>
      <c r="D47" s="112">
        <f>[43]Dezembro!$B$7</f>
        <v>28.554166666666671</v>
      </c>
      <c r="E47" s="112">
        <f>[43]Dezembro!$B$8</f>
        <v>27.066666666666663</v>
      </c>
      <c r="F47" s="112">
        <f>[43]Dezembro!$B$9</f>
        <v>25.387499999999999</v>
      </c>
      <c r="G47" s="112">
        <f>[43]Dezembro!$B$10</f>
        <v>27.695833333333336</v>
      </c>
      <c r="H47" s="112">
        <f>[43]Dezembro!$B$11</f>
        <v>28.900000000000002</v>
      </c>
      <c r="I47" s="112">
        <f>[43]Dezembro!$B$12</f>
        <v>28.587500000000006</v>
      </c>
      <c r="J47" s="112">
        <f>[43]Dezembro!$B$13</f>
        <v>30.387499999999992</v>
      </c>
      <c r="K47" s="112">
        <f>[43]Dezembro!$B$14</f>
        <v>28.200000000000003</v>
      </c>
      <c r="L47" s="112">
        <f>[43]Dezembro!$B$15</f>
        <v>26.8</v>
      </c>
      <c r="M47" s="112">
        <f>[43]Dezembro!$B$16</f>
        <v>29.875000000000004</v>
      </c>
      <c r="N47" s="112">
        <f>[43]Dezembro!$B$17</f>
        <v>30.858333333333331</v>
      </c>
      <c r="O47" s="112">
        <f>[43]Dezembro!$B$18</f>
        <v>32.358333333333327</v>
      </c>
      <c r="P47" s="112">
        <f>[43]Dezembro!$B$19</f>
        <v>32.70000000000001</v>
      </c>
      <c r="Q47" s="112">
        <f>[43]Dezembro!$B$20</f>
        <v>31.629166666666674</v>
      </c>
      <c r="R47" s="112">
        <f>[43]Dezembro!$B$21</f>
        <v>32.016666666666666</v>
      </c>
      <c r="S47" s="112">
        <f>[43]Dezembro!$B$22</f>
        <v>31.654166666666669</v>
      </c>
      <c r="T47" s="112">
        <f>[43]Dezembro!$B$23</f>
        <v>29.691666666666666</v>
      </c>
      <c r="U47" s="112">
        <f>[43]Dezembro!$B$24</f>
        <v>30.399999999999995</v>
      </c>
      <c r="V47" s="112">
        <f>[43]Dezembro!$B$25</f>
        <v>30.845833333333328</v>
      </c>
      <c r="W47" s="112">
        <f>[43]Dezembro!$B$26</f>
        <v>29</v>
      </c>
      <c r="X47" s="112">
        <f>[43]Dezembro!$B$27</f>
        <v>28.054166666666664</v>
      </c>
      <c r="Y47" s="112">
        <f>[43]Dezembro!$B$28</f>
        <v>25.883333333333329</v>
      </c>
      <c r="Z47" s="112">
        <f>[43]Dezembro!$B$29</f>
        <v>30.045833333333334</v>
      </c>
      <c r="AA47" s="112">
        <f>[43]Dezembro!$B$30</f>
        <v>29.595833333333331</v>
      </c>
      <c r="AB47" s="112">
        <f>[43]Dezembro!$B$31</f>
        <v>29.991666666666664</v>
      </c>
      <c r="AC47" s="112">
        <f>[43]Dezembro!$B$32</f>
        <v>29.945833333333329</v>
      </c>
      <c r="AD47" s="112">
        <f>[43]Dezembro!$B$33</f>
        <v>31.05</v>
      </c>
      <c r="AE47" s="112">
        <f>[43]Dezembro!$B$34</f>
        <v>28.670833333333334</v>
      </c>
      <c r="AF47" s="112">
        <f>[43]Dezembro!$B$35</f>
        <v>27.791666666666671</v>
      </c>
      <c r="AG47" s="111">
        <f t="shared" si="1"/>
        <v>29.404301075268815</v>
      </c>
      <c r="AI47" s="12" t="s">
        <v>35</v>
      </c>
    </row>
    <row r="48" spans="1:37" s="5" customFormat="1" ht="17.100000000000001" customHeight="1" x14ac:dyDescent="0.2">
      <c r="A48" s="81" t="s">
        <v>198</v>
      </c>
      <c r="B48" s="113">
        <f t="shared" ref="B48:AE48" si="2">AVERAGE(B5:B47)</f>
        <v>27.952304152886448</v>
      </c>
      <c r="C48" s="113">
        <f t="shared" si="2"/>
        <v>28.469742909055991</v>
      </c>
      <c r="D48" s="113">
        <f t="shared" si="2"/>
        <v>27.93010293709051</v>
      </c>
      <c r="E48" s="113">
        <f t="shared" si="2"/>
        <v>24.739689978758303</v>
      </c>
      <c r="F48" s="113">
        <f t="shared" si="2"/>
        <v>24.603179756751182</v>
      </c>
      <c r="G48" s="113">
        <f t="shared" si="2"/>
        <v>26.275670917247005</v>
      </c>
      <c r="H48" s="113">
        <f t="shared" si="2"/>
        <v>27.605521441119269</v>
      </c>
      <c r="I48" s="113">
        <f t="shared" si="2"/>
        <v>26.561601064997809</v>
      </c>
      <c r="J48" s="113">
        <f t="shared" si="2"/>
        <v>27.902591106271242</v>
      </c>
      <c r="K48" s="113">
        <f t="shared" si="2"/>
        <v>25.058791161392097</v>
      </c>
      <c r="L48" s="113">
        <f t="shared" si="2"/>
        <v>24.410537439613524</v>
      </c>
      <c r="M48" s="113">
        <f t="shared" si="2"/>
        <v>27.563143132747179</v>
      </c>
      <c r="N48" s="113">
        <f t="shared" si="2"/>
        <v>28.626461823200948</v>
      </c>
      <c r="O48" s="113">
        <f t="shared" si="2"/>
        <v>29.399935924331309</v>
      </c>
      <c r="P48" s="113">
        <f t="shared" si="2"/>
        <v>30.043544921262317</v>
      </c>
      <c r="Q48" s="113">
        <f t="shared" si="2"/>
        <v>30.208709824509519</v>
      </c>
      <c r="R48" s="113">
        <f t="shared" si="2"/>
        <v>30.076488711426595</v>
      </c>
      <c r="S48" s="113">
        <f t="shared" si="2"/>
        <v>29.680158730158716</v>
      </c>
      <c r="T48" s="113">
        <f t="shared" si="2"/>
        <v>27.972646605691711</v>
      </c>
      <c r="U48" s="113">
        <f t="shared" si="2"/>
        <v>26.7149654851886</v>
      </c>
      <c r="V48" s="113">
        <f t="shared" si="2"/>
        <v>27.710164399092985</v>
      </c>
      <c r="W48" s="113">
        <f t="shared" si="2"/>
        <v>28.173365509576691</v>
      </c>
      <c r="X48" s="113">
        <f t="shared" si="2"/>
        <v>28.226731825800151</v>
      </c>
      <c r="Y48" s="113">
        <f t="shared" si="2"/>
        <v>26.838805922841246</v>
      </c>
      <c r="Z48" s="113">
        <f t="shared" si="2"/>
        <v>28.271987992166562</v>
      </c>
      <c r="AA48" s="113">
        <f t="shared" si="2"/>
        <v>26.125178918734822</v>
      </c>
      <c r="AB48" s="113">
        <f t="shared" si="2"/>
        <v>26.758957778763676</v>
      </c>
      <c r="AC48" s="113">
        <f t="shared" si="2"/>
        <v>28.702624066754499</v>
      </c>
      <c r="AD48" s="113">
        <f t="shared" si="2"/>
        <v>29.886735029980379</v>
      </c>
      <c r="AE48" s="113">
        <f t="shared" si="2"/>
        <v>26.045724323985198</v>
      </c>
      <c r="AF48" s="113">
        <f t="shared" ref="AF48" si="3">AVERAGE(AF5:AF47)</f>
        <v>25.84440528846585</v>
      </c>
      <c r="AG48" s="114">
        <f>AVERAGE(AG5:AG47)</f>
        <v>27.560660292898785</v>
      </c>
      <c r="AI48" s="5" t="s">
        <v>35</v>
      </c>
      <c r="AJ48" s="5" t="s">
        <v>35</v>
      </c>
    </row>
    <row r="49" spans="1:37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50"/>
      <c r="AF49" s="50"/>
      <c r="AG49" s="72"/>
      <c r="AK49" t="s">
        <v>35</v>
      </c>
    </row>
    <row r="50" spans="1:37" x14ac:dyDescent="0.2">
      <c r="A50" s="106" t="s">
        <v>228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97"/>
      <c r="AF50" s="97"/>
      <c r="AG50" s="72"/>
      <c r="AI50" s="12" t="s">
        <v>35</v>
      </c>
    </row>
    <row r="51" spans="1:37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72"/>
    </row>
    <row r="52" spans="1:37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72"/>
    </row>
    <row r="53" spans="1:37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5"/>
      <c r="AF53" s="45"/>
      <c r="AG53" s="72"/>
    </row>
    <row r="54" spans="1:37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46"/>
      <c r="AF54" s="46"/>
      <c r="AG54" s="72"/>
      <c r="AI54" t="s">
        <v>35</v>
      </c>
    </row>
    <row r="55" spans="1:37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73"/>
    </row>
    <row r="57" spans="1:37" x14ac:dyDescent="0.2">
      <c r="AI57" s="12" t="s">
        <v>35</v>
      </c>
    </row>
    <row r="58" spans="1:37" x14ac:dyDescent="0.2">
      <c r="N58" s="2" t="s">
        <v>35</v>
      </c>
      <c r="AD58" s="2" t="s">
        <v>35</v>
      </c>
    </row>
    <row r="59" spans="1:37" x14ac:dyDescent="0.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2" t="s">
        <v>35</v>
      </c>
    </row>
    <row r="60" spans="1:37" x14ac:dyDescent="0.2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2" t="s">
        <v>35</v>
      </c>
      <c r="W60" s="2" t="s">
        <v>35</v>
      </c>
    </row>
    <row r="61" spans="1:37" x14ac:dyDescent="0.2">
      <c r="Z61" s="2" t="s">
        <v>35</v>
      </c>
    </row>
    <row r="62" spans="1:37" x14ac:dyDescent="0.2">
      <c r="AB62" s="2" t="s">
        <v>35</v>
      </c>
    </row>
    <row r="63" spans="1:37" x14ac:dyDescent="0.2">
      <c r="AG63" s="7" t="s">
        <v>35</v>
      </c>
    </row>
    <row r="64" spans="1:37" x14ac:dyDescent="0.2">
      <c r="AK64" s="12" t="s">
        <v>35</v>
      </c>
    </row>
    <row r="65" spans="9:36" x14ac:dyDescent="0.2">
      <c r="I65" s="2" t="s">
        <v>35</v>
      </c>
      <c r="AJ65" t="s">
        <v>35</v>
      </c>
    </row>
    <row r="68" spans="9:36" x14ac:dyDescent="0.2">
      <c r="AE68" s="2" t="s">
        <v>35</v>
      </c>
    </row>
  </sheetData>
  <mergeCells count="35">
    <mergeCell ref="AG3:AG4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8"/>
  <sheetViews>
    <sheetView tabSelected="1" zoomScale="90" zoomScaleNormal="90" workbookViewId="0">
      <selection activeCell="AG59" sqref="AG59"/>
    </sheetView>
  </sheetViews>
  <sheetFormatPr defaultRowHeight="12.75" x14ac:dyDescent="0.2"/>
  <cols>
    <col min="1" max="1" width="43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7" ht="20.100000000000001" customHeight="1" x14ac:dyDescent="0.2">
      <c r="A1" s="139" t="s">
        <v>201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1"/>
    </row>
    <row r="2" spans="1:37" s="4" customFormat="1" ht="20.100000000000001" customHeight="1" x14ac:dyDescent="0.2">
      <c r="A2" s="167" t="s">
        <v>21</v>
      </c>
      <c r="B2" s="162" t="s">
        <v>249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4"/>
    </row>
    <row r="3" spans="1:37" s="5" customFormat="1" ht="20.100000000000001" customHeight="1" x14ac:dyDescent="0.2">
      <c r="A3" s="167"/>
      <c r="B3" s="168">
        <v>1</v>
      </c>
      <c r="C3" s="168">
        <f>SUM(B3+1)</f>
        <v>2</v>
      </c>
      <c r="D3" s="168">
        <f t="shared" ref="D3:AD3" si="0">SUM(C3+1)</f>
        <v>3</v>
      </c>
      <c r="E3" s="168">
        <f t="shared" si="0"/>
        <v>4</v>
      </c>
      <c r="F3" s="168">
        <f t="shared" si="0"/>
        <v>5</v>
      </c>
      <c r="G3" s="168">
        <f t="shared" si="0"/>
        <v>6</v>
      </c>
      <c r="H3" s="168">
        <f t="shared" si="0"/>
        <v>7</v>
      </c>
      <c r="I3" s="168">
        <f t="shared" si="0"/>
        <v>8</v>
      </c>
      <c r="J3" s="168">
        <f t="shared" si="0"/>
        <v>9</v>
      </c>
      <c r="K3" s="168">
        <f t="shared" si="0"/>
        <v>10</v>
      </c>
      <c r="L3" s="168">
        <f t="shared" si="0"/>
        <v>11</v>
      </c>
      <c r="M3" s="168">
        <f t="shared" si="0"/>
        <v>12</v>
      </c>
      <c r="N3" s="168">
        <f t="shared" si="0"/>
        <v>13</v>
      </c>
      <c r="O3" s="168">
        <f t="shared" si="0"/>
        <v>14</v>
      </c>
      <c r="P3" s="168">
        <f t="shared" si="0"/>
        <v>15</v>
      </c>
      <c r="Q3" s="168">
        <f t="shared" si="0"/>
        <v>16</v>
      </c>
      <c r="R3" s="168">
        <f t="shared" si="0"/>
        <v>17</v>
      </c>
      <c r="S3" s="168">
        <f t="shared" si="0"/>
        <v>18</v>
      </c>
      <c r="T3" s="168">
        <f t="shared" si="0"/>
        <v>19</v>
      </c>
      <c r="U3" s="168">
        <f t="shared" si="0"/>
        <v>20</v>
      </c>
      <c r="V3" s="168">
        <f t="shared" si="0"/>
        <v>21</v>
      </c>
      <c r="W3" s="168">
        <f t="shared" si="0"/>
        <v>22</v>
      </c>
      <c r="X3" s="168">
        <f t="shared" si="0"/>
        <v>23</v>
      </c>
      <c r="Y3" s="168">
        <f t="shared" si="0"/>
        <v>24</v>
      </c>
      <c r="Z3" s="168">
        <f t="shared" si="0"/>
        <v>25</v>
      </c>
      <c r="AA3" s="168">
        <f t="shared" si="0"/>
        <v>26</v>
      </c>
      <c r="AB3" s="168">
        <f t="shared" si="0"/>
        <v>27</v>
      </c>
      <c r="AC3" s="168">
        <f t="shared" si="0"/>
        <v>28</v>
      </c>
      <c r="AD3" s="168">
        <f t="shared" si="0"/>
        <v>29</v>
      </c>
      <c r="AE3" s="169">
        <v>30</v>
      </c>
      <c r="AF3" s="169">
        <v>31</v>
      </c>
      <c r="AG3" s="101" t="s">
        <v>29</v>
      </c>
      <c r="AH3" s="103" t="s">
        <v>27</v>
      </c>
      <c r="AI3" s="165" t="s">
        <v>196</v>
      </c>
    </row>
    <row r="4" spans="1:37" s="5" customFormat="1" ht="20.100000000000001" customHeight="1" x14ac:dyDescent="0.2">
      <c r="A4" s="167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01" t="s">
        <v>25</v>
      </c>
      <c r="AH4" s="103" t="s">
        <v>25</v>
      </c>
      <c r="AI4" s="166" t="s">
        <v>25</v>
      </c>
    </row>
    <row r="5" spans="1:37" s="5" customFormat="1" x14ac:dyDescent="0.2">
      <c r="A5" s="48" t="s">
        <v>30</v>
      </c>
      <c r="B5" s="110">
        <f>[1]Dezembro!$K$5</f>
        <v>0</v>
      </c>
      <c r="C5" s="110">
        <f>[1]Dezembro!$K$6</f>
        <v>0</v>
      </c>
      <c r="D5" s="110">
        <f>[1]Dezembro!$K$7</f>
        <v>10.8</v>
      </c>
      <c r="E5" s="110">
        <f>[1]Dezembro!$K$8</f>
        <v>10</v>
      </c>
      <c r="F5" s="110">
        <f>[1]Dezembro!$K$9</f>
        <v>2.4</v>
      </c>
      <c r="G5" s="110">
        <f>[1]Dezembro!$K$10</f>
        <v>0.2</v>
      </c>
      <c r="H5" s="110">
        <f>[1]Dezembro!$K$11</f>
        <v>0</v>
      </c>
      <c r="I5" s="110">
        <f>[1]Dezembro!$K$12</f>
        <v>0</v>
      </c>
      <c r="J5" s="110">
        <f>[1]Dezembro!$K$13</f>
        <v>0</v>
      </c>
      <c r="K5" s="110">
        <f>[1]Dezembro!$K$14</f>
        <v>0.2</v>
      </c>
      <c r="L5" s="110">
        <f>[1]Dezembro!$K$15</f>
        <v>0.2</v>
      </c>
      <c r="M5" s="110">
        <f>[1]Dezembro!$K$16</f>
        <v>6.6000000000000005</v>
      </c>
      <c r="N5" s="110">
        <f>[1]Dezembro!$K$17</f>
        <v>0</v>
      </c>
      <c r="O5" s="110">
        <f>[1]Dezembro!$K$18</f>
        <v>0</v>
      </c>
      <c r="P5" s="110">
        <f>[1]Dezembro!$K$19</f>
        <v>0</v>
      </c>
      <c r="Q5" s="110">
        <f>[1]Dezembro!$K$20</f>
        <v>0</v>
      </c>
      <c r="R5" s="110">
        <f>[1]Dezembro!$K$21</f>
        <v>12</v>
      </c>
      <c r="S5" s="110">
        <f>[1]Dezembro!$K$22</f>
        <v>0</v>
      </c>
      <c r="T5" s="110">
        <f>[1]Dezembro!$K$23</f>
        <v>2</v>
      </c>
      <c r="U5" s="110">
        <f>[1]Dezembro!$K$24</f>
        <v>1.6</v>
      </c>
      <c r="V5" s="110">
        <f>[1]Dezembro!$K$25</f>
        <v>0.2</v>
      </c>
      <c r="W5" s="110">
        <f>[1]Dezembro!$K$26</f>
        <v>0</v>
      </c>
      <c r="X5" s="110">
        <f>[1]Dezembro!$K$27</f>
        <v>23.2</v>
      </c>
      <c r="Y5" s="110">
        <f>[1]Dezembro!$K$28</f>
        <v>1.2</v>
      </c>
      <c r="Z5" s="110">
        <f>[1]Dezembro!$K$29</f>
        <v>0</v>
      </c>
      <c r="AA5" s="110">
        <f>[1]Dezembro!$K$30</f>
        <v>0</v>
      </c>
      <c r="AB5" s="110">
        <f>[1]Dezembro!$K$31</f>
        <v>0</v>
      </c>
      <c r="AC5" s="110">
        <f>[1]Dezembro!$K$32</f>
        <v>0</v>
      </c>
      <c r="AD5" s="110">
        <f>[1]Dezembro!$K$33</f>
        <v>0</v>
      </c>
      <c r="AE5" s="110">
        <f>[1]Dezembro!$K$34</f>
        <v>0</v>
      </c>
      <c r="AF5" s="110">
        <f>[1]Dezembro!$K$35</f>
        <v>3.1999999999999997</v>
      </c>
      <c r="AG5" s="117">
        <f t="shared" ref="AG5" si="1">SUM(B5:AF5)</f>
        <v>73.800000000000011</v>
      </c>
      <c r="AH5" s="119">
        <f t="shared" ref="AH5" si="2">MAX(B5:AF5)</f>
        <v>23.2</v>
      </c>
      <c r="AI5" s="56">
        <f t="shared" ref="AI5" si="3">COUNTIF(B5:AF5,"=0,0")</f>
        <v>17</v>
      </c>
    </row>
    <row r="6" spans="1:37" x14ac:dyDescent="0.2">
      <c r="A6" s="48" t="s">
        <v>0</v>
      </c>
      <c r="B6" s="112">
        <f>[2]Dezembro!$K$5</f>
        <v>0</v>
      </c>
      <c r="C6" s="112">
        <f>[2]Dezembro!$K$6</f>
        <v>9.4</v>
      </c>
      <c r="D6" s="112">
        <f>[2]Dezembro!$K$7</f>
        <v>26.8</v>
      </c>
      <c r="E6" s="112">
        <f>[2]Dezembro!$K$8</f>
        <v>4.4000000000000004</v>
      </c>
      <c r="F6" s="112">
        <f>[2]Dezembro!$K$9</f>
        <v>8.1999999999999993</v>
      </c>
      <c r="G6" s="112">
        <f>[2]Dezembro!$K$10</f>
        <v>0.4</v>
      </c>
      <c r="H6" s="112">
        <f>[2]Dezembro!$K$11</f>
        <v>2.4000000000000004</v>
      </c>
      <c r="I6" s="112">
        <f>[2]Dezembro!$K$12</f>
        <v>2.4</v>
      </c>
      <c r="J6" s="112">
        <f>[2]Dezembro!$K$13</f>
        <v>0</v>
      </c>
      <c r="K6" s="112">
        <f>[2]Dezembro!$K$14</f>
        <v>37.4</v>
      </c>
      <c r="L6" s="112">
        <f>[2]Dezembro!$K$15</f>
        <v>0.2</v>
      </c>
      <c r="M6" s="112">
        <f>[2]Dezembro!$K$16</f>
        <v>0</v>
      </c>
      <c r="N6" s="112">
        <f>[2]Dezembro!$K$17</f>
        <v>0</v>
      </c>
      <c r="O6" s="112">
        <f>[2]Dezembro!$K$18</f>
        <v>0</v>
      </c>
      <c r="P6" s="112">
        <f>[2]Dezembro!$K$19</f>
        <v>0</v>
      </c>
      <c r="Q6" s="112">
        <f>[2]Dezembro!$K$20</f>
        <v>0</v>
      </c>
      <c r="R6" s="112">
        <f>[2]Dezembro!$K$21</f>
        <v>0</v>
      </c>
      <c r="S6" s="112">
        <f>[2]Dezembro!$K$22</f>
        <v>0</v>
      </c>
      <c r="T6" s="112">
        <f>[2]Dezembro!$K$23</f>
        <v>0.4</v>
      </c>
      <c r="U6" s="112">
        <f>[2]Dezembro!$K$24</f>
        <v>0.4</v>
      </c>
      <c r="V6" s="112">
        <f>[2]Dezembro!$K$25</f>
        <v>0</v>
      </c>
      <c r="W6" s="112">
        <f>[2]Dezembro!$K$26</f>
        <v>0</v>
      </c>
      <c r="X6" s="112">
        <f>[2]Dezembro!$K$27</f>
        <v>0</v>
      </c>
      <c r="Y6" s="112">
        <f>[2]Dezembro!$K$28</f>
        <v>32.6</v>
      </c>
      <c r="Z6" s="112">
        <f>[2]Dezembro!$K$29</f>
        <v>3.4</v>
      </c>
      <c r="AA6" s="112">
        <f>[2]Dezembro!$K$30</f>
        <v>0</v>
      </c>
      <c r="AB6" s="112">
        <f>[2]Dezembro!$K$31</f>
        <v>0</v>
      </c>
      <c r="AC6" s="112">
        <f>[2]Dezembro!$K$32</f>
        <v>0</v>
      </c>
      <c r="AD6" s="112">
        <f>[2]Dezembro!$K$33</f>
        <v>0</v>
      </c>
      <c r="AE6" s="112">
        <f>[2]Dezembro!$K$34</f>
        <v>0</v>
      </c>
      <c r="AF6" s="112">
        <f>[2]Dezembro!$K$35</f>
        <v>0</v>
      </c>
      <c r="AG6" s="117">
        <f t="shared" ref="AG6:AG47" si="4">SUM(B6:AF6)</f>
        <v>128.4</v>
      </c>
      <c r="AH6" s="119">
        <f t="shared" ref="AH6:AH47" si="5">MAX(B6:AF6)</f>
        <v>37.4</v>
      </c>
      <c r="AI6" s="56">
        <f t="shared" ref="AI6:AI47" si="6">COUNTIF(B6:AF6,"=0,0")</f>
        <v>18</v>
      </c>
    </row>
    <row r="7" spans="1:37" x14ac:dyDescent="0.2">
      <c r="A7" s="48" t="s">
        <v>85</v>
      </c>
      <c r="B7" s="112">
        <f>[3]Dezembro!$K$5</f>
        <v>2.6</v>
      </c>
      <c r="C7" s="112">
        <f>[3]Dezembro!$K$6</f>
        <v>0</v>
      </c>
      <c r="D7" s="112">
        <f>[3]Dezembro!$K$7</f>
        <v>42</v>
      </c>
      <c r="E7" s="112">
        <f>[3]Dezembro!$K$8</f>
        <v>12.799999999999999</v>
      </c>
      <c r="F7" s="112">
        <f>[3]Dezembro!$K$9</f>
        <v>9.6</v>
      </c>
      <c r="G7" s="112">
        <f>[3]Dezembro!$K$10</f>
        <v>0.4</v>
      </c>
      <c r="H7" s="112">
        <f>[3]Dezembro!$K$11</f>
        <v>1.2</v>
      </c>
      <c r="I7" s="112">
        <f>[3]Dezembro!$K$12</f>
        <v>0.8</v>
      </c>
      <c r="J7" s="112">
        <f>[3]Dezembro!$K$13</f>
        <v>0.4</v>
      </c>
      <c r="K7" s="112">
        <f>[3]Dezembro!$K$14</f>
        <v>42.000000000000007</v>
      </c>
      <c r="L7" s="112">
        <f>[3]Dezembro!$K$15</f>
        <v>0</v>
      </c>
      <c r="M7" s="112">
        <f>[3]Dezembro!$K$16</f>
        <v>0</v>
      </c>
      <c r="N7" s="112">
        <f>[3]Dezembro!$K$17</f>
        <v>0</v>
      </c>
      <c r="O7" s="112">
        <f>[3]Dezembro!$K$18</f>
        <v>0</v>
      </c>
      <c r="P7" s="112">
        <f>[3]Dezembro!$K$19</f>
        <v>0</v>
      </c>
      <c r="Q7" s="112">
        <f>[3]Dezembro!$K$20</f>
        <v>2.8</v>
      </c>
      <c r="R7" s="112">
        <f>[3]Dezembro!$K$21</f>
        <v>3</v>
      </c>
      <c r="S7" s="112">
        <f>[3]Dezembro!$K$22</f>
        <v>1.8</v>
      </c>
      <c r="T7" s="112">
        <f>[3]Dezembro!$K$23</f>
        <v>0</v>
      </c>
      <c r="U7" s="112">
        <f>[3]Dezembro!$K$24</f>
        <v>0</v>
      </c>
      <c r="V7" s="112">
        <f>[3]Dezembro!$K$25</f>
        <v>0</v>
      </c>
      <c r="W7" s="112">
        <f>[3]Dezembro!$K$26</f>
        <v>0.2</v>
      </c>
      <c r="X7" s="112">
        <f>[3]Dezembro!$K$27</f>
        <v>1.2</v>
      </c>
      <c r="Y7" s="112">
        <f>[3]Dezembro!$K$28</f>
        <v>0.2</v>
      </c>
      <c r="Z7" s="112">
        <f>[3]Dezembro!$K$29</f>
        <v>2.6</v>
      </c>
      <c r="AA7" s="112">
        <f>[3]Dezembro!$K$30</f>
        <v>0.4</v>
      </c>
      <c r="AB7" s="112">
        <f>[3]Dezembro!$K$31</f>
        <v>0</v>
      </c>
      <c r="AC7" s="112">
        <f>[3]Dezembro!$K$32</f>
        <v>0</v>
      </c>
      <c r="AD7" s="112">
        <f>[3]Dezembro!$K$33</f>
        <v>0</v>
      </c>
      <c r="AE7" s="112">
        <f>[3]Dezembro!$K$34</f>
        <v>0</v>
      </c>
      <c r="AF7" s="112">
        <f>[3]Dezembro!$K$35</f>
        <v>0</v>
      </c>
      <c r="AG7" s="117">
        <f t="shared" si="4"/>
        <v>124.00000000000001</v>
      </c>
      <c r="AH7" s="119">
        <f t="shared" si="5"/>
        <v>42.000000000000007</v>
      </c>
      <c r="AI7" s="56">
        <f t="shared" si="6"/>
        <v>14</v>
      </c>
    </row>
    <row r="8" spans="1:37" x14ac:dyDescent="0.2">
      <c r="A8" s="48" t="s">
        <v>1</v>
      </c>
      <c r="B8" s="112">
        <f>[4]Dezembro!$K$5</f>
        <v>0</v>
      </c>
      <c r="C8" s="112">
        <f>[4]Dezembro!$K$6</f>
        <v>0</v>
      </c>
      <c r="D8" s="112">
        <f>[4]Dezembro!$K$7</f>
        <v>0</v>
      </c>
      <c r="E8" s="112">
        <f>[4]Dezembro!$K$8</f>
        <v>40.4</v>
      </c>
      <c r="F8" s="112">
        <f>[4]Dezembro!$K$9</f>
        <v>32.799999999999997</v>
      </c>
      <c r="G8" s="112">
        <f>[4]Dezembro!$K$10</f>
        <v>0.4</v>
      </c>
      <c r="H8" s="112">
        <f>[4]Dezembro!$K$11</f>
        <v>0</v>
      </c>
      <c r="I8" s="112">
        <f>[4]Dezembro!$K$12</f>
        <v>2.4</v>
      </c>
      <c r="J8" s="112">
        <f>[4]Dezembro!$K$13</f>
        <v>0.2</v>
      </c>
      <c r="K8" s="112">
        <f>[4]Dezembro!$K$14</f>
        <v>0</v>
      </c>
      <c r="L8" s="112">
        <f>[4]Dezembro!$K$15</f>
        <v>0</v>
      </c>
      <c r="M8" s="112">
        <f>[4]Dezembro!$K$16</f>
        <v>0</v>
      </c>
      <c r="N8" s="112">
        <f>[4]Dezembro!$K$17</f>
        <v>0.2</v>
      </c>
      <c r="O8" s="112">
        <f>[4]Dezembro!$K$18</f>
        <v>0</v>
      </c>
      <c r="P8" s="112">
        <f>[4]Dezembro!$K$19</f>
        <v>0</v>
      </c>
      <c r="Q8" s="112">
        <f>[4]Dezembro!$K$20</f>
        <v>0</v>
      </c>
      <c r="R8" s="112">
        <f>[4]Dezembro!$K$21</f>
        <v>0</v>
      </c>
      <c r="S8" s="112">
        <f>[4]Dezembro!$K$22</f>
        <v>0</v>
      </c>
      <c r="T8" s="112">
        <f>[4]Dezembro!$K$23</f>
        <v>0</v>
      </c>
      <c r="U8" s="112">
        <f>[4]Dezembro!$K$24</f>
        <v>0</v>
      </c>
      <c r="V8" s="112">
        <f>[4]Dezembro!$K$25</f>
        <v>1.4</v>
      </c>
      <c r="W8" s="112">
        <f>[4]Dezembro!$K$26</f>
        <v>0</v>
      </c>
      <c r="X8" s="112">
        <f>[4]Dezembro!$K$27</f>
        <v>0</v>
      </c>
      <c r="Y8" s="112">
        <f>[4]Dezembro!$K$28</f>
        <v>0</v>
      </c>
      <c r="Z8" s="112">
        <f>[4]Dezembro!$K$29</f>
        <v>0</v>
      </c>
      <c r="AA8" s="112">
        <f>[4]Dezembro!$K$30</f>
        <v>0</v>
      </c>
      <c r="AB8" s="112">
        <f>[4]Dezembro!$K$31</f>
        <v>0</v>
      </c>
      <c r="AC8" s="112">
        <f>[4]Dezembro!$K$32</f>
        <v>0</v>
      </c>
      <c r="AD8" s="112">
        <f>[4]Dezembro!$K$33</f>
        <v>0</v>
      </c>
      <c r="AE8" s="112">
        <f>[4]Dezembro!$K$34</f>
        <v>162.99999999999997</v>
      </c>
      <c r="AF8" s="112">
        <f>[4]Dezembro!$K$35</f>
        <v>2.8000000000000003</v>
      </c>
      <c r="AG8" s="117">
        <f t="shared" si="4"/>
        <v>243.6</v>
      </c>
      <c r="AH8" s="119">
        <f t="shared" si="5"/>
        <v>162.99999999999997</v>
      </c>
      <c r="AI8" s="56">
        <f t="shared" si="6"/>
        <v>22</v>
      </c>
    </row>
    <row r="9" spans="1:37" x14ac:dyDescent="0.2">
      <c r="A9" s="48" t="s">
        <v>146</v>
      </c>
      <c r="B9" s="112">
        <f>[5]Dezembro!$K$5</f>
        <v>0.2</v>
      </c>
      <c r="C9" s="112">
        <f>[5]Dezembro!$K$6</f>
        <v>8.1999999999999993</v>
      </c>
      <c r="D9" s="112">
        <f>[5]Dezembro!$K$7</f>
        <v>24.4</v>
      </c>
      <c r="E9" s="112">
        <f>[5]Dezembro!$K$8</f>
        <v>41</v>
      </c>
      <c r="F9" s="112">
        <f>[5]Dezembro!$K$9</f>
        <v>0.4</v>
      </c>
      <c r="G9" s="112">
        <f>[5]Dezembro!$K$10</f>
        <v>0</v>
      </c>
      <c r="H9" s="112">
        <f>[5]Dezembro!$K$11</f>
        <v>14.200000000000001</v>
      </c>
      <c r="I9" s="112">
        <f>[5]Dezembro!$K$12</f>
        <v>0.60000000000000009</v>
      </c>
      <c r="J9" s="112">
        <f>[5]Dezembro!$K$13</f>
        <v>0</v>
      </c>
      <c r="K9" s="112">
        <f>[5]Dezembro!$K$14</f>
        <v>42.2</v>
      </c>
      <c r="L9" s="112">
        <f>[5]Dezembro!$K$15</f>
        <v>0.2</v>
      </c>
      <c r="M9" s="112">
        <f>[5]Dezembro!$K$16</f>
        <v>0</v>
      </c>
      <c r="N9" s="112">
        <f>[5]Dezembro!$K$17</f>
        <v>0</v>
      </c>
      <c r="O9" s="112">
        <f>[5]Dezembro!$K$18</f>
        <v>0</v>
      </c>
      <c r="P9" s="112">
        <f>[5]Dezembro!$K$19</f>
        <v>0</v>
      </c>
      <c r="Q9" s="112">
        <f>[5]Dezembro!$K$20</f>
        <v>0</v>
      </c>
      <c r="R9" s="112">
        <f>[5]Dezembro!$K$21</f>
        <v>1.8</v>
      </c>
      <c r="S9" s="112">
        <f>[5]Dezembro!$K$22</f>
        <v>0</v>
      </c>
      <c r="T9" s="112">
        <f>[5]Dezembro!$K$23</f>
        <v>38.200000000000003</v>
      </c>
      <c r="U9" s="112">
        <f>[5]Dezembro!$K$24</f>
        <v>2.4000000000000004</v>
      </c>
      <c r="V9" s="112">
        <f>[5]Dezembro!$K$25</f>
        <v>0</v>
      </c>
      <c r="W9" s="112">
        <f>[5]Dezembro!$K$26</f>
        <v>0</v>
      </c>
      <c r="X9" s="112">
        <f>[5]Dezembro!$K$27</f>
        <v>0</v>
      </c>
      <c r="Y9" s="112">
        <f>[5]Dezembro!$K$28</f>
        <v>9</v>
      </c>
      <c r="Z9" s="112">
        <f>[5]Dezembro!$K$29</f>
        <v>10.4</v>
      </c>
      <c r="AA9" s="112">
        <f>[5]Dezembro!$K$30</f>
        <v>0.2</v>
      </c>
      <c r="AB9" s="112">
        <f>[5]Dezembro!$K$31</f>
        <v>0</v>
      </c>
      <c r="AC9" s="112">
        <f>[5]Dezembro!$K$32</f>
        <v>0</v>
      </c>
      <c r="AD9" s="112">
        <f>[5]Dezembro!$K$33</f>
        <v>0</v>
      </c>
      <c r="AE9" s="112">
        <f>[5]Dezembro!$K$34</f>
        <v>0</v>
      </c>
      <c r="AF9" s="112">
        <f>[5]Dezembro!$K$35</f>
        <v>0</v>
      </c>
      <c r="AG9" s="117">
        <f t="shared" si="4"/>
        <v>193.39999999999998</v>
      </c>
      <c r="AH9" s="119">
        <f t="shared" si="5"/>
        <v>42.2</v>
      </c>
      <c r="AI9" s="56">
        <f t="shared" si="6"/>
        <v>16</v>
      </c>
    </row>
    <row r="10" spans="1:37" x14ac:dyDescent="0.2">
      <c r="A10" s="48" t="s">
        <v>91</v>
      </c>
      <c r="B10" s="112">
        <f>[6]Dezembro!$K$5</f>
        <v>0</v>
      </c>
      <c r="C10" s="112">
        <f>[6]Dezembro!$K$6</f>
        <v>0</v>
      </c>
      <c r="D10" s="112">
        <f>[6]Dezembro!$K$7</f>
        <v>7.8</v>
      </c>
      <c r="E10" s="112">
        <f>[6]Dezembro!$K$8</f>
        <v>45</v>
      </c>
      <c r="F10" s="112">
        <f>[6]Dezembro!$K$9</f>
        <v>18</v>
      </c>
      <c r="G10" s="112">
        <f>[6]Dezembro!$K$10</f>
        <v>1.5999999999999999</v>
      </c>
      <c r="H10" s="112">
        <f>[6]Dezembro!$K$11</f>
        <v>0.2</v>
      </c>
      <c r="I10" s="112">
        <f>[6]Dezembro!$K$12</f>
        <v>1</v>
      </c>
      <c r="J10" s="112">
        <f>[6]Dezembro!$K$13</f>
        <v>0.4</v>
      </c>
      <c r="K10" s="112">
        <f>[6]Dezembro!$K$14</f>
        <v>6.3999999999999995</v>
      </c>
      <c r="L10" s="112">
        <f>[6]Dezembro!$K$15</f>
        <v>0.2</v>
      </c>
      <c r="M10" s="112">
        <f>[6]Dezembro!$K$16</f>
        <v>0</v>
      </c>
      <c r="N10" s="112">
        <f>[6]Dezembro!$K$17</f>
        <v>0.2</v>
      </c>
      <c r="O10" s="112">
        <f>[6]Dezembro!$K$18</f>
        <v>0</v>
      </c>
      <c r="P10" s="112">
        <f>[6]Dezembro!$K$19</f>
        <v>0</v>
      </c>
      <c r="Q10" s="112">
        <f>[6]Dezembro!$K$20</f>
        <v>0</v>
      </c>
      <c r="R10" s="112">
        <f>[6]Dezembro!$K$21</f>
        <v>0.8</v>
      </c>
      <c r="S10" s="112">
        <f>[6]Dezembro!$K$22</f>
        <v>0.60000000000000009</v>
      </c>
      <c r="T10" s="112">
        <f>[6]Dezembro!$K$23</f>
        <v>0.2</v>
      </c>
      <c r="U10" s="112">
        <f>[6]Dezembro!$K$24</f>
        <v>4</v>
      </c>
      <c r="V10" s="112">
        <f>[6]Dezembro!$K$25</f>
        <v>0.2</v>
      </c>
      <c r="W10" s="112">
        <f>[6]Dezembro!$K$26</f>
        <v>0</v>
      </c>
      <c r="X10" s="112">
        <f>[6]Dezembro!$K$27</f>
        <v>0</v>
      </c>
      <c r="Y10" s="112">
        <f>[6]Dezembro!$K$28</f>
        <v>0.2</v>
      </c>
      <c r="Z10" s="112">
        <f>[6]Dezembro!$K$29</f>
        <v>0</v>
      </c>
      <c r="AA10" s="112">
        <f>[6]Dezembro!$K$30</f>
        <v>0</v>
      </c>
      <c r="AB10" s="112">
        <f>[6]Dezembro!$K$31</f>
        <v>0</v>
      </c>
      <c r="AC10" s="112">
        <f>[6]Dezembro!$K$32</f>
        <v>0</v>
      </c>
      <c r="AD10" s="112">
        <f>[6]Dezembro!$K$33</f>
        <v>0</v>
      </c>
      <c r="AE10" s="112">
        <f>[6]Dezembro!$K$34</f>
        <v>17.999999999999996</v>
      </c>
      <c r="AF10" s="112">
        <f>[6]Dezembro!$K$35</f>
        <v>14.399999999999999</v>
      </c>
      <c r="AG10" s="117">
        <f t="shared" si="4"/>
        <v>119.20000000000002</v>
      </c>
      <c r="AH10" s="119">
        <f t="shared" si="5"/>
        <v>45</v>
      </c>
      <c r="AI10" s="56">
        <f t="shared" si="6"/>
        <v>13</v>
      </c>
    </row>
    <row r="11" spans="1:37" x14ac:dyDescent="0.2">
      <c r="A11" s="48" t="s">
        <v>49</v>
      </c>
      <c r="B11" s="112">
        <f>[7]Dezembro!$K$5</f>
        <v>0.2</v>
      </c>
      <c r="C11" s="112">
        <f>[7]Dezembro!$K$6</f>
        <v>0</v>
      </c>
      <c r="D11" s="112">
        <f>[7]Dezembro!$K$7</f>
        <v>1.5999999999999999</v>
      </c>
      <c r="E11" s="112">
        <f>[7]Dezembro!$K$8</f>
        <v>0</v>
      </c>
      <c r="F11" s="112">
        <f>[7]Dezembro!$K$9</f>
        <v>0</v>
      </c>
      <c r="G11" s="112">
        <f>[7]Dezembro!$K$10</f>
        <v>0</v>
      </c>
      <c r="H11" s="112">
        <f>[7]Dezembro!$K$11</f>
        <v>8.6</v>
      </c>
      <c r="I11" s="112">
        <f>[7]Dezembro!$K$12</f>
        <v>0.8</v>
      </c>
      <c r="J11" s="112">
        <f>[7]Dezembro!$K$13</f>
        <v>0</v>
      </c>
      <c r="K11" s="112">
        <f>[7]Dezembro!$K$14</f>
        <v>5.8</v>
      </c>
      <c r="L11" s="112">
        <f>[7]Dezembro!$K$15</f>
        <v>0</v>
      </c>
      <c r="M11" s="112">
        <f>[7]Dezembro!$K$16</f>
        <v>0</v>
      </c>
      <c r="N11" s="112">
        <f>[7]Dezembro!$K$17</f>
        <v>0</v>
      </c>
      <c r="O11" s="112">
        <f>[7]Dezembro!$K$18</f>
        <v>0</v>
      </c>
      <c r="P11" s="112">
        <f>[7]Dezembro!$K$19</f>
        <v>0</v>
      </c>
      <c r="Q11" s="112">
        <f>[7]Dezembro!$K$20</f>
        <v>0</v>
      </c>
      <c r="R11" s="112">
        <f>[7]Dezembro!$K$21</f>
        <v>0</v>
      </c>
      <c r="S11" s="112">
        <f>[7]Dezembro!$K$22</f>
        <v>0</v>
      </c>
      <c r="T11" s="112">
        <f>[7]Dezembro!$K$23</f>
        <v>0</v>
      </c>
      <c r="U11" s="112">
        <f>[7]Dezembro!$K$24</f>
        <v>0</v>
      </c>
      <c r="V11" s="112">
        <f>[7]Dezembro!$K$25</f>
        <v>0</v>
      </c>
      <c r="W11" s="112">
        <f>[7]Dezembro!$K$26</f>
        <v>0</v>
      </c>
      <c r="X11" s="112">
        <f>[7]Dezembro!$K$27</f>
        <v>19</v>
      </c>
      <c r="Y11" s="112">
        <f>[7]Dezembro!$K$28</f>
        <v>0.2</v>
      </c>
      <c r="Z11" s="112">
        <f>[7]Dezembro!$K$29</f>
        <v>0</v>
      </c>
      <c r="AA11" s="112">
        <f>[7]Dezembro!$K$30</f>
        <v>0</v>
      </c>
      <c r="AB11" s="112">
        <f>[7]Dezembro!$K$31</f>
        <v>0</v>
      </c>
      <c r="AC11" s="112">
        <f>[7]Dezembro!$K$32</f>
        <v>0</v>
      </c>
      <c r="AD11" s="112">
        <f>[7]Dezembro!$K$33</f>
        <v>0</v>
      </c>
      <c r="AE11" s="112">
        <f>[7]Dezembro!$K$34</f>
        <v>14.4</v>
      </c>
      <c r="AF11" s="112">
        <f>[7]Dezembro!$K$35</f>
        <v>0</v>
      </c>
      <c r="AG11" s="117">
        <f t="shared" si="4"/>
        <v>50.6</v>
      </c>
      <c r="AH11" s="119">
        <f t="shared" si="5"/>
        <v>19</v>
      </c>
      <c r="AI11" s="56">
        <f t="shared" si="6"/>
        <v>23</v>
      </c>
    </row>
    <row r="12" spans="1:37" x14ac:dyDescent="0.2">
      <c r="A12" s="48" t="s">
        <v>94</v>
      </c>
      <c r="B12" s="112">
        <f>[8]Dezembro!$K$5</f>
        <v>0.2</v>
      </c>
      <c r="C12" s="112">
        <f>[8]Dezembro!$K$6</f>
        <v>0</v>
      </c>
      <c r="D12" s="112">
        <f>[8]Dezembro!$K$7</f>
        <v>0.4</v>
      </c>
      <c r="E12" s="112">
        <f>[8]Dezembro!$K$8</f>
        <v>42.400000000000006</v>
      </c>
      <c r="F12" s="112">
        <f>[8]Dezembro!$K$9</f>
        <v>8.4</v>
      </c>
      <c r="G12" s="112">
        <f>[8]Dezembro!$K$10</f>
        <v>4.2</v>
      </c>
      <c r="H12" s="112">
        <f>[8]Dezembro!$K$11</f>
        <v>0</v>
      </c>
      <c r="I12" s="112">
        <f>[8]Dezembro!$K$12</f>
        <v>0</v>
      </c>
      <c r="J12" s="112">
        <f>[8]Dezembro!$K$13</f>
        <v>0</v>
      </c>
      <c r="K12" s="112">
        <f>[8]Dezembro!$K$14</f>
        <v>6.6</v>
      </c>
      <c r="L12" s="112">
        <f>[8]Dezembro!$K$15</f>
        <v>0</v>
      </c>
      <c r="M12" s="112">
        <f>[8]Dezembro!$K$16</f>
        <v>0</v>
      </c>
      <c r="N12" s="112">
        <f>[8]Dezembro!$K$17</f>
        <v>0</v>
      </c>
      <c r="O12" s="112">
        <f>[8]Dezembro!$K$18</f>
        <v>0</v>
      </c>
      <c r="P12" s="112">
        <f>[8]Dezembro!$K$19</f>
        <v>0</v>
      </c>
      <c r="Q12" s="112">
        <f>[8]Dezembro!$K$20</f>
        <v>0</v>
      </c>
      <c r="R12" s="112">
        <f>[8]Dezembro!$K$21</f>
        <v>0</v>
      </c>
      <c r="S12" s="112">
        <f>[8]Dezembro!$K$22</f>
        <v>0</v>
      </c>
      <c r="T12" s="112">
        <f>[8]Dezembro!$K$23</f>
        <v>0.8</v>
      </c>
      <c r="U12" s="112">
        <f>[8]Dezembro!$K$24</f>
        <v>0.2</v>
      </c>
      <c r="V12" s="112">
        <f>[8]Dezembro!$K$25</f>
        <v>0</v>
      </c>
      <c r="W12" s="112">
        <f>[8]Dezembro!$K$26</f>
        <v>0</v>
      </c>
      <c r="X12" s="112">
        <f>[8]Dezembro!$K$27</f>
        <v>0</v>
      </c>
      <c r="Y12" s="112">
        <f>[8]Dezembro!$K$28</f>
        <v>0</v>
      </c>
      <c r="Z12" s="112">
        <f>[8]Dezembro!$K$29</f>
        <v>0</v>
      </c>
      <c r="AA12" s="112">
        <f>[8]Dezembro!$K$30</f>
        <v>0</v>
      </c>
      <c r="AB12" s="112">
        <f>[8]Dezembro!$K$31</f>
        <v>0</v>
      </c>
      <c r="AC12" s="112">
        <f>[8]Dezembro!$K$32</f>
        <v>0</v>
      </c>
      <c r="AD12" s="112">
        <f>[8]Dezembro!$K$33</f>
        <v>0</v>
      </c>
      <c r="AE12" s="112">
        <f>[8]Dezembro!$K$34</f>
        <v>1.2</v>
      </c>
      <c r="AF12" s="112">
        <f>[8]Dezembro!$K$35</f>
        <v>5.2</v>
      </c>
      <c r="AG12" s="117">
        <f t="shared" si="4"/>
        <v>69.600000000000009</v>
      </c>
      <c r="AH12" s="119">
        <f t="shared" si="5"/>
        <v>42.400000000000006</v>
      </c>
      <c r="AI12" s="56">
        <f t="shared" si="6"/>
        <v>21</v>
      </c>
    </row>
    <row r="13" spans="1:37" x14ac:dyDescent="0.2">
      <c r="A13" s="48" t="s">
        <v>101</v>
      </c>
      <c r="B13" s="112">
        <f>[9]Dezembro!$K$5</f>
        <v>0.2</v>
      </c>
      <c r="C13" s="112">
        <f>[9]Dezembro!$K$6</f>
        <v>0</v>
      </c>
      <c r="D13" s="112">
        <f>[9]Dezembro!$K$7</f>
        <v>0</v>
      </c>
      <c r="E13" s="112">
        <f>[9]Dezembro!$K$8</f>
        <v>6.6000000000000005</v>
      </c>
      <c r="F13" s="112">
        <f>[9]Dezembro!$K$9</f>
        <v>58.199999999999996</v>
      </c>
      <c r="G13" s="112">
        <f>[9]Dezembro!$K$10</f>
        <v>0.4</v>
      </c>
      <c r="H13" s="112">
        <f>[9]Dezembro!$K$11</f>
        <v>0.2</v>
      </c>
      <c r="I13" s="112">
        <f>[9]Dezembro!$K$12</f>
        <v>10.199999999999999</v>
      </c>
      <c r="J13" s="112">
        <f>[9]Dezembro!$K$13</f>
        <v>0</v>
      </c>
      <c r="K13" s="112">
        <f>[9]Dezembro!$K$14</f>
        <v>25.200000000000003</v>
      </c>
      <c r="L13" s="112">
        <f>[9]Dezembro!$K$15</f>
        <v>0</v>
      </c>
      <c r="M13" s="112">
        <f>[9]Dezembro!$K$16</f>
        <v>0.2</v>
      </c>
      <c r="N13" s="112">
        <f>[9]Dezembro!$K$17</f>
        <v>0</v>
      </c>
      <c r="O13" s="112">
        <f>[9]Dezembro!$K$18</f>
        <v>0</v>
      </c>
      <c r="P13" s="112">
        <f>[9]Dezembro!$K$19</f>
        <v>0</v>
      </c>
      <c r="Q13" s="112">
        <f>[9]Dezembro!$K$20</f>
        <v>0</v>
      </c>
      <c r="R13" s="112">
        <f>[9]Dezembro!$K$21</f>
        <v>0</v>
      </c>
      <c r="S13" s="112">
        <f>[9]Dezembro!$K$22</f>
        <v>0</v>
      </c>
      <c r="T13" s="112">
        <f>[9]Dezembro!$K$23</f>
        <v>0</v>
      </c>
      <c r="U13" s="112">
        <f>[9]Dezembro!$K$24</f>
        <v>10.6</v>
      </c>
      <c r="V13" s="112">
        <f>[9]Dezembro!$K$25</f>
        <v>0</v>
      </c>
      <c r="W13" s="112">
        <f>[9]Dezembro!$K$26</f>
        <v>0</v>
      </c>
      <c r="X13" s="112">
        <f>[9]Dezembro!$K$27</f>
        <v>0</v>
      </c>
      <c r="Y13" s="112">
        <f>[9]Dezembro!$K$28</f>
        <v>16.399999999999999</v>
      </c>
      <c r="Z13" s="112">
        <f>[9]Dezembro!$K$29</f>
        <v>8.7999999999999989</v>
      </c>
      <c r="AA13" s="112">
        <f>[9]Dezembro!$K$30</f>
        <v>0.2</v>
      </c>
      <c r="AB13" s="112">
        <f>[9]Dezembro!$K$31</f>
        <v>0</v>
      </c>
      <c r="AC13" s="112">
        <f>[9]Dezembro!$K$32</f>
        <v>0</v>
      </c>
      <c r="AD13" s="112">
        <f>[9]Dezembro!$K$33</f>
        <v>0</v>
      </c>
      <c r="AE13" s="112">
        <f>[9]Dezembro!$K$34</f>
        <v>0</v>
      </c>
      <c r="AF13" s="112">
        <f>[9]Dezembro!$K$35</f>
        <v>0</v>
      </c>
      <c r="AG13" s="117">
        <f t="shared" si="4"/>
        <v>137.20000000000002</v>
      </c>
      <c r="AH13" s="119">
        <f t="shared" si="5"/>
        <v>58.199999999999996</v>
      </c>
      <c r="AI13" s="56">
        <f t="shared" si="6"/>
        <v>19</v>
      </c>
    </row>
    <row r="14" spans="1:37" x14ac:dyDescent="0.2">
      <c r="A14" s="48" t="s">
        <v>147</v>
      </c>
      <c r="B14" s="112">
        <f>[10]Dezembro!$K$5</f>
        <v>0</v>
      </c>
      <c r="C14" s="112">
        <f>[10]Dezembro!$K$6</f>
        <v>0</v>
      </c>
      <c r="D14" s="112">
        <f>[10]Dezembro!$K$7</f>
        <v>0</v>
      </c>
      <c r="E14" s="112">
        <f>[10]Dezembro!$K$8</f>
        <v>1.6</v>
      </c>
      <c r="F14" s="112">
        <f>[10]Dezembro!$K$9</f>
        <v>11</v>
      </c>
      <c r="G14" s="112">
        <f>[10]Dezembro!$K$10</f>
        <v>0</v>
      </c>
      <c r="H14" s="112">
        <f>[10]Dezembro!$K$11</f>
        <v>0</v>
      </c>
      <c r="I14" s="112">
        <f>[10]Dezembro!$K$12</f>
        <v>8.4</v>
      </c>
      <c r="J14" s="112">
        <f>[10]Dezembro!$K$13</f>
        <v>0.2</v>
      </c>
      <c r="K14" s="112">
        <f>[10]Dezembro!$K$14</f>
        <v>9.8000000000000007</v>
      </c>
      <c r="L14" s="112">
        <f>[10]Dezembro!$K$15</f>
        <v>0.2</v>
      </c>
      <c r="M14" s="112">
        <f>[10]Dezembro!$K$16</f>
        <v>7</v>
      </c>
      <c r="N14" s="112">
        <f>[10]Dezembro!$K$17</f>
        <v>6.6</v>
      </c>
      <c r="O14" s="112">
        <f>[10]Dezembro!$K$18</f>
        <v>0</v>
      </c>
      <c r="P14" s="112">
        <f>[10]Dezembro!$K$19</f>
        <v>4.2</v>
      </c>
      <c r="Q14" s="112">
        <f>[10]Dezembro!$K$20</f>
        <v>3.4</v>
      </c>
      <c r="R14" s="112">
        <f>[10]Dezembro!$K$21</f>
        <v>0</v>
      </c>
      <c r="S14" s="112">
        <f>[10]Dezembro!$K$22</f>
        <v>0</v>
      </c>
      <c r="T14" s="112">
        <f>[10]Dezembro!$K$23</f>
        <v>2.6</v>
      </c>
      <c r="U14" s="112">
        <f>[10]Dezembro!$K$24</f>
        <v>1.5999999999999999</v>
      </c>
      <c r="V14" s="112">
        <f>[10]Dezembro!$K$25</f>
        <v>37</v>
      </c>
      <c r="W14" s="112">
        <f>[10]Dezembro!$K$26</f>
        <v>0.2</v>
      </c>
      <c r="X14" s="112">
        <f>[10]Dezembro!$K$27</f>
        <v>0</v>
      </c>
      <c r="Y14" s="112">
        <f>[10]Dezembro!$K$28</f>
        <v>4.4000000000000004</v>
      </c>
      <c r="Z14" s="112">
        <f>[10]Dezembro!$K$29</f>
        <v>0</v>
      </c>
      <c r="AA14" s="112">
        <f>[10]Dezembro!$K$30</f>
        <v>5</v>
      </c>
      <c r="AB14" s="112">
        <f>[10]Dezembro!$K$31</f>
        <v>2</v>
      </c>
      <c r="AC14" s="112">
        <f>[10]Dezembro!$K$32</f>
        <v>0.2</v>
      </c>
      <c r="AD14" s="112">
        <f>[10]Dezembro!$K$33</f>
        <v>0</v>
      </c>
      <c r="AE14" s="112">
        <f>[10]Dezembro!$K$34</f>
        <v>37</v>
      </c>
      <c r="AF14" s="112">
        <f>[10]Dezembro!$K$35</f>
        <v>0.6</v>
      </c>
      <c r="AG14" s="117">
        <f t="shared" si="4"/>
        <v>143.00000000000003</v>
      </c>
      <c r="AH14" s="119">
        <f t="shared" si="5"/>
        <v>37</v>
      </c>
      <c r="AI14" s="56">
        <f t="shared" si="6"/>
        <v>11</v>
      </c>
    </row>
    <row r="15" spans="1:37" x14ac:dyDescent="0.2">
      <c r="A15" s="48" t="s">
        <v>2</v>
      </c>
      <c r="B15" s="112">
        <f>[11]Dezembro!$K$5</f>
        <v>0</v>
      </c>
      <c r="C15" s="112">
        <f>[11]Dezembro!$K$6</f>
        <v>0</v>
      </c>
      <c r="D15" s="112">
        <f>[11]Dezembro!$K$7</f>
        <v>49.399999999999991</v>
      </c>
      <c r="E15" s="112">
        <f>[11]Dezembro!$K$8</f>
        <v>59.6</v>
      </c>
      <c r="F15" s="112">
        <f>[11]Dezembro!$K$9</f>
        <v>9.4</v>
      </c>
      <c r="G15" s="112">
        <f>[11]Dezembro!$K$10</f>
        <v>0.2</v>
      </c>
      <c r="H15" s="112">
        <f>[11]Dezembro!$K$11</f>
        <v>0</v>
      </c>
      <c r="I15" s="112">
        <f>[11]Dezembro!$K$12</f>
        <v>0</v>
      </c>
      <c r="J15" s="112">
        <f>[11]Dezembro!$K$13</f>
        <v>1</v>
      </c>
      <c r="K15" s="112">
        <f>[11]Dezembro!$K$14</f>
        <v>5.6</v>
      </c>
      <c r="L15" s="112">
        <f>[11]Dezembro!$K$15</f>
        <v>0</v>
      </c>
      <c r="M15" s="112">
        <f>[11]Dezembro!$K$16</f>
        <v>15</v>
      </c>
      <c r="N15" s="112">
        <f>[11]Dezembro!$K$17</f>
        <v>8.4</v>
      </c>
      <c r="O15" s="112">
        <f>[11]Dezembro!$K$18</f>
        <v>3.2</v>
      </c>
      <c r="P15" s="112">
        <f>[11]Dezembro!$K$19</f>
        <v>19.2</v>
      </c>
      <c r="Q15" s="112">
        <f>[11]Dezembro!$K$20</f>
        <v>0.2</v>
      </c>
      <c r="R15" s="112">
        <f>[11]Dezembro!$K$21</f>
        <v>0</v>
      </c>
      <c r="S15" s="112">
        <f>[11]Dezembro!$K$22</f>
        <v>0</v>
      </c>
      <c r="T15" s="112">
        <f>[11]Dezembro!$K$23</f>
        <v>17.400000000000002</v>
      </c>
      <c r="U15" s="112">
        <f>[11]Dezembro!$K$24</f>
        <v>2.8</v>
      </c>
      <c r="V15" s="112">
        <f>[11]Dezembro!$K$25</f>
        <v>0</v>
      </c>
      <c r="W15" s="112">
        <f>[11]Dezembro!$K$26</f>
        <v>0</v>
      </c>
      <c r="X15" s="112">
        <f>[11]Dezembro!$K$27</f>
        <v>0</v>
      </c>
      <c r="Y15" s="112">
        <f>[11]Dezembro!$K$28</f>
        <v>0.2</v>
      </c>
      <c r="Z15" s="112">
        <f>[11]Dezembro!$K$29</f>
        <v>0</v>
      </c>
      <c r="AA15" s="112">
        <f>[11]Dezembro!$K$30</f>
        <v>0</v>
      </c>
      <c r="AB15" s="112">
        <f>[11]Dezembro!$K$31</f>
        <v>0</v>
      </c>
      <c r="AC15" s="112">
        <f>[11]Dezembro!$K$32</f>
        <v>0</v>
      </c>
      <c r="AD15" s="112">
        <f>[11]Dezembro!$K$33</f>
        <v>0</v>
      </c>
      <c r="AE15" s="112">
        <f>[11]Dezembro!$K$34</f>
        <v>18.8</v>
      </c>
      <c r="AF15" s="112">
        <f>[11]Dezembro!$K$35</f>
        <v>0</v>
      </c>
      <c r="AG15" s="117">
        <f t="shared" si="4"/>
        <v>210.39999999999998</v>
      </c>
      <c r="AH15" s="119">
        <f t="shared" si="5"/>
        <v>59.6</v>
      </c>
      <c r="AI15" s="56">
        <f t="shared" si="6"/>
        <v>16</v>
      </c>
      <c r="AK15" s="12" t="s">
        <v>35</v>
      </c>
    </row>
    <row r="16" spans="1:37" x14ac:dyDescent="0.2">
      <c r="A16" s="48" t="s">
        <v>3</v>
      </c>
      <c r="B16" s="112">
        <f>[12]Dezembro!$K$5</f>
        <v>0</v>
      </c>
      <c r="C16" s="112">
        <f>[12]Dezembro!$K$6</f>
        <v>2.8</v>
      </c>
      <c r="D16" s="112">
        <f>[12]Dezembro!$K$7</f>
        <v>0.2</v>
      </c>
      <c r="E16" s="112">
        <f>[12]Dezembro!$K$8</f>
        <v>5</v>
      </c>
      <c r="F16" s="112">
        <f>[12]Dezembro!$K$9</f>
        <v>1</v>
      </c>
      <c r="G16" s="112">
        <f>[12]Dezembro!$K$10</f>
        <v>0</v>
      </c>
      <c r="H16" s="112">
        <f>[12]Dezembro!$K$11</f>
        <v>40</v>
      </c>
      <c r="I16" s="112">
        <f>[12]Dezembro!$K$12</f>
        <v>0.2</v>
      </c>
      <c r="J16" s="112">
        <f>[12]Dezembro!$K$13</f>
        <v>0</v>
      </c>
      <c r="K16" s="112">
        <f>[12]Dezembro!$K$14</f>
        <v>8.6</v>
      </c>
      <c r="L16" s="112">
        <f>[12]Dezembro!$K$15</f>
        <v>2.8000000000000003</v>
      </c>
      <c r="M16" s="112">
        <f>[12]Dezembro!$K$16</f>
        <v>0.2</v>
      </c>
      <c r="N16" s="112">
        <f>[12]Dezembro!$K$17</f>
        <v>0</v>
      </c>
      <c r="O16" s="112">
        <f>[12]Dezembro!$K$18</f>
        <v>0</v>
      </c>
      <c r="P16" s="112">
        <f>[12]Dezembro!$K$19</f>
        <v>0</v>
      </c>
      <c r="Q16" s="112">
        <f>[12]Dezembro!$K$20</f>
        <v>0</v>
      </c>
      <c r="R16" s="112">
        <f>[12]Dezembro!$K$21</f>
        <v>0</v>
      </c>
      <c r="S16" s="112">
        <f>[12]Dezembro!$K$22</f>
        <v>4.4000000000000004</v>
      </c>
      <c r="T16" s="112">
        <f>[12]Dezembro!$K$23</f>
        <v>6.6</v>
      </c>
      <c r="U16" s="112">
        <f>[12]Dezembro!$K$24</f>
        <v>27.799999999999997</v>
      </c>
      <c r="V16" s="112">
        <f>[12]Dezembro!$K$25</f>
        <v>12.8</v>
      </c>
      <c r="W16" s="112">
        <f>[12]Dezembro!$K$26</f>
        <v>2.8000000000000003</v>
      </c>
      <c r="X16" s="112">
        <f>[12]Dezembro!$K$27</f>
        <v>0</v>
      </c>
      <c r="Y16" s="112">
        <f>[12]Dezembro!$K$28</f>
        <v>4.5999999999999996</v>
      </c>
      <c r="Z16" s="112">
        <f>[12]Dezembro!$K$29</f>
        <v>0</v>
      </c>
      <c r="AA16" s="112">
        <f>[12]Dezembro!$K$30</f>
        <v>0.6</v>
      </c>
      <c r="AB16" s="112">
        <f>[12]Dezembro!$K$31</f>
        <v>10.199999999999999</v>
      </c>
      <c r="AC16" s="112">
        <f>[12]Dezembro!$K$32</f>
        <v>0</v>
      </c>
      <c r="AD16" s="112">
        <f>[12]Dezembro!$K$33</f>
        <v>0</v>
      </c>
      <c r="AE16" s="112">
        <f>[12]Dezembro!$K$34</f>
        <v>50.199999999999996</v>
      </c>
      <c r="AF16" s="112">
        <f>[12]Dezembro!$K$35</f>
        <v>41.4</v>
      </c>
      <c r="AG16" s="117">
        <f>SUM(B16:AF16)</f>
        <v>222.19999999999996</v>
      </c>
      <c r="AH16" s="119">
        <f>MAX(B16:AF16)</f>
        <v>50.199999999999996</v>
      </c>
      <c r="AI16" s="56">
        <f t="shared" si="6"/>
        <v>12</v>
      </c>
      <c r="AK16" s="12"/>
    </row>
    <row r="17" spans="1:44" x14ac:dyDescent="0.2">
      <c r="A17" s="48" t="s">
        <v>4</v>
      </c>
      <c r="B17" s="112">
        <f>[13]Dezembro!$K$5</f>
        <v>0</v>
      </c>
      <c r="C17" s="112">
        <f>[13]Dezembro!$K$6</f>
        <v>0</v>
      </c>
      <c r="D17" s="112">
        <f>[13]Dezembro!$K$7</f>
        <v>0</v>
      </c>
      <c r="E17" s="112">
        <f>[13]Dezembro!$K$8</f>
        <v>47.999999999999993</v>
      </c>
      <c r="F17" s="112">
        <f>[13]Dezembro!$K$9</f>
        <v>2.4000000000000004</v>
      </c>
      <c r="G17" s="112">
        <f>[13]Dezembro!$K$10</f>
        <v>0</v>
      </c>
      <c r="H17" s="112">
        <f>[13]Dezembro!$K$11</f>
        <v>0</v>
      </c>
      <c r="I17" s="112">
        <f>[13]Dezembro!$K$12</f>
        <v>0.8</v>
      </c>
      <c r="J17" s="112">
        <f>[13]Dezembro!$K$13</f>
        <v>0</v>
      </c>
      <c r="K17" s="112">
        <f>[13]Dezembro!$K$14</f>
        <v>3</v>
      </c>
      <c r="L17" s="112">
        <f>[13]Dezembro!$K$15</f>
        <v>0.8</v>
      </c>
      <c r="M17" s="112">
        <f>[13]Dezembro!$K$16</f>
        <v>1.2000000000000002</v>
      </c>
      <c r="N17" s="112">
        <f>[13]Dezembro!$K$17</f>
        <v>4.4000000000000004</v>
      </c>
      <c r="O17" s="112">
        <f>[13]Dezembro!$K$18</f>
        <v>1.4400000000000002</v>
      </c>
      <c r="P17" s="112">
        <f>[13]Dezembro!$K$19</f>
        <v>0</v>
      </c>
      <c r="Q17" s="112">
        <f>[13]Dezembro!$K$20</f>
        <v>0</v>
      </c>
      <c r="R17" s="112">
        <f>[13]Dezembro!$K$21</f>
        <v>0.2</v>
      </c>
      <c r="S17" s="112">
        <f>[13]Dezembro!$K$22</f>
        <v>0</v>
      </c>
      <c r="T17" s="112">
        <f>[13]Dezembro!$K$23</f>
        <v>2</v>
      </c>
      <c r="U17" s="112">
        <f>[13]Dezembro!$K$24</f>
        <v>12.399999999999999</v>
      </c>
      <c r="V17" s="112">
        <f>[13]Dezembro!$K$25</f>
        <v>2.8</v>
      </c>
      <c r="W17" s="112">
        <f>[13]Dezembro!$K$26</f>
        <v>6.8</v>
      </c>
      <c r="X17" s="112">
        <f>[13]Dezembro!$K$27</f>
        <v>0</v>
      </c>
      <c r="Y17" s="112">
        <f>[13]Dezembro!$K$28</f>
        <v>1.4</v>
      </c>
      <c r="Z17" s="112">
        <f>[13]Dezembro!$K$29</f>
        <v>0</v>
      </c>
      <c r="AA17" s="112">
        <f>[13]Dezembro!$K$30</f>
        <v>18.2</v>
      </c>
      <c r="AB17" s="112">
        <f>[13]Dezembro!$K$31</f>
        <v>2.4000000000000004</v>
      </c>
      <c r="AC17" s="112">
        <f>[13]Dezembro!$K$32</f>
        <v>0</v>
      </c>
      <c r="AD17" s="112">
        <f>[13]Dezembro!$K$33</f>
        <v>0</v>
      </c>
      <c r="AE17" s="112">
        <f>[13]Dezembro!$K$34</f>
        <v>1.4</v>
      </c>
      <c r="AF17" s="112">
        <f>[13]Dezembro!$K$35</f>
        <v>1</v>
      </c>
      <c r="AG17" s="117">
        <f t="shared" si="4"/>
        <v>110.64</v>
      </c>
      <c r="AH17" s="119">
        <f t="shared" si="5"/>
        <v>47.999999999999993</v>
      </c>
      <c r="AI17" s="56">
        <f t="shared" si="6"/>
        <v>13</v>
      </c>
    </row>
    <row r="18" spans="1:44" x14ac:dyDescent="0.2">
      <c r="A18" s="48" t="s">
        <v>5</v>
      </c>
      <c r="B18" s="112">
        <f>[14]Dezembro!$K$5</f>
        <v>0</v>
      </c>
      <c r="C18" s="112">
        <f>[14]Dezembro!$K$6</f>
        <v>0</v>
      </c>
      <c r="D18" s="112">
        <f>[14]Dezembro!$K$7</f>
        <v>0.6</v>
      </c>
      <c r="E18" s="112">
        <f>[14]Dezembro!$K$8</f>
        <v>30.8</v>
      </c>
      <c r="F18" s="112">
        <f>[14]Dezembro!$K$9</f>
        <v>0.8</v>
      </c>
      <c r="G18" s="112">
        <f>[14]Dezembro!$K$10</f>
        <v>0</v>
      </c>
      <c r="H18" s="112">
        <f>[14]Dezembro!$K$11</f>
        <v>0</v>
      </c>
      <c r="I18" s="112">
        <f>[14]Dezembro!$K$12</f>
        <v>0</v>
      </c>
      <c r="J18" s="112">
        <f>[14]Dezembro!$K$13</f>
        <v>0</v>
      </c>
      <c r="K18" s="112">
        <f>[14]Dezembro!$K$14</f>
        <v>1.5999999999999999</v>
      </c>
      <c r="L18" s="112">
        <f>[14]Dezembro!$K$15</f>
        <v>0</v>
      </c>
      <c r="M18" s="112">
        <f>[14]Dezembro!$K$16</f>
        <v>0</v>
      </c>
      <c r="N18" s="112">
        <f>[14]Dezembro!$K$17</f>
        <v>0</v>
      </c>
      <c r="O18" s="112">
        <f>[14]Dezembro!$K$18</f>
        <v>0.2</v>
      </c>
      <c r="P18" s="112">
        <f>[14]Dezembro!$K$19</f>
        <v>0</v>
      </c>
      <c r="Q18" s="112">
        <f>[14]Dezembro!$K$20</f>
        <v>0</v>
      </c>
      <c r="R18" s="112">
        <f>[14]Dezembro!$K$21</f>
        <v>0</v>
      </c>
      <c r="S18" s="112">
        <f>[14]Dezembro!$K$22</f>
        <v>0</v>
      </c>
      <c r="T18" s="112">
        <f>[14]Dezembro!$K$23</f>
        <v>0.2</v>
      </c>
      <c r="U18" s="112">
        <f>[14]Dezembro!$K$24</f>
        <v>26.4</v>
      </c>
      <c r="V18" s="112">
        <f>[14]Dezembro!$K$25</f>
        <v>19</v>
      </c>
      <c r="W18" s="112">
        <f>[14]Dezembro!$K$26</f>
        <v>0</v>
      </c>
      <c r="X18" s="112">
        <f>[14]Dezembro!$K$27</f>
        <v>0</v>
      </c>
      <c r="Y18" s="112">
        <f>[14]Dezembro!$K$28</f>
        <v>0</v>
      </c>
      <c r="Z18" s="112">
        <f>[14]Dezembro!$K$29</f>
        <v>0</v>
      </c>
      <c r="AA18" s="112">
        <f>[14]Dezembro!$K$30</f>
        <v>24.799999999999997</v>
      </c>
      <c r="AB18" s="112">
        <f>[14]Dezembro!$K$31</f>
        <v>0</v>
      </c>
      <c r="AC18" s="112">
        <f>[14]Dezembro!$K$32</f>
        <v>0</v>
      </c>
      <c r="AD18" s="112">
        <f>[14]Dezembro!$K$33</f>
        <v>0</v>
      </c>
      <c r="AE18" s="112">
        <f>[14]Dezembro!$K$34</f>
        <v>0.6</v>
      </c>
      <c r="AF18" s="112">
        <f>[14]Dezembro!$K$35</f>
        <v>0</v>
      </c>
      <c r="AG18" s="117">
        <f t="shared" si="4"/>
        <v>105</v>
      </c>
      <c r="AH18" s="119">
        <f t="shared" si="5"/>
        <v>30.8</v>
      </c>
      <c r="AI18" s="56">
        <f t="shared" si="6"/>
        <v>21</v>
      </c>
      <c r="AJ18" s="12" t="s">
        <v>35</v>
      </c>
    </row>
    <row r="19" spans="1:44" x14ac:dyDescent="0.2">
      <c r="A19" s="48" t="s">
        <v>33</v>
      </c>
      <c r="B19" s="112">
        <f>[15]Dezembro!$K$5</f>
        <v>2.8</v>
      </c>
      <c r="C19" s="112">
        <f>[15]Dezembro!$K$6</f>
        <v>0</v>
      </c>
      <c r="D19" s="112">
        <f>[15]Dezembro!$K$7</f>
        <v>30.4</v>
      </c>
      <c r="E19" s="112">
        <f>[15]Dezembro!$K$8</f>
        <v>8.2000000000000011</v>
      </c>
      <c r="F19" s="112">
        <f>[15]Dezembro!$K$9</f>
        <v>32.200000000000003</v>
      </c>
      <c r="G19" s="112">
        <f>[15]Dezembro!$K$10</f>
        <v>11</v>
      </c>
      <c r="H19" s="112">
        <f>[15]Dezembro!$K$11</f>
        <v>0</v>
      </c>
      <c r="I19" s="112">
        <f>[15]Dezembro!$K$12</f>
        <v>1.4</v>
      </c>
      <c r="J19" s="112">
        <f>[15]Dezembro!$K$13</f>
        <v>0</v>
      </c>
      <c r="K19" s="112">
        <f>[15]Dezembro!$K$14</f>
        <v>13.6</v>
      </c>
      <c r="L19" s="112">
        <f>[15]Dezembro!$K$15</f>
        <v>3.6</v>
      </c>
      <c r="M19" s="112">
        <f>[15]Dezembro!$K$16</f>
        <v>0</v>
      </c>
      <c r="N19" s="112">
        <f>[15]Dezembro!$K$17</f>
        <v>6</v>
      </c>
      <c r="O19" s="112">
        <f>[15]Dezembro!$K$18</f>
        <v>0</v>
      </c>
      <c r="P19" s="112">
        <f>[15]Dezembro!$K$19</f>
        <v>0</v>
      </c>
      <c r="Q19" s="112">
        <f>[15]Dezembro!$K$20</f>
        <v>0</v>
      </c>
      <c r="R19" s="112">
        <f>[15]Dezembro!$K$21</f>
        <v>0</v>
      </c>
      <c r="S19" s="112">
        <f>[15]Dezembro!$K$22</f>
        <v>0</v>
      </c>
      <c r="T19" s="112">
        <f>[15]Dezembro!$K$23</f>
        <v>0.6</v>
      </c>
      <c r="U19" s="112">
        <f>[15]Dezembro!$K$24</f>
        <v>9.3999999999999986</v>
      </c>
      <c r="V19" s="112">
        <f>[15]Dezembro!$K$25</f>
        <v>0.60000000000000009</v>
      </c>
      <c r="W19" s="112">
        <f>[15]Dezembro!$K$26</f>
        <v>2</v>
      </c>
      <c r="X19" s="112">
        <f>[15]Dezembro!$K$27</f>
        <v>0.8</v>
      </c>
      <c r="Y19" s="112">
        <f>[15]Dezembro!$K$28</f>
        <v>14.599999999999998</v>
      </c>
      <c r="Z19" s="112">
        <f>[15]Dezembro!$K$29</f>
        <v>0</v>
      </c>
      <c r="AA19" s="112">
        <f>[15]Dezembro!$K$30</f>
        <v>18.399999999999999</v>
      </c>
      <c r="AB19" s="112">
        <f>[15]Dezembro!$K$31</f>
        <v>0</v>
      </c>
      <c r="AC19" s="112">
        <f>[15]Dezembro!$K$32</f>
        <v>1</v>
      </c>
      <c r="AD19" s="112">
        <f>[15]Dezembro!$K$33</f>
        <v>0</v>
      </c>
      <c r="AE19" s="112">
        <f>[15]Dezembro!$K$34</f>
        <v>4.2</v>
      </c>
      <c r="AF19" s="112">
        <f>[15]Dezembro!$K$35</f>
        <v>33.799999999999997</v>
      </c>
      <c r="AG19" s="117">
        <f t="shared" si="4"/>
        <v>194.59999999999997</v>
      </c>
      <c r="AH19" s="119">
        <f t="shared" si="5"/>
        <v>33.799999999999997</v>
      </c>
      <c r="AI19" s="56">
        <f t="shared" si="6"/>
        <v>12</v>
      </c>
    </row>
    <row r="20" spans="1:44" x14ac:dyDescent="0.2">
      <c r="A20" s="48" t="s">
        <v>6</v>
      </c>
      <c r="B20" s="112">
        <f>[16]Dezembro!$K$5</f>
        <v>0</v>
      </c>
      <c r="C20" s="112">
        <f>[16]Dezembro!$K$6</f>
        <v>0</v>
      </c>
      <c r="D20" s="112">
        <f>[16]Dezembro!$K$7</f>
        <v>0</v>
      </c>
      <c r="E20" s="112">
        <f>[16]Dezembro!$K$8</f>
        <v>0</v>
      </c>
      <c r="F20" s="112">
        <f>[16]Dezembro!$K$9</f>
        <v>2.4</v>
      </c>
      <c r="G20" s="112">
        <f>[16]Dezembro!$K$10</f>
        <v>0</v>
      </c>
      <c r="H20" s="112">
        <f>[16]Dezembro!$K$11</f>
        <v>0</v>
      </c>
      <c r="I20" s="112">
        <f>[16]Dezembro!$K$12</f>
        <v>0</v>
      </c>
      <c r="J20" s="112">
        <f>[16]Dezembro!$K$13</f>
        <v>1.4</v>
      </c>
      <c r="K20" s="112">
        <f>[16]Dezembro!$K$14</f>
        <v>27.8</v>
      </c>
      <c r="L20" s="112">
        <f>[16]Dezembro!$K$15</f>
        <v>0.2</v>
      </c>
      <c r="M20" s="112">
        <f>[16]Dezembro!$K$16</f>
        <v>0</v>
      </c>
      <c r="N20" s="112">
        <f>[16]Dezembro!$K$17</f>
        <v>0</v>
      </c>
      <c r="O20" s="112">
        <f>[16]Dezembro!$K$18</f>
        <v>0</v>
      </c>
      <c r="P20" s="112">
        <f>[16]Dezembro!$K$19</f>
        <v>0</v>
      </c>
      <c r="Q20" s="112">
        <f>[16]Dezembro!$K$20</f>
        <v>0</v>
      </c>
      <c r="R20" s="112">
        <f>[16]Dezembro!$K$21</f>
        <v>0</v>
      </c>
      <c r="S20" s="112">
        <f>[16]Dezembro!$K$22</f>
        <v>0</v>
      </c>
      <c r="T20" s="112">
        <f>[16]Dezembro!$K$23</f>
        <v>14.6</v>
      </c>
      <c r="U20" s="112">
        <f>[16]Dezembro!$K$24</f>
        <v>0.2</v>
      </c>
      <c r="V20" s="112">
        <f>[16]Dezembro!$K$25</f>
        <v>2</v>
      </c>
      <c r="W20" s="112">
        <f>[16]Dezembro!$K$26</f>
        <v>0.2</v>
      </c>
      <c r="X20" s="112">
        <f>[16]Dezembro!$K$27</f>
        <v>0</v>
      </c>
      <c r="Y20" s="112">
        <f>[16]Dezembro!$K$28</f>
        <v>0</v>
      </c>
      <c r="Z20" s="112">
        <f>[16]Dezembro!$K$29</f>
        <v>0</v>
      </c>
      <c r="AA20" s="112">
        <f>[16]Dezembro!$K$30</f>
        <v>53.4</v>
      </c>
      <c r="AB20" s="112">
        <f>[16]Dezembro!$K$31</f>
        <v>0.2</v>
      </c>
      <c r="AC20" s="112">
        <f>[16]Dezembro!$K$32</f>
        <v>0</v>
      </c>
      <c r="AD20" s="112">
        <f>[16]Dezembro!$K$33</f>
        <v>0</v>
      </c>
      <c r="AE20" s="112">
        <f>[16]Dezembro!$K$34</f>
        <v>8</v>
      </c>
      <c r="AF20" s="112">
        <f>[16]Dezembro!$K$35</f>
        <v>0</v>
      </c>
      <c r="AG20" s="117">
        <f t="shared" si="4"/>
        <v>110.4</v>
      </c>
      <c r="AH20" s="119">
        <f t="shared" si="5"/>
        <v>53.4</v>
      </c>
      <c r="AI20" s="56">
        <f t="shared" si="6"/>
        <v>20</v>
      </c>
    </row>
    <row r="21" spans="1:44" x14ac:dyDescent="0.2">
      <c r="A21" s="48" t="s">
        <v>7</v>
      </c>
      <c r="B21" s="112">
        <f>[17]Dezembro!$K$5</f>
        <v>0</v>
      </c>
      <c r="C21" s="112">
        <f>[17]Dezembro!$K$6</f>
        <v>0</v>
      </c>
      <c r="D21" s="112">
        <f>[17]Dezembro!$K$7</f>
        <v>0</v>
      </c>
      <c r="E21" s="112">
        <f>[17]Dezembro!$K$8</f>
        <v>2.4000000000000004</v>
      </c>
      <c r="F21" s="112">
        <f>[17]Dezembro!$K$9</f>
        <v>14.2</v>
      </c>
      <c r="G21" s="112">
        <f>[17]Dezembro!$K$10</f>
        <v>1.2000000000000002</v>
      </c>
      <c r="H21" s="112">
        <f>[17]Dezembro!$K$11</f>
        <v>1.5999999999999999</v>
      </c>
      <c r="I21" s="112">
        <f>[17]Dezembro!$K$12</f>
        <v>0</v>
      </c>
      <c r="J21" s="112">
        <f>[17]Dezembro!$K$13</f>
        <v>0</v>
      </c>
      <c r="K21" s="112">
        <f>[17]Dezembro!$K$14</f>
        <v>27.400000000000006</v>
      </c>
      <c r="L21" s="112">
        <f>[17]Dezembro!$K$15</f>
        <v>0</v>
      </c>
      <c r="M21" s="112">
        <f>[17]Dezembro!$K$16</f>
        <v>0</v>
      </c>
      <c r="N21" s="112">
        <f>[17]Dezembro!$K$17</f>
        <v>0</v>
      </c>
      <c r="O21" s="112">
        <f>[17]Dezembro!$K$18</f>
        <v>0</v>
      </c>
      <c r="P21" s="112">
        <f>[17]Dezembro!$K$19</f>
        <v>0</v>
      </c>
      <c r="Q21" s="112">
        <f>[17]Dezembro!$K$20</f>
        <v>0</v>
      </c>
      <c r="R21" s="112">
        <f>[17]Dezembro!$K$21</f>
        <v>0</v>
      </c>
      <c r="S21" s="112">
        <f>[17]Dezembro!$K$22</f>
        <v>0.2</v>
      </c>
      <c r="T21" s="112">
        <f>[17]Dezembro!$K$23</f>
        <v>0.2</v>
      </c>
      <c r="U21" s="112">
        <f>[17]Dezembro!$K$24</f>
        <v>29.799999999999997</v>
      </c>
      <c r="V21" s="112">
        <f>[17]Dezembro!$K$25</f>
        <v>0</v>
      </c>
      <c r="W21" s="112">
        <f>[17]Dezembro!$K$26</f>
        <v>0</v>
      </c>
      <c r="X21" s="112">
        <f>[17]Dezembro!$K$27</f>
        <v>0.2</v>
      </c>
      <c r="Y21" s="112">
        <f>[17]Dezembro!$K$28</f>
        <v>4.8</v>
      </c>
      <c r="Z21" s="112">
        <f>[17]Dezembro!$K$29</f>
        <v>3.2</v>
      </c>
      <c r="AA21" s="112">
        <f>[17]Dezembro!$K$30</f>
        <v>0</v>
      </c>
      <c r="AB21" s="112">
        <f>[17]Dezembro!$K$31</f>
        <v>0</v>
      </c>
      <c r="AC21" s="112">
        <f>[17]Dezembro!$K$32</f>
        <v>0</v>
      </c>
      <c r="AD21" s="112">
        <f>[17]Dezembro!$K$33</f>
        <v>0</v>
      </c>
      <c r="AE21" s="112">
        <f>[17]Dezembro!$K$34</f>
        <v>3</v>
      </c>
      <c r="AF21" s="112">
        <f>[17]Dezembro!$K$35</f>
        <v>0</v>
      </c>
      <c r="AG21" s="117">
        <f t="shared" si="4"/>
        <v>88.200000000000017</v>
      </c>
      <c r="AH21" s="119">
        <f t="shared" si="5"/>
        <v>29.799999999999997</v>
      </c>
      <c r="AI21" s="56">
        <f t="shared" si="6"/>
        <v>19</v>
      </c>
    </row>
    <row r="22" spans="1:44" x14ac:dyDescent="0.2">
      <c r="A22" s="48" t="s">
        <v>148</v>
      </c>
      <c r="B22" s="112">
        <f>[18]Dezembro!$K$5</f>
        <v>0</v>
      </c>
      <c r="C22" s="112">
        <f>[18]Dezembro!$K$6</f>
        <v>0</v>
      </c>
      <c r="D22" s="112">
        <f>[18]Dezembro!$K$7</f>
        <v>0</v>
      </c>
      <c r="E22" s="112">
        <f>[18]Dezembro!$K$8</f>
        <v>4.6000000000000005</v>
      </c>
      <c r="F22" s="112">
        <f>[18]Dezembro!$K$9</f>
        <v>0</v>
      </c>
      <c r="G22" s="112">
        <f>[18]Dezembro!$K$10</f>
        <v>0</v>
      </c>
      <c r="H22" s="112">
        <f>[18]Dezembro!$K$11</f>
        <v>0.6</v>
      </c>
      <c r="I22" s="112">
        <f>[18]Dezembro!$K$12</f>
        <v>0.4</v>
      </c>
      <c r="J22" s="112">
        <f>[18]Dezembro!$K$13</f>
        <v>0</v>
      </c>
      <c r="K22" s="112">
        <f>[18]Dezembro!$K$14</f>
        <v>8</v>
      </c>
      <c r="L22" s="112">
        <f>[18]Dezembro!$K$15</f>
        <v>0.2</v>
      </c>
      <c r="M22" s="112">
        <f>[18]Dezembro!$K$16</f>
        <v>0</v>
      </c>
      <c r="N22" s="112">
        <f>[18]Dezembro!$K$17</f>
        <v>0</v>
      </c>
      <c r="O22" s="112">
        <f>[18]Dezembro!$K$18</f>
        <v>0</v>
      </c>
      <c r="P22" s="112">
        <f>[18]Dezembro!$K$19</f>
        <v>0</v>
      </c>
      <c r="Q22" s="112">
        <f>[18]Dezembro!$K$20</f>
        <v>0</v>
      </c>
      <c r="R22" s="112">
        <f>[18]Dezembro!$K$21</f>
        <v>0</v>
      </c>
      <c r="S22" s="112">
        <f>[18]Dezembro!$K$22</f>
        <v>17.2</v>
      </c>
      <c r="T22" s="112">
        <f>[18]Dezembro!$K$23</f>
        <v>15</v>
      </c>
      <c r="U22" s="112">
        <f>[18]Dezembro!$K$24</f>
        <v>1</v>
      </c>
      <c r="V22" s="112">
        <f>[18]Dezembro!$K$25</f>
        <v>0</v>
      </c>
      <c r="W22" s="112">
        <f>[18]Dezembro!$K$26</f>
        <v>0</v>
      </c>
      <c r="X22" s="112">
        <f>[18]Dezembro!$K$27</f>
        <v>8.4</v>
      </c>
      <c r="Y22" s="112">
        <f>[18]Dezembro!$K$28</f>
        <v>0.4</v>
      </c>
      <c r="Z22" s="112">
        <f>[18]Dezembro!$K$29</f>
        <v>22.599999999999998</v>
      </c>
      <c r="AA22" s="112">
        <f>[18]Dezembro!$K$30</f>
        <v>0.2</v>
      </c>
      <c r="AB22" s="112">
        <f>[18]Dezembro!$K$31</f>
        <v>0</v>
      </c>
      <c r="AC22" s="112">
        <f>[18]Dezembro!$K$32</f>
        <v>0</v>
      </c>
      <c r="AD22" s="112">
        <f>[18]Dezembro!$K$33</f>
        <v>0.8</v>
      </c>
      <c r="AE22" s="112">
        <f>[18]Dezembro!$K$34</f>
        <v>0.2</v>
      </c>
      <c r="AF22" s="112">
        <f>[18]Dezembro!$K$35</f>
        <v>0</v>
      </c>
      <c r="AG22" s="117">
        <f t="shared" si="4"/>
        <v>79.599999999999994</v>
      </c>
      <c r="AH22" s="119">
        <f t="shared" si="5"/>
        <v>22.599999999999998</v>
      </c>
      <c r="AI22" s="56">
        <f t="shared" si="6"/>
        <v>17</v>
      </c>
    </row>
    <row r="23" spans="1:44" x14ac:dyDescent="0.2">
      <c r="A23" s="48" t="s">
        <v>149</v>
      </c>
      <c r="B23" s="112">
        <f>[19]Dezembro!$K$5</f>
        <v>0.2</v>
      </c>
      <c r="C23" s="112">
        <f>[19]Dezembro!$K$6</f>
        <v>0</v>
      </c>
      <c r="D23" s="112">
        <f>[19]Dezembro!$K$7</f>
        <v>0</v>
      </c>
      <c r="E23" s="112">
        <f>[19]Dezembro!$K$8</f>
        <v>34.799999999999997</v>
      </c>
      <c r="F23" s="112">
        <f>[19]Dezembro!$K$9</f>
        <v>3.2</v>
      </c>
      <c r="G23" s="112">
        <f>[19]Dezembro!$K$10</f>
        <v>1</v>
      </c>
      <c r="H23" s="112">
        <f>[19]Dezembro!$K$11</f>
        <v>20.2</v>
      </c>
      <c r="I23" s="112">
        <f>[19]Dezembro!$K$12</f>
        <v>0.6</v>
      </c>
      <c r="J23" s="112">
        <f>[19]Dezembro!$K$13</f>
        <v>0</v>
      </c>
      <c r="K23" s="112">
        <f>[19]Dezembro!$K$14</f>
        <v>39.799999999999997</v>
      </c>
      <c r="L23" s="112">
        <f>[19]Dezembro!$K$15</f>
        <v>0</v>
      </c>
      <c r="M23" s="112">
        <f>[19]Dezembro!$K$16</f>
        <v>0</v>
      </c>
      <c r="N23" s="112">
        <f>[19]Dezembro!$K$17</f>
        <v>0</v>
      </c>
      <c r="O23" s="112">
        <f>[19]Dezembro!$K$18</f>
        <v>0</v>
      </c>
      <c r="P23" s="112">
        <f>[19]Dezembro!$K$19</f>
        <v>0</v>
      </c>
      <c r="Q23" s="112">
        <f>[19]Dezembro!$K$20</f>
        <v>0</v>
      </c>
      <c r="R23" s="112">
        <f>[19]Dezembro!$K$21</f>
        <v>0</v>
      </c>
      <c r="S23" s="112">
        <f>[19]Dezembro!$K$22</f>
        <v>0</v>
      </c>
      <c r="T23" s="112">
        <f>[19]Dezembro!$K$23</f>
        <v>0</v>
      </c>
      <c r="U23" s="112">
        <f>[19]Dezembro!$K$24</f>
        <v>0.2</v>
      </c>
      <c r="V23" s="112">
        <f>[19]Dezembro!$K$25</f>
        <v>0</v>
      </c>
      <c r="W23" s="112">
        <f>[19]Dezembro!$K$26</f>
        <v>5.2</v>
      </c>
      <c r="X23" s="112">
        <f>[19]Dezembro!$K$27</f>
        <v>1.2</v>
      </c>
      <c r="Y23" s="112">
        <f>[19]Dezembro!$K$28</f>
        <v>0</v>
      </c>
      <c r="Z23" s="112">
        <f>[19]Dezembro!$K$29</f>
        <v>9.8000000000000007</v>
      </c>
      <c r="AA23" s="112">
        <f>[19]Dezembro!$K$30</f>
        <v>0.2</v>
      </c>
      <c r="AB23" s="112">
        <f>[19]Dezembro!$K$31</f>
        <v>0</v>
      </c>
      <c r="AC23" s="112">
        <f>[19]Dezembro!$K$32</f>
        <v>0</v>
      </c>
      <c r="AD23" s="112">
        <f>[19]Dezembro!$K$33</f>
        <v>11.2</v>
      </c>
      <c r="AE23" s="112">
        <f>[19]Dezembro!$K$34</f>
        <v>0</v>
      </c>
      <c r="AF23" s="112">
        <f>[19]Dezembro!$K$35</f>
        <v>0</v>
      </c>
      <c r="AG23" s="117">
        <f t="shared" si="4"/>
        <v>127.60000000000002</v>
      </c>
      <c r="AH23" s="119">
        <f t="shared" si="5"/>
        <v>39.799999999999997</v>
      </c>
      <c r="AI23" s="56">
        <f t="shared" si="6"/>
        <v>18</v>
      </c>
      <c r="AJ23" s="12" t="s">
        <v>35</v>
      </c>
    </row>
    <row r="24" spans="1:44" x14ac:dyDescent="0.2">
      <c r="A24" s="48" t="s">
        <v>150</v>
      </c>
      <c r="B24" s="112">
        <f>[20]Dezembro!$K$5</f>
        <v>0</v>
      </c>
      <c r="C24" s="112">
        <f>[20]Dezembro!$K$6</f>
        <v>0</v>
      </c>
      <c r="D24" s="112">
        <f>[20]Dezembro!$K$7</f>
        <v>0.2</v>
      </c>
      <c r="E24" s="112">
        <f>[20]Dezembro!$K$8</f>
        <v>1.4</v>
      </c>
      <c r="F24" s="112">
        <f>[20]Dezembro!$K$9</f>
        <v>24.4</v>
      </c>
      <c r="G24" s="112">
        <f>[20]Dezembro!$K$10</f>
        <v>6.4</v>
      </c>
      <c r="H24" s="112">
        <f>[20]Dezembro!$K$11</f>
        <v>0.2</v>
      </c>
      <c r="I24" s="112">
        <f>[20]Dezembro!$K$12</f>
        <v>0</v>
      </c>
      <c r="J24" s="112">
        <f>[20]Dezembro!$K$13</f>
        <v>0</v>
      </c>
      <c r="K24" s="112">
        <f>[20]Dezembro!$K$14</f>
        <v>10.999999999999998</v>
      </c>
      <c r="L24" s="112">
        <f>[20]Dezembro!$K$15</f>
        <v>0.2</v>
      </c>
      <c r="M24" s="112">
        <f>[20]Dezembro!$K$16</f>
        <v>0</v>
      </c>
      <c r="N24" s="112">
        <f>[20]Dezembro!$K$17</f>
        <v>0</v>
      </c>
      <c r="O24" s="112">
        <f>[20]Dezembro!$K$18</f>
        <v>0</v>
      </c>
      <c r="P24" s="112">
        <f>[20]Dezembro!$K$19</f>
        <v>0</v>
      </c>
      <c r="Q24" s="112">
        <f>[20]Dezembro!$K$20</f>
        <v>0</v>
      </c>
      <c r="R24" s="112">
        <f>[20]Dezembro!$K$21</f>
        <v>0.4</v>
      </c>
      <c r="S24" s="112">
        <f>[20]Dezembro!$K$22</f>
        <v>0</v>
      </c>
      <c r="T24" s="112">
        <f>[20]Dezembro!$K$23</f>
        <v>1</v>
      </c>
      <c r="U24" s="112">
        <f>[20]Dezembro!$K$24</f>
        <v>0</v>
      </c>
      <c r="V24" s="112">
        <f>[20]Dezembro!$K$25</f>
        <v>0</v>
      </c>
      <c r="W24" s="112">
        <f>[20]Dezembro!$K$26</f>
        <v>0</v>
      </c>
      <c r="X24" s="112">
        <f>[20]Dezembro!$K$27</f>
        <v>0.6</v>
      </c>
      <c r="Y24" s="112">
        <f>[20]Dezembro!$K$28</f>
        <v>3.6</v>
      </c>
      <c r="Z24" s="112">
        <f>[20]Dezembro!$K$29</f>
        <v>0</v>
      </c>
      <c r="AA24" s="112">
        <f>[20]Dezembro!$K$30</f>
        <v>0</v>
      </c>
      <c r="AB24" s="112">
        <f>[20]Dezembro!$K$31</f>
        <v>0</v>
      </c>
      <c r="AC24" s="112">
        <f>[20]Dezembro!$K$32</f>
        <v>0</v>
      </c>
      <c r="AD24" s="112">
        <f>[20]Dezembro!$K$33</f>
        <v>0</v>
      </c>
      <c r="AE24" s="112">
        <f>[20]Dezembro!$K$34</f>
        <v>10.799999999999999</v>
      </c>
      <c r="AF24" s="112">
        <f>[20]Dezembro!$K$35</f>
        <v>0</v>
      </c>
      <c r="AG24" s="117">
        <f t="shared" si="4"/>
        <v>60.2</v>
      </c>
      <c r="AH24" s="119">
        <f t="shared" si="5"/>
        <v>24.4</v>
      </c>
      <c r="AI24" s="56">
        <f t="shared" si="6"/>
        <v>19</v>
      </c>
    </row>
    <row r="25" spans="1:44" x14ac:dyDescent="0.2">
      <c r="A25" s="48" t="s">
        <v>8</v>
      </c>
      <c r="B25" s="112">
        <f>[21]Dezembro!$K$5</f>
        <v>0</v>
      </c>
      <c r="C25" s="112">
        <f>[21]Dezembro!$K$6</f>
        <v>11.399999999999999</v>
      </c>
      <c r="D25" s="112">
        <f>[21]Dezembro!$K$7</f>
        <v>2.6</v>
      </c>
      <c r="E25" s="112">
        <f>[21]Dezembro!$K$8</f>
        <v>12.6</v>
      </c>
      <c r="F25" s="112">
        <f>[21]Dezembro!$K$9</f>
        <v>2.4</v>
      </c>
      <c r="G25" s="112">
        <f>[21]Dezembro!$K$10</f>
        <v>8.6</v>
      </c>
      <c r="H25" s="112">
        <f>[21]Dezembro!$K$11</f>
        <v>20.800000000000004</v>
      </c>
      <c r="I25" s="112">
        <f>[21]Dezembro!$K$12</f>
        <v>0.4</v>
      </c>
      <c r="J25" s="112">
        <f>[21]Dezembro!$K$13</f>
        <v>6</v>
      </c>
      <c r="K25" s="112">
        <f>[21]Dezembro!$K$14</f>
        <v>30.6</v>
      </c>
      <c r="L25" s="112">
        <f>[21]Dezembro!$K$15</f>
        <v>0</v>
      </c>
      <c r="M25" s="112">
        <f>[21]Dezembro!$K$16</f>
        <v>0</v>
      </c>
      <c r="N25" s="112">
        <f>[21]Dezembro!$K$17</f>
        <v>0</v>
      </c>
      <c r="O25" s="112">
        <f>[21]Dezembro!$K$18</f>
        <v>0</v>
      </c>
      <c r="P25" s="112">
        <f>[21]Dezembro!$K$19</f>
        <v>0</v>
      </c>
      <c r="Q25" s="112">
        <f>[21]Dezembro!$K$20</f>
        <v>0</v>
      </c>
      <c r="R25" s="112">
        <f>[21]Dezembro!$K$21</f>
        <v>0</v>
      </c>
      <c r="S25" s="112">
        <f>[21]Dezembro!$K$22</f>
        <v>0</v>
      </c>
      <c r="T25" s="112">
        <f>[21]Dezembro!$K$23</f>
        <v>1.8</v>
      </c>
      <c r="U25" s="112">
        <f>[21]Dezembro!$K$24</f>
        <v>1</v>
      </c>
      <c r="V25" s="112">
        <f>[21]Dezembro!$K$25</f>
        <v>0</v>
      </c>
      <c r="W25" s="112">
        <f>[21]Dezembro!$K$26</f>
        <v>0</v>
      </c>
      <c r="X25" s="112">
        <f>[21]Dezembro!$K$27</f>
        <v>22.8</v>
      </c>
      <c r="Y25" s="112">
        <f>[21]Dezembro!$K$28</f>
        <v>0.2</v>
      </c>
      <c r="Z25" s="112">
        <f>[21]Dezembro!$K$29</f>
        <v>24.799999999999997</v>
      </c>
      <c r="AA25" s="112">
        <f>[21]Dezembro!$K$30</f>
        <v>0.2</v>
      </c>
      <c r="AB25" s="112">
        <f>[21]Dezembro!$K$31</f>
        <v>0</v>
      </c>
      <c r="AC25" s="112">
        <f>[21]Dezembro!$K$32</f>
        <v>0</v>
      </c>
      <c r="AD25" s="112">
        <f>[21]Dezembro!$K$33</f>
        <v>31.8</v>
      </c>
      <c r="AE25" s="112">
        <f>[21]Dezembro!$K$34</f>
        <v>0</v>
      </c>
      <c r="AF25" s="112">
        <f>[21]Dezembro!$K$35</f>
        <v>0</v>
      </c>
      <c r="AG25" s="117">
        <f t="shared" si="4"/>
        <v>178</v>
      </c>
      <c r="AH25" s="119">
        <f t="shared" si="5"/>
        <v>31.8</v>
      </c>
      <c r="AI25" s="56">
        <f t="shared" si="6"/>
        <v>15</v>
      </c>
    </row>
    <row r="26" spans="1:44" x14ac:dyDescent="0.2">
      <c r="A26" s="48" t="s">
        <v>9</v>
      </c>
      <c r="B26" s="112">
        <f>[22]Dezembro!$K$5</f>
        <v>4.5999999999999996</v>
      </c>
      <c r="C26" s="112">
        <f>[22]Dezembro!$K$6</f>
        <v>0</v>
      </c>
      <c r="D26" s="112">
        <f>[22]Dezembro!$K$7</f>
        <v>0.6</v>
      </c>
      <c r="E26" s="112">
        <f>[22]Dezembro!$K$8</f>
        <v>21.599999999999998</v>
      </c>
      <c r="F26" s="112">
        <f>[22]Dezembro!$K$9</f>
        <v>3.0000000000000004</v>
      </c>
      <c r="G26" s="112">
        <f>[22]Dezembro!$K$10</f>
        <v>0.60000000000000009</v>
      </c>
      <c r="H26" s="112">
        <f>[22]Dezembro!$K$11</f>
        <v>1.4</v>
      </c>
      <c r="I26" s="112">
        <f>[22]Dezembro!$K$12</f>
        <v>2.6</v>
      </c>
      <c r="J26" s="112">
        <f>[22]Dezembro!$K$13</f>
        <v>0</v>
      </c>
      <c r="K26" s="112">
        <f>[22]Dezembro!$K$14</f>
        <v>27</v>
      </c>
      <c r="L26" s="112">
        <f>[22]Dezembro!$K$15</f>
        <v>0.2</v>
      </c>
      <c r="M26" s="112">
        <f>[22]Dezembro!$K$16</f>
        <v>0</v>
      </c>
      <c r="N26" s="112">
        <f>[22]Dezembro!$K$17</f>
        <v>0</v>
      </c>
      <c r="O26" s="112">
        <f>[22]Dezembro!$K$18</f>
        <v>0</v>
      </c>
      <c r="P26" s="112">
        <f>[22]Dezembro!$K$19</f>
        <v>0</v>
      </c>
      <c r="Q26" s="112">
        <f>[22]Dezembro!$K$20</f>
        <v>0</v>
      </c>
      <c r="R26" s="112">
        <f>[22]Dezembro!$K$21</f>
        <v>8.6</v>
      </c>
      <c r="S26" s="112">
        <f>[22]Dezembro!$K$22</f>
        <v>7.6000000000000005</v>
      </c>
      <c r="T26" s="112">
        <f>[22]Dezembro!$K$23</f>
        <v>0.2</v>
      </c>
      <c r="U26" s="112">
        <f>[22]Dezembro!$K$24</f>
        <v>0.60000000000000009</v>
      </c>
      <c r="V26" s="112">
        <f>[22]Dezembro!$K$25</f>
        <v>0</v>
      </c>
      <c r="W26" s="112">
        <f>[22]Dezembro!$K$26</f>
        <v>12</v>
      </c>
      <c r="X26" s="112">
        <f>[22]Dezembro!$K$27</f>
        <v>2.8</v>
      </c>
      <c r="Y26" s="112">
        <f>[22]Dezembro!$K$28</f>
        <v>0.4</v>
      </c>
      <c r="Z26" s="112">
        <f>[22]Dezembro!$K$29</f>
        <v>4.8000000000000007</v>
      </c>
      <c r="AA26" s="112">
        <f>[22]Dezembro!$K$30</f>
        <v>0.2</v>
      </c>
      <c r="AB26" s="112">
        <f>[22]Dezembro!$K$31</f>
        <v>0</v>
      </c>
      <c r="AC26" s="112">
        <f>[22]Dezembro!$K$32</f>
        <v>0</v>
      </c>
      <c r="AD26" s="112">
        <f>[22]Dezembro!$K$33</f>
        <v>0</v>
      </c>
      <c r="AE26" s="112">
        <f>[22]Dezembro!$K$34</f>
        <v>0</v>
      </c>
      <c r="AF26" s="112">
        <f>[22]Dezembro!$K$35</f>
        <v>0</v>
      </c>
      <c r="AG26" s="117">
        <f t="shared" si="4"/>
        <v>98.8</v>
      </c>
      <c r="AH26" s="119">
        <f t="shared" si="5"/>
        <v>27</v>
      </c>
      <c r="AI26" s="56">
        <f t="shared" si="6"/>
        <v>13</v>
      </c>
    </row>
    <row r="27" spans="1:44" x14ac:dyDescent="0.2">
      <c r="A27" s="48" t="s">
        <v>32</v>
      </c>
      <c r="B27" s="112">
        <f>[23]Dezembro!$K$5</f>
        <v>0</v>
      </c>
      <c r="C27" s="112">
        <f>[23]Dezembro!$K$6</f>
        <v>0</v>
      </c>
      <c r="D27" s="112">
        <f>[23]Dezembro!$K$7</f>
        <v>0</v>
      </c>
      <c r="E27" s="112">
        <f>[23]Dezembro!$K$8</f>
        <v>99.2</v>
      </c>
      <c r="F27" s="112">
        <f>[23]Dezembro!$K$9</f>
        <v>0</v>
      </c>
      <c r="G27" s="112">
        <f>[23]Dezembro!$K$10</f>
        <v>0.8</v>
      </c>
      <c r="H27" s="112">
        <f>[23]Dezembro!$K$11</f>
        <v>0</v>
      </c>
      <c r="I27" s="112">
        <f>[23]Dezembro!$K$12</f>
        <v>0</v>
      </c>
      <c r="J27" s="112">
        <f>[23]Dezembro!$K$13</f>
        <v>0</v>
      </c>
      <c r="K27" s="112">
        <f>[23]Dezembro!$K$14</f>
        <v>13.4</v>
      </c>
      <c r="L27" s="112">
        <f>[23]Dezembro!$K$15</f>
        <v>0.2</v>
      </c>
      <c r="M27" s="112">
        <f>[23]Dezembro!$K$16</f>
        <v>0</v>
      </c>
      <c r="N27" s="112">
        <f>[23]Dezembro!$K$17</f>
        <v>0</v>
      </c>
      <c r="O27" s="112">
        <f>[23]Dezembro!$K$18</f>
        <v>0</v>
      </c>
      <c r="P27" s="112">
        <f>[23]Dezembro!$K$19</f>
        <v>0</v>
      </c>
      <c r="Q27" s="112">
        <f>[23]Dezembro!$K$20</f>
        <v>0</v>
      </c>
      <c r="R27" s="112">
        <f>[23]Dezembro!$K$21</f>
        <v>0</v>
      </c>
      <c r="S27" s="112">
        <f>[23]Dezembro!$K$22</f>
        <v>0</v>
      </c>
      <c r="T27" s="112">
        <f>[23]Dezembro!$K$23</f>
        <v>0.2</v>
      </c>
      <c r="U27" s="112">
        <f>[23]Dezembro!$K$24</f>
        <v>0</v>
      </c>
      <c r="V27" s="112">
        <f>[23]Dezembro!$K$25</f>
        <v>1.2</v>
      </c>
      <c r="W27" s="112">
        <f>[23]Dezembro!$K$26</f>
        <v>0</v>
      </c>
      <c r="X27" s="112">
        <f>[23]Dezembro!$K$27</f>
        <v>0</v>
      </c>
      <c r="Y27" s="112">
        <f>[23]Dezembro!$K$28</f>
        <v>0</v>
      </c>
      <c r="Z27" s="112">
        <f>[23]Dezembro!$K$29</f>
        <v>6.6</v>
      </c>
      <c r="AA27" s="112">
        <f>[23]Dezembro!$K$30</f>
        <v>0.2</v>
      </c>
      <c r="AB27" s="112">
        <f>[23]Dezembro!$K$31</f>
        <v>0</v>
      </c>
      <c r="AC27" s="112">
        <f>[23]Dezembro!$K$32</f>
        <v>0</v>
      </c>
      <c r="AD27" s="112">
        <f>[23]Dezembro!$K$33</f>
        <v>0</v>
      </c>
      <c r="AE27" s="112">
        <f>[23]Dezembro!$K$34</f>
        <v>4</v>
      </c>
      <c r="AF27" s="112">
        <f>[23]Dezembro!$K$35</f>
        <v>0.4</v>
      </c>
      <c r="AG27" s="117">
        <f t="shared" si="4"/>
        <v>126.20000000000002</v>
      </c>
      <c r="AH27" s="119">
        <f t="shared" si="5"/>
        <v>99.2</v>
      </c>
      <c r="AI27" s="56">
        <f t="shared" si="6"/>
        <v>21</v>
      </c>
    </row>
    <row r="28" spans="1:44" x14ac:dyDescent="0.2">
      <c r="A28" s="48" t="s">
        <v>10</v>
      </c>
      <c r="B28" s="112">
        <f>[24]Dezembro!$K$5</f>
        <v>0</v>
      </c>
      <c r="C28" s="112">
        <f>[24]Dezembro!$K$6</f>
        <v>0</v>
      </c>
      <c r="D28" s="112">
        <f>[24]Dezembro!$K$7</f>
        <v>1.5999999999999999</v>
      </c>
      <c r="E28" s="112">
        <f>[24]Dezembro!$K$8</f>
        <v>23.8</v>
      </c>
      <c r="F28" s="112">
        <f>[24]Dezembro!$K$9</f>
        <v>0</v>
      </c>
      <c r="G28" s="112">
        <f>[24]Dezembro!$K$10</f>
        <v>0.2</v>
      </c>
      <c r="H28" s="112">
        <f>[24]Dezembro!$K$11</f>
        <v>0</v>
      </c>
      <c r="I28" s="112">
        <f>[24]Dezembro!$K$12</f>
        <v>1.8</v>
      </c>
      <c r="J28" s="112">
        <f>[24]Dezembro!$K$13</f>
        <v>0.2</v>
      </c>
      <c r="K28" s="112">
        <f>[24]Dezembro!$K$14</f>
        <v>30.400000000000002</v>
      </c>
      <c r="L28" s="112">
        <f>[24]Dezembro!$K$15</f>
        <v>0.2</v>
      </c>
      <c r="M28" s="112">
        <f>[24]Dezembro!$K$16</f>
        <v>0</v>
      </c>
      <c r="N28" s="112">
        <f>[24]Dezembro!$K$17</f>
        <v>0</v>
      </c>
      <c r="O28" s="112">
        <f>[24]Dezembro!$K$18</f>
        <v>0</v>
      </c>
      <c r="P28" s="112">
        <f>[24]Dezembro!$K$19</f>
        <v>0</v>
      </c>
      <c r="Q28" s="112">
        <f>[24]Dezembro!$K$20</f>
        <v>0</v>
      </c>
      <c r="R28" s="112">
        <f>[24]Dezembro!$K$21</f>
        <v>0</v>
      </c>
      <c r="S28" s="112">
        <f>[24]Dezembro!$K$22</f>
        <v>0</v>
      </c>
      <c r="T28" s="112">
        <f>[24]Dezembro!$K$23</f>
        <v>0</v>
      </c>
      <c r="U28" s="112">
        <f>[24]Dezembro!$K$24</f>
        <v>0.2</v>
      </c>
      <c r="V28" s="112">
        <f>[24]Dezembro!$K$25</f>
        <v>0</v>
      </c>
      <c r="W28" s="112">
        <f>[24]Dezembro!$K$26</f>
        <v>0</v>
      </c>
      <c r="X28" s="112">
        <f>[24]Dezembro!$K$27</f>
        <v>37.799999999999997</v>
      </c>
      <c r="Y28" s="112">
        <f>[24]Dezembro!$K$28</f>
        <v>0</v>
      </c>
      <c r="Z28" s="112">
        <f>[24]Dezembro!$K$29</f>
        <v>29.2</v>
      </c>
      <c r="AA28" s="112">
        <f>[24]Dezembro!$K$30</f>
        <v>0</v>
      </c>
      <c r="AB28" s="112">
        <f>[24]Dezembro!$K$31</f>
        <v>0</v>
      </c>
      <c r="AC28" s="112">
        <f>[24]Dezembro!$K$32</f>
        <v>0</v>
      </c>
      <c r="AD28" s="112">
        <f>[24]Dezembro!$K$33</f>
        <v>0.2</v>
      </c>
      <c r="AE28" s="112">
        <f>[24]Dezembro!$K$34</f>
        <v>0</v>
      </c>
      <c r="AF28" s="112">
        <f>[24]Dezembro!$K$35</f>
        <v>0</v>
      </c>
      <c r="AG28" s="117">
        <f t="shared" si="4"/>
        <v>125.60000000000001</v>
      </c>
      <c r="AH28" s="119">
        <f t="shared" si="5"/>
        <v>37.799999999999997</v>
      </c>
      <c r="AI28" s="56">
        <f t="shared" si="6"/>
        <v>20</v>
      </c>
    </row>
    <row r="29" spans="1:44" x14ac:dyDescent="0.2">
      <c r="A29" s="48" t="s">
        <v>151</v>
      </c>
      <c r="B29" s="112">
        <f>[25]Dezembro!$K$5</f>
        <v>0.60000000000000009</v>
      </c>
      <c r="C29" s="112">
        <f>[25]Dezembro!$K$6</f>
        <v>0</v>
      </c>
      <c r="D29" s="112">
        <f>[25]Dezembro!$K$7</f>
        <v>0</v>
      </c>
      <c r="E29" s="112">
        <f>[25]Dezembro!$K$8</f>
        <v>21.6</v>
      </c>
      <c r="F29" s="112">
        <f>[25]Dezembro!$K$9</f>
        <v>7</v>
      </c>
      <c r="G29" s="112">
        <f>[25]Dezembro!$K$10</f>
        <v>1</v>
      </c>
      <c r="H29" s="112">
        <f>[25]Dezembro!$K$11</f>
        <v>0</v>
      </c>
      <c r="I29" s="112">
        <f>[25]Dezembro!$K$12</f>
        <v>4.0000000000000009</v>
      </c>
      <c r="J29" s="112">
        <f>[25]Dezembro!$K$13</f>
        <v>0.2</v>
      </c>
      <c r="K29" s="112">
        <f>[25]Dezembro!$K$14</f>
        <v>26.8</v>
      </c>
      <c r="L29" s="112">
        <f>[25]Dezembro!$K$15</f>
        <v>0</v>
      </c>
      <c r="M29" s="112">
        <f>[25]Dezembro!$K$16</f>
        <v>0</v>
      </c>
      <c r="N29" s="112">
        <f>[25]Dezembro!$K$17</f>
        <v>0</v>
      </c>
      <c r="O29" s="112">
        <f>[25]Dezembro!$K$18</f>
        <v>0</v>
      </c>
      <c r="P29" s="112">
        <f>[25]Dezembro!$K$19</f>
        <v>0</v>
      </c>
      <c r="Q29" s="112">
        <f>[25]Dezembro!$K$20</f>
        <v>0</v>
      </c>
      <c r="R29" s="112">
        <f>[25]Dezembro!$K$21</f>
        <v>0</v>
      </c>
      <c r="S29" s="112">
        <f>[25]Dezembro!$K$22</f>
        <v>0</v>
      </c>
      <c r="T29" s="112">
        <f>[25]Dezembro!$K$23</f>
        <v>0.2</v>
      </c>
      <c r="U29" s="112">
        <f>[25]Dezembro!$K$24</f>
        <v>4.6000000000000005</v>
      </c>
      <c r="V29" s="112">
        <f>[25]Dezembro!$K$25</f>
        <v>0.2</v>
      </c>
      <c r="W29" s="112">
        <f>[25]Dezembro!$K$26</f>
        <v>0</v>
      </c>
      <c r="X29" s="112">
        <f>[25]Dezembro!$K$27</f>
        <v>0</v>
      </c>
      <c r="Y29" s="112">
        <f>[25]Dezembro!$K$28</f>
        <v>20.599999999999998</v>
      </c>
      <c r="Z29" s="112">
        <f>[25]Dezembro!$K$29</f>
        <v>5.4</v>
      </c>
      <c r="AA29" s="112">
        <f>[25]Dezembro!$K$30</f>
        <v>0.2</v>
      </c>
      <c r="AB29" s="112">
        <f>[25]Dezembro!$K$31</f>
        <v>0</v>
      </c>
      <c r="AC29" s="112">
        <f>[25]Dezembro!$K$32</f>
        <v>0</v>
      </c>
      <c r="AD29" s="112">
        <f>[25]Dezembro!$K$33</f>
        <v>0</v>
      </c>
      <c r="AE29" s="112">
        <f>[25]Dezembro!$K$34</f>
        <v>0</v>
      </c>
      <c r="AF29" s="112">
        <f>[25]Dezembro!$K$35</f>
        <v>0</v>
      </c>
      <c r="AG29" s="117">
        <f t="shared" si="4"/>
        <v>92.4</v>
      </c>
      <c r="AH29" s="119">
        <f t="shared" si="5"/>
        <v>26.8</v>
      </c>
      <c r="AI29" s="56">
        <f t="shared" si="6"/>
        <v>18</v>
      </c>
      <c r="AJ29" s="12" t="s">
        <v>35</v>
      </c>
    </row>
    <row r="30" spans="1:44" x14ac:dyDescent="0.2">
      <c r="A30" s="48" t="s">
        <v>11</v>
      </c>
      <c r="B30" s="112">
        <f>[26]Dezembro!$K$5</f>
        <v>0</v>
      </c>
      <c r="C30" s="112">
        <f>[26]Dezembro!$K$6</f>
        <v>0</v>
      </c>
      <c r="D30" s="112">
        <f>[26]Dezembro!$K$7</f>
        <v>6.4</v>
      </c>
      <c r="E30" s="112">
        <f>[26]Dezembro!$K$8</f>
        <v>11.6</v>
      </c>
      <c r="F30" s="112">
        <f>[26]Dezembro!$K$9</f>
        <v>0</v>
      </c>
      <c r="G30" s="112">
        <f>[26]Dezembro!$K$10</f>
        <v>0</v>
      </c>
      <c r="H30" s="112">
        <f>[26]Dezembro!$K$11</f>
        <v>1.6</v>
      </c>
      <c r="I30" s="112">
        <f>[26]Dezembro!$K$12</f>
        <v>0.8</v>
      </c>
      <c r="J30" s="112">
        <f>[26]Dezembro!$K$13</f>
        <v>0.2</v>
      </c>
      <c r="K30" s="112">
        <f>[26]Dezembro!$K$14</f>
        <v>7.4</v>
      </c>
      <c r="L30" s="112">
        <f>[26]Dezembro!$K$15</f>
        <v>0.2</v>
      </c>
      <c r="M30" s="112">
        <f>[26]Dezembro!$K$16</f>
        <v>0</v>
      </c>
      <c r="N30" s="112">
        <f>[26]Dezembro!$K$17</f>
        <v>0</v>
      </c>
      <c r="O30" s="112">
        <f>[26]Dezembro!$K$18</f>
        <v>0</v>
      </c>
      <c r="P30" s="112">
        <f>[26]Dezembro!$K$19</f>
        <v>2.2000000000000002</v>
      </c>
      <c r="Q30" s="112">
        <f>[26]Dezembro!$K$20</f>
        <v>0</v>
      </c>
      <c r="R30" s="112">
        <f>[26]Dezembro!$K$21</f>
        <v>0.8</v>
      </c>
      <c r="S30" s="112">
        <f>[26]Dezembro!$K$22</f>
        <v>1.6</v>
      </c>
      <c r="T30" s="112">
        <f>[26]Dezembro!$K$23</f>
        <v>0</v>
      </c>
      <c r="U30" s="112">
        <f>[26]Dezembro!$K$24</f>
        <v>0.2</v>
      </c>
      <c r="V30" s="112">
        <f>[26]Dezembro!$K$25</f>
        <v>0</v>
      </c>
      <c r="W30" s="112">
        <f>[26]Dezembro!$K$26</f>
        <v>0</v>
      </c>
      <c r="X30" s="112">
        <f>[26]Dezembro!$K$27</f>
        <v>0</v>
      </c>
      <c r="Y30" s="112">
        <f>[26]Dezembro!$K$28</f>
        <v>2.6</v>
      </c>
      <c r="Z30" s="112">
        <f>[26]Dezembro!$K$29</f>
        <v>2.6</v>
      </c>
      <c r="AA30" s="112">
        <f>[26]Dezembro!$K$30</f>
        <v>0.2</v>
      </c>
      <c r="AB30" s="112">
        <f>[26]Dezembro!$K$31</f>
        <v>0</v>
      </c>
      <c r="AC30" s="112">
        <f>[26]Dezembro!$K$32</f>
        <v>0</v>
      </c>
      <c r="AD30" s="112">
        <f>[26]Dezembro!$K$33</f>
        <v>11.6</v>
      </c>
      <c r="AE30" s="112">
        <f>[26]Dezembro!$K$34</f>
        <v>12</v>
      </c>
      <c r="AF30" s="112">
        <f>[26]Dezembro!$K$35</f>
        <v>2</v>
      </c>
      <c r="AG30" s="117">
        <f t="shared" si="4"/>
        <v>64</v>
      </c>
      <c r="AH30" s="119">
        <f t="shared" si="5"/>
        <v>12</v>
      </c>
      <c r="AI30" s="56">
        <f t="shared" si="6"/>
        <v>14</v>
      </c>
      <c r="AR30" s="12" t="s">
        <v>35</v>
      </c>
    </row>
    <row r="31" spans="1:44" s="5" customFormat="1" x14ac:dyDescent="0.2">
      <c r="A31" s="48" t="s">
        <v>12</v>
      </c>
      <c r="B31" s="112">
        <f>[27]Dezembro!$K$5</f>
        <v>0</v>
      </c>
      <c r="C31" s="112">
        <f>[27]Dezembro!$K$6</f>
        <v>0</v>
      </c>
      <c r="D31" s="112">
        <f>[27]Dezembro!$K$7</f>
        <v>0.2</v>
      </c>
      <c r="E31" s="112">
        <f>[27]Dezembro!$K$8</f>
        <v>43</v>
      </c>
      <c r="F31" s="112">
        <f>[27]Dezembro!$K$9</f>
        <v>0.8</v>
      </c>
      <c r="G31" s="112">
        <f>[27]Dezembro!$K$10</f>
        <v>0</v>
      </c>
      <c r="H31" s="112">
        <f>[27]Dezembro!$K$11</f>
        <v>1.8</v>
      </c>
      <c r="I31" s="112">
        <f>[27]Dezembro!$K$12</f>
        <v>0</v>
      </c>
      <c r="J31" s="112">
        <f>[27]Dezembro!$K$13</f>
        <v>0</v>
      </c>
      <c r="K31" s="112">
        <f>[27]Dezembro!$K$14</f>
        <v>0</v>
      </c>
      <c r="L31" s="112">
        <f>[27]Dezembro!$K$15</f>
        <v>0</v>
      </c>
      <c r="M31" s="112">
        <f>[27]Dezembro!$K$16</f>
        <v>0</v>
      </c>
      <c r="N31" s="112">
        <f>[27]Dezembro!$K$17</f>
        <v>0</v>
      </c>
      <c r="O31" s="112">
        <f>[27]Dezembro!$K$18</f>
        <v>20.8</v>
      </c>
      <c r="P31" s="112">
        <f>[27]Dezembro!$K$19</f>
        <v>0</v>
      </c>
      <c r="Q31" s="112">
        <f>[27]Dezembro!$K$20</f>
        <v>0</v>
      </c>
      <c r="R31" s="112">
        <f>[27]Dezembro!$K$21</f>
        <v>0</v>
      </c>
      <c r="S31" s="112">
        <f>[27]Dezembro!$K$22</f>
        <v>0</v>
      </c>
      <c r="T31" s="112">
        <f>[27]Dezembro!$K$23</f>
        <v>0</v>
      </c>
      <c r="U31" s="112">
        <f>[27]Dezembro!$K$24</f>
        <v>0</v>
      </c>
      <c r="V31" s="112">
        <f>[27]Dezembro!$K$25</f>
        <v>0</v>
      </c>
      <c r="W31" s="112">
        <f>[27]Dezembro!$K$26</f>
        <v>0</v>
      </c>
      <c r="X31" s="112">
        <f>[27]Dezembro!$K$27</f>
        <v>0</v>
      </c>
      <c r="Y31" s="112">
        <f>[27]Dezembro!$K$28</f>
        <v>0</v>
      </c>
      <c r="Z31" s="112">
        <f>[27]Dezembro!$K$29</f>
        <v>0</v>
      </c>
      <c r="AA31" s="112">
        <f>[27]Dezembro!$K$30</f>
        <v>0</v>
      </c>
      <c r="AB31" s="112">
        <f>[27]Dezembro!$K$31</f>
        <v>0</v>
      </c>
      <c r="AC31" s="112">
        <f>[27]Dezembro!$K$32</f>
        <v>0</v>
      </c>
      <c r="AD31" s="112">
        <f>[27]Dezembro!$K$33</f>
        <v>0</v>
      </c>
      <c r="AE31" s="112">
        <f>[27]Dezembro!$K$34</f>
        <v>24.6</v>
      </c>
      <c r="AF31" s="112">
        <f>[27]Dezembro!$K$35</f>
        <v>5.4</v>
      </c>
      <c r="AG31" s="117">
        <f t="shared" si="4"/>
        <v>96.6</v>
      </c>
      <c r="AH31" s="119">
        <f t="shared" si="5"/>
        <v>43</v>
      </c>
      <c r="AI31" s="56">
        <f t="shared" si="6"/>
        <v>24</v>
      </c>
    </row>
    <row r="32" spans="1:44" x14ac:dyDescent="0.2">
      <c r="A32" s="48" t="s">
        <v>13</v>
      </c>
      <c r="B32" s="112">
        <f>[28]Dezembro!$K$5</f>
        <v>0</v>
      </c>
      <c r="C32" s="112">
        <f>[28]Dezembro!$K$6</f>
        <v>0</v>
      </c>
      <c r="D32" s="112">
        <f>[28]Dezembro!$K$7</f>
        <v>0</v>
      </c>
      <c r="E32" s="112">
        <f>[28]Dezembro!$K$8</f>
        <v>80.8</v>
      </c>
      <c r="F32" s="112">
        <f>[28]Dezembro!$K$9</f>
        <v>0</v>
      </c>
      <c r="G32" s="112">
        <f>[28]Dezembro!$K$10</f>
        <v>0</v>
      </c>
      <c r="H32" s="112">
        <f>[28]Dezembro!$K$11</f>
        <v>31.599999999999998</v>
      </c>
      <c r="I32" s="112">
        <f>[28]Dezembro!$K$12</f>
        <v>0</v>
      </c>
      <c r="J32" s="112">
        <f>[28]Dezembro!$K$13</f>
        <v>0</v>
      </c>
      <c r="K32" s="112">
        <f>[28]Dezembro!$K$14</f>
        <v>55.2</v>
      </c>
      <c r="L32" s="112">
        <f>[28]Dezembro!$K$15</f>
        <v>1.6</v>
      </c>
      <c r="M32" s="112">
        <f>[28]Dezembro!$K$16</f>
        <v>4</v>
      </c>
      <c r="N32" s="112">
        <f>[28]Dezembro!$K$17</f>
        <v>0</v>
      </c>
      <c r="O32" s="112">
        <f>[28]Dezembro!$K$18</f>
        <v>5.4</v>
      </c>
      <c r="P32" s="112">
        <f>[28]Dezembro!$K$19</f>
        <v>0.2</v>
      </c>
      <c r="Q32" s="112">
        <f>[28]Dezembro!$K$20</f>
        <v>0</v>
      </c>
      <c r="R32" s="112">
        <f>[28]Dezembro!$K$21</f>
        <v>0</v>
      </c>
      <c r="S32" s="112">
        <f>[28]Dezembro!$K$22</f>
        <v>0</v>
      </c>
      <c r="T32" s="112">
        <f>[28]Dezembro!$K$23</f>
        <v>0</v>
      </c>
      <c r="U32" s="112">
        <f>[28]Dezembro!$K$24</f>
        <v>0</v>
      </c>
      <c r="V32" s="112">
        <f>[28]Dezembro!$K$25</f>
        <v>0</v>
      </c>
      <c r="W32" s="112">
        <f>[28]Dezembro!$K$26</f>
        <v>0</v>
      </c>
      <c r="X32" s="112">
        <f>[28]Dezembro!$K$27</f>
        <v>0</v>
      </c>
      <c r="Y32" s="112">
        <f>[28]Dezembro!$K$28</f>
        <v>0</v>
      </c>
      <c r="Z32" s="112">
        <f>[28]Dezembro!$K$29</f>
        <v>0</v>
      </c>
      <c r="AA32" s="112">
        <f>[28]Dezembro!$K$30</f>
        <v>39.4</v>
      </c>
      <c r="AB32" s="112">
        <f>[28]Dezembro!$K$31</f>
        <v>1</v>
      </c>
      <c r="AC32" s="112">
        <f>[28]Dezembro!$K$32</f>
        <v>0</v>
      </c>
      <c r="AD32" s="112">
        <f>[28]Dezembro!$K$33</f>
        <v>0</v>
      </c>
      <c r="AE32" s="112">
        <f>[28]Dezembro!$K$34</f>
        <v>31.799999999999997</v>
      </c>
      <c r="AF32" s="112">
        <f>[28]Dezembro!$K$35</f>
        <v>0.2</v>
      </c>
      <c r="AG32" s="117">
        <f t="shared" si="4"/>
        <v>251.2</v>
      </c>
      <c r="AH32" s="119">
        <f t="shared" si="5"/>
        <v>80.8</v>
      </c>
      <c r="AI32" s="56">
        <f t="shared" si="6"/>
        <v>20</v>
      </c>
    </row>
    <row r="33" spans="1:37" x14ac:dyDescent="0.2">
      <c r="A33" s="48" t="s">
        <v>152</v>
      </c>
      <c r="B33" s="112">
        <f>[29]Dezembro!$K$5</f>
        <v>6</v>
      </c>
      <c r="C33" s="112">
        <f>[29]Dezembro!$K$6</f>
        <v>0</v>
      </c>
      <c r="D33" s="112">
        <f>[29]Dezembro!$K$7</f>
        <v>11.2</v>
      </c>
      <c r="E33" s="112">
        <f>[29]Dezembro!$K$8</f>
        <v>28.199999999999996</v>
      </c>
      <c r="F33" s="112">
        <f>[29]Dezembro!$K$9</f>
        <v>3</v>
      </c>
      <c r="G33" s="112">
        <f>[29]Dezembro!$K$10</f>
        <v>0.2</v>
      </c>
      <c r="H33" s="112">
        <f>[29]Dezembro!$K$11</f>
        <v>0</v>
      </c>
      <c r="I33" s="112">
        <f>[29]Dezembro!$K$12</f>
        <v>6.2</v>
      </c>
      <c r="J33" s="112">
        <f>[29]Dezembro!$K$13</f>
        <v>10.199999999999999</v>
      </c>
      <c r="K33" s="112">
        <f>[29]Dezembro!$K$14</f>
        <v>56.000000000000007</v>
      </c>
      <c r="L33" s="112">
        <f>[29]Dezembro!$K$15</f>
        <v>0.2</v>
      </c>
      <c r="M33" s="112">
        <f>[29]Dezembro!$K$16</f>
        <v>0</v>
      </c>
      <c r="N33" s="112">
        <f>[29]Dezembro!$K$17</f>
        <v>0</v>
      </c>
      <c r="O33" s="112">
        <f>[29]Dezembro!$K$18</f>
        <v>0</v>
      </c>
      <c r="P33" s="112">
        <f>[29]Dezembro!$K$19</f>
        <v>2.8</v>
      </c>
      <c r="Q33" s="112">
        <f>[29]Dezembro!$K$20</f>
        <v>22.599999999999998</v>
      </c>
      <c r="R33" s="112">
        <f>[29]Dezembro!$K$21</f>
        <v>0</v>
      </c>
      <c r="S33" s="112">
        <f>[29]Dezembro!$K$22</f>
        <v>0</v>
      </c>
      <c r="T33" s="112">
        <f>[29]Dezembro!$K$23</f>
        <v>0</v>
      </c>
      <c r="U33" s="112">
        <f>[29]Dezembro!$K$24</f>
        <v>0</v>
      </c>
      <c r="V33" s="112">
        <f>[29]Dezembro!$K$25</f>
        <v>0</v>
      </c>
      <c r="W33" s="112">
        <f>[29]Dezembro!$K$26</f>
        <v>19.399999999999999</v>
      </c>
      <c r="X33" s="112">
        <f>[29]Dezembro!$K$27</f>
        <v>0</v>
      </c>
      <c r="Y33" s="112">
        <f>[29]Dezembro!$K$28</f>
        <v>4.6000000000000005</v>
      </c>
      <c r="Z33" s="112">
        <f>[29]Dezembro!$K$29</f>
        <v>0</v>
      </c>
      <c r="AA33" s="112">
        <f>[29]Dezembro!$K$30</f>
        <v>0</v>
      </c>
      <c r="AB33" s="112">
        <f>[29]Dezembro!$K$31</f>
        <v>0</v>
      </c>
      <c r="AC33" s="112">
        <f>[29]Dezembro!$K$32</f>
        <v>0</v>
      </c>
      <c r="AD33" s="112">
        <f>[29]Dezembro!$K$33</f>
        <v>0</v>
      </c>
      <c r="AE33" s="112">
        <f>[29]Dezembro!$K$34</f>
        <v>12.400000000000002</v>
      </c>
      <c r="AF33" s="112">
        <f>[29]Dezembro!$K$35</f>
        <v>1</v>
      </c>
      <c r="AG33" s="117">
        <f t="shared" si="4"/>
        <v>184</v>
      </c>
      <c r="AH33" s="119">
        <f t="shared" si="5"/>
        <v>56.000000000000007</v>
      </c>
      <c r="AI33" s="56">
        <f t="shared" si="6"/>
        <v>16</v>
      </c>
    </row>
    <row r="34" spans="1:37" x14ac:dyDescent="0.2">
      <c r="A34" s="48" t="s">
        <v>123</v>
      </c>
      <c r="B34" s="112">
        <f>[30]Dezembro!$K$5</f>
        <v>0</v>
      </c>
      <c r="C34" s="112">
        <f>[30]Dezembro!$K$6</f>
        <v>2</v>
      </c>
      <c r="D34" s="112">
        <f>[30]Dezembro!$K$7</f>
        <v>2</v>
      </c>
      <c r="E34" s="112">
        <f>[30]Dezembro!$K$8</f>
        <v>0.2</v>
      </c>
      <c r="F34" s="112">
        <f>[30]Dezembro!$K$9</f>
        <v>9.1999999999999993</v>
      </c>
      <c r="G34" s="112">
        <f>[30]Dezembro!$K$10</f>
        <v>0.2</v>
      </c>
      <c r="H34" s="112">
        <f>[30]Dezembro!$K$11</f>
        <v>0.2</v>
      </c>
      <c r="I34" s="112">
        <f>[30]Dezembro!$K$12</f>
        <v>1.4</v>
      </c>
      <c r="J34" s="112">
        <f>[30]Dezembro!$K$13</f>
        <v>0</v>
      </c>
      <c r="K34" s="112">
        <f>[30]Dezembro!$K$14</f>
        <v>49</v>
      </c>
      <c r="L34" s="112">
        <f>[30]Dezembro!$K$15</f>
        <v>0.2</v>
      </c>
      <c r="M34" s="112">
        <f>[30]Dezembro!$K$16</f>
        <v>0</v>
      </c>
      <c r="N34" s="112">
        <f>[30]Dezembro!$K$17</f>
        <v>0</v>
      </c>
      <c r="O34" s="112">
        <f>[30]Dezembro!$K$18</f>
        <v>0</v>
      </c>
      <c r="P34" s="112">
        <f>[30]Dezembro!$K$19</f>
        <v>2.8</v>
      </c>
      <c r="Q34" s="112">
        <f>[30]Dezembro!$K$20</f>
        <v>22.599999999999998</v>
      </c>
      <c r="R34" s="112">
        <f>[30]Dezembro!$K$21</f>
        <v>0</v>
      </c>
      <c r="S34" s="112">
        <f>[30]Dezembro!$K$22</f>
        <v>0</v>
      </c>
      <c r="T34" s="112">
        <f>[30]Dezembro!$K$23</f>
        <v>4.4000000000000004</v>
      </c>
      <c r="U34" s="112">
        <f>[30]Dezembro!$K$24</f>
        <v>0</v>
      </c>
      <c r="V34" s="112">
        <f>[30]Dezembro!$K$25</f>
        <v>0</v>
      </c>
      <c r="W34" s="112">
        <f>[30]Dezembro!$K$26</f>
        <v>0</v>
      </c>
      <c r="X34" s="112">
        <f>[30]Dezembro!$K$27</f>
        <v>7.8</v>
      </c>
      <c r="Y34" s="112">
        <f>[30]Dezembro!$K$28</f>
        <v>0.8</v>
      </c>
      <c r="Z34" s="112">
        <f>[30]Dezembro!$K$29</f>
        <v>0.6</v>
      </c>
      <c r="AA34" s="112">
        <f>[30]Dezembro!$K$30</f>
        <v>0.2</v>
      </c>
      <c r="AB34" s="112">
        <f>[30]Dezembro!$K$31</f>
        <v>0</v>
      </c>
      <c r="AC34" s="112">
        <f>[30]Dezembro!$K$32</f>
        <v>0</v>
      </c>
      <c r="AD34" s="112">
        <f>[30]Dezembro!$K$33</f>
        <v>2.6</v>
      </c>
      <c r="AE34" s="112">
        <f>[30]Dezembro!$K$34</f>
        <v>0</v>
      </c>
      <c r="AF34" s="112">
        <f>[30]Dezembro!$K$35</f>
        <v>0</v>
      </c>
      <c r="AG34" s="117">
        <f t="shared" si="4"/>
        <v>106.19999999999999</v>
      </c>
      <c r="AH34" s="119">
        <f t="shared" si="5"/>
        <v>49</v>
      </c>
      <c r="AI34" s="56">
        <f t="shared" si="6"/>
        <v>14</v>
      </c>
    </row>
    <row r="35" spans="1:37" x14ac:dyDescent="0.2">
      <c r="A35" s="48" t="s">
        <v>14</v>
      </c>
      <c r="B35" s="112">
        <f>[31]Dezembro!$K$5</f>
        <v>0.60000000000000009</v>
      </c>
      <c r="C35" s="112">
        <f>[31]Dezembro!$K$6</f>
        <v>0</v>
      </c>
      <c r="D35" s="112">
        <f>[31]Dezembro!$K$7</f>
        <v>0</v>
      </c>
      <c r="E35" s="112">
        <f>[31]Dezembro!$K$8</f>
        <v>11.200000000000001</v>
      </c>
      <c r="F35" s="112">
        <f>[31]Dezembro!$K$9</f>
        <v>2.8000000000000003</v>
      </c>
      <c r="G35" s="112">
        <f>[31]Dezembro!$K$10</f>
        <v>0</v>
      </c>
      <c r="H35" s="112">
        <f>[31]Dezembro!$K$11</f>
        <v>0</v>
      </c>
      <c r="I35" s="112">
        <f>[31]Dezembro!$K$12</f>
        <v>1.7999999999999998</v>
      </c>
      <c r="J35" s="112">
        <f>[31]Dezembro!$K$13</f>
        <v>0</v>
      </c>
      <c r="K35" s="112">
        <f>[31]Dezembro!$K$14</f>
        <v>2.2000000000000002</v>
      </c>
      <c r="L35" s="112">
        <f>[31]Dezembro!$K$15</f>
        <v>5.1999999999999993</v>
      </c>
      <c r="M35" s="112">
        <f>[31]Dezembro!$K$16</f>
        <v>1</v>
      </c>
      <c r="N35" s="112">
        <f>[31]Dezembro!$K$17</f>
        <v>0</v>
      </c>
      <c r="O35" s="112">
        <f>[31]Dezembro!$K$18</f>
        <v>0</v>
      </c>
      <c r="P35" s="112">
        <f>[31]Dezembro!$K$19</f>
        <v>0</v>
      </c>
      <c r="Q35" s="112">
        <f>[31]Dezembro!$K$20</f>
        <v>0</v>
      </c>
      <c r="R35" s="112">
        <f>[31]Dezembro!$K$21</f>
        <v>0</v>
      </c>
      <c r="S35" s="112">
        <f>[31]Dezembro!$K$22</f>
        <v>0</v>
      </c>
      <c r="T35" s="112">
        <f>[31]Dezembro!$K$23</f>
        <v>0</v>
      </c>
      <c r="U35" s="112">
        <f>[31]Dezembro!$K$24</f>
        <v>0</v>
      </c>
      <c r="V35" s="112">
        <f>[31]Dezembro!$K$25</f>
        <v>0</v>
      </c>
      <c r="W35" s="112">
        <f>[31]Dezembro!$K$26</f>
        <v>0</v>
      </c>
      <c r="X35" s="112">
        <f>[31]Dezembro!$K$27</f>
        <v>9.1999999999999993</v>
      </c>
      <c r="Y35" s="112">
        <f>[31]Dezembro!$K$28</f>
        <v>19.2</v>
      </c>
      <c r="Z35" s="112">
        <f>[31]Dezembro!$K$29</f>
        <v>0</v>
      </c>
      <c r="AA35" s="112">
        <f>[31]Dezembro!$K$30</f>
        <v>0</v>
      </c>
      <c r="AB35" s="112">
        <f>[31]Dezembro!$K$31</f>
        <v>0.2</v>
      </c>
      <c r="AC35" s="112">
        <f>[31]Dezembro!$K$32</f>
        <v>0</v>
      </c>
      <c r="AD35" s="112">
        <f>[31]Dezembro!$K$33</f>
        <v>0</v>
      </c>
      <c r="AE35" s="112">
        <f>[31]Dezembro!$K$34</f>
        <v>0</v>
      </c>
      <c r="AF35" s="112">
        <f>[31]Dezembro!$K$35</f>
        <v>32.4</v>
      </c>
      <c r="AG35" s="117">
        <f t="shared" si="4"/>
        <v>85.800000000000011</v>
      </c>
      <c r="AH35" s="119">
        <f t="shared" si="5"/>
        <v>32.4</v>
      </c>
      <c r="AI35" s="56">
        <f t="shared" si="6"/>
        <v>20</v>
      </c>
    </row>
    <row r="36" spans="1:37" x14ac:dyDescent="0.2">
      <c r="A36" s="48" t="s">
        <v>153</v>
      </c>
      <c r="B36" s="112">
        <f>[32]Dezembro!$K$5</f>
        <v>0</v>
      </c>
      <c r="C36" s="112">
        <f>[32]Dezembro!$K$6</f>
        <v>0</v>
      </c>
      <c r="D36" s="112">
        <f>[32]Dezembro!$K$7</f>
        <v>0</v>
      </c>
      <c r="E36" s="112">
        <f>[32]Dezembro!$K$8</f>
        <v>12.8</v>
      </c>
      <c r="F36" s="112">
        <f>[32]Dezembro!$K$9</f>
        <v>0.2</v>
      </c>
      <c r="G36" s="112">
        <f>[32]Dezembro!$K$10</f>
        <v>13.799999999999999</v>
      </c>
      <c r="H36" s="112">
        <f>[32]Dezembro!$K$11</f>
        <v>0</v>
      </c>
      <c r="I36" s="112">
        <f>[32]Dezembro!$K$12</f>
        <v>0</v>
      </c>
      <c r="J36" s="112">
        <f>[32]Dezembro!$K$13</f>
        <v>0</v>
      </c>
      <c r="K36" s="112">
        <f>[32]Dezembro!$K$14</f>
        <v>22.2</v>
      </c>
      <c r="L36" s="112">
        <f>[32]Dezembro!$K$15</f>
        <v>1.5999999999999999</v>
      </c>
      <c r="M36" s="112">
        <f>[32]Dezembro!$K$16</f>
        <v>0</v>
      </c>
      <c r="N36" s="112">
        <f>[32]Dezembro!$K$17</f>
        <v>4</v>
      </c>
      <c r="O36" s="112">
        <f>[32]Dezembro!$K$18</f>
        <v>0</v>
      </c>
      <c r="P36" s="112">
        <f>[32]Dezembro!$K$19</f>
        <v>0</v>
      </c>
      <c r="Q36" s="112">
        <f>[32]Dezembro!$K$20</f>
        <v>0</v>
      </c>
      <c r="R36" s="112">
        <f>[32]Dezembro!$K$21</f>
        <v>0</v>
      </c>
      <c r="S36" s="112">
        <f>[32]Dezembro!$K$22</f>
        <v>1</v>
      </c>
      <c r="T36" s="112">
        <f>[32]Dezembro!$K$23</f>
        <v>0</v>
      </c>
      <c r="U36" s="112">
        <f>[32]Dezembro!$K$24</f>
        <v>0</v>
      </c>
      <c r="V36" s="112">
        <f>[32]Dezembro!$K$25</f>
        <v>47.800000000000004</v>
      </c>
      <c r="W36" s="112">
        <f>[32]Dezembro!$K$26</f>
        <v>0.2</v>
      </c>
      <c r="X36" s="112">
        <f>[32]Dezembro!$K$27</f>
        <v>0</v>
      </c>
      <c r="Y36" s="112">
        <f>[32]Dezembro!$K$28</f>
        <v>0</v>
      </c>
      <c r="Z36" s="112">
        <f>[32]Dezembro!$K$29</f>
        <v>0</v>
      </c>
      <c r="AA36" s="112">
        <f>[32]Dezembro!$K$30</f>
        <v>0.8</v>
      </c>
      <c r="AB36" s="112">
        <f>[32]Dezembro!$K$31</f>
        <v>0.2</v>
      </c>
      <c r="AC36" s="112">
        <f>[32]Dezembro!$K$32</f>
        <v>0</v>
      </c>
      <c r="AD36" s="112">
        <f>[32]Dezembro!$K$33</f>
        <v>0.4</v>
      </c>
      <c r="AE36" s="112">
        <f>[32]Dezembro!$K$34</f>
        <v>6</v>
      </c>
      <c r="AF36" s="112">
        <f>[32]Dezembro!$K$35</f>
        <v>5</v>
      </c>
      <c r="AG36" s="117">
        <f t="shared" si="4"/>
        <v>116.00000000000001</v>
      </c>
      <c r="AH36" s="119">
        <f t="shared" si="5"/>
        <v>47.800000000000004</v>
      </c>
      <c r="AI36" s="56">
        <f t="shared" si="6"/>
        <v>17</v>
      </c>
    </row>
    <row r="37" spans="1:37" x14ac:dyDescent="0.2">
      <c r="A37" s="48" t="s">
        <v>15</v>
      </c>
      <c r="B37" s="112">
        <f>[33]Dezembro!$K$5</f>
        <v>0</v>
      </c>
      <c r="C37" s="112">
        <f>[33]Dezembro!$K$6</f>
        <v>0</v>
      </c>
      <c r="D37" s="112">
        <f>[33]Dezembro!$K$7</f>
        <v>0</v>
      </c>
      <c r="E37" s="112">
        <f>[33]Dezembro!$K$8</f>
        <v>17.399999999999999</v>
      </c>
      <c r="F37" s="112">
        <f>[33]Dezembro!$K$9</f>
        <v>3</v>
      </c>
      <c r="G37" s="112">
        <f>[33]Dezembro!$K$10</f>
        <v>1.5999999999999999</v>
      </c>
      <c r="H37" s="112">
        <f>[33]Dezembro!$K$11</f>
        <v>6.2</v>
      </c>
      <c r="I37" s="112">
        <f>[33]Dezembro!$K$12</f>
        <v>0.4</v>
      </c>
      <c r="J37" s="112">
        <f>[33]Dezembro!$K$13</f>
        <v>12</v>
      </c>
      <c r="K37" s="112">
        <f>[33]Dezembro!$K$14</f>
        <v>50.8</v>
      </c>
      <c r="L37" s="112">
        <f>[33]Dezembro!$K$15</f>
        <v>0</v>
      </c>
      <c r="M37" s="112">
        <f>[33]Dezembro!$K$16</f>
        <v>0</v>
      </c>
      <c r="N37" s="112">
        <f>[33]Dezembro!$K$17</f>
        <v>0</v>
      </c>
      <c r="O37" s="112">
        <f>[33]Dezembro!$K$18</f>
        <v>0</v>
      </c>
      <c r="P37" s="112">
        <f>[33]Dezembro!$K$19</f>
        <v>0</v>
      </c>
      <c r="Q37" s="112">
        <f>[33]Dezembro!$K$20</f>
        <v>0</v>
      </c>
      <c r="R37" s="112">
        <f>[33]Dezembro!$K$21</f>
        <v>0</v>
      </c>
      <c r="S37" s="112">
        <f>[33]Dezembro!$K$22</f>
        <v>14</v>
      </c>
      <c r="T37" s="112">
        <f>[33]Dezembro!$K$23</f>
        <v>17</v>
      </c>
      <c r="U37" s="112">
        <f>[33]Dezembro!$K$24</f>
        <v>0.2</v>
      </c>
      <c r="V37" s="112">
        <f>[33]Dezembro!$K$25</f>
        <v>0</v>
      </c>
      <c r="W37" s="112">
        <f>[33]Dezembro!$K$26</f>
        <v>0</v>
      </c>
      <c r="X37" s="112">
        <f>[33]Dezembro!$K$27</f>
        <v>0</v>
      </c>
      <c r="Y37" s="112">
        <f>[33]Dezembro!$K$28</f>
        <v>0.4</v>
      </c>
      <c r="Z37" s="112">
        <f>[33]Dezembro!$K$29</f>
        <v>4</v>
      </c>
      <c r="AA37" s="112">
        <f>[33]Dezembro!$K$30</f>
        <v>0</v>
      </c>
      <c r="AB37" s="112">
        <f>[33]Dezembro!$K$31</f>
        <v>0</v>
      </c>
      <c r="AC37" s="112">
        <f>[33]Dezembro!$K$32</f>
        <v>0</v>
      </c>
      <c r="AD37" s="112">
        <f>[33]Dezembro!$K$33</f>
        <v>2</v>
      </c>
      <c r="AE37" s="112">
        <f>[33]Dezembro!$K$34</f>
        <v>0</v>
      </c>
      <c r="AF37" s="112">
        <f>[33]Dezembro!$K$35</f>
        <v>0</v>
      </c>
      <c r="AG37" s="117">
        <f t="shared" si="4"/>
        <v>129</v>
      </c>
      <c r="AH37" s="119">
        <f t="shared" si="5"/>
        <v>50.8</v>
      </c>
      <c r="AI37" s="56">
        <f t="shared" si="6"/>
        <v>18</v>
      </c>
      <c r="AJ37" s="12" t="s">
        <v>35</v>
      </c>
    </row>
    <row r="38" spans="1:37" x14ac:dyDescent="0.2">
      <c r="A38" s="48" t="s">
        <v>16</v>
      </c>
      <c r="B38" s="112">
        <f>[34]Dezembro!$K$5</f>
        <v>0</v>
      </c>
      <c r="C38" s="112">
        <f>[34]Dezembro!$K$6</f>
        <v>0</v>
      </c>
      <c r="D38" s="112">
        <f>[34]Dezembro!$K$7</f>
        <v>0</v>
      </c>
      <c r="E38" s="112">
        <f>[34]Dezembro!$K$8</f>
        <v>20.399999999999995</v>
      </c>
      <c r="F38" s="112">
        <f>[34]Dezembro!$K$9</f>
        <v>31.799999999999997</v>
      </c>
      <c r="G38" s="112">
        <f>[34]Dezembro!$K$10</f>
        <v>0.2</v>
      </c>
      <c r="H38" s="112">
        <f>[34]Dezembro!$K$11</f>
        <v>0.2</v>
      </c>
      <c r="I38" s="112">
        <f>[34]Dezembro!$K$12</f>
        <v>4.2</v>
      </c>
      <c r="J38" s="112">
        <f>[34]Dezembro!$K$13</f>
        <v>0.2</v>
      </c>
      <c r="K38" s="112">
        <f>[34]Dezembro!$K$14</f>
        <v>22.6</v>
      </c>
      <c r="L38" s="112">
        <f>[34]Dezembro!$K$15</f>
        <v>0.2</v>
      </c>
      <c r="M38" s="112">
        <f>[34]Dezembro!$K$16</f>
        <v>0</v>
      </c>
      <c r="N38" s="112">
        <f>[34]Dezembro!$K$17</f>
        <v>0</v>
      </c>
      <c r="O38" s="112">
        <f>[34]Dezembro!$K$18</f>
        <v>0</v>
      </c>
      <c r="P38" s="112">
        <f>[34]Dezembro!$K$19</f>
        <v>0</v>
      </c>
      <c r="Q38" s="112">
        <f>[34]Dezembro!$K$20</f>
        <v>0</v>
      </c>
      <c r="R38" s="112">
        <f>[34]Dezembro!$K$21</f>
        <v>0</v>
      </c>
      <c r="S38" s="112">
        <f>[34]Dezembro!$K$22</f>
        <v>0</v>
      </c>
      <c r="T38" s="112">
        <f>[34]Dezembro!$K$23</f>
        <v>2.8</v>
      </c>
      <c r="U38" s="112">
        <f>[34]Dezembro!$K$24</f>
        <v>0</v>
      </c>
      <c r="V38" s="112">
        <f>[34]Dezembro!$K$25</f>
        <v>0</v>
      </c>
      <c r="W38" s="112">
        <f>[34]Dezembro!$K$26</f>
        <v>0</v>
      </c>
      <c r="X38" s="112">
        <f>[34]Dezembro!$K$27</f>
        <v>0</v>
      </c>
      <c r="Y38" s="112">
        <f>[34]Dezembro!$K$28</f>
        <v>0</v>
      </c>
      <c r="Z38" s="112">
        <f>[34]Dezembro!$K$29</f>
        <v>0</v>
      </c>
      <c r="AA38" s="112">
        <f>[34]Dezembro!$K$30</f>
        <v>0</v>
      </c>
      <c r="AB38" s="112">
        <f>[34]Dezembro!$K$31</f>
        <v>0</v>
      </c>
      <c r="AC38" s="112">
        <f>[34]Dezembro!$K$32</f>
        <v>0</v>
      </c>
      <c r="AD38" s="112">
        <f>[34]Dezembro!$K$33</f>
        <v>0</v>
      </c>
      <c r="AE38" s="112">
        <f>[34]Dezembro!$K$34</f>
        <v>17.799999999999997</v>
      </c>
      <c r="AF38" s="112">
        <f>[34]Dezembro!$K$35</f>
        <v>0</v>
      </c>
      <c r="AG38" s="117">
        <f t="shared" si="4"/>
        <v>100.39999999999999</v>
      </c>
      <c r="AH38" s="119">
        <f t="shared" si="5"/>
        <v>31.799999999999997</v>
      </c>
      <c r="AI38" s="56">
        <f t="shared" si="6"/>
        <v>21</v>
      </c>
      <c r="AK38" s="12" t="s">
        <v>35</v>
      </c>
    </row>
    <row r="39" spans="1:37" x14ac:dyDescent="0.2">
      <c r="A39" s="48" t="s">
        <v>154</v>
      </c>
      <c r="B39" s="112">
        <f>[35]Dezembro!$K$5</f>
        <v>0</v>
      </c>
      <c r="C39" s="112">
        <f>[35]Dezembro!$K$6</f>
        <v>0</v>
      </c>
      <c r="D39" s="112">
        <f>[35]Dezembro!$K$7</f>
        <v>0</v>
      </c>
      <c r="E39" s="112">
        <f>[35]Dezembro!$K$8</f>
        <v>1.2000000000000002</v>
      </c>
      <c r="F39" s="112">
        <f>[35]Dezembro!$K$9</f>
        <v>36.000000000000007</v>
      </c>
      <c r="G39" s="112">
        <f>[35]Dezembro!$K$10</f>
        <v>0.2</v>
      </c>
      <c r="H39" s="112">
        <f>[35]Dezembro!$K$11</f>
        <v>0</v>
      </c>
      <c r="I39" s="112">
        <f>[35]Dezembro!$K$12</f>
        <v>0</v>
      </c>
      <c r="J39" s="112">
        <f>[35]Dezembro!$K$13</f>
        <v>0</v>
      </c>
      <c r="K39" s="112">
        <f>[35]Dezembro!$K$14</f>
        <v>1.5999999999999999</v>
      </c>
      <c r="L39" s="112">
        <f>[35]Dezembro!$K$15</f>
        <v>0.4</v>
      </c>
      <c r="M39" s="112">
        <f>[35]Dezembro!$K$16</f>
        <v>0</v>
      </c>
      <c r="N39" s="112">
        <f>[35]Dezembro!$K$17</f>
        <v>0</v>
      </c>
      <c r="O39" s="112">
        <f>[35]Dezembro!$K$18</f>
        <v>0</v>
      </c>
      <c r="P39" s="112">
        <f>[35]Dezembro!$K$19</f>
        <v>0</v>
      </c>
      <c r="Q39" s="112">
        <f>[35]Dezembro!$K$20</f>
        <v>0</v>
      </c>
      <c r="R39" s="112">
        <f>[35]Dezembro!$K$21</f>
        <v>0.60000000000000009</v>
      </c>
      <c r="S39" s="112">
        <f>[35]Dezembro!$K$22</f>
        <v>1.4</v>
      </c>
      <c r="T39" s="112">
        <f>[35]Dezembro!$K$23</f>
        <v>10.4</v>
      </c>
      <c r="U39" s="112">
        <f>[35]Dezembro!$K$24</f>
        <v>3.8</v>
      </c>
      <c r="V39" s="112">
        <f>[35]Dezembro!$K$25</f>
        <v>0</v>
      </c>
      <c r="W39" s="112">
        <f>[35]Dezembro!$K$26</f>
        <v>0</v>
      </c>
      <c r="X39" s="112">
        <f>[35]Dezembro!$K$27</f>
        <v>4.8</v>
      </c>
      <c r="Y39" s="112">
        <f>[35]Dezembro!$K$28</f>
        <v>5.2</v>
      </c>
      <c r="Z39" s="112">
        <f>[35]Dezembro!$K$29</f>
        <v>0</v>
      </c>
      <c r="AA39" s="112">
        <f>[35]Dezembro!$K$30</f>
        <v>0</v>
      </c>
      <c r="AB39" s="112">
        <f>[35]Dezembro!$K$31</f>
        <v>0</v>
      </c>
      <c r="AC39" s="112">
        <f>[35]Dezembro!$K$32</f>
        <v>0</v>
      </c>
      <c r="AD39" s="112">
        <f>[35]Dezembro!$K$33</f>
        <v>0</v>
      </c>
      <c r="AE39" s="112">
        <f>[35]Dezembro!$K$34</f>
        <v>5.6000000000000005</v>
      </c>
      <c r="AF39" s="112">
        <f>[35]Dezembro!$K$35</f>
        <v>5.3999999999999995</v>
      </c>
      <c r="AG39" s="117">
        <f t="shared" si="4"/>
        <v>76.600000000000009</v>
      </c>
      <c r="AH39" s="119">
        <f t="shared" si="5"/>
        <v>36.000000000000007</v>
      </c>
      <c r="AI39" s="56">
        <f t="shared" si="6"/>
        <v>18</v>
      </c>
    </row>
    <row r="40" spans="1:37" x14ac:dyDescent="0.2">
      <c r="A40" s="48" t="s">
        <v>17</v>
      </c>
      <c r="B40" s="112">
        <f>[36]Dezembro!$K$5</f>
        <v>0.2</v>
      </c>
      <c r="C40" s="112">
        <f>[36]Dezembro!$K$6</f>
        <v>0</v>
      </c>
      <c r="D40" s="112">
        <f>[36]Dezembro!$K$7</f>
        <v>0.2</v>
      </c>
      <c r="E40" s="112">
        <f>[36]Dezembro!$K$8</f>
        <v>19.2</v>
      </c>
      <c r="F40" s="112">
        <f>[36]Dezembro!$K$9</f>
        <v>0.4</v>
      </c>
      <c r="G40" s="112">
        <f>[36]Dezembro!$K$10</f>
        <v>0</v>
      </c>
      <c r="H40" s="112">
        <f>[36]Dezembro!$K$11</f>
        <v>1.8</v>
      </c>
      <c r="I40" s="112">
        <f>[36]Dezembro!$K$12</f>
        <v>0</v>
      </c>
      <c r="J40" s="112">
        <f>[36]Dezembro!$K$13</f>
        <v>1</v>
      </c>
      <c r="K40" s="112">
        <f>[36]Dezembro!$K$14</f>
        <v>5</v>
      </c>
      <c r="L40" s="112">
        <f>[36]Dezembro!$K$15</f>
        <v>0.2</v>
      </c>
      <c r="M40" s="112">
        <f>[36]Dezembro!$K$16</f>
        <v>0</v>
      </c>
      <c r="N40" s="112">
        <f>[36]Dezembro!$K$17</f>
        <v>0</v>
      </c>
      <c r="O40" s="112">
        <f>[36]Dezembro!$K$18</f>
        <v>0</v>
      </c>
      <c r="P40" s="112">
        <f>[36]Dezembro!$K$19</f>
        <v>0</v>
      </c>
      <c r="Q40" s="112">
        <f>[36]Dezembro!$K$20</f>
        <v>2.6000000000000005</v>
      </c>
      <c r="R40" s="112">
        <f>[36]Dezembro!$K$21</f>
        <v>0</v>
      </c>
      <c r="S40" s="112">
        <f>[36]Dezembro!$K$22</f>
        <v>0</v>
      </c>
      <c r="T40" s="112">
        <f>[36]Dezembro!$K$23</f>
        <v>0</v>
      </c>
      <c r="U40" s="112">
        <f>[36]Dezembro!$K$24</f>
        <v>0</v>
      </c>
      <c r="V40" s="112">
        <f>[36]Dezembro!$K$25</f>
        <v>0</v>
      </c>
      <c r="W40" s="112">
        <f>[36]Dezembro!$K$26</f>
        <v>0</v>
      </c>
      <c r="X40" s="112">
        <f>[36]Dezembro!$K$27</f>
        <v>9</v>
      </c>
      <c r="Y40" s="112">
        <f>[36]Dezembro!$K$28</f>
        <v>0.2</v>
      </c>
      <c r="Z40" s="112">
        <f>[36]Dezembro!$K$29</f>
        <v>2.8000000000000003</v>
      </c>
      <c r="AA40" s="112">
        <f>[36]Dezembro!$K$30</f>
        <v>0.2</v>
      </c>
      <c r="AB40" s="112">
        <f>[36]Dezembro!$K$31</f>
        <v>0</v>
      </c>
      <c r="AC40" s="112">
        <f>[36]Dezembro!$K$32</f>
        <v>0</v>
      </c>
      <c r="AD40" s="112">
        <f>[36]Dezembro!$K$33</f>
        <v>0</v>
      </c>
      <c r="AE40" s="112">
        <f>[36]Dezembro!$K$34</f>
        <v>40</v>
      </c>
      <c r="AF40" s="112">
        <f>[36]Dezembro!$K$35</f>
        <v>0</v>
      </c>
      <c r="AG40" s="117">
        <f t="shared" si="4"/>
        <v>82.8</v>
      </c>
      <c r="AH40" s="119">
        <f t="shared" si="5"/>
        <v>40</v>
      </c>
      <c r="AI40" s="56">
        <f t="shared" si="6"/>
        <v>17</v>
      </c>
    </row>
    <row r="41" spans="1:37" x14ac:dyDescent="0.2">
      <c r="A41" s="48" t="s">
        <v>136</v>
      </c>
      <c r="B41" s="112">
        <f>[37]Dezembro!$K$5</f>
        <v>0</v>
      </c>
      <c r="C41" s="112">
        <f>[37]Dezembro!$K$6</f>
        <v>12.799999999999999</v>
      </c>
      <c r="D41" s="112">
        <f>[37]Dezembro!$K$7</f>
        <v>0.4</v>
      </c>
      <c r="E41" s="112">
        <f>[37]Dezembro!$K$8</f>
        <v>15.2</v>
      </c>
      <c r="F41" s="112">
        <f>[37]Dezembro!$K$9</f>
        <v>25.6</v>
      </c>
      <c r="G41" s="112">
        <f>[37]Dezembro!$K$10</f>
        <v>0.2</v>
      </c>
      <c r="H41" s="112">
        <f>[37]Dezembro!$K$11</f>
        <v>0.2</v>
      </c>
      <c r="I41" s="112">
        <f>[37]Dezembro!$K$12</f>
        <v>0.2</v>
      </c>
      <c r="J41" s="112">
        <f>[37]Dezembro!$K$13</f>
        <v>0.4</v>
      </c>
      <c r="K41" s="112">
        <f>[37]Dezembro!$K$14</f>
        <v>2</v>
      </c>
      <c r="L41" s="112">
        <f>[37]Dezembro!$K$15</f>
        <v>0</v>
      </c>
      <c r="M41" s="112">
        <f>[37]Dezembro!$K$16</f>
        <v>0</v>
      </c>
      <c r="N41" s="112">
        <f>[37]Dezembro!$K$17</f>
        <v>0</v>
      </c>
      <c r="O41" s="112">
        <f>[37]Dezembro!$K$18</f>
        <v>0</v>
      </c>
      <c r="P41" s="112">
        <f>[37]Dezembro!$K$19</f>
        <v>0</v>
      </c>
      <c r="Q41" s="112">
        <f>[37]Dezembro!$K$20</f>
        <v>15.2</v>
      </c>
      <c r="R41" s="112">
        <f>[37]Dezembro!$K$21</f>
        <v>0</v>
      </c>
      <c r="S41" s="112">
        <f>[37]Dezembro!$K$22</f>
        <v>0</v>
      </c>
      <c r="T41" s="112">
        <f>[37]Dezembro!$K$23</f>
        <v>0</v>
      </c>
      <c r="U41" s="112">
        <f>[37]Dezembro!$K$24</f>
        <v>0</v>
      </c>
      <c r="V41" s="112">
        <f>[37]Dezembro!$K$25</f>
        <v>0</v>
      </c>
      <c r="W41" s="112">
        <f>[37]Dezembro!$K$26</f>
        <v>0</v>
      </c>
      <c r="X41" s="112">
        <f>[37]Dezembro!$K$27</f>
        <v>34.6</v>
      </c>
      <c r="Y41" s="112">
        <f>[37]Dezembro!$K$28</f>
        <v>0.2</v>
      </c>
      <c r="Z41" s="112">
        <f>[37]Dezembro!$K$29</f>
        <v>0</v>
      </c>
      <c r="AA41" s="112">
        <f>[37]Dezembro!$K$30</f>
        <v>0</v>
      </c>
      <c r="AB41" s="112">
        <f>[37]Dezembro!$K$31</f>
        <v>0</v>
      </c>
      <c r="AC41" s="112">
        <f>[37]Dezembro!$K$32</f>
        <v>0</v>
      </c>
      <c r="AD41" s="112">
        <f>[37]Dezembro!$K$33</f>
        <v>0.2</v>
      </c>
      <c r="AE41" s="112">
        <f>[37]Dezembro!$K$34</f>
        <v>1.2</v>
      </c>
      <c r="AF41" s="112">
        <f>[37]Dezembro!$K$35</f>
        <v>0</v>
      </c>
      <c r="AG41" s="117">
        <f t="shared" si="4"/>
        <v>108.40000000000002</v>
      </c>
      <c r="AH41" s="119">
        <f t="shared" si="5"/>
        <v>34.6</v>
      </c>
      <c r="AI41" s="56">
        <f t="shared" si="6"/>
        <v>17</v>
      </c>
      <c r="AK41" s="12" t="s">
        <v>35</v>
      </c>
    </row>
    <row r="42" spans="1:37" x14ac:dyDescent="0.2">
      <c r="A42" s="48" t="s">
        <v>18</v>
      </c>
      <c r="B42" s="112">
        <f>[38]Dezembro!$K$5</f>
        <v>0</v>
      </c>
      <c r="C42" s="112">
        <f>[38]Dezembro!$K$6</f>
        <v>0</v>
      </c>
      <c r="D42" s="112">
        <f>[38]Dezembro!$K$7</f>
        <v>9.6</v>
      </c>
      <c r="E42" s="112">
        <f>[38]Dezembro!$K$8</f>
        <v>2.4</v>
      </c>
      <c r="F42" s="112">
        <f>[38]Dezembro!$K$9</f>
        <v>8.1999999999999993</v>
      </c>
      <c r="G42" s="112">
        <f>[38]Dezembro!$K$10</f>
        <v>0</v>
      </c>
      <c r="H42" s="112">
        <f>[38]Dezembro!$K$11</f>
        <v>0</v>
      </c>
      <c r="I42" s="112">
        <f>[38]Dezembro!$K$12</f>
        <v>0</v>
      </c>
      <c r="J42" s="112">
        <f>[38]Dezembro!$K$13</f>
        <v>0</v>
      </c>
      <c r="K42" s="112">
        <f>[38]Dezembro!$K$14</f>
        <v>0</v>
      </c>
      <c r="L42" s="112">
        <f>[38]Dezembro!$K$15</f>
        <v>0</v>
      </c>
      <c r="M42" s="112">
        <f>[38]Dezembro!$K$16</f>
        <v>0</v>
      </c>
      <c r="N42" s="112">
        <f>[38]Dezembro!$K$17</f>
        <v>0</v>
      </c>
      <c r="O42" s="112">
        <f>[38]Dezembro!$K$18</f>
        <v>0</v>
      </c>
      <c r="P42" s="112">
        <f>[38]Dezembro!$K$19</f>
        <v>0</v>
      </c>
      <c r="Q42" s="112">
        <f>[38]Dezembro!$K$20</f>
        <v>15.2</v>
      </c>
      <c r="R42" s="112">
        <f>[38]Dezembro!$K$21</f>
        <v>0</v>
      </c>
      <c r="S42" s="112">
        <f>[38]Dezembro!$K$22</f>
        <v>0</v>
      </c>
      <c r="T42" s="112">
        <f>[38]Dezembro!$K$23</f>
        <v>9.8000000000000007</v>
      </c>
      <c r="U42" s="112">
        <f>[38]Dezembro!$K$24</f>
        <v>9.1999999999999993</v>
      </c>
      <c r="V42" s="112">
        <f>[38]Dezembro!$K$25</f>
        <v>8.4</v>
      </c>
      <c r="W42" s="112">
        <f>[38]Dezembro!$K$26</f>
        <v>1.6</v>
      </c>
      <c r="X42" s="112">
        <f>[38]Dezembro!$K$27</f>
        <v>0</v>
      </c>
      <c r="Y42" s="112">
        <f>[38]Dezembro!$K$28</f>
        <v>0.2</v>
      </c>
      <c r="Z42" s="112">
        <f>[38]Dezembro!$K$29</f>
        <v>0</v>
      </c>
      <c r="AA42" s="112">
        <f>[38]Dezembro!$K$30</f>
        <v>6</v>
      </c>
      <c r="AB42" s="112">
        <f>[38]Dezembro!$K$31</f>
        <v>22.400000000000002</v>
      </c>
      <c r="AC42" s="112">
        <f>[38]Dezembro!$K$32</f>
        <v>0</v>
      </c>
      <c r="AD42" s="112">
        <f>[38]Dezembro!$K$33</f>
        <v>0</v>
      </c>
      <c r="AE42" s="112">
        <f>[38]Dezembro!$K$34</f>
        <v>10.4</v>
      </c>
      <c r="AF42" s="112">
        <f>[38]Dezembro!$K$35</f>
        <v>0.8</v>
      </c>
      <c r="AG42" s="117">
        <f t="shared" ref="AG42:AG43" si="7">SUM(B42:AF42)</f>
        <v>104.20000000000002</v>
      </c>
      <c r="AH42" s="119">
        <f t="shared" ref="AH42:AH43" si="8">MAX(B42:AF42)</f>
        <v>22.400000000000002</v>
      </c>
      <c r="AI42" s="56">
        <f t="shared" si="6"/>
        <v>18</v>
      </c>
    </row>
    <row r="43" spans="1:37" hidden="1" x14ac:dyDescent="0.2">
      <c r="A43" s="48" t="s">
        <v>141</v>
      </c>
      <c r="B43" s="112" t="str">
        <f>[39]Dezembro!$K$5</f>
        <v>*</v>
      </c>
      <c r="C43" s="112" t="str">
        <f>[39]Dezembro!$K$6</f>
        <v>*</v>
      </c>
      <c r="D43" s="112" t="str">
        <f>[39]Dezembro!$K$7</f>
        <v>*</v>
      </c>
      <c r="E43" s="112" t="str">
        <f>[39]Dezembro!$K$8</f>
        <v>*</v>
      </c>
      <c r="F43" s="112" t="str">
        <f>[39]Dezembro!$K$9</f>
        <v>*</v>
      </c>
      <c r="G43" s="112" t="str">
        <f>[39]Dezembro!$K$10</f>
        <v>*</v>
      </c>
      <c r="H43" s="112" t="str">
        <f>[39]Dezembro!$K$11</f>
        <v>*</v>
      </c>
      <c r="I43" s="112" t="str">
        <f>[39]Dezembro!$K$12</f>
        <v>*</v>
      </c>
      <c r="J43" s="112" t="str">
        <f>[39]Dezembro!$K$13</f>
        <v>*</v>
      </c>
      <c r="K43" s="112" t="str">
        <f>[39]Dezembro!$K$14</f>
        <v>*</v>
      </c>
      <c r="L43" s="112" t="str">
        <f>[39]Dezembro!$K$15</f>
        <v>*</v>
      </c>
      <c r="M43" s="112" t="str">
        <f>[39]Dezembro!$K$16</f>
        <v>*</v>
      </c>
      <c r="N43" s="112" t="str">
        <f>[39]Dezembro!$K$17</f>
        <v>*</v>
      </c>
      <c r="O43" s="112" t="str">
        <f>[39]Dezembro!$K$18</f>
        <v>*</v>
      </c>
      <c r="P43" s="112" t="str">
        <f>[39]Dezembro!$K$19</f>
        <v>*</v>
      </c>
      <c r="Q43" s="112" t="str">
        <f>[39]Dezembro!$K$20</f>
        <v>*</v>
      </c>
      <c r="R43" s="112" t="str">
        <f>[39]Dezembro!$K$21</f>
        <v>*</v>
      </c>
      <c r="S43" s="112" t="str">
        <f>[39]Dezembro!$K$22</f>
        <v>*</v>
      </c>
      <c r="T43" s="112" t="str">
        <f>[39]Dezembro!$K$23</f>
        <v>*</v>
      </c>
      <c r="U43" s="112" t="str">
        <f>[39]Dezembro!$K$24</f>
        <v>*</v>
      </c>
      <c r="V43" s="112" t="str">
        <f>[39]Dezembro!$K$25</f>
        <v>*</v>
      </c>
      <c r="W43" s="112" t="str">
        <f>[39]Dezembro!$K$26</f>
        <v>*</v>
      </c>
      <c r="X43" s="112" t="str">
        <f>[39]Dezembro!$K$27</f>
        <v>*</v>
      </c>
      <c r="Y43" s="112" t="str">
        <f>[39]Dezembro!$K$28</f>
        <v>*</v>
      </c>
      <c r="Z43" s="112" t="str">
        <f>[39]Dezembro!$K$29</f>
        <v>*</v>
      </c>
      <c r="AA43" s="112" t="str">
        <f>[39]Dezembro!$K$30</f>
        <v>*</v>
      </c>
      <c r="AB43" s="112" t="str">
        <f>[39]Dezembro!$K$31</f>
        <v>*</v>
      </c>
      <c r="AC43" s="112" t="str">
        <f>[39]Dezembro!$K$32</f>
        <v>*</v>
      </c>
      <c r="AD43" s="112" t="str">
        <f>[39]Dezembro!$K$33</f>
        <v>*</v>
      </c>
      <c r="AE43" s="112" t="str">
        <f>[39]Dezembro!$K$34</f>
        <v>*</v>
      </c>
      <c r="AF43" s="112" t="str">
        <f>[39]Dezembro!$K$35</f>
        <v>*</v>
      </c>
      <c r="AG43" s="117">
        <f t="shared" si="7"/>
        <v>0</v>
      </c>
      <c r="AH43" s="119">
        <f t="shared" si="8"/>
        <v>0</v>
      </c>
      <c r="AI43" s="56">
        <f t="shared" si="6"/>
        <v>0</v>
      </c>
    </row>
    <row r="44" spans="1:37" x14ac:dyDescent="0.2">
      <c r="A44" s="48" t="s">
        <v>19</v>
      </c>
      <c r="B44" s="112">
        <f>[40]Dezembro!$K$5</f>
        <v>0.2</v>
      </c>
      <c r="C44" s="112">
        <f>[40]Dezembro!$K$6</f>
        <v>0.6</v>
      </c>
      <c r="D44" s="112">
        <f>[40]Dezembro!$K$7</f>
        <v>9.6</v>
      </c>
      <c r="E44" s="112">
        <f>[40]Dezembro!$K$8</f>
        <v>13.8</v>
      </c>
      <c r="F44" s="112">
        <f>[40]Dezembro!$K$9</f>
        <v>1.8</v>
      </c>
      <c r="G44" s="112">
        <f>[40]Dezembro!$K$10</f>
        <v>13.6</v>
      </c>
      <c r="H44" s="112">
        <f>[40]Dezembro!$K$11</f>
        <v>26.400000000000002</v>
      </c>
      <c r="I44" s="112">
        <f>[40]Dezembro!$K$12</f>
        <v>0</v>
      </c>
      <c r="J44" s="112">
        <f>[40]Dezembro!$K$13</f>
        <v>0.8</v>
      </c>
      <c r="K44" s="112">
        <f>[40]Dezembro!$K$14</f>
        <v>42</v>
      </c>
      <c r="L44" s="112">
        <f>[40]Dezembro!$K$15</f>
        <v>0.2</v>
      </c>
      <c r="M44" s="112">
        <f>[40]Dezembro!$K$16</f>
        <v>0</v>
      </c>
      <c r="N44" s="112">
        <f>[40]Dezembro!$K$17</f>
        <v>0</v>
      </c>
      <c r="O44" s="112">
        <f>[40]Dezembro!$K$18</f>
        <v>0</v>
      </c>
      <c r="P44" s="112">
        <f>[40]Dezembro!$K$19</f>
        <v>0</v>
      </c>
      <c r="Q44" s="112">
        <f>[40]Dezembro!$K$20</f>
        <v>0</v>
      </c>
      <c r="R44" s="112">
        <f>[40]Dezembro!$K$21</f>
        <v>0</v>
      </c>
      <c r="S44" s="112">
        <f>[40]Dezembro!$K$22</f>
        <v>0</v>
      </c>
      <c r="T44" s="112">
        <f>[40]Dezembro!$K$23</f>
        <v>0.4</v>
      </c>
      <c r="U44" s="112">
        <f>[40]Dezembro!$K$24</f>
        <v>9.4</v>
      </c>
      <c r="V44" s="112">
        <f>[40]Dezembro!$K$25</f>
        <v>0</v>
      </c>
      <c r="W44" s="112">
        <f>[40]Dezembro!$K$26</f>
        <v>0</v>
      </c>
      <c r="X44" s="112">
        <f>[40]Dezembro!$K$27</f>
        <v>0</v>
      </c>
      <c r="Y44" s="112">
        <f>[40]Dezembro!$K$28</f>
        <v>5.4</v>
      </c>
      <c r="Z44" s="112">
        <f>[40]Dezembro!$K$29</f>
        <v>9</v>
      </c>
      <c r="AA44" s="112">
        <f>[40]Dezembro!$K$30</f>
        <v>0</v>
      </c>
      <c r="AB44" s="112">
        <f>[40]Dezembro!$K$31</f>
        <v>0</v>
      </c>
      <c r="AC44" s="112">
        <f>[40]Dezembro!$K$32</f>
        <v>0</v>
      </c>
      <c r="AD44" s="112">
        <f>[40]Dezembro!$K$33</f>
        <v>0</v>
      </c>
      <c r="AE44" s="112">
        <f>[40]Dezembro!$K$34</f>
        <v>0</v>
      </c>
      <c r="AF44" s="112">
        <f>[40]Dezembro!$K$35</f>
        <v>0</v>
      </c>
      <c r="AG44" s="117">
        <f t="shared" si="4"/>
        <v>133.20000000000002</v>
      </c>
      <c r="AH44" s="119">
        <f t="shared" si="5"/>
        <v>42</v>
      </c>
      <c r="AI44" s="56">
        <f t="shared" si="6"/>
        <v>17</v>
      </c>
      <c r="AJ44" s="12" t="s">
        <v>35</v>
      </c>
    </row>
    <row r="45" spans="1:37" x14ac:dyDescent="0.2">
      <c r="A45" s="48" t="s">
        <v>23</v>
      </c>
      <c r="B45" s="112">
        <f>[41]Dezembro!$K$5</f>
        <v>0</v>
      </c>
      <c r="C45" s="112">
        <f>[41]Dezembro!$K$6</f>
        <v>0</v>
      </c>
      <c r="D45" s="112">
        <f>[41]Dezembro!$K$7</f>
        <v>62</v>
      </c>
      <c r="E45" s="112">
        <f>[41]Dezembro!$K$8</f>
        <v>16.399999999999999</v>
      </c>
      <c r="F45" s="112">
        <f>[41]Dezembro!$K$9</f>
        <v>0.2</v>
      </c>
      <c r="G45" s="112">
        <f>[41]Dezembro!$K$10</f>
        <v>0</v>
      </c>
      <c r="H45" s="112">
        <f>[41]Dezembro!$K$11</f>
        <v>0</v>
      </c>
      <c r="I45" s="112">
        <f>[41]Dezembro!$K$12</f>
        <v>0</v>
      </c>
      <c r="J45" s="112">
        <f>[41]Dezembro!$K$13</f>
        <v>13</v>
      </c>
      <c r="K45" s="112">
        <f>[41]Dezembro!$K$14</f>
        <v>1.2</v>
      </c>
      <c r="L45" s="112">
        <f>[41]Dezembro!$K$15</f>
        <v>0</v>
      </c>
      <c r="M45" s="112">
        <f>[41]Dezembro!$K$16</f>
        <v>0</v>
      </c>
      <c r="N45" s="112">
        <f>[41]Dezembro!$K$17</f>
        <v>5.6</v>
      </c>
      <c r="O45" s="112">
        <f>[41]Dezembro!$K$18</f>
        <v>5.8</v>
      </c>
      <c r="P45" s="112">
        <f>[41]Dezembro!$K$19</f>
        <v>0</v>
      </c>
      <c r="Q45" s="112">
        <f>[41]Dezembro!$K$20</f>
        <v>0</v>
      </c>
      <c r="R45" s="112">
        <f>[41]Dezembro!$K$21</f>
        <v>0</v>
      </c>
      <c r="S45" s="112">
        <f>[41]Dezembro!$K$22</f>
        <v>0</v>
      </c>
      <c r="T45" s="112">
        <f>[41]Dezembro!$K$23</f>
        <v>7.8</v>
      </c>
      <c r="U45" s="112">
        <f>[41]Dezembro!$K$24</f>
        <v>0.8</v>
      </c>
      <c r="V45" s="112">
        <f>[41]Dezembro!$K$25</f>
        <v>0</v>
      </c>
      <c r="W45" s="112">
        <f>[41]Dezembro!$K$26</f>
        <v>0</v>
      </c>
      <c r="X45" s="112">
        <f>[41]Dezembro!$K$27</f>
        <v>0</v>
      </c>
      <c r="Y45" s="112">
        <f>[41]Dezembro!$K$28</f>
        <v>3.6</v>
      </c>
      <c r="Z45" s="112">
        <f>[41]Dezembro!$K$29</f>
        <v>5</v>
      </c>
      <c r="AA45" s="112">
        <f>[41]Dezembro!$K$30</f>
        <v>0.8</v>
      </c>
      <c r="AB45" s="112">
        <f>[41]Dezembro!$K$31</f>
        <v>0</v>
      </c>
      <c r="AC45" s="112">
        <f>[41]Dezembro!$K$32</f>
        <v>0</v>
      </c>
      <c r="AD45" s="112">
        <f>[41]Dezembro!$K$33</f>
        <v>0</v>
      </c>
      <c r="AE45" s="112">
        <f>[41]Dezembro!$K$34</f>
        <v>0</v>
      </c>
      <c r="AF45" s="112">
        <f>[41]Dezembro!$K$35</f>
        <v>0.8</v>
      </c>
      <c r="AG45" s="117">
        <f t="shared" si="4"/>
        <v>122.99999999999999</v>
      </c>
      <c r="AH45" s="119">
        <f t="shared" si="5"/>
        <v>62</v>
      </c>
      <c r="AI45" s="56">
        <f t="shared" si="6"/>
        <v>18</v>
      </c>
    </row>
    <row r="46" spans="1:37" x14ac:dyDescent="0.2">
      <c r="A46" s="48" t="s">
        <v>34</v>
      </c>
      <c r="B46" s="112">
        <f>[42]Dezembro!$K$5</f>
        <v>21.6</v>
      </c>
      <c r="C46" s="112">
        <f>[42]Dezembro!$K$6</f>
        <v>0</v>
      </c>
      <c r="D46" s="112">
        <f>[42]Dezembro!$K$7</f>
        <v>0</v>
      </c>
      <c r="E46" s="112">
        <f>[42]Dezembro!$K$8</f>
        <v>53.6</v>
      </c>
      <c r="F46" s="112">
        <f>[42]Dezembro!$K$9</f>
        <v>0</v>
      </c>
      <c r="G46" s="112">
        <f>[42]Dezembro!$K$10</f>
        <v>0</v>
      </c>
      <c r="H46" s="112">
        <f>[42]Dezembro!$K$11</f>
        <v>0</v>
      </c>
      <c r="I46" s="112">
        <f>[42]Dezembro!$K$12</f>
        <v>0</v>
      </c>
      <c r="J46" s="112">
        <f>[42]Dezembro!$K$13</f>
        <v>0</v>
      </c>
      <c r="K46" s="112">
        <f>[42]Dezembro!$K$14</f>
        <v>30.4</v>
      </c>
      <c r="L46" s="112">
        <f>[42]Dezembro!$K$15</f>
        <v>0.8</v>
      </c>
      <c r="M46" s="112">
        <f>[42]Dezembro!$K$16</f>
        <v>0</v>
      </c>
      <c r="N46" s="112">
        <f>[42]Dezembro!$K$17</f>
        <v>0</v>
      </c>
      <c r="O46" s="112">
        <f>[42]Dezembro!$K$18</f>
        <v>0</v>
      </c>
      <c r="P46" s="112">
        <f>[42]Dezembro!$K$19</f>
        <v>0</v>
      </c>
      <c r="Q46" s="112">
        <f>[42]Dezembro!$K$20</f>
        <v>0</v>
      </c>
      <c r="R46" s="112">
        <f>[42]Dezembro!$K$21</f>
        <v>0</v>
      </c>
      <c r="S46" s="112">
        <f>[42]Dezembro!$K$22</f>
        <v>2.4</v>
      </c>
      <c r="T46" s="112">
        <f>[42]Dezembro!$K$23</f>
        <v>11.6</v>
      </c>
      <c r="U46" s="112">
        <f>[42]Dezembro!$K$24</f>
        <v>30.6</v>
      </c>
      <c r="V46" s="112">
        <f>[42]Dezembro!$K$25</f>
        <v>21.8</v>
      </c>
      <c r="W46" s="112">
        <f>[42]Dezembro!$K$26</f>
        <v>2.8000000000000003</v>
      </c>
      <c r="X46" s="112">
        <f>[42]Dezembro!$K$27</f>
        <v>0</v>
      </c>
      <c r="Y46" s="112">
        <f>[42]Dezembro!$K$28</f>
        <v>0</v>
      </c>
      <c r="Z46" s="112">
        <f>[42]Dezembro!$K$29</f>
        <v>0</v>
      </c>
      <c r="AA46" s="112">
        <f>[42]Dezembro!$K$30</f>
        <v>67.000000000000014</v>
      </c>
      <c r="AB46" s="112">
        <f>[42]Dezembro!$K$31</f>
        <v>0.2</v>
      </c>
      <c r="AC46" s="112">
        <f>[42]Dezembro!$K$32</f>
        <v>0</v>
      </c>
      <c r="AD46" s="112">
        <f>[42]Dezembro!$K$33</f>
        <v>0</v>
      </c>
      <c r="AE46" s="112">
        <f>[42]Dezembro!$K$34</f>
        <v>16.400000000000002</v>
      </c>
      <c r="AF46" s="112">
        <f>[42]Dezembro!$K$35</f>
        <v>39</v>
      </c>
      <c r="AG46" s="117">
        <f t="shared" si="4"/>
        <v>298.2</v>
      </c>
      <c r="AH46" s="119">
        <f t="shared" si="5"/>
        <v>67.000000000000014</v>
      </c>
      <c r="AI46" s="56">
        <f t="shared" si="6"/>
        <v>18</v>
      </c>
      <c r="AJ46" s="12" t="s">
        <v>35</v>
      </c>
    </row>
    <row r="47" spans="1:37" x14ac:dyDescent="0.2">
      <c r="A47" s="124" t="s">
        <v>20</v>
      </c>
      <c r="B47" s="112">
        <f>[43]Dezembro!$K$5</f>
        <v>0.2</v>
      </c>
      <c r="C47" s="112">
        <f>[43]Dezembro!$K$6</f>
        <v>0</v>
      </c>
      <c r="D47" s="112">
        <f>[43]Dezembro!$K$7</f>
        <v>0</v>
      </c>
      <c r="E47" s="112">
        <f>[43]Dezembro!$K$8</f>
        <v>0</v>
      </c>
      <c r="F47" s="112">
        <f>[43]Dezembro!$K$9</f>
        <v>1.4000000000000001</v>
      </c>
      <c r="G47" s="112">
        <f>[43]Dezembro!$K$10</f>
        <v>0</v>
      </c>
      <c r="H47" s="112">
        <f>[43]Dezembro!$K$11</f>
        <v>0</v>
      </c>
      <c r="I47" s="112">
        <f>[43]Dezembro!$K$12</f>
        <v>0</v>
      </c>
      <c r="J47" s="112">
        <f>[43]Dezembro!$K$13</f>
        <v>0</v>
      </c>
      <c r="K47" s="112">
        <f>[43]Dezembro!$K$14</f>
        <v>0</v>
      </c>
      <c r="L47" s="112">
        <f>[43]Dezembro!$K$15</f>
        <v>0</v>
      </c>
      <c r="M47" s="112">
        <f>[43]Dezembro!$K$16</f>
        <v>0</v>
      </c>
      <c r="N47" s="112">
        <f>[43]Dezembro!$K$17</f>
        <v>0</v>
      </c>
      <c r="O47" s="112">
        <f>[43]Dezembro!$K$18</f>
        <v>0</v>
      </c>
      <c r="P47" s="112">
        <f>[43]Dezembro!$K$19</f>
        <v>0</v>
      </c>
      <c r="Q47" s="112">
        <f>[43]Dezembro!$K$20</f>
        <v>0</v>
      </c>
      <c r="R47" s="112">
        <f>[43]Dezembro!$K$21</f>
        <v>0</v>
      </c>
      <c r="S47" s="112">
        <f>[43]Dezembro!$K$22</f>
        <v>0</v>
      </c>
      <c r="T47" s="112">
        <f>[43]Dezembro!$K$23</f>
        <v>2.8000000000000003</v>
      </c>
      <c r="U47" s="112">
        <f>[43]Dezembro!$K$24</f>
        <v>0</v>
      </c>
      <c r="V47" s="112">
        <f>[43]Dezembro!$K$25</f>
        <v>0</v>
      </c>
      <c r="W47" s="112">
        <f>[43]Dezembro!$K$26</f>
        <v>4.4000000000000004</v>
      </c>
      <c r="X47" s="112">
        <f>[43]Dezembro!$K$27</f>
        <v>96.199999999999989</v>
      </c>
      <c r="Y47" s="112">
        <f>[43]Dezembro!$K$28</f>
        <v>1.7999999999999998</v>
      </c>
      <c r="Z47" s="112">
        <f>[43]Dezembro!$K$29</f>
        <v>0</v>
      </c>
      <c r="AA47" s="112">
        <f>[43]Dezembro!$K$30</f>
        <v>0</v>
      </c>
      <c r="AB47" s="112">
        <f>[43]Dezembro!$K$31</f>
        <v>0</v>
      </c>
      <c r="AC47" s="112">
        <f>[43]Dezembro!$K$32</f>
        <v>0</v>
      </c>
      <c r="AD47" s="112">
        <f>[43]Dezembro!$K$33</f>
        <v>0</v>
      </c>
      <c r="AE47" s="112">
        <f>[43]Dezembro!$K$34</f>
        <v>3.6</v>
      </c>
      <c r="AF47" s="112">
        <f>[43]Dezembro!$K$35</f>
        <v>51</v>
      </c>
      <c r="AG47" s="117">
        <f t="shared" si="4"/>
        <v>161.39999999999998</v>
      </c>
      <c r="AH47" s="119">
        <f t="shared" si="5"/>
        <v>96.199999999999989</v>
      </c>
      <c r="AI47" s="56">
        <f t="shared" si="6"/>
        <v>23</v>
      </c>
    </row>
    <row r="48" spans="1:37" s="121" customFormat="1" x14ac:dyDescent="0.2">
      <c r="A48" s="125" t="s">
        <v>1</v>
      </c>
      <c r="B48" s="11" t="s">
        <v>197</v>
      </c>
      <c r="C48" s="11" t="s">
        <v>197</v>
      </c>
      <c r="D48" s="11" t="s">
        <v>197</v>
      </c>
      <c r="E48" s="11" t="s">
        <v>197</v>
      </c>
      <c r="F48" s="11" t="s">
        <v>197</v>
      </c>
      <c r="G48" s="11" t="s">
        <v>197</v>
      </c>
      <c r="H48" s="11" t="s">
        <v>197</v>
      </c>
      <c r="I48" s="11" t="s">
        <v>197</v>
      </c>
      <c r="J48" s="11" t="s">
        <v>197</v>
      </c>
      <c r="K48" s="11" t="s">
        <v>197</v>
      </c>
      <c r="L48" s="11" t="s">
        <v>197</v>
      </c>
      <c r="M48" s="11" t="s">
        <v>197</v>
      </c>
      <c r="N48" s="11" t="s">
        <v>197</v>
      </c>
      <c r="O48" s="11" t="s">
        <v>197</v>
      </c>
      <c r="P48" s="11" t="s">
        <v>197</v>
      </c>
      <c r="Q48" s="11" t="s">
        <v>197</v>
      </c>
      <c r="R48" s="11" t="s">
        <v>197</v>
      </c>
      <c r="S48" s="11" t="s">
        <v>197</v>
      </c>
      <c r="T48" s="11" t="s">
        <v>197</v>
      </c>
      <c r="U48" s="11" t="s">
        <v>197</v>
      </c>
      <c r="V48" s="11" t="s">
        <v>197</v>
      </c>
      <c r="W48" s="11" t="s">
        <v>197</v>
      </c>
      <c r="X48" s="11" t="s">
        <v>197</v>
      </c>
      <c r="Y48" s="11" t="s">
        <v>197</v>
      </c>
      <c r="Z48" s="11" t="s">
        <v>197</v>
      </c>
      <c r="AA48" s="11" t="s">
        <v>197</v>
      </c>
      <c r="AB48" s="11" t="s">
        <v>197</v>
      </c>
      <c r="AC48" s="11" t="s">
        <v>197</v>
      </c>
      <c r="AD48" s="11" t="s">
        <v>197</v>
      </c>
      <c r="AE48" s="11" t="s">
        <v>197</v>
      </c>
      <c r="AF48" s="11" t="s">
        <v>197</v>
      </c>
      <c r="AG48" s="11" t="s">
        <v>197</v>
      </c>
      <c r="AH48" s="11" t="s">
        <v>197</v>
      </c>
      <c r="AI48" s="11" t="s">
        <v>197</v>
      </c>
    </row>
    <row r="49" spans="1:37" s="21" customFormat="1" x14ac:dyDescent="0.2">
      <c r="A49" s="125" t="s">
        <v>49</v>
      </c>
      <c r="B49" s="11">
        <v>0</v>
      </c>
      <c r="C49" s="11">
        <v>0.60000000000000009</v>
      </c>
      <c r="D49" s="11">
        <v>1.4</v>
      </c>
      <c r="E49" s="11">
        <v>4.8</v>
      </c>
      <c r="F49" s="11">
        <v>0</v>
      </c>
      <c r="G49" s="11">
        <v>0</v>
      </c>
      <c r="H49" s="11">
        <v>2.2000000000000002</v>
      </c>
      <c r="I49" s="11">
        <v>0.4</v>
      </c>
      <c r="J49" s="11">
        <v>0</v>
      </c>
      <c r="K49" s="11">
        <v>1.9999999999999998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16.799999999999997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19.799999999999994</v>
      </c>
      <c r="AF49" s="11">
        <v>0</v>
      </c>
      <c r="AG49" s="117">
        <f t="shared" ref="AG49:AG74" si="9">SUM(B49:AF49)</f>
        <v>47.999999999999986</v>
      </c>
      <c r="AH49" s="119">
        <f t="shared" ref="AH49:AH74" si="10">MAX(B49:AF49)</f>
        <v>19.799999999999994</v>
      </c>
      <c r="AI49" s="56">
        <f t="shared" ref="AI49:AI74" si="11">COUNTIF(B49:AF49,"=0,0")</f>
        <v>23</v>
      </c>
    </row>
    <row r="50" spans="1:37" s="21" customFormat="1" x14ac:dyDescent="0.2">
      <c r="A50" s="125" t="s">
        <v>31</v>
      </c>
      <c r="B50" s="11">
        <v>0.2</v>
      </c>
      <c r="C50" s="11">
        <v>0</v>
      </c>
      <c r="D50" s="11">
        <v>0</v>
      </c>
      <c r="E50" s="11">
        <v>90.600000000000023</v>
      </c>
      <c r="F50" s="11">
        <v>6.8</v>
      </c>
      <c r="G50" s="11">
        <v>1.6</v>
      </c>
      <c r="H50" s="11">
        <v>22.6</v>
      </c>
      <c r="I50" s="11">
        <v>13</v>
      </c>
      <c r="J50" s="11">
        <v>0</v>
      </c>
      <c r="K50" s="11">
        <v>30.400000000000006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2.8</v>
      </c>
      <c r="S50" s="11">
        <v>0.4</v>
      </c>
      <c r="T50" s="11">
        <v>5.4</v>
      </c>
      <c r="U50" s="11">
        <v>3.2000000000000006</v>
      </c>
      <c r="V50" s="11">
        <v>1.4</v>
      </c>
      <c r="W50" s="11">
        <v>0</v>
      </c>
      <c r="X50" s="11">
        <v>0</v>
      </c>
      <c r="Y50" s="11">
        <v>0</v>
      </c>
      <c r="Z50" s="11">
        <v>2</v>
      </c>
      <c r="AA50" s="11">
        <v>0</v>
      </c>
      <c r="AB50" s="11">
        <v>0</v>
      </c>
      <c r="AC50" s="11">
        <v>0</v>
      </c>
      <c r="AD50" s="11">
        <v>0</v>
      </c>
      <c r="AE50" s="11">
        <v>12.199999999999998</v>
      </c>
      <c r="AF50" s="11">
        <v>1.7999999999999998</v>
      </c>
      <c r="AG50" s="117">
        <f t="shared" si="9"/>
        <v>194.40000000000003</v>
      </c>
      <c r="AH50" s="119">
        <f t="shared" si="10"/>
        <v>90.600000000000023</v>
      </c>
      <c r="AI50" s="56">
        <f t="shared" si="11"/>
        <v>16</v>
      </c>
    </row>
    <row r="51" spans="1:37" s="21" customFormat="1" x14ac:dyDescent="0.2">
      <c r="A51" s="125" t="s">
        <v>231</v>
      </c>
      <c r="B51" s="11" t="s">
        <v>197</v>
      </c>
      <c r="C51" s="11" t="s">
        <v>197</v>
      </c>
      <c r="D51" s="11" t="s">
        <v>197</v>
      </c>
      <c r="E51" s="11" t="s">
        <v>197</v>
      </c>
      <c r="F51" s="11" t="s">
        <v>197</v>
      </c>
      <c r="G51" s="11" t="s">
        <v>197</v>
      </c>
      <c r="H51" s="11" t="s">
        <v>197</v>
      </c>
      <c r="I51" s="11" t="s">
        <v>197</v>
      </c>
      <c r="J51" s="11" t="s">
        <v>197</v>
      </c>
      <c r="K51" s="11" t="s">
        <v>197</v>
      </c>
      <c r="L51" s="11" t="s">
        <v>197</v>
      </c>
      <c r="M51" s="11" t="s">
        <v>197</v>
      </c>
      <c r="N51" s="11" t="s">
        <v>197</v>
      </c>
      <c r="O51" s="11" t="s">
        <v>197</v>
      </c>
      <c r="P51" s="11" t="s">
        <v>197</v>
      </c>
      <c r="Q51" s="11" t="s">
        <v>197</v>
      </c>
      <c r="R51" s="11" t="s">
        <v>197</v>
      </c>
      <c r="S51" s="11" t="s">
        <v>197</v>
      </c>
      <c r="T51" s="11" t="s">
        <v>197</v>
      </c>
      <c r="U51" s="11" t="s">
        <v>197</v>
      </c>
      <c r="V51" s="11" t="s">
        <v>197</v>
      </c>
      <c r="W51" s="11" t="s">
        <v>197</v>
      </c>
      <c r="X51" s="11" t="s">
        <v>197</v>
      </c>
      <c r="Y51" s="11" t="s">
        <v>197</v>
      </c>
      <c r="Z51" s="11" t="s">
        <v>197</v>
      </c>
      <c r="AA51" s="11" t="s">
        <v>197</v>
      </c>
      <c r="AB51" s="11" t="s">
        <v>197</v>
      </c>
      <c r="AC51" s="11" t="s">
        <v>197</v>
      </c>
      <c r="AD51" s="11" t="s">
        <v>197</v>
      </c>
      <c r="AE51" s="11" t="s">
        <v>197</v>
      </c>
      <c r="AF51" s="11" t="s">
        <v>197</v>
      </c>
      <c r="AG51" s="11" t="s">
        <v>197</v>
      </c>
      <c r="AH51" s="11" t="s">
        <v>197</v>
      </c>
      <c r="AI51" s="11" t="s">
        <v>197</v>
      </c>
    </row>
    <row r="52" spans="1:37" s="21" customFormat="1" x14ac:dyDescent="0.2">
      <c r="A52" s="125" t="s">
        <v>232</v>
      </c>
      <c r="B52" s="11">
        <v>0</v>
      </c>
      <c r="C52" s="11">
        <v>0</v>
      </c>
      <c r="D52" s="11">
        <v>41.8</v>
      </c>
      <c r="E52" s="11">
        <v>38</v>
      </c>
      <c r="F52" s="11">
        <v>11.6</v>
      </c>
      <c r="G52" s="11">
        <v>0</v>
      </c>
      <c r="H52" s="11">
        <v>0</v>
      </c>
      <c r="I52" s="11">
        <v>0</v>
      </c>
      <c r="J52" s="11">
        <v>24.4</v>
      </c>
      <c r="K52" s="11">
        <v>8.6</v>
      </c>
      <c r="L52" s="11">
        <v>0</v>
      </c>
      <c r="M52" s="11">
        <v>3.6</v>
      </c>
      <c r="N52" s="11">
        <v>42.8</v>
      </c>
      <c r="O52" s="11">
        <v>0</v>
      </c>
      <c r="P52" s="11">
        <v>10.8</v>
      </c>
      <c r="Q52" s="11">
        <v>0</v>
      </c>
      <c r="R52" s="11">
        <v>0</v>
      </c>
      <c r="S52" s="11">
        <v>2</v>
      </c>
      <c r="T52" s="11">
        <v>0.6</v>
      </c>
      <c r="U52" s="11">
        <v>7.2</v>
      </c>
      <c r="V52" s="11">
        <v>0</v>
      </c>
      <c r="W52" s="11">
        <v>0</v>
      </c>
      <c r="X52" s="11">
        <v>3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14.6</v>
      </c>
      <c r="AF52" s="11">
        <v>0.4</v>
      </c>
      <c r="AG52" s="117">
        <f t="shared" si="9"/>
        <v>209.39999999999995</v>
      </c>
      <c r="AH52" s="119">
        <f t="shared" si="10"/>
        <v>42.8</v>
      </c>
      <c r="AI52" s="56">
        <f t="shared" si="11"/>
        <v>17</v>
      </c>
    </row>
    <row r="53" spans="1:37" s="21" customFormat="1" x14ac:dyDescent="0.2">
      <c r="A53" s="125" t="s">
        <v>233</v>
      </c>
      <c r="B53" s="11">
        <v>1</v>
      </c>
      <c r="C53" s="11">
        <v>0</v>
      </c>
      <c r="D53" s="11">
        <v>4.5999999999999996</v>
      </c>
      <c r="E53" s="11">
        <v>88.2</v>
      </c>
      <c r="F53" s="11">
        <v>28.599999999999994</v>
      </c>
      <c r="G53" s="11">
        <v>0</v>
      </c>
      <c r="H53" s="11">
        <v>0</v>
      </c>
      <c r="I53" s="11">
        <v>0</v>
      </c>
      <c r="J53" s="11">
        <v>26</v>
      </c>
      <c r="K53" s="11">
        <v>31.599999999999991</v>
      </c>
      <c r="L53" s="11">
        <v>0</v>
      </c>
      <c r="M53" s="11">
        <v>0.2</v>
      </c>
      <c r="N53" s="11">
        <v>8.7999999999999989</v>
      </c>
      <c r="O53" s="11">
        <v>0</v>
      </c>
      <c r="P53" s="11">
        <v>0.4</v>
      </c>
      <c r="Q53" s="11">
        <v>3</v>
      </c>
      <c r="R53" s="11">
        <v>5.6</v>
      </c>
      <c r="S53" s="11">
        <v>0</v>
      </c>
      <c r="T53" s="11">
        <v>0</v>
      </c>
      <c r="U53" s="11">
        <v>0.2</v>
      </c>
      <c r="V53" s="11">
        <v>0</v>
      </c>
      <c r="W53" s="11">
        <v>0.60000000000000009</v>
      </c>
      <c r="X53" s="11">
        <v>0</v>
      </c>
      <c r="Y53" s="11">
        <v>0</v>
      </c>
      <c r="Z53" s="11">
        <v>0</v>
      </c>
      <c r="AA53" s="11">
        <v>0.2</v>
      </c>
      <c r="AB53" s="11">
        <v>0</v>
      </c>
      <c r="AC53" s="11">
        <v>0</v>
      </c>
      <c r="AD53" s="11">
        <v>0</v>
      </c>
      <c r="AE53" s="11">
        <v>12.599999999999996</v>
      </c>
      <c r="AF53" s="11">
        <v>47</v>
      </c>
      <c r="AG53" s="117">
        <f t="shared" si="9"/>
        <v>258.59999999999991</v>
      </c>
      <c r="AH53" s="119">
        <f t="shared" si="10"/>
        <v>88.2</v>
      </c>
      <c r="AI53" s="56">
        <f t="shared" si="11"/>
        <v>15</v>
      </c>
    </row>
    <row r="54" spans="1:37" s="21" customFormat="1" x14ac:dyDescent="0.2">
      <c r="A54" s="125" t="s">
        <v>234</v>
      </c>
      <c r="B54" s="11">
        <v>1.7999999999999998</v>
      </c>
      <c r="C54" s="11">
        <v>0</v>
      </c>
      <c r="D54" s="11">
        <v>23.79999999999999</v>
      </c>
      <c r="E54" s="11">
        <v>34.6</v>
      </c>
      <c r="F54" s="11">
        <v>9.9999999999999982</v>
      </c>
      <c r="G54" s="11">
        <v>0</v>
      </c>
      <c r="H54" s="11">
        <v>0</v>
      </c>
      <c r="I54" s="11">
        <v>0</v>
      </c>
      <c r="J54" s="11">
        <v>20.599999999999998</v>
      </c>
      <c r="K54" s="11">
        <v>10.799999999999997</v>
      </c>
      <c r="L54" s="11">
        <v>0</v>
      </c>
      <c r="M54" s="11">
        <v>2.6000000000000005</v>
      </c>
      <c r="N54" s="11">
        <v>10.199999999999999</v>
      </c>
      <c r="O54" s="11">
        <v>0</v>
      </c>
      <c r="P54" s="11">
        <v>1.4</v>
      </c>
      <c r="Q54" s="11">
        <v>0.2</v>
      </c>
      <c r="R54" s="11">
        <v>0.2</v>
      </c>
      <c r="S54" s="11">
        <v>0</v>
      </c>
      <c r="T54" s="11">
        <v>0.4</v>
      </c>
      <c r="U54" s="11">
        <v>2.9999999999999996</v>
      </c>
      <c r="V54" s="11">
        <v>0</v>
      </c>
      <c r="W54" s="11">
        <v>11.2</v>
      </c>
      <c r="X54" s="11">
        <v>0.2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8.6</v>
      </c>
      <c r="AF54" s="11">
        <v>0.60000000000000009</v>
      </c>
      <c r="AG54" s="117">
        <f t="shared" si="9"/>
        <v>140.19999999999996</v>
      </c>
      <c r="AH54" s="119">
        <f t="shared" si="10"/>
        <v>34.6</v>
      </c>
      <c r="AI54" s="56">
        <f t="shared" si="11"/>
        <v>14</v>
      </c>
      <c r="AK54" s="122"/>
    </row>
    <row r="55" spans="1:37" s="21" customFormat="1" x14ac:dyDescent="0.2">
      <c r="A55" s="125" t="s">
        <v>235</v>
      </c>
      <c r="B55" s="11">
        <v>0</v>
      </c>
      <c r="C55" s="11">
        <v>0.4</v>
      </c>
      <c r="D55" s="11">
        <v>1.4</v>
      </c>
      <c r="E55" s="11">
        <v>7.0000000000000027</v>
      </c>
      <c r="F55" s="11">
        <v>10.999999999999995</v>
      </c>
      <c r="G55" s="11">
        <v>0</v>
      </c>
      <c r="H55" s="11">
        <v>0</v>
      </c>
      <c r="I55" s="11">
        <v>1</v>
      </c>
      <c r="J55" s="11">
        <v>0</v>
      </c>
      <c r="K55" s="11">
        <v>0.4</v>
      </c>
      <c r="L55" s="11">
        <v>0.2</v>
      </c>
      <c r="M55" s="11">
        <v>22.799999999999997</v>
      </c>
      <c r="N55" s="11">
        <v>0</v>
      </c>
      <c r="O55" s="11">
        <v>7.6</v>
      </c>
      <c r="P55" s="11">
        <v>9.4</v>
      </c>
      <c r="Q55" s="11">
        <v>31.4</v>
      </c>
      <c r="R55" s="11">
        <v>6.2</v>
      </c>
      <c r="S55" s="11">
        <v>0</v>
      </c>
      <c r="T55" s="11">
        <v>23.000000000000004</v>
      </c>
      <c r="U55" s="11">
        <v>0</v>
      </c>
      <c r="V55" s="11">
        <v>0.4</v>
      </c>
      <c r="W55" s="11">
        <v>4.2</v>
      </c>
      <c r="X55" s="11">
        <v>0</v>
      </c>
      <c r="Y55" s="11">
        <v>0</v>
      </c>
      <c r="Z55" s="11">
        <v>0</v>
      </c>
      <c r="AA55" s="11">
        <v>8.4</v>
      </c>
      <c r="AB55" s="11">
        <v>0.2</v>
      </c>
      <c r="AC55" s="11">
        <v>0</v>
      </c>
      <c r="AD55" s="11">
        <v>0</v>
      </c>
      <c r="AE55" s="11">
        <v>3.600000000000001</v>
      </c>
      <c r="AF55" s="11">
        <v>2.4000000000000004</v>
      </c>
      <c r="AG55" s="117">
        <f t="shared" si="9"/>
        <v>141</v>
      </c>
      <c r="AH55" s="119">
        <f t="shared" si="10"/>
        <v>31.4</v>
      </c>
      <c r="AI55" s="56">
        <f t="shared" si="11"/>
        <v>12</v>
      </c>
      <c r="AJ55" s="122"/>
      <c r="AK55" s="122"/>
    </row>
    <row r="56" spans="1:37" s="21" customFormat="1" x14ac:dyDescent="0.2">
      <c r="A56" s="125" t="s">
        <v>236</v>
      </c>
      <c r="B56" s="11">
        <v>0</v>
      </c>
      <c r="C56" s="11">
        <v>0</v>
      </c>
      <c r="D56" s="11">
        <v>0</v>
      </c>
      <c r="E56" s="11">
        <v>38.799999999999997</v>
      </c>
      <c r="F56" s="11">
        <v>0.2</v>
      </c>
      <c r="G56" s="11">
        <v>0</v>
      </c>
      <c r="H56" s="11">
        <v>0</v>
      </c>
      <c r="I56" s="11">
        <v>0</v>
      </c>
      <c r="J56" s="11">
        <v>0</v>
      </c>
      <c r="K56" s="11">
        <v>8.4</v>
      </c>
      <c r="L56" s="11">
        <v>0.2</v>
      </c>
      <c r="M56" s="11">
        <v>0</v>
      </c>
      <c r="N56" s="11">
        <v>0</v>
      </c>
      <c r="O56" s="11">
        <v>0.4</v>
      </c>
      <c r="P56" s="11">
        <v>0.2</v>
      </c>
      <c r="Q56" s="11">
        <v>0</v>
      </c>
      <c r="R56" s="11">
        <v>0</v>
      </c>
      <c r="S56" s="11">
        <v>0</v>
      </c>
      <c r="T56" s="11">
        <v>0</v>
      </c>
      <c r="U56" s="11">
        <v>1.8</v>
      </c>
      <c r="V56" s="11">
        <v>74.599999999999994</v>
      </c>
      <c r="W56" s="11">
        <v>0</v>
      </c>
      <c r="X56" s="11">
        <v>0</v>
      </c>
      <c r="Y56" s="11">
        <v>0</v>
      </c>
      <c r="Z56" s="11">
        <v>0</v>
      </c>
      <c r="AA56" s="11">
        <v>20.8</v>
      </c>
      <c r="AB56" s="11">
        <v>0.2</v>
      </c>
      <c r="AC56" s="11">
        <v>0</v>
      </c>
      <c r="AD56" s="11">
        <v>0</v>
      </c>
      <c r="AE56" s="11">
        <v>8.4</v>
      </c>
      <c r="AF56" s="11">
        <v>0</v>
      </c>
      <c r="AG56" s="117">
        <f t="shared" si="9"/>
        <v>154</v>
      </c>
      <c r="AH56" s="119">
        <f t="shared" si="10"/>
        <v>74.599999999999994</v>
      </c>
      <c r="AI56" s="56">
        <f t="shared" si="11"/>
        <v>20</v>
      </c>
      <c r="AJ56" s="122"/>
    </row>
    <row r="57" spans="1:37" s="21" customFormat="1" x14ac:dyDescent="0.2">
      <c r="A57" s="125" t="s">
        <v>237</v>
      </c>
      <c r="B57" s="11">
        <v>0.2</v>
      </c>
      <c r="C57" s="11">
        <v>0</v>
      </c>
      <c r="D57" s="11">
        <v>2.6</v>
      </c>
      <c r="E57" s="11">
        <v>42.6</v>
      </c>
      <c r="F57" s="11">
        <v>0.6</v>
      </c>
      <c r="G57" s="11">
        <v>0</v>
      </c>
      <c r="H57" s="11">
        <v>0</v>
      </c>
      <c r="I57" s="11">
        <v>0</v>
      </c>
      <c r="J57" s="11">
        <v>0</v>
      </c>
      <c r="K57" s="11">
        <v>1.8</v>
      </c>
      <c r="L57" s="11">
        <v>0</v>
      </c>
      <c r="M57" s="11">
        <v>0</v>
      </c>
      <c r="N57" s="11">
        <v>0</v>
      </c>
      <c r="O57" s="11">
        <v>0.2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61.4</v>
      </c>
      <c r="V57" s="11">
        <v>21</v>
      </c>
      <c r="W57" s="11">
        <v>0</v>
      </c>
      <c r="X57" s="11">
        <v>0</v>
      </c>
      <c r="Y57" s="11">
        <v>0</v>
      </c>
      <c r="Z57" s="11">
        <v>0</v>
      </c>
      <c r="AA57" s="11">
        <v>28.4</v>
      </c>
      <c r="AB57" s="11">
        <v>0.2</v>
      </c>
      <c r="AC57" s="11">
        <v>0</v>
      </c>
      <c r="AD57" s="11">
        <v>0</v>
      </c>
      <c r="AE57" s="11">
        <v>0</v>
      </c>
      <c r="AF57" s="11">
        <v>0</v>
      </c>
      <c r="AG57" s="117">
        <f t="shared" si="9"/>
        <v>159</v>
      </c>
      <c r="AH57" s="119">
        <f t="shared" si="10"/>
        <v>61.4</v>
      </c>
      <c r="AI57" s="56">
        <f t="shared" si="11"/>
        <v>21</v>
      </c>
    </row>
    <row r="58" spans="1:37" s="21" customFormat="1" x14ac:dyDescent="0.2">
      <c r="A58" s="125" t="s">
        <v>6</v>
      </c>
      <c r="B58" s="11">
        <v>0</v>
      </c>
      <c r="C58" s="11">
        <v>0</v>
      </c>
      <c r="D58" s="11">
        <v>0</v>
      </c>
      <c r="E58" s="11">
        <v>0</v>
      </c>
      <c r="F58" s="11">
        <v>4.2</v>
      </c>
      <c r="G58" s="11">
        <v>2.8</v>
      </c>
      <c r="H58" s="11">
        <v>0</v>
      </c>
      <c r="I58" s="11">
        <v>0</v>
      </c>
      <c r="J58" s="11">
        <v>2.2000000000000002</v>
      </c>
      <c r="K58" s="11">
        <v>23.4</v>
      </c>
      <c r="L58" s="11">
        <v>0.2</v>
      </c>
      <c r="M58" s="11">
        <v>0</v>
      </c>
      <c r="N58" s="11">
        <v>3.4</v>
      </c>
      <c r="O58" s="11">
        <v>0.2</v>
      </c>
      <c r="P58" s="11">
        <v>0</v>
      </c>
      <c r="Q58" s="11">
        <v>0.6</v>
      </c>
      <c r="R58" s="11">
        <v>0</v>
      </c>
      <c r="S58" s="11">
        <v>0</v>
      </c>
      <c r="T58" s="11">
        <v>7.2</v>
      </c>
      <c r="U58" s="11">
        <v>0</v>
      </c>
      <c r="V58" s="11">
        <v>1.2</v>
      </c>
      <c r="W58" s="11">
        <v>0.2</v>
      </c>
      <c r="X58" s="11">
        <v>0</v>
      </c>
      <c r="Y58" s="11">
        <v>0</v>
      </c>
      <c r="Z58" s="11">
        <v>0</v>
      </c>
      <c r="AA58" s="11">
        <v>44.4</v>
      </c>
      <c r="AB58" s="11">
        <v>0</v>
      </c>
      <c r="AC58" s="11">
        <v>0</v>
      </c>
      <c r="AD58" s="11">
        <v>0</v>
      </c>
      <c r="AE58" s="11">
        <v>0.2</v>
      </c>
      <c r="AF58" s="11">
        <v>0.2</v>
      </c>
      <c r="AG58" s="117">
        <f t="shared" si="9"/>
        <v>90.4</v>
      </c>
      <c r="AH58" s="119">
        <f t="shared" si="10"/>
        <v>44.4</v>
      </c>
      <c r="AI58" s="56">
        <f t="shared" si="11"/>
        <v>17</v>
      </c>
      <c r="AJ58" s="122"/>
    </row>
    <row r="59" spans="1:37" s="21" customFormat="1" x14ac:dyDescent="0.2">
      <c r="A59" s="125" t="s">
        <v>238</v>
      </c>
      <c r="B59" s="11">
        <v>0</v>
      </c>
      <c r="C59" s="11">
        <v>0</v>
      </c>
      <c r="D59" s="11">
        <v>1.2</v>
      </c>
      <c r="E59" s="11">
        <v>38.4</v>
      </c>
      <c r="F59" s="11">
        <v>0.2</v>
      </c>
      <c r="G59" s="11">
        <v>0</v>
      </c>
      <c r="H59" s="11">
        <v>0</v>
      </c>
      <c r="I59" s="11">
        <v>0</v>
      </c>
      <c r="J59" s="11">
        <v>0</v>
      </c>
      <c r="K59" s="11">
        <v>18.600000000000001</v>
      </c>
      <c r="L59" s="11">
        <v>0</v>
      </c>
      <c r="M59" s="11">
        <v>0</v>
      </c>
      <c r="N59" s="11">
        <v>0</v>
      </c>
      <c r="O59" s="11">
        <v>0</v>
      </c>
      <c r="P59" s="11">
        <v>9</v>
      </c>
      <c r="Q59" s="11">
        <v>0</v>
      </c>
      <c r="R59" s="11">
        <v>0</v>
      </c>
      <c r="S59" s="11">
        <v>0</v>
      </c>
      <c r="T59" s="11">
        <v>0</v>
      </c>
      <c r="U59" s="11">
        <v>13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1.4</v>
      </c>
      <c r="AB59" s="11">
        <v>0</v>
      </c>
      <c r="AC59" s="11">
        <v>0</v>
      </c>
      <c r="AD59" s="11">
        <v>0</v>
      </c>
      <c r="AE59" s="11">
        <v>8.4</v>
      </c>
      <c r="AF59" s="11">
        <v>0.8</v>
      </c>
      <c r="AG59" s="117">
        <f t="shared" si="9"/>
        <v>91.000000000000014</v>
      </c>
      <c r="AH59" s="119">
        <f t="shared" si="10"/>
        <v>38.4</v>
      </c>
      <c r="AI59" s="56">
        <f t="shared" si="11"/>
        <v>22</v>
      </c>
      <c r="AJ59" s="122"/>
    </row>
    <row r="60" spans="1:37" s="21" customFormat="1" x14ac:dyDescent="0.2">
      <c r="A60" s="125" t="s">
        <v>7</v>
      </c>
      <c r="B60" s="11">
        <v>0</v>
      </c>
      <c r="C60" s="11">
        <v>0</v>
      </c>
      <c r="D60" s="11">
        <v>0</v>
      </c>
      <c r="E60" s="11">
        <v>0</v>
      </c>
      <c r="F60" s="11">
        <v>14.2</v>
      </c>
      <c r="G60" s="11">
        <v>0.6</v>
      </c>
      <c r="H60" s="11">
        <v>0.6</v>
      </c>
      <c r="I60" s="11">
        <v>0</v>
      </c>
      <c r="J60" s="11">
        <v>0</v>
      </c>
      <c r="K60" s="11">
        <v>19.8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6.2</v>
      </c>
      <c r="V60" s="11">
        <v>0.2</v>
      </c>
      <c r="W60" s="11">
        <v>0</v>
      </c>
      <c r="X60" s="11">
        <v>0</v>
      </c>
      <c r="Y60" s="11">
        <v>10.6</v>
      </c>
      <c r="Z60" s="11">
        <v>0.8</v>
      </c>
      <c r="AA60" s="11">
        <v>0.2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7">
        <f t="shared" si="9"/>
        <v>53.20000000000001</v>
      </c>
      <c r="AH60" s="119">
        <f t="shared" si="10"/>
        <v>19.8</v>
      </c>
      <c r="AI60" s="56">
        <f t="shared" si="11"/>
        <v>22</v>
      </c>
    </row>
    <row r="61" spans="1:37" s="21" customFormat="1" x14ac:dyDescent="0.2">
      <c r="A61" s="125" t="s">
        <v>239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1.8</v>
      </c>
      <c r="H61" s="11">
        <v>1.2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0.4</v>
      </c>
      <c r="V61" s="11">
        <v>0</v>
      </c>
      <c r="W61" s="11">
        <v>0</v>
      </c>
      <c r="X61" s="11">
        <v>12.4</v>
      </c>
      <c r="Y61" s="11">
        <v>0</v>
      </c>
      <c r="Z61" s="11">
        <v>0.2</v>
      </c>
      <c r="AA61" s="11">
        <v>0</v>
      </c>
      <c r="AB61" s="11">
        <v>0</v>
      </c>
      <c r="AC61" s="11">
        <v>0</v>
      </c>
      <c r="AD61" s="11">
        <v>2.2000000000000002</v>
      </c>
      <c r="AE61" s="11">
        <v>0.2</v>
      </c>
      <c r="AF61" s="11">
        <v>0</v>
      </c>
      <c r="AG61" s="117">
        <f t="shared" si="9"/>
        <v>18.399999999999999</v>
      </c>
      <c r="AH61" s="119">
        <f t="shared" si="10"/>
        <v>12.4</v>
      </c>
      <c r="AI61" s="56">
        <f t="shared" si="11"/>
        <v>24</v>
      </c>
    </row>
    <row r="62" spans="1:37" s="21" customFormat="1" x14ac:dyDescent="0.2">
      <c r="A62" s="125" t="s">
        <v>9</v>
      </c>
      <c r="B62" s="11">
        <v>4.4000000000000004</v>
      </c>
      <c r="C62" s="11">
        <v>0.2</v>
      </c>
      <c r="D62" s="11">
        <v>3</v>
      </c>
      <c r="E62" s="11">
        <v>15.4</v>
      </c>
      <c r="F62" s="11">
        <v>14.6</v>
      </c>
      <c r="G62" s="11">
        <v>0.8</v>
      </c>
      <c r="H62" s="11">
        <v>0.8</v>
      </c>
      <c r="I62" s="11">
        <v>1.4</v>
      </c>
      <c r="J62" s="11">
        <v>0.2</v>
      </c>
      <c r="K62" s="11">
        <v>35.4</v>
      </c>
      <c r="L62" s="11">
        <v>0.2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10.6</v>
      </c>
      <c r="S62" s="11">
        <v>3.4</v>
      </c>
      <c r="T62" s="11">
        <v>0.8</v>
      </c>
      <c r="U62" s="11">
        <v>1.4</v>
      </c>
      <c r="V62" s="11">
        <v>0</v>
      </c>
      <c r="W62" s="11">
        <v>19.8</v>
      </c>
      <c r="X62" s="11">
        <v>2.4</v>
      </c>
      <c r="Y62" s="11">
        <v>0.2</v>
      </c>
      <c r="Z62" s="11">
        <v>3.6</v>
      </c>
      <c r="AA62" s="11">
        <v>0.4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7">
        <f t="shared" si="9"/>
        <v>119</v>
      </c>
      <c r="AH62" s="119">
        <f t="shared" si="10"/>
        <v>35.4</v>
      </c>
      <c r="AI62" s="56">
        <f t="shared" si="11"/>
        <v>11</v>
      </c>
    </row>
    <row r="63" spans="1:37" s="21" customFormat="1" x14ac:dyDescent="0.2">
      <c r="A63" s="125" t="s">
        <v>11</v>
      </c>
      <c r="B63" s="11">
        <v>0</v>
      </c>
      <c r="C63" s="11">
        <v>0</v>
      </c>
      <c r="D63" s="11">
        <v>4.2</v>
      </c>
      <c r="E63" s="11">
        <v>8.1999999999999993</v>
      </c>
      <c r="F63" s="11">
        <v>1.2</v>
      </c>
      <c r="G63" s="11">
        <v>0</v>
      </c>
      <c r="H63" s="11">
        <v>1</v>
      </c>
      <c r="I63" s="11">
        <v>0.4</v>
      </c>
      <c r="J63" s="11">
        <v>3.2</v>
      </c>
      <c r="K63" s="11">
        <v>10.8</v>
      </c>
      <c r="L63" s="11">
        <v>0.2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10.4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0.4</v>
      </c>
      <c r="Y63" s="11">
        <v>1</v>
      </c>
      <c r="Z63" s="11">
        <v>0</v>
      </c>
      <c r="AA63" s="11">
        <v>0</v>
      </c>
      <c r="AB63" s="11">
        <v>0</v>
      </c>
      <c r="AC63" s="11">
        <v>0</v>
      </c>
      <c r="AD63" s="11">
        <v>8.8000000000000007</v>
      </c>
      <c r="AE63" s="11">
        <v>45</v>
      </c>
      <c r="AF63" s="11">
        <v>2.4</v>
      </c>
      <c r="AG63" s="117">
        <f t="shared" si="9"/>
        <v>97.2</v>
      </c>
      <c r="AH63" s="119">
        <f t="shared" si="10"/>
        <v>45</v>
      </c>
      <c r="AI63" s="56">
        <f t="shared" si="11"/>
        <v>17</v>
      </c>
    </row>
    <row r="64" spans="1:37" s="21" customFormat="1" x14ac:dyDescent="0.2">
      <c r="A64" s="125" t="s">
        <v>240</v>
      </c>
      <c r="B64" s="11">
        <v>0</v>
      </c>
      <c r="C64" s="11">
        <v>0</v>
      </c>
      <c r="D64" s="11">
        <v>0</v>
      </c>
      <c r="E64" s="11">
        <v>32</v>
      </c>
      <c r="F64" s="11">
        <v>0.2</v>
      </c>
      <c r="G64" s="11">
        <v>0.8</v>
      </c>
      <c r="H64" s="11">
        <v>19.8</v>
      </c>
      <c r="I64" s="11">
        <v>0.2</v>
      </c>
      <c r="J64" s="11">
        <v>2.6</v>
      </c>
      <c r="K64" s="11">
        <v>28.6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0.6</v>
      </c>
      <c r="Y64" s="11">
        <v>1</v>
      </c>
      <c r="Z64" s="11">
        <v>5</v>
      </c>
      <c r="AA64" s="11">
        <v>0.2</v>
      </c>
      <c r="AB64" s="11">
        <v>0</v>
      </c>
      <c r="AC64" s="11">
        <v>0</v>
      </c>
      <c r="AD64" s="11">
        <v>19.399999999999999</v>
      </c>
      <c r="AE64" s="11">
        <v>0</v>
      </c>
      <c r="AF64" s="11">
        <v>0</v>
      </c>
      <c r="AG64" s="117">
        <f t="shared" si="9"/>
        <v>110.4</v>
      </c>
      <c r="AH64" s="119">
        <f t="shared" si="10"/>
        <v>32</v>
      </c>
      <c r="AI64" s="56">
        <f t="shared" si="11"/>
        <v>19</v>
      </c>
      <c r="AJ64" s="122"/>
    </row>
    <row r="65" spans="1:81" s="121" customFormat="1" x14ac:dyDescent="0.2">
      <c r="A65" s="125" t="s">
        <v>15</v>
      </c>
      <c r="B65" s="11">
        <v>0</v>
      </c>
      <c r="C65" s="11">
        <v>0</v>
      </c>
      <c r="D65" s="11">
        <v>0</v>
      </c>
      <c r="E65" s="11">
        <v>8.4</v>
      </c>
      <c r="F65" s="11">
        <v>0.2</v>
      </c>
      <c r="G65" s="11">
        <v>1.8</v>
      </c>
      <c r="H65" s="11">
        <v>13.4</v>
      </c>
      <c r="I65" s="11">
        <v>1.6</v>
      </c>
      <c r="J65" s="11">
        <v>7.6</v>
      </c>
      <c r="K65" s="11">
        <v>37.6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7.6</v>
      </c>
      <c r="T65" s="11">
        <v>12</v>
      </c>
      <c r="U65" s="11">
        <v>0</v>
      </c>
      <c r="V65" s="11">
        <v>0</v>
      </c>
      <c r="W65" s="11">
        <v>0</v>
      </c>
      <c r="X65" s="11">
        <v>3.8</v>
      </c>
      <c r="Y65" s="11">
        <v>3.4</v>
      </c>
      <c r="Z65" s="11">
        <v>9</v>
      </c>
      <c r="AA65" s="11">
        <v>0</v>
      </c>
      <c r="AB65" s="11">
        <v>0</v>
      </c>
      <c r="AC65" s="11">
        <v>0</v>
      </c>
      <c r="AD65" s="11">
        <v>1.8</v>
      </c>
      <c r="AE65" s="11">
        <v>0</v>
      </c>
      <c r="AF65" s="11">
        <v>0</v>
      </c>
      <c r="AG65" s="117">
        <f t="shared" si="9"/>
        <v>108.19999999999999</v>
      </c>
      <c r="AH65" s="119">
        <f t="shared" si="10"/>
        <v>37.6</v>
      </c>
      <c r="AI65" s="56">
        <f t="shared" si="11"/>
        <v>18</v>
      </c>
      <c r="AL65" s="121" t="s">
        <v>35</v>
      </c>
    </row>
    <row r="66" spans="1:81" s="21" customFormat="1" x14ac:dyDescent="0.2">
      <c r="A66" s="125" t="s">
        <v>241</v>
      </c>
      <c r="B66" s="11">
        <v>0</v>
      </c>
      <c r="C66" s="11">
        <v>0</v>
      </c>
      <c r="D66" s="11">
        <v>0</v>
      </c>
      <c r="E66" s="11">
        <v>0.4</v>
      </c>
      <c r="F66" s="11">
        <v>0.2</v>
      </c>
      <c r="G66" s="11">
        <v>0.4</v>
      </c>
      <c r="H66" s="11">
        <v>19.399999999999999</v>
      </c>
      <c r="I66" s="11">
        <v>0</v>
      </c>
      <c r="J66" s="11">
        <v>0</v>
      </c>
      <c r="K66" s="11">
        <v>0.2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9.6</v>
      </c>
      <c r="R66" s="11">
        <v>9.1999999999999993</v>
      </c>
      <c r="S66" s="11">
        <v>0</v>
      </c>
      <c r="T66" s="11">
        <v>33.4</v>
      </c>
      <c r="U66" s="11">
        <v>36.200000000000003</v>
      </c>
      <c r="V66" s="11">
        <v>32.200000000000003</v>
      </c>
      <c r="W66" s="11">
        <v>0</v>
      </c>
      <c r="X66" s="11">
        <v>0</v>
      </c>
      <c r="Y66" s="11">
        <v>0</v>
      </c>
      <c r="Z66" s="11">
        <v>0</v>
      </c>
      <c r="AA66" s="11">
        <v>6.4</v>
      </c>
      <c r="AB66" s="11">
        <v>0</v>
      </c>
      <c r="AC66" s="11">
        <v>0</v>
      </c>
      <c r="AD66" s="11">
        <v>6.4</v>
      </c>
      <c r="AE66" s="11">
        <v>1</v>
      </c>
      <c r="AF66" s="11">
        <v>23.4</v>
      </c>
      <c r="AG66" s="117">
        <f t="shared" si="9"/>
        <v>178.4</v>
      </c>
      <c r="AH66" s="119">
        <f t="shared" si="10"/>
        <v>36.200000000000003</v>
      </c>
      <c r="AI66" s="56">
        <f t="shared" si="11"/>
        <v>17</v>
      </c>
      <c r="AL66" s="122" t="s">
        <v>35</v>
      </c>
    </row>
    <row r="67" spans="1:81" s="21" customFormat="1" x14ac:dyDescent="0.2">
      <c r="A67" s="125" t="s">
        <v>242</v>
      </c>
      <c r="B67" s="11">
        <v>0</v>
      </c>
      <c r="C67" s="11">
        <v>0</v>
      </c>
      <c r="D67" s="11">
        <v>1.4</v>
      </c>
      <c r="E67" s="11">
        <v>12.2</v>
      </c>
      <c r="F67" s="11">
        <v>15.6</v>
      </c>
      <c r="G67" s="11">
        <v>0</v>
      </c>
      <c r="H67" s="11">
        <v>0</v>
      </c>
      <c r="I67" s="11">
        <v>0</v>
      </c>
      <c r="J67" s="11">
        <v>0.4</v>
      </c>
      <c r="K67" s="11">
        <v>1.2</v>
      </c>
      <c r="L67" s="11">
        <v>0</v>
      </c>
      <c r="M67" s="11">
        <v>0</v>
      </c>
      <c r="N67" s="11">
        <v>0.2</v>
      </c>
      <c r="O67" s="11">
        <v>2</v>
      </c>
      <c r="P67" s="11">
        <v>10.199999999999999</v>
      </c>
      <c r="Q67" s="11">
        <v>8</v>
      </c>
      <c r="R67" s="11">
        <v>0</v>
      </c>
      <c r="S67" s="11">
        <v>2</v>
      </c>
      <c r="T67" s="11">
        <v>3.4</v>
      </c>
      <c r="U67" s="11">
        <v>2.2000000000000002</v>
      </c>
      <c r="V67" s="11">
        <v>0</v>
      </c>
      <c r="W67" s="11">
        <v>18.399999999999999</v>
      </c>
      <c r="X67" s="11">
        <v>0</v>
      </c>
      <c r="Y67" s="11">
        <v>0</v>
      </c>
      <c r="Z67" s="11">
        <v>0</v>
      </c>
      <c r="AA67" s="11">
        <v>0</v>
      </c>
      <c r="AB67" s="11">
        <v>3.6</v>
      </c>
      <c r="AC67" s="11">
        <v>0.2</v>
      </c>
      <c r="AD67" s="11">
        <v>0</v>
      </c>
      <c r="AE67" s="11">
        <v>7.8</v>
      </c>
      <c r="AF67" s="11">
        <v>0.2</v>
      </c>
      <c r="AG67" s="117">
        <f t="shared" si="9"/>
        <v>89</v>
      </c>
      <c r="AH67" s="119">
        <f t="shared" si="10"/>
        <v>18.399999999999999</v>
      </c>
      <c r="AI67" s="56">
        <f t="shared" si="11"/>
        <v>14</v>
      </c>
      <c r="AK67" s="122" t="s">
        <v>35</v>
      </c>
    </row>
    <row r="68" spans="1:81" s="21" customFormat="1" x14ac:dyDescent="0.2">
      <c r="A68" s="125" t="s">
        <v>18</v>
      </c>
      <c r="B68" s="11">
        <v>0</v>
      </c>
      <c r="C68" s="11">
        <v>0</v>
      </c>
      <c r="D68" s="11">
        <v>14.4</v>
      </c>
      <c r="E68" s="11">
        <v>3.8</v>
      </c>
      <c r="F68" s="11">
        <v>13.8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0.8</v>
      </c>
      <c r="O68" s="11">
        <v>0</v>
      </c>
      <c r="P68" s="11">
        <v>0</v>
      </c>
      <c r="Q68" s="11">
        <v>0</v>
      </c>
      <c r="R68" s="11">
        <v>0</v>
      </c>
      <c r="S68" s="11">
        <v>17.2</v>
      </c>
      <c r="T68" s="11">
        <v>16.2</v>
      </c>
      <c r="U68" s="11">
        <v>42.8</v>
      </c>
      <c r="V68" s="11">
        <v>11.4</v>
      </c>
      <c r="W68" s="11">
        <v>0.6</v>
      </c>
      <c r="X68" s="11">
        <v>0</v>
      </c>
      <c r="Y68" s="11">
        <v>0</v>
      </c>
      <c r="Z68" s="11">
        <v>0</v>
      </c>
      <c r="AA68" s="11">
        <v>7.6</v>
      </c>
      <c r="AB68" s="11">
        <v>25.4</v>
      </c>
      <c r="AC68" s="11">
        <v>0</v>
      </c>
      <c r="AD68" s="11">
        <v>0</v>
      </c>
      <c r="AE68" s="11">
        <v>22.6</v>
      </c>
      <c r="AF68" s="11">
        <v>0.4</v>
      </c>
      <c r="AG68" s="117">
        <f t="shared" si="9"/>
        <v>177</v>
      </c>
      <c r="AH68" s="119">
        <f t="shared" si="10"/>
        <v>42.8</v>
      </c>
      <c r="AI68" s="56">
        <f t="shared" si="11"/>
        <v>18</v>
      </c>
      <c r="AK68" s="122"/>
    </row>
    <row r="69" spans="1:81" s="21" customFormat="1" x14ac:dyDescent="0.2">
      <c r="A69" s="125" t="s">
        <v>243</v>
      </c>
      <c r="B69" s="11" t="s">
        <v>197</v>
      </c>
      <c r="C69" s="11" t="s">
        <v>197</v>
      </c>
      <c r="D69" s="11" t="s">
        <v>197</v>
      </c>
      <c r="E69" s="11" t="s">
        <v>197</v>
      </c>
      <c r="F69" s="11" t="s">
        <v>197</v>
      </c>
      <c r="G69" s="11" t="s">
        <v>197</v>
      </c>
      <c r="H69" s="11" t="s">
        <v>197</v>
      </c>
      <c r="I69" s="11" t="s">
        <v>197</v>
      </c>
      <c r="J69" s="11" t="s">
        <v>197</v>
      </c>
      <c r="K69" s="11" t="s">
        <v>197</v>
      </c>
      <c r="L69" s="11" t="s">
        <v>197</v>
      </c>
      <c r="M69" s="11" t="s">
        <v>197</v>
      </c>
      <c r="N69" s="11" t="s">
        <v>197</v>
      </c>
      <c r="O69" s="11" t="s">
        <v>197</v>
      </c>
      <c r="P69" s="11" t="s">
        <v>197</v>
      </c>
      <c r="Q69" s="11" t="s">
        <v>197</v>
      </c>
      <c r="R69" s="11" t="s">
        <v>197</v>
      </c>
      <c r="S69" s="11" t="s">
        <v>197</v>
      </c>
      <c r="T69" s="11" t="s">
        <v>197</v>
      </c>
      <c r="U69" s="11" t="s">
        <v>197</v>
      </c>
      <c r="V69" s="11" t="s">
        <v>197</v>
      </c>
      <c r="W69" s="11" t="s">
        <v>197</v>
      </c>
      <c r="X69" s="11" t="s">
        <v>197</v>
      </c>
      <c r="Y69" s="11" t="s">
        <v>197</v>
      </c>
      <c r="Z69" s="11" t="s">
        <v>197</v>
      </c>
      <c r="AA69" s="11" t="s">
        <v>197</v>
      </c>
      <c r="AB69" s="11" t="s">
        <v>197</v>
      </c>
      <c r="AC69" s="11" t="s">
        <v>197</v>
      </c>
      <c r="AD69" s="11" t="s">
        <v>197</v>
      </c>
      <c r="AE69" s="11" t="s">
        <v>197</v>
      </c>
      <c r="AF69" s="11" t="s">
        <v>197</v>
      </c>
      <c r="AG69" s="11" t="s">
        <v>197</v>
      </c>
      <c r="AH69" s="11" t="s">
        <v>197</v>
      </c>
      <c r="AI69" s="11" t="s">
        <v>197</v>
      </c>
      <c r="AK69" s="122"/>
    </row>
    <row r="70" spans="1:81" s="21" customFormat="1" x14ac:dyDescent="0.2">
      <c r="A70" s="125" t="s">
        <v>244</v>
      </c>
      <c r="B70" s="11">
        <v>0.2</v>
      </c>
      <c r="C70" s="11">
        <v>0</v>
      </c>
      <c r="D70" s="11">
        <v>2.6</v>
      </c>
      <c r="E70" s="11">
        <v>0</v>
      </c>
      <c r="F70" s="11">
        <v>3.2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1.6</v>
      </c>
      <c r="U70" s="11">
        <v>0</v>
      </c>
      <c r="V70" s="11">
        <v>0</v>
      </c>
      <c r="W70" s="11">
        <v>9.1999999999999993</v>
      </c>
      <c r="X70" s="11">
        <v>118.8</v>
      </c>
      <c r="Y70" s="11">
        <v>0.8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10.199999999999999</v>
      </c>
      <c r="AF70" s="11">
        <v>30.6</v>
      </c>
      <c r="AG70" s="117">
        <f t="shared" si="9"/>
        <v>177.2</v>
      </c>
      <c r="AH70" s="119">
        <f t="shared" si="10"/>
        <v>118.8</v>
      </c>
      <c r="AI70" s="56">
        <f t="shared" si="11"/>
        <v>22</v>
      </c>
      <c r="AK70" s="122"/>
    </row>
    <row r="71" spans="1:81" x14ac:dyDescent="0.2">
      <c r="A71" s="126" t="s">
        <v>245</v>
      </c>
      <c r="B71" s="11">
        <v>0</v>
      </c>
      <c r="C71" s="11">
        <v>0</v>
      </c>
      <c r="D71" s="11">
        <v>0</v>
      </c>
      <c r="E71" s="11">
        <v>0.2</v>
      </c>
      <c r="F71" s="11">
        <v>15.8</v>
      </c>
      <c r="G71" s="11">
        <v>0</v>
      </c>
      <c r="H71" s="11">
        <v>1.5</v>
      </c>
      <c r="I71" s="11">
        <v>0</v>
      </c>
      <c r="J71" s="11">
        <v>0</v>
      </c>
      <c r="K71" s="11">
        <v>18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2.5</v>
      </c>
      <c r="Y71" s="11">
        <v>0.1</v>
      </c>
      <c r="Z71" s="11">
        <v>2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7">
        <f t="shared" si="9"/>
        <v>40.1</v>
      </c>
      <c r="AH71" s="119">
        <f t="shared" si="10"/>
        <v>18</v>
      </c>
      <c r="AI71" s="56">
        <f t="shared" si="11"/>
        <v>24</v>
      </c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</row>
    <row r="72" spans="1:81" x14ac:dyDescent="0.2">
      <c r="A72" s="126" t="s">
        <v>246</v>
      </c>
      <c r="B72" s="11">
        <v>0</v>
      </c>
      <c r="C72" s="11">
        <v>0</v>
      </c>
      <c r="D72" s="11">
        <v>13.8</v>
      </c>
      <c r="E72" s="11">
        <v>0</v>
      </c>
      <c r="F72" s="11">
        <v>25.8</v>
      </c>
      <c r="G72" s="11">
        <v>0</v>
      </c>
      <c r="H72" s="11">
        <v>3.2</v>
      </c>
      <c r="I72" s="11">
        <v>0</v>
      </c>
      <c r="J72" s="11">
        <v>0</v>
      </c>
      <c r="K72" s="11">
        <v>31.5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2.7</v>
      </c>
      <c r="U72" s="11">
        <v>15.7</v>
      </c>
      <c r="V72" s="11">
        <v>0</v>
      </c>
      <c r="W72" s="11">
        <v>0</v>
      </c>
      <c r="X72" s="11">
        <v>4.0999999999999996</v>
      </c>
      <c r="Y72" s="11">
        <v>0.2</v>
      </c>
      <c r="Z72" s="11">
        <v>2.5</v>
      </c>
      <c r="AA72" s="11">
        <v>0</v>
      </c>
      <c r="AB72" s="11">
        <v>0</v>
      </c>
      <c r="AC72" s="11">
        <v>0</v>
      </c>
      <c r="AD72" s="11">
        <v>0</v>
      </c>
      <c r="AE72" s="11">
        <v>2.7</v>
      </c>
      <c r="AF72" s="11">
        <v>0</v>
      </c>
      <c r="AG72" s="117">
        <f t="shared" si="9"/>
        <v>102.20000000000002</v>
      </c>
      <c r="AH72" s="119">
        <f t="shared" si="10"/>
        <v>31.5</v>
      </c>
      <c r="AI72" s="56">
        <f t="shared" si="11"/>
        <v>21</v>
      </c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</row>
    <row r="73" spans="1:81" x14ac:dyDescent="0.2">
      <c r="A73" s="126" t="s">
        <v>247</v>
      </c>
      <c r="B73" s="11">
        <v>1.8</v>
      </c>
      <c r="C73" s="11">
        <v>0</v>
      </c>
      <c r="D73" s="11">
        <v>6.6</v>
      </c>
      <c r="E73" s="11">
        <v>24.5</v>
      </c>
      <c r="F73" s="11">
        <v>16.5</v>
      </c>
      <c r="G73" s="11">
        <v>20.2</v>
      </c>
      <c r="H73" s="11">
        <v>0.1</v>
      </c>
      <c r="I73" s="11">
        <v>0</v>
      </c>
      <c r="J73" s="11">
        <v>0.2</v>
      </c>
      <c r="K73" s="11">
        <v>42.9</v>
      </c>
      <c r="L73" s="11">
        <v>0.1</v>
      </c>
      <c r="M73" s="11">
        <v>0</v>
      </c>
      <c r="N73" s="11">
        <v>0</v>
      </c>
      <c r="O73" s="11">
        <v>0</v>
      </c>
      <c r="P73" s="11">
        <v>0</v>
      </c>
      <c r="Q73" s="11">
        <v>2.7</v>
      </c>
      <c r="R73" s="11">
        <v>1.7</v>
      </c>
      <c r="S73" s="11">
        <v>0.4</v>
      </c>
      <c r="T73" s="11">
        <v>4.9000000000000004</v>
      </c>
      <c r="U73" s="11">
        <v>0.1</v>
      </c>
      <c r="V73" s="11">
        <v>0</v>
      </c>
      <c r="W73" s="11">
        <v>0</v>
      </c>
      <c r="X73" s="11">
        <v>1.6</v>
      </c>
      <c r="Y73" s="11">
        <v>0</v>
      </c>
      <c r="Z73" s="11">
        <v>7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7">
        <f t="shared" si="9"/>
        <v>131.29999999999998</v>
      </c>
      <c r="AH73" s="119">
        <f t="shared" si="10"/>
        <v>42.9</v>
      </c>
      <c r="AI73" s="56">
        <f t="shared" si="11"/>
        <v>15</v>
      </c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</row>
    <row r="74" spans="1:81" x14ac:dyDescent="0.2">
      <c r="A74" s="123" t="s">
        <v>248</v>
      </c>
      <c r="B74" s="11">
        <v>0</v>
      </c>
      <c r="C74" s="11">
        <v>0</v>
      </c>
      <c r="D74" s="11">
        <v>0.5</v>
      </c>
      <c r="E74" s="11">
        <v>8.5</v>
      </c>
      <c r="F74" s="11">
        <v>3.4</v>
      </c>
      <c r="G74" s="11">
        <v>0</v>
      </c>
      <c r="H74" s="11">
        <v>0</v>
      </c>
      <c r="I74" s="11">
        <v>13.6</v>
      </c>
      <c r="J74" s="11">
        <v>0.1</v>
      </c>
      <c r="K74" s="11">
        <v>3.2</v>
      </c>
      <c r="L74" s="11">
        <v>0.1</v>
      </c>
      <c r="M74" s="11">
        <v>0</v>
      </c>
      <c r="N74" s="11">
        <v>0</v>
      </c>
      <c r="O74" s="11">
        <v>0</v>
      </c>
      <c r="P74" s="11">
        <v>20.100000000000001</v>
      </c>
      <c r="Q74" s="11">
        <v>0</v>
      </c>
      <c r="R74" s="11">
        <v>1.2</v>
      </c>
      <c r="S74" s="11">
        <v>0</v>
      </c>
      <c r="T74" s="11">
        <v>27.2</v>
      </c>
      <c r="U74" s="11">
        <v>0</v>
      </c>
      <c r="V74" s="11">
        <v>0</v>
      </c>
      <c r="W74" s="11">
        <v>0</v>
      </c>
      <c r="X74" s="11">
        <v>11.1</v>
      </c>
      <c r="Y74" s="11">
        <v>0.1</v>
      </c>
      <c r="Z74" s="11">
        <v>7.9</v>
      </c>
      <c r="AA74" s="11">
        <v>0</v>
      </c>
      <c r="AB74" s="11">
        <v>0</v>
      </c>
      <c r="AC74" s="11">
        <v>0</v>
      </c>
      <c r="AD74" s="11">
        <v>0.1</v>
      </c>
      <c r="AE74" s="11">
        <v>0</v>
      </c>
      <c r="AF74" s="11">
        <v>0</v>
      </c>
      <c r="AG74" s="117">
        <f t="shared" si="9"/>
        <v>97.1</v>
      </c>
      <c r="AH74" s="119">
        <f t="shared" si="10"/>
        <v>27.2</v>
      </c>
      <c r="AI74" s="56">
        <f t="shared" si="11"/>
        <v>17</v>
      </c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</row>
    <row r="75" spans="1:81" s="5" customFormat="1" ht="17.100000000000001" customHeight="1" x14ac:dyDescent="0.2">
      <c r="A75" s="49" t="s">
        <v>24</v>
      </c>
      <c r="B75" s="113">
        <f>MAX(B5:B74)</f>
        <v>21.6</v>
      </c>
      <c r="C75" s="113">
        <f t="shared" ref="C75:AF75" si="12">MAX(C5:C74)</f>
        <v>12.799999999999999</v>
      </c>
      <c r="D75" s="113">
        <f t="shared" si="12"/>
        <v>62</v>
      </c>
      <c r="E75" s="113">
        <f t="shared" si="12"/>
        <v>99.2</v>
      </c>
      <c r="F75" s="113">
        <f t="shared" si="12"/>
        <v>58.199999999999996</v>
      </c>
      <c r="G75" s="113">
        <f t="shared" si="12"/>
        <v>20.2</v>
      </c>
      <c r="H75" s="113">
        <f t="shared" si="12"/>
        <v>40</v>
      </c>
      <c r="I75" s="113">
        <f t="shared" si="12"/>
        <v>13.6</v>
      </c>
      <c r="J75" s="113">
        <f t="shared" si="12"/>
        <v>26</v>
      </c>
      <c r="K75" s="113">
        <f t="shared" si="12"/>
        <v>56.000000000000007</v>
      </c>
      <c r="L75" s="113">
        <f t="shared" si="12"/>
        <v>5.1999999999999993</v>
      </c>
      <c r="M75" s="113">
        <f t="shared" si="12"/>
        <v>22.799999999999997</v>
      </c>
      <c r="N75" s="113">
        <f t="shared" si="12"/>
        <v>42.8</v>
      </c>
      <c r="O75" s="113">
        <f t="shared" si="12"/>
        <v>20.8</v>
      </c>
      <c r="P75" s="113">
        <f t="shared" si="12"/>
        <v>20.100000000000001</v>
      </c>
      <c r="Q75" s="113">
        <f t="shared" si="12"/>
        <v>31.4</v>
      </c>
      <c r="R75" s="113">
        <f t="shared" si="12"/>
        <v>12</v>
      </c>
      <c r="S75" s="113">
        <f t="shared" si="12"/>
        <v>17.2</v>
      </c>
      <c r="T75" s="113">
        <f t="shared" si="12"/>
        <v>38.200000000000003</v>
      </c>
      <c r="U75" s="113">
        <f t="shared" si="12"/>
        <v>61.4</v>
      </c>
      <c r="V75" s="113">
        <f t="shared" si="12"/>
        <v>74.599999999999994</v>
      </c>
      <c r="W75" s="113">
        <f t="shared" si="12"/>
        <v>19.8</v>
      </c>
      <c r="X75" s="113">
        <f t="shared" si="12"/>
        <v>118.8</v>
      </c>
      <c r="Y75" s="113">
        <f t="shared" si="12"/>
        <v>32.6</v>
      </c>
      <c r="Z75" s="113">
        <f t="shared" si="12"/>
        <v>29.2</v>
      </c>
      <c r="AA75" s="113">
        <f t="shared" si="12"/>
        <v>67.000000000000014</v>
      </c>
      <c r="AB75" s="113">
        <f t="shared" si="12"/>
        <v>25.4</v>
      </c>
      <c r="AC75" s="113">
        <f t="shared" si="12"/>
        <v>1</v>
      </c>
      <c r="AD75" s="113">
        <f t="shared" si="12"/>
        <v>31.8</v>
      </c>
      <c r="AE75" s="113">
        <f t="shared" si="12"/>
        <v>162.99999999999997</v>
      </c>
      <c r="AF75" s="113">
        <f t="shared" si="12"/>
        <v>51</v>
      </c>
      <c r="AG75" s="120">
        <f>MAX(AG5:AG74)</f>
        <v>298.2</v>
      </c>
      <c r="AH75" s="116">
        <f>MAX(AH5:AH74)</f>
        <v>162.99999999999997</v>
      </c>
      <c r="AI75" s="109"/>
    </row>
    <row r="76" spans="1:81" x14ac:dyDescent="0.2">
      <c r="A76" s="107" t="s">
        <v>229</v>
      </c>
      <c r="B76" s="39"/>
      <c r="C76" s="39"/>
      <c r="D76" s="39"/>
      <c r="E76" s="39"/>
      <c r="F76" s="39"/>
      <c r="G76" s="39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45"/>
      <c r="AE76" s="50"/>
      <c r="AF76" s="50"/>
      <c r="AG76" s="43"/>
      <c r="AH76" s="46"/>
      <c r="AI76" s="44"/>
    </row>
    <row r="77" spans="1:81" x14ac:dyDescent="0.2">
      <c r="A77" s="108" t="s">
        <v>230</v>
      </c>
      <c r="B77" s="40"/>
      <c r="C77" s="40"/>
      <c r="D77" s="40"/>
      <c r="E77" s="40"/>
      <c r="F77" s="40"/>
      <c r="G77" s="40"/>
      <c r="H77" s="40"/>
      <c r="I77" s="40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9"/>
      <c r="U77" s="99"/>
      <c r="V77" s="99"/>
      <c r="W77" s="99"/>
      <c r="X77" s="99"/>
      <c r="Y77" s="97"/>
      <c r="Z77" s="97"/>
      <c r="AA77" s="97"/>
      <c r="AB77" s="97"/>
      <c r="AC77" s="97"/>
      <c r="AD77" s="97"/>
      <c r="AE77" s="97"/>
      <c r="AF77" s="97"/>
      <c r="AG77" s="43"/>
      <c r="AH77" s="97"/>
      <c r="AI77" s="44"/>
    </row>
    <row r="78" spans="1:81" x14ac:dyDescent="0.2">
      <c r="A78" s="106" t="s">
        <v>227</v>
      </c>
      <c r="B78" s="97"/>
      <c r="C78" s="97"/>
      <c r="D78" s="97"/>
      <c r="E78" s="97"/>
      <c r="F78" s="97"/>
      <c r="G78" s="97"/>
      <c r="H78" s="97"/>
      <c r="I78" s="97"/>
      <c r="J78" s="98"/>
      <c r="K78" s="98"/>
      <c r="L78" s="98"/>
      <c r="M78" s="98"/>
      <c r="N78" s="98"/>
      <c r="O78" s="98"/>
      <c r="P78" s="98"/>
      <c r="Q78" s="97"/>
      <c r="R78" s="97"/>
      <c r="S78" s="97"/>
      <c r="T78" s="100"/>
      <c r="U78" s="100"/>
      <c r="V78" s="100"/>
      <c r="W78" s="100"/>
      <c r="X78" s="100"/>
      <c r="Y78" s="97"/>
      <c r="Z78" s="97"/>
      <c r="AA78" s="97"/>
      <c r="AB78" s="97"/>
      <c r="AC78" s="97"/>
      <c r="AD78" s="45"/>
      <c r="AE78" s="45"/>
      <c r="AF78" s="45"/>
      <c r="AG78" s="43"/>
      <c r="AH78" s="97"/>
      <c r="AI78" s="42"/>
    </row>
    <row r="79" spans="1:81" x14ac:dyDescent="0.2">
      <c r="A79" s="106" t="s">
        <v>228</v>
      </c>
      <c r="B79" s="39"/>
      <c r="C79" s="39"/>
      <c r="D79" s="39"/>
      <c r="E79" s="39"/>
      <c r="F79" s="39"/>
      <c r="G79" s="39"/>
      <c r="H79" s="39"/>
      <c r="I79" s="39"/>
      <c r="J79" s="39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45"/>
      <c r="AE79" s="45"/>
      <c r="AF79" s="45"/>
      <c r="AG79" s="43"/>
      <c r="AH79" s="98"/>
      <c r="AI79" s="42"/>
    </row>
    <row r="80" spans="1:81" x14ac:dyDescent="0.2">
      <c r="A80" s="41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45"/>
      <c r="AF80" s="45"/>
      <c r="AG80" s="43"/>
      <c r="AH80" s="46"/>
      <c r="AI80" s="54"/>
    </row>
    <row r="81" spans="1:37" x14ac:dyDescent="0.2">
      <c r="A81" s="97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46"/>
      <c r="AF81" s="46"/>
      <c r="AG81" s="43"/>
      <c r="AH81" s="46"/>
      <c r="AI81" s="54"/>
      <c r="AK81" t="s">
        <v>35</v>
      </c>
    </row>
    <row r="82" spans="1:37" ht="13.5" thickBot="1" x14ac:dyDescent="0.25">
      <c r="A82" s="51"/>
      <c r="B82" s="52"/>
      <c r="C82" s="52"/>
      <c r="D82" s="52"/>
      <c r="E82" s="52"/>
      <c r="F82" s="52"/>
      <c r="G82" s="52" t="s">
        <v>35</v>
      </c>
      <c r="H82" s="52"/>
      <c r="I82" s="52"/>
      <c r="J82" s="52"/>
      <c r="K82" s="52"/>
      <c r="L82" s="52" t="s">
        <v>35</v>
      </c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3"/>
      <c r="AH82" s="55"/>
      <c r="AI82" s="47" t="s">
        <v>35</v>
      </c>
    </row>
    <row r="85" spans="1:37" x14ac:dyDescent="0.2">
      <c r="G85" s="2" t="s">
        <v>35</v>
      </c>
    </row>
    <row r="86" spans="1:37" x14ac:dyDescent="0.2">
      <c r="Q86" s="2" t="s">
        <v>35</v>
      </c>
      <c r="T86" s="2" t="s">
        <v>35</v>
      </c>
      <c r="V86" s="2" t="s">
        <v>35</v>
      </c>
      <c r="X86" s="2" t="s">
        <v>35</v>
      </c>
      <c r="Z86" s="2" t="s">
        <v>35</v>
      </c>
      <c r="AJ86" t="s">
        <v>35</v>
      </c>
    </row>
    <row r="87" spans="1:37" x14ac:dyDescent="0.2">
      <c r="J87" s="2" t="s">
        <v>35</v>
      </c>
      <c r="M87" s="2" t="s">
        <v>35</v>
      </c>
      <c r="P87" s="2" t="s">
        <v>35</v>
      </c>
      <c r="Q87" s="2" t="s">
        <v>35</v>
      </c>
      <c r="R87" s="2" t="s">
        <v>35</v>
      </c>
      <c r="S87" s="2" t="s">
        <v>35</v>
      </c>
      <c r="T87" s="2" t="s">
        <v>35</v>
      </c>
      <c r="W87" s="2" t="s">
        <v>35</v>
      </c>
      <c r="X87" s="2" t="s">
        <v>35</v>
      </c>
      <c r="Z87" s="2" t="s">
        <v>35</v>
      </c>
      <c r="AB87" s="2" t="s">
        <v>35</v>
      </c>
    </row>
    <row r="88" spans="1:37" x14ac:dyDescent="0.2">
      <c r="Q88" s="2" t="s">
        <v>35</v>
      </c>
      <c r="S88" s="2" t="s">
        <v>35</v>
      </c>
      <c r="V88" s="2" t="s">
        <v>35</v>
      </c>
      <c r="W88" s="2" t="s">
        <v>35</v>
      </c>
      <c r="AB88" s="2" t="s">
        <v>35</v>
      </c>
      <c r="AC88" s="2" t="s">
        <v>35</v>
      </c>
      <c r="AG88" s="7" t="s">
        <v>35</v>
      </c>
      <c r="AH88" s="1" t="s">
        <v>35</v>
      </c>
    </row>
    <row r="89" spans="1:37" x14ac:dyDescent="0.2">
      <c r="J89" s="2" t="s">
        <v>35</v>
      </c>
      <c r="O89" s="2" t="s">
        <v>200</v>
      </c>
      <c r="P89" s="2" t="s">
        <v>35</v>
      </c>
      <c r="S89" s="2" t="s">
        <v>35</v>
      </c>
      <c r="T89" s="2" t="s">
        <v>35</v>
      </c>
      <c r="U89" s="2" t="s">
        <v>35</v>
      </c>
      <c r="V89" s="2" t="s">
        <v>35</v>
      </c>
      <c r="Z89" s="2" t="s">
        <v>35</v>
      </c>
      <c r="AI89" s="10" t="s">
        <v>35</v>
      </c>
    </row>
    <row r="90" spans="1:37" x14ac:dyDescent="0.2">
      <c r="K90" s="2" t="s">
        <v>35</v>
      </c>
      <c r="L90" s="2" t="s">
        <v>35</v>
      </c>
      <c r="M90" s="2" t="s">
        <v>35</v>
      </c>
      <c r="P90" s="2" t="s">
        <v>35</v>
      </c>
      <c r="Q90" s="2" t="s">
        <v>35</v>
      </c>
      <c r="S90" s="2" t="s">
        <v>35</v>
      </c>
      <c r="W90" s="2" t="s">
        <v>35</v>
      </c>
      <c r="Z90" s="2" t="s">
        <v>35</v>
      </c>
      <c r="AB90" s="2" t="s">
        <v>35</v>
      </c>
    </row>
    <row r="91" spans="1:37" x14ac:dyDescent="0.2">
      <c r="H91" s="2" t="s">
        <v>35</v>
      </c>
      <c r="S91" s="2" t="s">
        <v>35</v>
      </c>
      <c r="W91" s="2" t="s">
        <v>35</v>
      </c>
    </row>
    <row r="92" spans="1:37" x14ac:dyDescent="0.2">
      <c r="Q92" s="2" t="s">
        <v>35</v>
      </c>
      <c r="R92" s="2" t="s">
        <v>35</v>
      </c>
      <c r="AE92" s="2" t="s">
        <v>35</v>
      </c>
    </row>
    <row r="93" spans="1:37" x14ac:dyDescent="0.2">
      <c r="S93" s="2" t="s">
        <v>35</v>
      </c>
      <c r="X93" s="2" t="s">
        <v>35</v>
      </c>
      <c r="AC93" s="2" t="s">
        <v>35</v>
      </c>
      <c r="AI93" s="10" t="s">
        <v>35</v>
      </c>
      <c r="AJ93" s="12" t="s">
        <v>35</v>
      </c>
    </row>
    <row r="94" spans="1:37" x14ac:dyDescent="0.2">
      <c r="Y94" s="2" t="s">
        <v>35</v>
      </c>
    </row>
    <row r="98" spans="19:19" x14ac:dyDescent="0.2">
      <c r="S98" s="2" t="s">
        <v>35</v>
      </c>
    </row>
  </sheetData>
  <sortState ref="A5:AI49">
    <sortCondition ref="A5:A49"/>
  </sortState>
  <mergeCells count="35">
    <mergeCell ref="Q3:Q4"/>
    <mergeCell ref="I3:I4"/>
    <mergeCell ref="H3:H4"/>
    <mergeCell ref="P3:P4"/>
    <mergeCell ref="K3:K4"/>
    <mergeCell ref="L3:L4"/>
    <mergeCell ref="O3:O4"/>
    <mergeCell ref="AF3:AF4"/>
    <mergeCell ref="S3:S4"/>
    <mergeCell ref="R3:R4"/>
    <mergeCell ref="V3:V4"/>
    <mergeCell ref="X3:X4"/>
    <mergeCell ref="AB3:AB4"/>
    <mergeCell ref="AC3:AC4"/>
    <mergeCell ref="AD3:AD4"/>
    <mergeCell ref="Y3:Y4"/>
    <mergeCell ref="Z3:Z4"/>
    <mergeCell ref="U3:U4"/>
    <mergeCell ref="T3:T4"/>
    <mergeCell ref="A1:AI1"/>
    <mergeCell ref="B2:AI2"/>
    <mergeCell ref="AI3:AI4"/>
    <mergeCell ref="A2:A4"/>
    <mergeCell ref="B3:B4"/>
    <mergeCell ref="C3:C4"/>
    <mergeCell ref="D3:D4"/>
    <mergeCell ref="W3:W4"/>
    <mergeCell ref="E3:E4"/>
    <mergeCell ref="F3:F4"/>
    <mergeCell ref="G3:G4"/>
    <mergeCell ref="J3:J4"/>
    <mergeCell ref="M3:M4"/>
    <mergeCell ref="N3:N4"/>
    <mergeCell ref="AA3:AA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view="pageLayout" zoomScaleNormal="100" workbookViewId="0">
      <selection activeCell="A44" sqref="A44:H44"/>
    </sheetView>
  </sheetViews>
  <sheetFormatPr defaultRowHeight="12.75" x14ac:dyDescent="0.2"/>
  <cols>
    <col min="1" max="1" width="30.28515625" customWidth="1"/>
    <col min="2" max="2" width="11.5703125" style="36" bestFit="1" customWidth="1"/>
    <col min="3" max="3" width="10.28515625" style="37" bestFit="1" customWidth="1"/>
    <col min="4" max="4" width="12.140625" style="36" bestFit="1" customWidth="1"/>
    <col min="5" max="5" width="13.85546875" style="36" bestFit="1" customWidth="1"/>
    <col min="6" max="6" width="8.140625" style="36" bestFit="1" customWidth="1"/>
    <col min="7" max="7" width="11.28515625" bestFit="1" customWidth="1"/>
    <col min="8" max="8" width="10.42578125" bestFit="1" customWidth="1"/>
    <col min="9" max="9" width="94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" customFormat="1" ht="42.75" customHeight="1" x14ac:dyDescent="0.2">
      <c r="A1" s="13" t="s">
        <v>192</v>
      </c>
      <c r="B1" s="13" t="s">
        <v>36</v>
      </c>
      <c r="C1" s="13" t="s">
        <v>37</v>
      </c>
      <c r="D1" s="13" t="s">
        <v>214</v>
      </c>
      <c r="E1" s="13" t="s">
        <v>215</v>
      </c>
      <c r="F1" s="13" t="s">
        <v>38</v>
      </c>
      <c r="G1" s="13" t="s">
        <v>39</v>
      </c>
      <c r="H1" s="13" t="s">
        <v>84</v>
      </c>
      <c r="I1" s="13" t="s">
        <v>40</v>
      </c>
      <c r="J1" s="104"/>
      <c r="K1" s="104"/>
      <c r="L1" s="104"/>
      <c r="M1" s="104"/>
    </row>
    <row r="2" spans="1:13" s="19" customFormat="1" x14ac:dyDescent="0.2">
      <c r="A2" s="15" t="s">
        <v>155</v>
      </c>
      <c r="B2" s="15" t="s">
        <v>41</v>
      </c>
      <c r="C2" s="16" t="s">
        <v>42</v>
      </c>
      <c r="D2" s="16">
        <v>-20.444199999999999</v>
      </c>
      <c r="E2" s="16">
        <v>-52.875599999999999</v>
      </c>
      <c r="F2" s="16">
        <v>388</v>
      </c>
      <c r="G2" s="17">
        <v>40405</v>
      </c>
      <c r="H2" s="18">
        <v>1</v>
      </c>
      <c r="I2" s="16" t="s">
        <v>43</v>
      </c>
      <c r="J2" s="14"/>
      <c r="K2" s="14"/>
      <c r="L2" s="14"/>
      <c r="M2" s="14"/>
    </row>
    <row r="3" spans="1:13" ht="12.75" customHeight="1" x14ac:dyDescent="0.2">
      <c r="A3" s="15" t="s">
        <v>156</v>
      </c>
      <c r="B3" s="15" t="s">
        <v>41</v>
      </c>
      <c r="C3" s="16" t="s">
        <v>44</v>
      </c>
      <c r="D3" s="18">
        <v>-23.002500000000001</v>
      </c>
      <c r="E3" s="18">
        <v>-55.3294</v>
      </c>
      <c r="F3" s="18">
        <v>431</v>
      </c>
      <c r="G3" s="20">
        <v>39611</v>
      </c>
      <c r="H3" s="18">
        <v>1</v>
      </c>
      <c r="I3" s="16" t="s">
        <v>45</v>
      </c>
      <c r="J3" s="21"/>
      <c r="K3" s="21"/>
      <c r="L3" s="21"/>
      <c r="M3" s="21"/>
    </row>
    <row r="4" spans="1:13" x14ac:dyDescent="0.2">
      <c r="A4" s="15" t="s">
        <v>211</v>
      </c>
      <c r="B4" s="15" t="s">
        <v>41</v>
      </c>
      <c r="C4" s="16" t="s">
        <v>218</v>
      </c>
      <c r="D4" s="22">
        <v>-20.4756</v>
      </c>
      <c r="E4" s="22">
        <v>-55.783900000000003</v>
      </c>
      <c r="F4" s="22">
        <v>155</v>
      </c>
      <c r="G4" s="20">
        <v>39022</v>
      </c>
      <c r="H4" s="18">
        <v>1</v>
      </c>
      <c r="I4" s="16" t="s">
        <v>46</v>
      </c>
      <c r="J4" s="21"/>
      <c r="K4" s="21"/>
      <c r="L4" s="21"/>
      <c r="M4" s="21"/>
    </row>
    <row r="5" spans="1:13" ht="14.25" customHeight="1" x14ac:dyDescent="0.2">
      <c r="A5" s="15" t="s">
        <v>212</v>
      </c>
      <c r="B5" s="15" t="s">
        <v>217</v>
      </c>
      <c r="C5" s="16" t="s">
        <v>86</v>
      </c>
      <c r="D5" s="57">
        <v>-11148083</v>
      </c>
      <c r="E5" s="58">
        <v>-53763736</v>
      </c>
      <c r="F5" s="22">
        <v>347</v>
      </c>
      <c r="G5" s="20">
        <v>43199</v>
      </c>
      <c r="H5" s="18">
        <v>1</v>
      </c>
      <c r="I5" s="16" t="s">
        <v>87</v>
      </c>
      <c r="J5" s="21"/>
      <c r="K5" s="21"/>
      <c r="L5" s="21"/>
      <c r="M5" s="21"/>
    </row>
    <row r="6" spans="1:13" ht="14.25" customHeight="1" x14ac:dyDescent="0.2">
      <c r="A6" s="15" t="s">
        <v>213</v>
      </c>
      <c r="B6" s="15" t="s">
        <v>217</v>
      </c>
      <c r="C6" s="16" t="s">
        <v>88</v>
      </c>
      <c r="D6" s="58">
        <v>-22955028</v>
      </c>
      <c r="E6" s="58">
        <v>-55626001</v>
      </c>
      <c r="F6" s="22">
        <v>605</v>
      </c>
      <c r="G6" s="20">
        <v>43203</v>
      </c>
      <c r="H6" s="18">
        <v>1</v>
      </c>
      <c r="I6" s="16" t="s">
        <v>89</v>
      </c>
      <c r="J6" s="21"/>
      <c r="K6" s="21"/>
      <c r="L6" s="21"/>
      <c r="M6" s="21"/>
    </row>
    <row r="7" spans="1:13" s="24" customFormat="1" x14ac:dyDescent="0.2">
      <c r="A7" s="15" t="s">
        <v>157</v>
      </c>
      <c r="B7" s="15" t="s">
        <v>41</v>
      </c>
      <c r="C7" s="16" t="s">
        <v>47</v>
      </c>
      <c r="D7" s="22">
        <v>-22.1008</v>
      </c>
      <c r="E7" s="22">
        <v>-56.54</v>
      </c>
      <c r="F7" s="22">
        <v>208</v>
      </c>
      <c r="G7" s="20">
        <v>40764</v>
      </c>
      <c r="H7" s="18">
        <v>0</v>
      </c>
      <c r="I7" s="23" t="s">
        <v>48</v>
      </c>
      <c r="J7" s="21"/>
      <c r="K7" s="21"/>
      <c r="L7" s="21"/>
      <c r="M7" s="21"/>
    </row>
    <row r="8" spans="1:13" s="24" customFormat="1" x14ac:dyDescent="0.2">
      <c r="A8" s="15" t="s">
        <v>158</v>
      </c>
      <c r="B8" s="15" t="s">
        <v>41</v>
      </c>
      <c r="C8" s="16" t="s">
        <v>50</v>
      </c>
      <c r="D8" s="22">
        <v>-21.7514</v>
      </c>
      <c r="E8" s="22">
        <v>-52.470599999999997</v>
      </c>
      <c r="F8" s="22">
        <v>387</v>
      </c>
      <c r="G8" s="20">
        <v>41354</v>
      </c>
      <c r="H8" s="18">
        <v>1</v>
      </c>
      <c r="I8" s="23" t="s">
        <v>90</v>
      </c>
      <c r="J8" s="21"/>
      <c r="K8" s="21"/>
      <c r="L8" s="21"/>
      <c r="M8" s="21"/>
    </row>
    <row r="9" spans="1:13" s="24" customFormat="1" x14ac:dyDescent="0.2">
      <c r="A9" s="15" t="s">
        <v>159</v>
      </c>
      <c r="B9" s="15" t="s">
        <v>217</v>
      </c>
      <c r="C9" s="16" t="s">
        <v>92</v>
      </c>
      <c r="D9" s="58">
        <v>-19945539</v>
      </c>
      <c r="E9" s="58">
        <v>-54368533</v>
      </c>
      <c r="F9" s="22">
        <v>624</v>
      </c>
      <c r="G9" s="20">
        <v>43129</v>
      </c>
      <c r="H9" s="18">
        <v>1</v>
      </c>
      <c r="I9" s="23" t="s">
        <v>93</v>
      </c>
      <c r="J9" s="21"/>
      <c r="K9" s="21"/>
      <c r="L9" s="21"/>
      <c r="M9" s="21"/>
    </row>
    <row r="10" spans="1:13" s="24" customFormat="1" x14ac:dyDescent="0.2">
      <c r="A10" s="15" t="s">
        <v>160</v>
      </c>
      <c r="B10" s="15" t="s">
        <v>217</v>
      </c>
      <c r="C10" s="16" t="s">
        <v>95</v>
      </c>
      <c r="D10" s="58">
        <v>-21246756</v>
      </c>
      <c r="E10" s="58">
        <v>-564560442</v>
      </c>
      <c r="F10" s="22">
        <v>329</v>
      </c>
      <c r="G10" s="20" t="s">
        <v>96</v>
      </c>
      <c r="H10" s="18">
        <v>1</v>
      </c>
      <c r="I10" s="23" t="s">
        <v>97</v>
      </c>
      <c r="J10" s="21"/>
      <c r="K10" s="21"/>
      <c r="L10" s="21"/>
      <c r="M10" s="21"/>
    </row>
    <row r="11" spans="1:13" s="24" customFormat="1" x14ac:dyDescent="0.2">
      <c r="A11" s="15" t="s">
        <v>161</v>
      </c>
      <c r="B11" s="15" t="s">
        <v>217</v>
      </c>
      <c r="C11" s="16" t="s">
        <v>99</v>
      </c>
      <c r="D11" s="58">
        <v>-21298278</v>
      </c>
      <c r="E11" s="58">
        <v>-52068917</v>
      </c>
      <c r="F11" s="22">
        <v>345</v>
      </c>
      <c r="G11" s="20">
        <v>43196</v>
      </c>
      <c r="H11" s="18">
        <v>0</v>
      </c>
      <c r="I11" s="23" t="s">
        <v>100</v>
      </c>
      <c r="J11" s="21"/>
      <c r="K11" s="21"/>
      <c r="L11" s="21"/>
      <c r="M11" s="21"/>
    </row>
    <row r="12" spans="1:13" s="24" customFormat="1" x14ac:dyDescent="0.2">
      <c r="A12" s="15" t="s">
        <v>162</v>
      </c>
      <c r="B12" s="15" t="s">
        <v>217</v>
      </c>
      <c r="C12" s="16" t="s">
        <v>102</v>
      </c>
      <c r="D12" s="58">
        <v>-22657056</v>
      </c>
      <c r="E12" s="58">
        <v>-54819306</v>
      </c>
      <c r="F12" s="22">
        <v>456</v>
      </c>
      <c r="G12" s="20">
        <v>43165</v>
      </c>
      <c r="H12" s="18">
        <v>1</v>
      </c>
      <c r="I12" s="23" t="s">
        <v>103</v>
      </c>
      <c r="J12" s="21"/>
      <c r="K12" s="21"/>
      <c r="L12" s="21"/>
      <c r="M12" s="21"/>
    </row>
    <row r="13" spans="1:13" s="67" customFormat="1" ht="15" x14ac:dyDescent="0.25">
      <c r="A13" s="59" t="s">
        <v>163</v>
      </c>
      <c r="B13" s="15" t="s">
        <v>217</v>
      </c>
      <c r="C13" s="60" t="s">
        <v>104</v>
      </c>
      <c r="D13" s="61">
        <v>-19587528</v>
      </c>
      <c r="E13" s="61">
        <v>-54030083</v>
      </c>
      <c r="F13" s="62">
        <v>540</v>
      </c>
      <c r="G13" s="63">
        <v>43206</v>
      </c>
      <c r="H13" s="64">
        <v>1</v>
      </c>
      <c r="I13" s="65" t="s">
        <v>105</v>
      </c>
      <c r="J13" s="66"/>
      <c r="K13" s="66"/>
      <c r="L13" s="66"/>
      <c r="M13" s="66"/>
    </row>
    <row r="14" spans="1:13" x14ac:dyDescent="0.2">
      <c r="A14" s="15" t="s">
        <v>164</v>
      </c>
      <c r="B14" s="15" t="s">
        <v>41</v>
      </c>
      <c r="C14" s="16" t="s">
        <v>106</v>
      </c>
      <c r="D14" s="22">
        <v>-20.45</v>
      </c>
      <c r="E14" s="22">
        <v>-54.616599999999998</v>
      </c>
      <c r="F14" s="22">
        <v>530</v>
      </c>
      <c r="G14" s="20">
        <v>37145</v>
      </c>
      <c r="H14" s="18">
        <v>1</v>
      </c>
      <c r="I14" s="16" t="s">
        <v>51</v>
      </c>
      <c r="J14" s="21"/>
      <c r="K14" s="21"/>
      <c r="L14" s="21"/>
      <c r="M14" s="21"/>
    </row>
    <row r="15" spans="1:13" x14ac:dyDescent="0.2">
      <c r="A15" s="15" t="s">
        <v>165</v>
      </c>
      <c r="B15" s="15" t="s">
        <v>41</v>
      </c>
      <c r="C15" s="16" t="s">
        <v>107</v>
      </c>
      <c r="D15" s="18">
        <v>-19.122499999999999</v>
      </c>
      <c r="E15" s="18">
        <v>-51.720799999999997</v>
      </c>
      <c r="F15" s="22">
        <v>516</v>
      </c>
      <c r="G15" s="20">
        <v>39515</v>
      </c>
      <c r="H15" s="18">
        <v>1</v>
      </c>
      <c r="I15" s="16" t="s">
        <v>52</v>
      </c>
      <c r="J15" s="21"/>
      <c r="K15" s="21"/>
      <c r="L15" s="21" t="s">
        <v>35</v>
      </c>
      <c r="M15" s="21"/>
    </row>
    <row r="16" spans="1:13" x14ac:dyDescent="0.2">
      <c r="A16" s="15" t="s">
        <v>166</v>
      </c>
      <c r="B16" s="15" t="s">
        <v>41</v>
      </c>
      <c r="C16" s="16" t="s">
        <v>219</v>
      </c>
      <c r="D16" s="22">
        <v>-18.802199999999999</v>
      </c>
      <c r="E16" s="22">
        <v>-52.602800000000002</v>
      </c>
      <c r="F16" s="22">
        <v>818</v>
      </c>
      <c r="G16" s="20">
        <v>39070</v>
      </c>
      <c r="H16" s="18">
        <v>1</v>
      </c>
      <c r="I16" s="16" t="s">
        <v>82</v>
      </c>
      <c r="J16" s="21"/>
      <c r="K16" s="21"/>
      <c r="L16" s="21"/>
      <c r="M16" s="21"/>
    </row>
    <row r="17" spans="1:13" ht="13.5" customHeight="1" x14ac:dyDescent="0.2">
      <c r="A17" s="15" t="s">
        <v>167</v>
      </c>
      <c r="B17" s="15" t="s">
        <v>41</v>
      </c>
      <c r="C17" s="16" t="s">
        <v>108</v>
      </c>
      <c r="D17" s="22">
        <v>-18.996700000000001</v>
      </c>
      <c r="E17" s="22">
        <v>-57.637500000000003</v>
      </c>
      <c r="F17" s="22">
        <v>126</v>
      </c>
      <c r="G17" s="20">
        <v>39017</v>
      </c>
      <c r="H17" s="18">
        <v>1</v>
      </c>
      <c r="I17" s="16" t="s">
        <v>53</v>
      </c>
      <c r="J17" s="21"/>
      <c r="K17" s="21"/>
      <c r="L17" s="21"/>
      <c r="M17" s="21"/>
    </row>
    <row r="18" spans="1:13" ht="13.5" customHeight="1" x14ac:dyDescent="0.2">
      <c r="A18" s="15" t="s">
        <v>168</v>
      </c>
      <c r="B18" s="15" t="s">
        <v>41</v>
      </c>
      <c r="C18" s="16" t="s">
        <v>109</v>
      </c>
      <c r="D18" s="22">
        <v>-18.4922</v>
      </c>
      <c r="E18" s="22">
        <v>-53.167200000000001</v>
      </c>
      <c r="F18" s="22">
        <v>730</v>
      </c>
      <c r="G18" s="20">
        <v>41247</v>
      </c>
      <c r="H18" s="18">
        <v>1</v>
      </c>
      <c r="I18" s="23" t="s">
        <v>54</v>
      </c>
      <c r="J18" s="21"/>
      <c r="K18" s="21"/>
      <c r="L18" s="21" t="s">
        <v>35</v>
      </c>
      <c r="M18" s="21"/>
    </row>
    <row r="19" spans="1:13" x14ac:dyDescent="0.2">
      <c r="A19" s="15" t="s">
        <v>169</v>
      </c>
      <c r="B19" s="15" t="s">
        <v>41</v>
      </c>
      <c r="C19" s="16" t="s">
        <v>110</v>
      </c>
      <c r="D19" s="22">
        <v>-18.304400000000001</v>
      </c>
      <c r="E19" s="22">
        <v>-54.440899999999999</v>
      </c>
      <c r="F19" s="22">
        <v>252</v>
      </c>
      <c r="G19" s="20">
        <v>39028</v>
      </c>
      <c r="H19" s="18">
        <v>1</v>
      </c>
      <c r="I19" s="16" t="s">
        <v>55</v>
      </c>
      <c r="J19" s="21"/>
      <c r="K19" s="21"/>
      <c r="L19" s="21" t="s">
        <v>35</v>
      </c>
      <c r="M19" s="21"/>
    </row>
    <row r="20" spans="1:13" x14ac:dyDescent="0.2">
      <c r="A20" s="15" t="s">
        <v>170</v>
      </c>
      <c r="B20" s="15" t="s">
        <v>41</v>
      </c>
      <c r="C20" s="16" t="s">
        <v>111</v>
      </c>
      <c r="D20" s="22">
        <v>-22.193899999999999</v>
      </c>
      <c r="E20" s="25">
        <v>-54.9114</v>
      </c>
      <c r="F20" s="22">
        <v>469</v>
      </c>
      <c r="G20" s="20">
        <v>39011</v>
      </c>
      <c r="H20" s="18">
        <v>1</v>
      </c>
      <c r="I20" s="16" t="s">
        <v>56</v>
      </c>
      <c r="J20" s="21"/>
      <c r="K20" s="21"/>
      <c r="L20" s="21"/>
      <c r="M20" s="21"/>
    </row>
    <row r="21" spans="1:13" x14ac:dyDescent="0.2">
      <c r="A21" s="15" t="s">
        <v>171</v>
      </c>
      <c r="B21" s="15" t="s">
        <v>217</v>
      </c>
      <c r="C21" s="16" t="s">
        <v>112</v>
      </c>
      <c r="D21" s="58">
        <v>-22308694</v>
      </c>
      <c r="E21" s="68">
        <v>-54325833</v>
      </c>
      <c r="F21" s="22">
        <v>340</v>
      </c>
      <c r="G21" s="20">
        <v>43159</v>
      </c>
      <c r="H21" s="18">
        <v>1</v>
      </c>
      <c r="I21" s="16" t="s">
        <v>113</v>
      </c>
      <c r="J21" s="21"/>
      <c r="K21" s="21"/>
      <c r="L21" s="21"/>
      <c r="M21" s="21" t="s">
        <v>35</v>
      </c>
    </row>
    <row r="22" spans="1:13" x14ac:dyDescent="0.2">
      <c r="A22" s="15" t="s">
        <v>172</v>
      </c>
      <c r="B22" s="15" t="s">
        <v>217</v>
      </c>
      <c r="C22" s="16" t="s">
        <v>114</v>
      </c>
      <c r="D22" s="58">
        <v>-23644881</v>
      </c>
      <c r="E22" s="68">
        <v>-54570289</v>
      </c>
      <c r="F22" s="22">
        <v>319</v>
      </c>
      <c r="G22" s="20">
        <v>43204</v>
      </c>
      <c r="H22" s="18">
        <v>1</v>
      </c>
      <c r="I22" s="16" t="s">
        <v>115</v>
      </c>
      <c r="J22" s="21"/>
      <c r="K22" s="21"/>
      <c r="L22" s="21"/>
      <c r="M22" s="21"/>
    </row>
    <row r="23" spans="1:13" x14ac:dyDescent="0.2">
      <c r="A23" s="15" t="s">
        <v>173</v>
      </c>
      <c r="B23" s="15" t="s">
        <v>217</v>
      </c>
      <c r="C23" s="16" t="s">
        <v>116</v>
      </c>
      <c r="D23" s="58">
        <v>-22092833</v>
      </c>
      <c r="E23" s="68">
        <v>-54798833</v>
      </c>
      <c r="F23" s="22">
        <v>360</v>
      </c>
      <c r="G23" s="20">
        <v>43157</v>
      </c>
      <c r="H23" s="18">
        <v>1</v>
      </c>
      <c r="I23" s="16" t="s">
        <v>117</v>
      </c>
      <c r="J23" s="21"/>
      <c r="K23" s="21"/>
      <c r="L23" s="21"/>
      <c r="M23" s="21"/>
    </row>
    <row r="24" spans="1:13" x14ac:dyDescent="0.2">
      <c r="A24" s="15" t="s">
        <v>174</v>
      </c>
      <c r="B24" s="15" t="s">
        <v>41</v>
      </c>
      <c r="C24" s="16" t="s">
        <v>57</v>
      </c>
      <c r="D24" s="18">
        <v>-23.449400000000001</v>
      </c>
      <c r="E24" s="18">
        <v>-54.181699999999999</v>
      </c>
      <c r="F24" s="18">
        <v>336</v>
      </c>
      <c r="G24" s="20">
        <v>39598</v>
      </c>
      <c r="H24" s="18">
        <v>1</v>
      </c>
      <c r="I24" s="16" t="s">
        <v>58</v>
      </c>
      <c r="J24" s="21"/>
      <c r="K24" s="21"/>
      <c r="L24" s="21" t="s">
        <v>35</v>
      </c>
      <c r="M24" s="21" t="s">
        <v>35</v>
      </c>
    </row>
    <row r="25" spans="1:13" x14ac:dyDescent="0.2">
      <c r="A25" s="15" t="s">
        <v>175</v>
      </c>
      <c r="B25" s="15" t="s">
        <v>41</v>
      </c>
      <c r="C25" s="16" t="s">
        <v>59</v>
      </c>
      <c r="D25" s="22">
        <v>-22.3</v>
      </c>
      <c r="E25" s="22">
        <v>-53.816600000000001</v>
      </c>
      <c r="F25" s="22">
        <v>373</v>
      </c>
      <c r="G25" s="20">
        <v>37662</v>
      </c>
      <c r="H25" s="18">
        <v>1</v>
      </c>
      <c r="I25" s="16" t="s">
        <v>60</v>
      </c>
      <c r="J25" s="21"/>
      <c r="K25" s="21"/>
      <c r="L25" s="21" t="s">
        <v>35</v>
      </c>
      <c r="M25" s="21"/>
    </row>
    <row r="26" spans="1:13" s="24" customFormat="1" x14ac:dyDescent="0.2">
      <c r="A26" s="15" t="s">
        <v>176</v>
      </c>
      <c r="B26" s="15" t="s">
        <v>41</v>
      </c>
      <c r="C26" s="16" t="s">
        <v>61</v>
      </c>
      <c r="D26" s="22">
        <v>-21.478200000000001</v>
      </c>
      <c r="E26" s="22">
        <v>-56.136899999999997</v>
      </c>
      <c r="F26" s="22">
        <v>249</v>
      </c>
      <c r="G26" s="20">
        <v>40759</v>
      </c>
      <c r="H26" s="18">
        <v>1</v>
      </c>
      <c r="I26" s="23" t="s">
        <v>62</v>
      </c>
      <c r="J26" s="21"/>
      <c r="K26" s="21"/>
      <c r="L26" s="21"/>
      <c r="M26" s="21"/>
    </row>
    <row r="27" spans="1:13" x14ac:dyDescent="0.2">
      <c r="A27" s="15" t="s">
        <v>177</v>
      </c>
      <c r="B27" s="15" t="s">
        <v>41</v>
      </c>
      <c r="C27" s="16" t="s">
        <v>63</v>
      </c>
      <c r="D27" s="18">
        <v>-22.857199999999999</v>
      </c>
      <c r="E27" s="18">
        <v>-54.605600000000003</v>
      </c>
      <c r="F27" s="18">
        <v>379</v>
      </c>
      <c r="G27" s="20">
        <v>39617</v>
      </c>
      <c r="H27" s="18">
        <v>1</v>
      </c>
      <c r="I27" s="16" t="s">
        <v>64</v>
      </c>
      <c r="J27" s="21"/>
      <c r="K27" s="21"/>
      <c r="L27" s="21"/>
      <c r="M27" s="21"/>
    </row>
    <row r="28" spans="1:13" x14ac:dyDescent="0.2">
      <c r="A28" s="15" t="s">
        <v>178</v>
      </c>
      <c r="B28" s="15" t="s">
        <v>217</v>
      </c>
      <c r="C28" s="16" t="s">
        <v>118</v>
      </c>
      <c r="D28" s="58">
        <v>-22575389</v>
      </c>
      <c r="E28" s="58">
        <v>-55160833</v>
      </c>
      <c r="F28" s="18">
        <v>499</v>
      </c>
      <c r="G28" s="20">
        <v>43166</v>
      </c>
      <c r="H28" s="18">
        <v>1</v>
      </c>
      <c r="I28" s="16" t="s">
        <v>119</v>
      </c>
      <c r="J28" s="21"/>
      <c r="K28" s="21"/>
      <c r="L28" s="21"/>
      <c r="M28" s="21"/>
    </row>
    <row r="29" spans="1:13" ht="12.75" customHeight="1" x14ac:dyDescent="0.2">
      <c r="A29" s="15" t="s">
        <v>179</v>
      </c>
      <c r="B29" s="15" t="s">
        <v>41</v>
      </c>
      <c r="C29" s="16" t="s">
        <v>120</v>
      </c>
      <c r="D29" s="22">
        <v>-21.609200000000001</v>
      </c>
      <c r="E29" s="22">
        <v>-55.177799999999998</v>
      </c>
      <c r="F29" s="22">
        <v>401</v>
      </c>
      <c r="G29" s="20">
        <v>39065</v>
      </c>
      <c r="H29" s="18">
        <v>1</v>
      </c>
      <c r="I29" s="16" t="s">
        <v>65</v>
      </c>
      <c r="J29" s="21"/>
      <c r="K29" s="21"/>
      <c r="L29" s="21"/>
      <c r="M29" s="21"/>
    </row>
    <row r="30" spans="1:13" ht="12.75" customHeight="1" x14ac:dyDescent="0.2">
      <c r="A30" s="15" t="s">
        <v>180</v>
      </c>
      <c r="B30" s="15" t="s">
        <v>217</v>
      </c>
      <c r="C30" s="16" t="s">
        <v>121</v>
      </c>
      <c r="D30" s="58">
        <v>-21450972</v>
      </c>
      <c r="E30" s="58">
        <v>-54341972</v>
      </c>
      <c r="F30" s="22">
        <v>500</v>
      </c>
      <c r="G30" s="20">
        <v>43153</v>
      </c>
      <c r="H30" s="18">
        <v>1</v>
      </c>
      <c r="I30" s="16" t="s">
        <v>122</v>
      </c>
      <c r="J30" s="21"/>
      <c r="K30" s="21"/>
      <c r="L30" s="21"/>
      <c r="M30" s="21"/>
    </row>
    <row r="31" spans="1:13" ht="12.75" customHeight="1" x14ac:dyDescent="0.2">
      <c r="A31" s="15" t="s">
        <v>181</v>
      </c>
      <c r="B31" s="15" t="s">
        <v>217</v>
      </c>
      <c r="C31" s="16" t="s">
        <v>124</v>
      </c>
      <c r="D31" s="58">
        <v>-22078528</v>
      </c>
      <c r="E31" s="58">
        <v>-53465889</v>
      </c>
      <c r="F31" s="22">
        <v>372</v>
      </c>
      <c r="G31" s="20">
        <v>43199</v>
      </c>
      <c r="H31" s="18">
        <v>1</v>
      </c>
      <c r="I31" s="16" t="s">
        <v>125</v>
      </c>
      <c r="J31" s="21"/>
      <c r="K31" s="21"/>
      <c r="L31" s="21"/>
      <c r="M31" s="21"/>
    </row>
    <row r="32" spans="1:13" s="24" customFormat="1" x14ac:dyDescent="0.2">
      <c r="A32" s="15" t="s">
        <v>182</v>
      </c>
      <c r="B32" s="15" t="s">
        <v>41</v>
      </c>
      <c r="C32" s="16" t="s">
        <v>126</v>
      </c>
      <c r="D32" s="22">
        <v>-20.395600000000002</v>
      </c>
      <c r="E32" s="22">
        <v>-56.431699999999999</v>
      </c>
      <c r="F32" s="22">
        <v>140</v>
      </c>
      <c r="G32" s="20">
        <v>39023</v>
      </c>
      <c r="H32" s="18">
        <v>1</v>
      </c>
      <c r="I32" s="16" t="s">
        <v>66</v>
      </c>
      <c r="J32" s="21"/>
      <c r="K32" s="21"/>
      <c r="L32" s="21"/>
      <c r="M32" s="21" t="s">
        <v>35</v>
      </c>
    </row>
    <row r="33" spans="1:13" x14ac:dyDescent="0.2">
      <c r="A33" s="15" t="s">
        <v>183</v>
      </c>
      <c r="B33" s="15" t="s">
        <v>41</v>
      </c>
      <c r="C33" s="16" t="s">
        <v>127</v>
      </c>
      <c r="D33" s="22">
        <v>-18.988900000000001</v>
      </c>
      <c r="E33" s="22">
        <v>-56.623100000000001</v>
      </c>
      <c r="F33" s="22">
        <v>104</v>
      </c>
      <c r="G33" s="20">
        <v>38932</v>
      </c>
      <c r="H33" s="18">
        <v>1</v>
      </c>
      <c r="I33" s="16" t="s">
        <v>67</v>
      </c>
      <c r="J33" s="21"/>
      <c r="K33" s="21"/>
      <c r="L33" s="21"/>
      <c r="M33" s="21"/>
    </row>
    <row r="34" spans="1:13" s="24" customFormat="1" x14ac:dyDescent="0.2">
      <c r="A34" s="15" t="s">
        <v>222</v>
      </c>
      <c r="B34" s="15" t="s">
        <v>41</v>
      </c>
      <c r="C34" s="16" t="s">
        <v>128</v>
      </c>
      <c r="D34" s="22">
        <v>-19.414300000000001</v>
      </c>
      <c r="E34" s="22">
        <v>-51.1053</v>
      </c>
      <c r="F34" s="22">
        <v>424</v>
      </c>
      <c r="G34" s="20" t="s">
        <v>68</v>
      </c>
      <c r="H34" s="18">
        <v>1</v>
      </c>
      <c r="I34" s="16" t="s">
        <v>69</v>
      </c>
      <c r="J34" s="21"/>
      <c r="K34" s="21"/>
      <c r="L34" s="21"/>
      <c r="M34" s="21"/>
    </row>
    <row r="35" spans="1:13" s="24" customFormat="1" x14ac:dyDescent="0.2">
      <c r="A35" s="15" t="s">
        <v>223</v>
      </c>
      <c r="B35" s="15" t="s">
        <v>217</v>
      </c>
      <c r="C35" s="16" t="s">
        <v>129</v>
      </c>
      <c r="D35" s="58">
        <v>-18072711</v>
      </c>
      <c r="E35" s="58">
        <v>-54548811</v>
      </c>
      <c r="F35" s="22">
        <v>251</v>
      </c>
      <c r="G35" s="20">
        <v>43133</v>
      </c>
      <c r="H35" s="18">
        <v>1</v>
      </c>
      <c r="I35" s="16" t="s">
        <v>130</v>
      </c>
      <c r="J35" s="21"/>
      <c r="K35" s="21"/>
      <c r="L35" s="21"/>
      <c r="M35" s="21" t="s">
        <v>35</v>
      </c>
    </row>
    <row r="36" spans="1:13" x14ac:dyDescent="0.2">
      <c r="A36" s="15" t="s">
        <v>224</v>
      </c>
      <c r="B36" s="15" t="s">
        <v>41</v>
      </c>
      <c r="C36" s="16" t="s">
        <v>131</v>
      </c>
      <c r="D36" s="22">
        <v>-22.533300000000001</v>
      </c>
      <c r="E36" s="22">
        <v>-55.533299999999997</v>
      </c>
      <c r="F36" s="22">
        <v>650</v>
      </c>
      <c r="G36" s="20">
        <v>37140</v>
      </c>
      <c r="H36" s="18">
        <v>1</v>
      </c>
      <c r="I36" s="16" t="s">
        <v>70</v>
      </c>
      <c r="J36" s="21"/>
      <c r="K36" s="21"/>
      <c r="L36" s="21"/>
      <c r="M36" s="21"/>
    </row>
    <row r="37" spans="1:13" x14ac:dyDescent="0.2">
      <c r="A37" s="15" t="s">
        <v>225</v>
      </c>
      <c r="B37" s="15" t="s">
        <v>41</v>
      </c>
      <c r="C37" s="16" t="s">
        <v>132</v>
      </c>
      <c r="D37" s="22">
        <v>-21.7058</v>
      </c>
      <c r="E37" s="22">
        <v>-57.5533</v>
      </c>
      <c r="F37" s="22">
        <v>85</v>
      </c>
      <c r="G37" s="20">
        <v>39014</v>
      </c>
      <c r="H37" s="18">
        <v>1</v>
      </c>
      <c r="I37" s="16" t="s">
        <v>71</v>
      </c>
      <c r="J37" s="21"/>
      <c r="K37" s="21"/>
      <c r="L37" s="21"/>
      <c r="M37" s="21"/>
    </row>
    <row r="38" spans="1:13" s="24" customFormat="1" x14ac:dyDescent="0.2">
      <c r="A38" s="15" t="s">
        <v>226</v>
      </c>
      <c r="B38" s="15" t="s">
        <v>41</v>
      </c>
      <c r="C38" s="16" t="s">
        <v>133</v>
      </c>
      <c r="D38" s="22">
        <v>-19.420100000000001</v>
      </c>
      <c r="E38" s="22">
        <v>-54.553100000000001</v>
      </c>
      <c r="F38" s="22">
        <v>647</v>
      </c>
      <c r="G38" s="20">
        <v>39067</v>
      </c>
      <c r="H38" s="18">
        <v>1</v>
      </c>
      <c r="I38" s="16" t="s">
        <v>83</v>
      </c>
      <c r="J38" s="21"/>
      <c r="K38" s="21"/>
      <c r="L38" s="21"/>
      <c r="M38" s="21"/>
    </row>
    <row r="39" spans="1:13" s="24" customFormat="1" x14ac:dyDescent="0.2">
      <c r="A39" s="15" t="s">
        <v>184</v>
      </c>
      <c r="B39" s="15" t="s">
        <v>217</v>
      </c>
      <c r="C39" s="16" t="s">
        <v>134</v>
      </c>
      <c r="D39" s="58">
        <v>-20466094</v>
      </c>
      <c r="E39" s="58">
        <v>-53763028</v>
      </c>
      <c r="F39" s="22">
        <v>442</v>
      </c>
      <c r="G39" s="20">
        <v>43118</v>
      </c>
      <c r="H39" s="18">
        <v>1</v>
      </c>
      <c r="I39" s="16"/>
      <c r="J39" s="21"/>
      <c r="K39" s="21"/>
      <c r="L39" s="21"/>
      <c r="M39" s="21"/>
    </row>
    <row r="40" spans="1:13" x14ac:dyDescent="0.2">
      <c r="A40" s="15" t="s">
        <v>185</v>
      </c>
      <c r="B40" s="15" t="s">
        <v>41</v>
      </c>
      <c r="C40" s="16" t="s">
        <v>135</v>
      </c>
      <c r="D40" s="18">
        <v>-21.774999999999999</v>
      </c>
      <c r="E40" s="18">
        <v>-54.528100000000002</v>
      </c>
      <c r="F40" s="18">
        <v>329</v>
      </c>
      <c r="G40" s="20">
        <v>39625</v>
      </c>
      <c r="H40" s="18">
        <v>1</v>
      </c>
      <c r="I40" s="16" t="s">
        <v>72</v>
      </c>
      <c r="J40" s="21"/>
      <c r="K40" s="21"/>
      <c r="L40" s="21"/>
      <c r="M40" s="21" t="s">
        <v>35</v>
      </c>
    </row>
    <row r="41" spans="1:13" s="29" customFormat="1" ht="15" customHeight="1" x14ac:dyDescent="0.2">
      <c r="A41" s="26" t="s">
        <v>186</v>
      </c>
      <c r="B41" s="15" t="s">
        <v>217</v>
      </c>
      <c r="C41" s="16" t="s">
        <v>137</v>
      </c>
      <c r="D41" s="69">
        <v>-21305889</v>
      </c>
      <c r="E41" s="69">
        <v>-52820375</v>
      </c>
      <c r="F41" s="27">
        <v>383</v>
      </c>
      <c r="G41" s="17">
        <v>43209</v>
      </c>
      <c r="H41" s="16">
        <v>1</v>
      </c>
      <c r="I41" s="26" t="s">
        <v>138</v>
      </c>
      <c r="J41" s="28"/>
      <c r="K41" s="28"/>
      <c r="L41" s="28"/>
      <c r="M41" s="28"/>
    </row>
    <row r="42" spans="1:13" s="29" customFormat="1" ht="15" customHeight="1" x14ac:dyDescent="0.2">
      <c r="A42" s="26" t="s">
        <v>187</v>
      </c>
      <c r="B42" s="26" t="s">
        <v>41</v>
      </c>
      <c r="C42" s="16" t="s">
        <v>139</v>
      </c>
      <c r="D42" s="69">
        <v>-20981633</v>
      </c>
      <c r="E42" s="27">
        <v>-54.971899999999998</v>
      </c>
      <c r="F42" s="27">
        <v>464</v>
      </c>
      <c r="G42" s="17" t="s">
        <v>73</v>
      </c>
      <c r="H42" s="16">
        <v>1</v>
      </c>
      <c r="I42" s="26" t="s">
        <v>74</v>
      </c>
      <c r="J42" s="28"/>
      <c r="K42" s="28"/>
      <c r="L42" s="28"/>
      <c r="M42" s="28"/>
    </row>
    <row r="43" spans="1:13" s="24" customFormat="1" x14ac:dyDescent="0.2">
      <c r="A43" s="15" t="s">
        <v>188</v>
      </c>
      <c r="B43" s="15" t="s">
        <v>41</v>
      </c>
      <c r="C43" s="16" t="s">
        <v>140</v>
      </c>
      <c r="D43" s="18">
        <v>-23.966899999999999</v>
      </c>
      <c r="E43" s="18">
        <v>-55.0242</v>
      </c>
      <c r="F43" s="18">
        <v>402</v>
      </c>
      <c r="G43" s="20">
        <v>39605</v>
      </c>
      <c r="H43" s="18">
        <v>1</v>
      </c>
      <c r="I43" s="16" t="s">
        <v>75</v>
      </c>
      <c r="J43" s="21"/>
      <c r="K43" s="21"/>
      <c r="L43" s="21"/>
      <c r="M43" s="21"/>
    </row>
    <row r="44" spans="1:13" s="24" customFormat="1" x14ac:dyDescent="0.2">
      <c r="A44" s="15" t="s">
        <v>189</v>
      </c>
      <c r="B44" s="15" t="s">
        <v>217</v>
      </c>
      <c r="C44" s="16" t="s">
        <v>142</v>
      </c>
      <c r="D44" s="58">
        <v>-20351444</v>
      </c>
      <c r="E44" s="58">
        <v>-51430222</v>
      </c>
      <c r="F44" s="18">
        <v>374</v>
      </c>
      <c r="G44" s="20">
        <v>43196</v>
      </c>
      <c r="H44" s="18">
        <v>0</v>
      </c>
      <c r="I44" s="16" t="s">
        <v>143</v>
      </c>
      <c r="J44" s="21"/>
      <c r="K44" s="21"/>
      <c r="L44" s="21"/>
      <c r="M44" s="21"/>
    </row>
    <row r="45" spans="1:13" s="31" customFormat="1" x14ac:dyDescent="0.2">
      <c r="A45" s="26" t="s">
        <v>190</v>
      </c>
      <c r="B45" s="26" t="s">
        <v>41</v>
      </c>
      <c r="C45" s="16" t="s">
        <v>144</v>
      </c>
      <c r="D45" s="16">
        <v>-17.634699999999999</v>
      </c>
      <c r="E45" s="16">
        <v>-54.760100000000001</v>
      </c>
      <c r="F45" s="16">
        <v>486</v>
      </c>
      <c r="G45" s="17" t="s">
        <v>76</v>
      </c>
      <c r="H45" s="16">
        <v>1</v>
      </c>
      <c r="I45" s="18" t="s">
        <v>77</v>
      </c>
      <c r="J45" s="30"/>
      <c r="K45" s="30"/>
      <c r="L45" s="30"/>
      <c r="M45" s="30"/>
    </row>
    <row r="46" spans="1:13" x14ac:dyDescent="0.2">
      <c r="A46" s="15" t="s">
        <v>191</v>
      </c>
      <c r="B46" s="15" t="s">
        <v>41</v>
      </c>
      <c r="C46" s="16" t="s">
        <v>145</v>
      </c>
      <c r="D46" s="18">
        <v>-20.783300000000001</v>
      </c>
      <c r="E46" s="18">
        <v>-51.7</v>
      </c>
      <c r="F46" s="18">
        <v>313</v>
      </c>
      <c r="G46" s="20">
        <v>37137</v>
      </c>
      <c r="H46" s="18">
        <v>1</v>
      </c>
      <c r="I46" s="16" t="s">
        <v>78</v>
      </c>
      <c r="J46" s="21"/>
      <c r="K46" s="21"/>
      <c r="L46" s="21"/>
      <c r="M46" s="21"/>
    </row>
    <row r="47" spans="1:13" ht="18" customHeight="1" x14ac:dyDescent="0.2">
      <c r="A47" s="170" t="s">
        <v>79</v>
      </c>
      <c r="B47" s="170"/>
      <c r="C47" s="170"/>
      <c r="D47" s="170"/>
      <c r="E47" s="170"/>
      <c r="F47" s="170"/>
      <c r="G47" s="171"/>
      <c r="H47" s="105">
        <f>SUM(H2:H46)</f>
        <v>42</v>
      </c>
      <c r="I47" s="21"/>
      <c r="J47" s="21"/>
      <c r="K47" s="21"/>
      <c r="L47" s="21"/>
      <c r="M47" s="21"/>
    </row>
    <row r="48" spans="1:13" x14ac:dyDescent="0.2">
      <c r="A48" s="21" t="s">
        <v>80</v>
      </c>
      <c r="B48" s="32"/>
      <c r="C48" s="32"/>
      <c r="D48" s="32"/>
      <c r="E48" s="32"/>
      <c r="F48" s="32"/>
      <c r="G48" s="21"/>
      <c r="H48" s="33"/>
      <c r="I48" s="21"/>
      <c r="J48" s="21"/>
      <c r="K48" s="21"/>
      <c r="L48" s="21"/>
      <c r="M48" s="21"/>
    </row>
    <row r="49" spans="1:15" x14ac:dyDescent="0.2">
      <c r="A49" s="34" t="s">
        <v>81</v>
      </c>
      <c r="B49" s="35"/>
      <c r="C49" s="35"/>
      <c r="D49" s="35"/>
      <c r="E49" s="35"/>
      <c r="F49" s="35"/>
      <c r="G49" s="21"/>
      <c r="H49" s="21"/>
      <c r="I49" s="21"/>
      <c r="J49" s="21"/>
      <c r="K49" s="21"/>
      <c r="L49" s="21"/>
      <c r="M49" s="21"/>
    </row>
    <row r="50" spans="1:15" x14ac:dyDescent="0.2">
      <c r="A50" s="21" t="s">
        <v>216</v>
      </c>
      <c r="B50" s="35"/>
      <c r="C50" s="35"/>
      <c r="D50" s="35"/>
      <c r="E50" s="35"/>
      <c r="F50" s="35"/>
      <c r="G50" s="21"/>
      <c r="H50" s="21"/>
      <c r="I50" s="21"/>
      <c r="J50" s="21"/>
      <c r="K50" s="21"/>
      <c r="L50" s="21"/>
      <c r="M50" s="21"/>
    </row>
    <row r="51" spans="1:15" x14ac:dyDescent="0.2">
      <c r="A51" s="21" t="s">
        <v>220</v>
      </c>
      <c r="B51" s="35"/>
      <c r="C51" s="35"/>
      <c r="D51" s="35"/>
      <c r="E51" s="35"/>
      <c r="F51" s="35"/>
      <c r="G51" s="21"/>
      <c r="H51" s="21"/>
      <c r="I51" s="21"/>
      <c r="J51" s="21"/>
      <c r="K51" s="21"/>
      <c r="L51" s="21"/>
      <c r="M51" s="21"/>
    </row>
    <row r="52" spans="1:15" x14ac:dyDescent="0.2">
      <c r="A52" s="21" t="s">
        <v>221</v>
      </c>
      <c r="B52" s="35"/>
      <c r="C52" s="35"/>
      <c r="D52" s="35"/>
      <c r="E52" s="35"/>
      <c r="F52" s="35"/>
      <c r="G52" s="21"/>
      <c r="H52" s="21"/>
      <c r="I52" s="21"/>
      <c r="J52" s="21"/>
      <c r="K52" s="21"/>
      <c r="L52" s="21"/>
      <c r="M52" s="21"/>
    </row>
    <row r="53" spans="1:15" x14ac:dyDescent="0.2">
      <c r="A53" s="21"/>
      <c r="B53" s="35"/>
      <c r="C53" s="35"/>
      <c r="D53" s="35"/>
      <c r="E53" s="35"/>
      <c r="F53" s="35"/>
      <c r="G53" s="21"/>
      <c r="H53" s="21"/>
      <c r="I53" s="21"/>
      <c r="J53" s="21"/>
      <c r="K53" s="21"/>
      <c r="L53" s="21"/>
      <c r="M53" s="21"/>
    </row>
    <row r="54" spans="1:15" x14ac:dyDescent="0.2">
      <c r="A54" s="21"/>
      <c r="B54" s="35"/>
      <c r="C54" s="35"/>
      <c r="D54" s="35"/>
      <c r="E54" s="35"/>
      <c r="F54" s="35"/>
      <c r="G54" s="21"/>
      <c r="H54" s="21"/>
      <c r="I54" s="21"/>
      <c r="J54" s="21"/>
      <c r="K54" s="21"/>
      <c r="L54" s="21"/>
      <c r="M54" s="21"/>
    </row>
    <row r="55" spans="1:15" x14ac:dyDescent="0.2">
      <c r="A55" s="21"/>
      <c r="B55" s="35"/>
      <c r="C55" s="35"/>
      <c r="D55" s="35"/>
      <c r="E55" s="35"/>
      <c r="F55" s="35"/>
      <c r="G55" s="21"/>
      <c r="H55" s="21"/>
      <c r="I55" s="21"/>
      <c r="J55" s="21"/>
      <c r="K55" s="21"/>
      <c r="L55" s="21"/>
      <c r="M55" s="21"/>
    </row>
    <row r="56" spans="1:15" x14ac:dyDescent="0.2">
      <c r="A56" s="21"/>
      <c r="B56" s="35"/>
      <c r="C56" s="35"/>
      <c r="D56" s="35"/>
      <c r="E56" s="35"/>
      <c r="F56" s="35"/>
      <c r="G56" s="21"/>
      <c r="H56" s="21"/>
      <c r="I56" s="21"/>
      <c r="J56" s="21"/>
      <c r="K56" s="21"/>
      <c r="L56" s="21"/>
      <c r="M56" s="21"/>
    </row>
    <row r="57" spans="1:15" x14ac:dyDescent="0.2">
      <c r="A57" s="21"/>
      <c r="B57" s="35"/>
      <c r="C57" s="35"/>
      <c r="D57" s="35"/>
      <c r="E57" s="35"/>
      <c r="F57" s="35"/>
      <c r="G57" s="21"/>
      <c r="H57" s="21"/>
      <c r="I57" s="21"/>
      <c r="J57" s="21"/>
      <c r="K57" s="21"/>
      <c r="L57" s="21"/>
      <c r="M57" s="21"/>
    </row>
    <row r="58" spans="1:15" x14ac:dyDescent="0.2">
      <c r="A58" s="21"/>
      <c r="B58" s="35"/>
      <c r="C58" s="35"/>
      <c r="D58" s="35"/>
      <c r="E58" s="35"/>
      <c r="F58" s="35"/>
      <c r="G58" s="21"/>
      <c r="H58" s="21"/>
      <c r="I58" s="21"/>
      <c r="J58" s="21"/>
      <c r="K58" s="21"/>
      <c r="L58" s="21"/>
      <c r="M58" s="21"/>
    </row>
    <row r="59" spans="1:15" x14ac:dyDescent="0.2">
      <c r="A59" s="21"/>
      <c r="B59" s="35"/>
      <c r="C59" s="35"/>
      <c r="D59" s="35"/>
      <c r="E59" s="35"/>
      <c r="F59" s="35" t="s">
        <v>35</v>
      </c>
      <c r="G59" s="21"/>
      <c r="H59" s="21"/>
      <c r="I59" s="21"/>
      <c r="J59" s="21"/>
      <c r="K59" s="21"/>
      <c r="L59" s="21"/>
      <c r="M59" s="21"/>
    </row>
    <row r="60" spans="1:15" x14ac:dyDescent="0.2">
      <c r="A60" s="21"/>
      <c r="B60" s="35"/>
      <c r="C60" s="35"/>
      <c r="D60" s="35"/>
      <c r="E60" s="35"/>
      <c r="F60" s="35"/>
      <c r="G60" s="21"/>
      <c r="H60" s="21"/>
      <c r="I60" s="21"/>
      <c r="J60" s="21"/>
      <c r="K60" s="21"/>
      <c r="L60" s="21"/>
      <c r="M60" s="21"/>
    </row>
    <row r="61" spans="1:15" x14ac:dyDescent="0.2">
      <c r="A61" s="21"/>
      <c r="B61" s="35"/>
      <c r="C61" s="35"/>
      <c r="D61" s="35"/>
      <c r="E61" s="35"/>
      <c r="F61" s="35"/>
      <c r="G61" s="21"/>
      <c r="H61" s="21"/>
      <c r="I61" s="21"/>
      <c r="J61" s="21"/>
      <c r="K61" s="21"/>
      <c r="L61" s="21"/>
      <c r="M61" s="21"/>
    </row>
    <row r="62" spans="1:15" x14ac:dyDescent="0.2">
      <c r="A62" s="21"/>
      <c r="B62" s="35"/>
      <c r="C62" s="35"/>
      <c r="D62" s="35"/>
      <c r="E62" s="35"/>
      <c r="F62" s="35"/>
      <c r="G62" s="21"/>
      <c r="H62" s="21"/>
      <c r="I62" s="21"/>
      <c r="J62" s="21"/>
      <c r="K62" s="21"/>
      <c r="L62" s="21"/>
      <c r="M62" s="21"/>
    </row>
    <row r="63" spans="1:15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1:15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1:15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5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pans="1:15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</row>
    <row r="72" spans="1:15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1:15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1:15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  <row r="77" spans="1:15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5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1:15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15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1:15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1:15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1:15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</row>
    <row r="84" spans="1:15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1:15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1:15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1:15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1:15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1:15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1:15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1:15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1:15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1:15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15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1:15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1:15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1:15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1:15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5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1:15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5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1:15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5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1:15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</row>
    <row r="110" spans="1:15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</row>
    <row r="114" spans="1:15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x14ac:dyDescent="0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x14ac:dyDescent="0.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x14ac:dyDescent="0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x14ac:dyDescent="0.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x14ac:dyDescent="0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x14ac:dyDescent="0.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x14ac:dyDescent="0.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x14ac:dyDescent="0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</row>
    <row r="131" spans="1:15" x14ac:dyDescent="0.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x14ac:dyDescent="0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x14ac:dyDescent="0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x14ac:dyDescent="0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x14ac:dyDescent="0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x14ac:dyDescent="0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x14ac:dyDescent="0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x14ac:dyDescent="0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x14ac:dyDescent="0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x14ac:dyDescent="0.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</row>
    <row r="155" spans="1:15" x14ac:dyDescent="0.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x14ac:dyDescent="0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</row>
    <row r="157" spans="1:15" x14ac:dyDescent="0.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</row>
    <row r="158" spans="1:15" x14ac:dyDescent="0.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</row>
    <row r="159" spans="1:15" x14ac:dyDescent="0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1:15" x14ac:dyDescent="0.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1:15" x14ac:dyDescent="0.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1:15" x14ac:dyDescent="0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</row>
    <row r="163" spans="1:15" x14ac:dyDescent="0.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</row>
    <row r="164" spans="1:15" x14ac:dyDescent="0.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  <row r="165" spans="1:15" x14ac:dyDescent="0.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x14ac:dyDescent="0.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x14ac:dyDescent="0.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x14ac:dyDescent="0.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x14ac:dyDescent="0.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x14ac:dyDescent="0.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x14ac:dyDescent="0.2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x14ac:dyDescent="0.2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x14ac:dyDescent="0.2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x14ac:dyDescent="0.2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x14ac:dyDescent="0.2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x14ac:dyDescent="0.2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x14ac:dyDescent="0.2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x14ac:dyDescent="0.2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x14ac:dyDescent="0.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x14ac:dyDescent="0.2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x14ac:dyDescent="0.2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x14ac:dyDescent="0.2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x14ac:dyDescent="0.2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x14ac:dyDescent="0.2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x14ac:dyDescent="0.2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x14ac:dyDescent="0.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x14ac:dyDescent="0.2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x14ac:dyDescent="0.2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x14ac:dyDescent="0.2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x14ac:dyDescent="0.2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x14ac:dyDescent="0.2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x14ac:dyDescent="0.2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</row>
    <row r="222" spans="1:15" x14ac:dyDescent="0.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x14ac:dyDescent="0.2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x14ac:dyDescent="0.2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x14ac:dyDescent="0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x14ac:dyDescent="0.2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x14ac:dyDescent="0.2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x14ac:dyDescent="0.2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x14ac:dyDescent="0.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x14ac:dyDescent="0.2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x14ac:dyDescent="0.2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x14ac:dyDescent="0.2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x14ac:dyDescent="0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x14ac:dyDescent="0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x14ac:dyDescent="0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</row>
  </sheetData>
  <mergeCells count="1">
    <mergeCell ref="A47:G47"/>
  </mergeCells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topLeftCell="A4" zoomScale="90" zoomScaleNormal="90" workbookViewId="0">
      <selection activeCell="AF16" sqref="AF16"/>
    </sheetView>
  </sheetViews>
  <sheetFormatPr defaultRowHeight="12.75" x14ac:dyDescent="0.2"/>
  <cols>
    <col min="1" max="1" width="19.7109375" style="2" bestFit="1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39" t="s">
        <v>209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1"/>
    </row>
    <row r="2" spans="1:36" ht="20.100000000000001" customHeight="1" x14ac:dyDescent="0.2">
      <c r="A2" s="133" t="s">
        <v>21</v>
      </c>
      <c r="B2" s="128" t="s">
        <v>249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9"/>
    </row>
    <row r="3" spans="1:36" s="4" customFormat="1" ht="20.100000000000001" customHeight="1" x14ac:dyDescent="0.2">
      <c r="A3" s="133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34">
        <v>31</v>
      </c>
      <c r="AG3" s="101" t="s">
        <v>27</v>
      </c>
      <c r="AH3" s="102" t="s">
        <v>26</v>
      </c>
    </row>
    <row r="4" spans="1:36" s="5" customFormat="1" ht="20.100000000000001" customHeight="1" x14ac:dyDescent="0.2">
      <c r="A4" s="133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01" t="s">
        <v>25</v>
      </c>
      <c r="AH4" s="102" t="s">
        <v>25</v>
      </c>
    </row>
    <row r="5" spans="1:36" s="5" customFormat="1" x14ac:dyDescent="0.2">
      <c r="A5" s="48" t="s">
        <v>30</v>
      </c>
      <c r="B5" s="110">
        <f>[1]Dezembro!$C$5</f>
        <v>37.299999999999997</v>
      </c>
      <c r="C5" s="110">
        <f>[1]Dezembro!$C$6</f>
        <v>37.700000000000003</v>
      </c>
      <c r="D5" s="110">
        <f>[1]Dezembro!$C$7</f>
        <v>37.700000000000003</v>
      </c>
      <c r="E5" s="110">
        <f>[1]Dezembro!$C$8</f>
        <v>33.6</v>
      </c>
      <c r="F5" s="110">
        <f>[1]Dezembro!$C$9</f>
        <v>28.8</v>
      </c>
      <c r="G5" s="110">
        <f>[1]Dezembro!$C$10</f>
        <v>35.9</v>
      </c>
      <c r="H5" s="110">
        <f>[1]Dezembro!$C$11</f>
        <v>38.299999999999997</v>
      </c>
      <c r="I5" s="110">
        <f>[1]Dezembro!$C$12</f>
        <v>37.200000000000003</v>
      </c>
      <c r="J5" s="110">
        <f>[1]Dezembro!$C$13</f>
        <v>37.6</v>
      </c>
      <c r="K5" s="110">
        <f>[1]Dezembro!$C$14</f>
        <v>34.700000000000003</v>
      </c>
      <c r="L5" s="110">
        <f>[1]Dezembro!$C$15</f>
        <v>35.1</v>
      </c>
      <c r="M5" s="110">
        <f>[1]Dezembro!$C$16</f>
        <v>37.9</v>
      </c>
      <c r="N5" s="110">
        <f>[1]Dezembro!$C$17</f>
        <v>38.1</v>
      </c>
      <c r="O5" s="110">
        <f>[1]Dezembro!$C$18</f>
        <v>40.200000000000003</v>
      </c>
      <c r="P5" s="110">
        <f>[1]Dezembro!$C$19</f>
        <v>40.6</v>
      </c>
      <c r="Q5" s="110">
        <f>[1]Dezembro!$C$20</f>
        <v>40.5</v>
      </c>
      <c r="R5" s="110">
        <f>[1]Dezembro!$C$21</f>
        <v>40.299999999999997</v>
      </c>
      <c r="S5" s="110">
        <f>[1]Dezembro!$C$22</f>
        <v>39.200000000000003</v>
      </c>
      <c r="T5" s="110">
        <f>[1]Dezembro!$C$23</f>
        <v>37.299999999999997</v>
      </c>
      <c r="U5" s="110">
        <f>[1]Dezembro!$C$24</f>
        <v>36.200000000000003</v>
      </c>
      <c r="V5" s="110">
        <f>[1]Dezembro!$C$25</f>
        <v>35.5</v>
      </c>
      <c r="W5" s="110">
        <f>[1]Dezembro!$C$26</f>
        <v>36.1</v>
      </c>
      <c r="X5" s="110">
        <f>[1]Dezembro!$C$27</f>
        <v>37.299999999999997</v>
      </c>
      <c r="Y5" s="110">
        <f>[1]Dezembro!$C$28</f>
        <v>35.299999999999997</v>
      </c>
      <c r="Z5" s="110">
        <f>[1]Dezembro!$C$29</f>
        <v>37.4</v>
      </c>
      <c r="AA5" s="110">
        <f>[1]Dezembro!$C$30</f>
        <v>35.6</v>
      </c>
      <c r="AB5" s="110">
        <f>[1]Dezembro!$C$31</f>
        <v>36.4</v>
      </c>
      <c r="AC5" s="110">
        <f>[1]Dezembro!$C$32</f>
        <v>39</v>
      </c>
      <c r="AD5" s="110">
        <f>[1]Dezembro!$C$33</f>
        <v>40.700000000000003</v>
      </c>
      <c r="AE5" s="110">
        <f>[1]Dezembro!$C$34</f>
        <v>35.200000000000003</v>
      </c>
      <c r="AF5" s="110">
        <f>[1]Dezembro!$C$35</f>
        <v>35.799999999999997</v>
      </c>
      <c r="AG5" s="115">
        <f t="shared" ref="AG5" si="1">MAX(B5:AF5)</f>
        <v>40.700000000000003</v>
      </c>
      <c r="AH5" s="116">
        <f t="shared" ref="AH5" si="2">AVERAGE(B5:AF5)</f>
        <v>37.048387096774192</v>
      </c>
    </row>
    <row r="6" spans="1:36" x14ac:dyDescent="0.2">
      <c r="A6" s="48" t="s">
        <v>0</v>
      </c>
      <c r="B6" s="112">
        <f>[2]Dezembro!$C$5</f>
        <v>35.1</v>
      </c>
      <c r="C6" s="112">
        <f>[2]Dezembro!$C$6</f>
        <v>35.799999999999997</v>
      </c>
      <c r="D6" s="112">
        <f>[2]Dezembro!$C$7</f>
        <v>34.9</v>
      </c>
      <c r="E6" s="112">
        <f>[2]Dezembro!$C$8</f>
        <v>29.6</v>
      </c>
      <c r="F6" s="112">
        <f>[2]Dezembro!$C$9</f>
        <v>31.6</v>
      </c>
      <c r="G6" s="112">
        <f>[2]Dezembro!$C$10</f>
        <v>32.1</v>
      </c>
      <c r="H6" s="112">
        <f>[2]Dezembro!$C$11</f>
        <v>33.9</v>
      </c>
      <c r="I6" s="112">
        <f>[2]Dezembro!$C$12</f>
        <v>32</v>
      </c>
      <c r="J6" s="112">
        <f>[2]Dezembro!$C$13</f>
        <v>33.799999999999997</v>
      </c>
      <c r="K6" s="112">
        <f>[2]Dezembro!$C$14</f>
        <v>27.2</v>
      </c>
      <c r="L6" s="112">
        <f>[2]Dezembro!$C$15</f>
        <v>29.6</v>
      </c>
      <c r="M6" s="112">
        <f>[2]Dezembro!$C$16</f>
        <v>33.1</v>
      </c>
      <c r="N6" s="112">
        <f>[2]Dezembro!$C$17</f>
        <v>33.700000000000003</v>
      </c>
      <c r="O6" s="112">
        <f>[2]Dezembro!$C$18</f>
        <v>33</v>
      </c>
      <c r="P6" s="112">
        <f>[2]Dezembro!$C$19</f>
        <v>35</v>
      </c>
      <c r="Q6" s="112">
        <f>[2]Dezembro!$C$20</f>
        <v>36.5</v>
      </c>
      <c r="R6" s="112">
        <f>[2]Dezembro!$C$21</f>
        <v>36.299999999999997</v>
      </c>
      <c r="S6" s="112">
        <f>[2]Dezembro!$C$22</f>
        <v>36.799999999999997</v>
      </c>
      <c r="T6" s="112">
        <f>[2]Dezembro!$C$23</f>
        <v>33.6</v>
      </c>
      <c r="U6" s="112">
        <f>[2]Dezembro!$C$24</f>
        <v>33.4</v>
      </c>
      <c r="V6" s="112">
        <f>[2]Dezembro!$C$25</f>
        <v>34.1</v>
      </c>
      <c r="W6" s="112">
        <f>[2]Dezembro!$C$26</f>
        <v>36.4</v>
      </c>
      <c r="X6" s="112">
        <f>[2]Dezembro!$C$27</f>
        <v>36.799999999999997</v>
      </c>
      <c r="Y6" s="112">
        <f>[2]Dezembro!$C$28</f>
        <v>34</v>
      </c>
      <c r="Z6" s="112">
        <f>[2]Dezembro!$C$29</f>
        <v>32.5</v>
      </c>
      <c r="AA6" s="112">
        <f>[2]Dezembro!$C$30</f>
        <v>32.700000000000003</v>
      </c>
      <c r="AB6" s="112">
        <f>[2]Dezembro!$C$31</f>
        <v>33.6</v>
      </c>
      <c r="AC6" s="112">
        <f>[2]Dezembro!$C$32</f>
        <v>35.200000000000003</v>
      </c>
      <c r="AD6" s="112">
        <f>[2]Dezembro!$C$33</f>
        <v>37.4</v>
      </c>
      <c r="AE6" s="112">
        <f>[2]Dezembro!$C$34</f>
        <v>30.4</v>
      </c>
      <c r="AF6" s="112">
        <f>[2]Dezembro!$C$35</f>
        <v>30.6</v>
      </c>
      <c r="AG6" s="115">
        <f t="shared" ref="AG6:AG47" si="3">MAX(B6:AF6)</f>
        <v>37.4</v>
      </c>
      <c r="AH6" s="116">
        <f t="shared" ref="AH6:AH47" si="4">AVERAGE(B6:AF6)</f>
        <v>33.570967741935483</v>
      </c>
    </row>
    <row r="7" spans="1:36" x14ac:dyDescent="0.2">
      <c r="A7" s="48" t="s">
        <v>85</v>
      </c>
      <c r="B7" s="112">
        <f>[3]Dezembro!$C$5</f>
        <v>35.4</v>
      </c>
      <c r="C7" s="112">
        <f>[3]Dezembro!$C$6</f>
        <v>35.5</v>
      </c>
      <c r="D7" s="112">
        <f>[3]Dezembro!$C$7</f>
        <v>36.9</v>
      </c>
      <c r="E7" s="112">
        <f>[3]Dezembro!$C$8</f>
        <v>30.6</v>
      </c>
      <c r="F7" s="112">
        <f>[3]Dezembro!$C$9</f>
        <v>31</v>
      </c>
      <c r="G7" s="112">
        <f>[3]Dezembro!$C$10</f>
        <v>30.8</v>
      </c>
      <c r="H7" s="112">
        <f>[3]Dezembro!$C$11</f>
        <v>33.200000000000003</v>
      </c>
      <c r="I7" s="112">
        <f>[3]Dezembro!$C$12</f>
        <v>32.5</v>
      </c>
      <c r="J7" s="112">
        <f>[3]Dezembro!$C$13</f>
        <v>34.4</v>
      </c>
      <c r="K7" s="112">
        <f>[3]Dezembro!$C$14</f>
        <v>25.8</v>
      </c>
      <c r="L7" s="112">
        <f>[3]Dezembro!$C$15</f>
        <v>29.1</v>
      </c>
      <c r="M7" s="112">
        <f>[3]Dezembro!$C$16</f>
        <v>33.9</v>
      </c>
      <c r="N7" s="112">
        <f>[3]Dezembro!$C$17</f>
        <v>35.6</v>
      </c>
      <c r="O7" s="112">
        <f>[3]Dezembro!$C$18</f>
        <v>37.200000000000003</v>
      </c>
      <c r="P7" s="112">
        <f>[3]Dezembro!$C$19</f>
        <v>38.4</v>
      </c>
      <c r="Q7" s="112">
        <f>[3]Dezembro!$C$20</f>
        <v>38.5</v>
      </c>
      <c r="R7" s="112">
        <f>[3]Dezembro!$C$21</f>
        <v>37.6</v>
      </c>
      <c r="S7" s="112">
        <f>[3]Dezembro!$C$22</f>
        <v>37.6</v>
      </c>
      <c r="T7" s="112">
        <f>[3]Dezembro!$C$23</f>
        <v>35.9</v>
      </c>
      <c r="U7" s="112">
        <f>[3]Dezembro!$C$24</f>
        <v>33.6</v>
      </c>
      <c r="V7" s="112">
        <f>[3]Dezembro!$C$25</f>
        <v>41.8</v>
      </c>
      <c r="W7" s="112">
        <f>[3]Dezembro!$C$26</f>
        <v>37.4</v>
      </c>
      <c r="X7" s="112">
        <f>[3]Dezembro!$C$27</f>
        <v>38.200000000000003</v>
      </c>
      <c r="Y7" s="112">
        <f>[3]Dezembro!$C$28</f>
        <v>34</v>
      </c>
      <c r="Z7" s="112">
        <f>[3]Dezembro!$C$29</f>
        <v>35.9</v>
      </c>
      <c r="AA7" s="112">
        <f>[3]Dezembro!$C$30</f>
        <v>33.700000000000003</v>
      </c>
      <c r="AB7" s="112">
        <f>[3]Dezembro!$C$31</f>
        <v>34.9</v>
      </c>
      <c r="AC7" s="112">
        <f>[3]Dezembro!$C$32</f>
        <v>37.4</v>
      </c>
      <c r="AD7" s="112">
        <f>[3]Dezembro!$C$33</f>
        <v>38.799999999999997</v>
      </c>
      <c r="AE7" s="112">
        <f>[3]Dezembro!$C$34</f>
        <v>33.299999999999997</v>
      </c>
      <c r="AF7" s="112">
        <f>[3]Dezembro!$C$35</f>
        <v>33.700000000000003</v>
      </c>
      <c r="AG7" s="115">
        <f t="shared" si="3"/>
        <v>41.8</v>
      </c>
      <c r="AH7" s="116">
        <f t="shared" si="4"/>
        <v>34.92258064516129</v>
      </c>
    </row>
    <row r="8" spans="1:36" x14ac:dyDescent="0.2">
      <c r="A8" s="48" t="s">
        <v>1</v>
      </c>
      <c r="B8" s="112">
        <f>[4]Dezembro!$C$5</f>
        <v>37.200000000000003</v>
      </c>
      <c r="C8" s="112">
        <f>[4]Dezembro!$C$6</f>
        <v>35.299999999999997</v>
      </c>
      <c r="D8" s="112">
        <f>[4]Dezembro!$C$7</f>
        <v>37.799999999999997</v>
      </c>
      <c r="E8" s="112">
        <f>[4]Dezembro!$C$8</f>
        <v>27.4</v>
      </c>
      <c r="F8" s="112">
        <f>[4]Dezembro!$C$9</f>
        <v>32.200000000000003</v>
      </c>
      <c r="G8" s="112">
        <f>[4]Dezembro!$C$10</f>
        <v>34</v>
      </c>
      <c r="H8" s="112">
        <f>[4]Dezembro!$C$11</f>
        <v>36.5</v>
      </c>
      <c r="I8" s="112">
        <f>[4]Dezembro!$C$12</f>
        <v>34.4</v>
      </c>
      <c r="J8" s="112">
        <f>[4]Dezembro!$C$13</f>
        <v>36.799999999999997</v>
      </c>
      <c r="K8" s="112">
        <f>[4]Dezembro!$C$14</f>
        <v>34.1</v>
      </c>
      <c r="L8" s="112">
        <f>[4]Dezembro!$C$15</f>
        <v>34.1</v>
      </c>
      <c r="M8" s="112">
        <f>[4]Dezembro!$C$16</f>
        <v>36.5</v>
      </c>
      <c r="N8" s="112">
        <f>[4]Dezembro!$C$17</f>
        <v>37.4</v>
      </c>
      <c r="O8" s="112">
        <f>[4]Dezembro!$C$18</f>
        <v>38.4</v>
      </c>
      <c r="P8" s="112">
        <f>[4]Dezembro!$C$19</f>
        <v>36.9</v>
      </c>
      <c r="Q8" s="112">
        <f>[4]Dezembro!$C$20</f>
        <v>39.4</v>
      </c>
      <c r="R8" s="112">
        <f>[4]Dezembro!$C$21</f>
        <v>38.799999999999997</v>
      </c>
      <c r="S8" s="112">
        <f>[4]Dezembro!$C$22</f>
        <v>38.6</v>
      </c>
      <c r="T8" s="112">
        <f>[4]Dezembro!$C$23</f>
        <v>36.4</v>
      </c>
      <c r="U8" s="112">
        <f>[4]Dezembro!$C$24</f>
        <v>36.799999999999997</v>
      </c>
      <c r="V8" s="112">
        <f>[4]Dezembro!$C$25</f>
        <v>38.4</v>
      </c>
      <c r="W8" s="112">
        <f>[4]Dezembro!$C$26</f>
        <v>36</v>
      </c>
      <c r="X8" s="112">
        <f>[4]Dezembro!$C$27</f>
        <v>36.9</v>
      </c>
      <c r="Y8" s="112">
        <f>[4]Dezembro!$C$28</f>
        <v>37.6</v>
      </c>
      <c r="Z8" s="112">
        <f>[4]Dezembro!$C$29</f>
        <v>38.9</v>
      </c>
      <c r="AA8" s="112">
        <f>[4]Dezembro!$C$30</f>
        <v>37.299999999999997</v>
      </c>
      <c r="AB8" s="112">
        <f>[4]Dezembro!$C$31</f>
        <v>36.1</v>
      </c>
      <c r="AC8" s="112">
        <f>[4]Dezembro!$C$32</f>
        <v>39.700000000000003</v>
      </c>
      <c r="AD8" s="112">
        <f>[4]Dezembro!$C$33</f>
        <v>40.9</v>
      </c>
      <c r="AE8" s="112">
        <f>[4]Dezembro!$C$34</f>
        <v>33.700000000000003</v>
      </c>
      <c r="AF8" s="112">
        <f>[4]Dezembro!$C$35</f>
        <v>34.799999999999997</v>
      </c>
      <c r="AG8" s="115">
        <f t="shared" si="3"/>
        <v>40.9</v>
      </c>
      <c r="AH8" s="116">
        <f t="shared" si="4"/>
        <v>36.429032258064517</v>
      </c>
    </row>
    <row r="9" spans="1:36" x14ac:dyDescent="0.2">
      <c r="A9" s="48" t="s">
        <v>146</v>
      </c>
      <c r="B9" s="112">
        <f>[5]Dezembro!$C$5</f>
        <v>34.4</v>
      </c>
      <c r="C9" s="112">
        <f>[5]Dezembro!$C$6</f>
        <v>34.5</v>
      </c>
      <c r="D9" s="112">
        <f>[5]Dezembro!$C$7</f>
        <v>34.5</v>
      </c>
      <c r="E9" s="112">
        <f>[5]Dezembro!$C$8</f>
        <v>26.8</v>
      </c>
      <c r="F9" s="112">
        <f>[5]Dezembro!$C$9</f>
        <v>29.9</v>
      </c>
      <c r="G9" s="112">
        <f>[5]Dezembro!$C$10</f>
        <v>32</v>
      </c>
      <c r="H9" s="112">
        <f>[5]Dezembro!$C$11</f>
        <v>31.6</v>
      </c>
      <c r="I9" s="112">
        <f>[5]Dezembro!$C$12</f>
        <v>28.9</v>
      </c>
      <c r="J9" s="112">
        <f>[5]Dezembro!$C$13</f>
        <v>31.8</v>
      </c>
      <c r="K9" s="112">
        <f>[5]Dezembro!$C$14</f>
        <v>28.1</v>
      </c>
      <c r="L9" s="112">
        <f>[5]Dezembro!$C$15</f>
        <v>28.7</v>
      </c>
      <c r="M9" s="112">
        <f>[5]Dezembro!$C$16</f>
        <v>31.8</v>
      </c>
      <c r="N9" s="112">
        <f>[5]Dezembro!$C$17</f>
        <v>32.9</v>
      </c>
      <c r="O9" s="112">
        <f>[5]Dezembro!$C$18</f>
        <v>32.9</v>
      </c>
      <c r="P9" s="112">
        <f>[5]Dezembro!$C$19</f>
        <v>34.6</v>
      </c>
      <c r="Q9" s="112">
        <f>[5]Dezembro!$C$20</f>
        <v>35.9</v>
      </c>
      <c r="R9" s="112">
        <f>[5]Dezembro!$C$21</f>
        <v>35.700000000000003</v>
      </c>
      <c r="S9" s="112">
        <f>[5]Dezembro!$C$22</f>
        <v>36.200000000000003</v>
      </c>
      <c r="T9" s="112">
        <f>[5]Dezembro!$C$23</f>
        <v>33.6</v>
      </c>
      <c r="U9" s="112">
        <f>[5]Dezembro!$C$24</f>
        <v>30.7</v>
      </c>
      <c r="V9" s="112">
        <f>[5]Dezembro!$C$25</f>
        <v>31.9</v>
      </c>
      <c r="W9" s="112">
        <f>[5]Dezembro!$C$26</f>
        <v>34.700000000000003</v>
      </c>
      <c r="X9" s="112">
        <f>[5]Dezembro!$C$27</f>
        <v>34.200000000000003</v>
      </c>
      <c r="Y9" s="112">
        <f>[5]Dezembro!$C$28</f>
        <v>34.200000000000003</v>
      </c>
      <c r="Z9" s="112">
        <f>[5]Dezembro!$C$29</f>
        <v>30.6</v>
      </c>
      <c r="AA9" s="112">
        <f>[5]Dezembro!$C$30</f>
        <v>30</v>
      </c>
      <c r="AB9" s="112">
        <f>[5]Dezembro!$C$31</f>
        <v>31.8</v>
      </c>
      <c r="AC9" s="112">
        <f>[5]Dezembro!$C$32</f>
        <v>34.9</v>
      </c>
      <c r="AD9" s="112">
        <f>[5]Dezembro!$C$33</f>
        <v>36</v>
      </c>
      <c r="AE9" s="112">
        <f>[5]Dezembro!$C$34</f>
        <v>28.2</v>
      </c>
      <c r="AF9" s="112">
        <f>[5]Dezembro!$C$35</f>
        <v>28.3</v>
      </c>
      <c r="AG9" s="115">
        <f t="shared" si="3"/>
        <v>36.200000000000003</v>
      </c>
      <c r="AH9" s="116">
        <f t="shared" si="4"/>
        <v>32.267741935483876</v>
      </c>
    </row>
    <row r="10" spans="1:36" x14ac:dyDescent="0.2">
      <c r="A10" s="48" t="s">
        <v>91</v>
      </c>
      <c r="B10" s="112">
        <f>[6]Dezembro!$C$5</f>
        <v>34.200000000000003</v>
      </c>
      <c r="C10" s="112">
        <f>[6]Dezembro!$C$6</f>
        <v>34.200000000000003</v>
      </c>
      <c r="D10" s="112">
        <f>[6]Dezembro!$C$7</f>
        <v>35.1</v>
      </c>
      <c r="E10" s="112">
        <f>[6]Dezembro!$C$8</f>
        <v>24.8</v>
      </c>
      <c r="F10" s="112">
        <f>[6]Dezembro!$C$9</f>
        <v>26.2</v>
      </c>
      <c r="G10" s="112">
        <f>[6]Dezembro!$C$10</f>
        <v>33</v>
      </c>
      <c r="H10" s="112">
        <f>[6]Dezembro!$C$11</f>
        <v>34.799999999999997</v>
      </c>
      <c r="I10" s="112">
        <f>[6]Dezembro!$C$12</f>
        <v>35</v>
      </c>
      <c r="J10" s="112">
        <f>[6]Dezembro!$C$13</f>
        <v>35.6</v>
      </c>
      <c r="K10" s="112">
        <f>[6]Dezembro!$C$14</f>
        <v>32.299999999999997</v>
      </c>
      <c r="L10" s="112">
        <f>[6]Dezembro!$C$15</f>
        <v>32.299999999999997</v>
      </c>
      <c r="M10" s="112">
        <f>[6]Dezembro!$C$16</f>
        <v>34.6</v>
      </c>
      <c r="N10" s="112">
        <f>[6]Dezembro!$C$17</f>
        <v>35.200000000000003</v>
      </c>
      <c r="O10" s="112">
        <f>[6]Dezembro!$C$18</f>
        <v>36.6</v>
      </c>
      <c r="P10" s="112">
        <f>[6]Dezembro!$C$19</f>
        <v>36.200000000000003</v>
      </c>
      <c r="Q10" s="112">
        <f>[6]Dezembro!$C$20</f>
        <v>38.1</v>
      </c>
      <c r="R10" s="112">
        <f>[6]Dezembro!$C$21</f>
        <v>36.700000000000003</v>
      </c>
      <c r="S10" s="112">
        <f>[6]Dezembro!$C$22</f>
        <v>36.299999999999997</v>
      </c>
      <c r="T10" s="112">
        <f>[6]Dezembro!$C$23</f>
        <v>33.799999999999997</v>
      </c>
      <c r="U10" s="112">
        <f>[6]Dezembro!$C$24</f>
        <v>31.3</v>
      </c>
      <c r="V10" s="112">
        <f>[6]Dezembro!$C$25</f>
        <v>34.1</v>
      </c>
      <c r="W10" s="112">
        <f>[6]Dezembro!$C$26</f>
        <v>33.299999999999997</v>
      </c>
      <c r="X10" s="112">
        <f>[6]Dezembro!$C$27</f>
        <v>32.9</v>
      </c>
      <c r="Y10" s="112">
        <f>[6]Dezembro!$C$28</f>
        <v>34.6</v>
      </c>
      <c r="Z10" s="112">
        <f>[6]Dezembro!$C$29</f>
        <v>35.799999999999997</v>
      </c>
      <c r="AA10" s="112">
        <f>[6]Dezembro!$C$30</f>
        <v>34.799999999999997</v>
      </c>
      <c r="AB10" s="112">
        <f>[6]Dezembro!$C$31</f>
        <v>34.299999999999997</v>
      </c>
      <c r="AC10" s="112">
        <f>[6]Dezembro!$C$32</f>
        <v>36.6</v>
      </c>
      <c r="AD10" s="112">
        <f>[6]Dezembro!$C$33</f>
        <v>37.5</v>
      </c>
      <c r="AE10" s="112">
        <f>[6]Dezembro!$C$34</f>
        <v>31.9</v>
      </c>
      <c r="AF10" s="112">
        <f>[6]Dezembro!$C$35</f>
        <v>31.7</v>
      </c>
      <c r="AG10" s="115">
        <f t="shared" si="3"/>
        <v>38.1</v>
      </c>
      <c r="AH10" s="116">
        <f t="shared" si="4"/>
        <v>33.993548387096766</v>
      </c>
    </row>
    <row r="11" spans="1:36" x14ac:dyDescent="0.2">
      <c r="A11" s="48" t="s">
        <v>49</v>
      </c>
      <c r="B11" s="112">
        <f>[7]Dezembro!$C$5</f>
        <v>33.700000000000003</v>
      </c>
      <c r="C11" s="112">
        <f>[7]Dezembro!$C$6</f>
        <v>36.6</v>
      </c>
      <c r="D11" s="112">
        <f>[7]Dezembro!$C$7</f>
        <v>36.1</v>
      </c>
      <c r="E11" s="112">
        <f>[7]Dezembro!$C$8</f>
        <v>32.9</v>
      </c>
      <c r="F11" s="112">
        <f>[7]Dezembro!$C$9</f>
        <v>27.9</v>
      </c>
      <c r="G11" s="112">
        <f>[7]Dezembro!$C$10</f>
        <v>33.6</v>
      </c>
      <c r="H11" s="112">
        <f>[7]Dezembro!$C$11</f>
        <v>36.4</v>
      </c>
      <c r="I11" s="112">
        <f>[7]Dezembro!$C$12</f>
        <v>31.3</v>
      </c>
      <c r="J11" s="112">
        <f>[7]Dezembro!$C$13</f>
        <v>32.9</v>
      </c>
      <c r="K11" s="112">
        <f>[7]Dezembro!$C$14</f>
        <v>28.1</v>
      </c>
      <c r="L11" s="112">
        <f>[7]Dezembro!$C$15</f>
        <v>30.9</v>
      </c>
      <c r="M11" s="112">
        <f>[7]Dezembro!$C$16</f>
        <v>33.299999999999997</v>
      </c>
      <c r="N11" s="112">
        <f>[7]Dezembro!$C$17</f>
        <v>34.6</v>
      </c>
      <c r="O11" s="112">
        <f>[7]Dezembro!$C$18</f>
        <v>36.700000000000003</v>
      </c>
      <c r="P11" s="112">
        <f>[7]Dezembro!$C$19</f>
        <v>37.700000000000003</v>
      </c>
      <c r="Q11" s="112">
        <f>[7]Dezembro!$C$20</f>
        <v>38.6</v>
      </c>
      <c r="R11" s="112">
        <f>[7]Dezembro!$C$21</f>
        <v>38.799999999999997</v>
      </c>
      <c r="S11" s="112">
        <f>[7]Dezembro!$C$22</f>
        <v>38.299999999999997</v>
      </c>
      <c r="T11" s="112">
        <f>[7]Dezembro!$C$23</f>
        <v>34.4</v>
      </c>
      <c r="U11" s="112">
        <f>[7]Dezembro!$C$24</f>
        <v>34.4</v>
      </c>
      <c r="V11" s="112">
        <f>[7]Dezembro!$C$25</f>
        <v>35.200000000000003</v>
      </c>
      <c r="W11" s="112">
        <f>[7]Dezembro!$C$26</f>
        <v>36.1</v>
      </c>
      <c r="X11" s="112">
        <f>[7]Dezembro!$C$27</f>
        <v>37.5</v>
      </c>
      <c r="Y11" s="112">
        <f>[7]Dezembro!$C$28</f>
        <v>33.299999999999997</v>
      </c>
      <c r="Z11" s="112">
        <f>[7]Dezembro!$C$29</f>
        <v>36.5</v>
      </c>
      <c r="AA11" s="112">
        <f>[7]Dezembro!$C$30</f>
        <v>34</v>
      </c>
      <c r="AB11" s="112">
        <f>[7]Dezembro!$C$31</f>
        <v>34.799999999999997</v>
      </c>
      <c r="AC11" s="112">
        <f>[7]Dezembro!$C$32</f>
        <v>35.6</v>
      </c>
      <c r="AD11" s="112">
        <f>[7]Dezembro!$C$33</f>
        <v>38.5</v>
      </c>
      <c r="AE11" s="112">
        <f>[7]Dezembro!$C$34</f>
        <v>32.4</v>
      </c>
      <c r="AF11" s="112">
        <f>[7]Dezembro!$C$35</f>
        <v>31.1</v>
      </c>
      <c r="AG11" s="115">
        <f t="shared" si="3"/>
        <v>38.799999999999997</v>
      </c>
      <c r="AH11" s="116">
        <f t="shared" si="4"/>
        <v>34.58709677419354</v>
      </c>
    </row>
    <row r="12" spans="1:36" x14ac:dyDescent="0.2">
      <c r="A12" s="48" t="s">
        <v>94</v>
      </c>
      <c r="B12" s="112">
        <f>[8]Dezembro!$C$5</f>
        <v>35.9</v>
      </c>
      <c r="C12" s="112">
        <f>[8]Dezembro!$C$6</f>
        <v>35.700000000000003</v>
      </c>
      <c r="D12" s="112">
        <f>[8]Dezembro!$C$7</f>
        <v>37.4</v>
      </c>
      <c r="E12" s="112">
        <f>[8]Dezembro!$C$8</f>
        <v>29.3</v>
      </c>
      <c r="F12" s="112">
        <f>[8]Dezembro!$C$9</f>
        <v>31.5</v>
      </c>
      <c r="G12" s="112">
        <f>[8]Dezembro!$C$10</f>
        <v>32.799999999999997</v>
      </c>
      <c r="H12" s="112">
        <f>[8]Dezembro!$C$11</f>
        <v>34.799999999999997</v>
      </c>
      <c r="I12" s="112">
        <f>[8]Dezembro!$C$12</f>
        <v>31.5</v>
      </c>
      <c r="J12" s="112">
        <f>[8]Dezembro!$C$13</f>
        <v>36.200000000000003</v>
      </c>
      <c r="K12" s="112">
        <f>[8]Dezembro!$C$14</f>
        <v>31.1</v>
      </c>
      <c r="L12" s="112">
        <f>[8]Dezembro!$C$15</f>
        <v>33.4</v>
      </c>
      <c r="M12" s="112">
        <f>[8]Dezembro!$C$16</f>
        <v>35.799999999999997</v>
      </c>
      <c r="N12" s="112">
        <f>[8]Dezembro!$C$17</f>
        <v>36.299999999999997</v>
      </c>
      <c r="O12" s="112">
        <f>[8]Dezembro!$C$18</f>
        <v>37.799999999999997</v>
      </c>
      <c r="P12" s="112">
        <f>[8]Dezembro!$C$19</f>
        <v>36.799999999999997</v>
      </c>
      <c r="Q12" s="112">
        <f>[8]Dezembro!$C$20</f>
        <v>39</v>
      </c>
      <c r="R12" s="112">
        <f>[8]Dezembro!$C$21</f>
        <v>39.299999999999997</v>
      </c>
      <c r="S12" s="112">
        <f>[8]Dezembro!$C$22</f>
        <v>38.9</v>
      </c>
      <c r="T12" s="112">
        <f>[8]Dezembro!$C$23</f>
        <v>36.5</v>
      </c>
      <c r="U12" s="112">
        <f>[8]Dezembro!$C$24</f>
        <v>34.1</v>
      </c>
      <c r="V12" s="112">
        <f>[8]Dezembro!$C$25</f>
        <v>36.9</v>
      </c>
      <c r="W12" s="112">
        <f>[8]Dezembro!$C$26</f>
        <v>35.200000000000003</v>
      </c>
      <c r="X12" s="112">
        <f>[8]Dezembro!$C$27</f>
        <v>37</v>
      </c>
      <c r="Y12" s="112">
        <f>[8]Dezembro!$C$28</f>
        <v>36.5</v>
      </c>
      <c r="Z12" s="112">
        <f>[8]Dezembro!$C$29</f>
        <v>36.200000000000003</v>
      </c>
      <c r="AA12" s="112">
        <f>[8]Dezembro!$C$30</f>
        <v>34.700000000000003</v>
      </c>
      <c r="AB12" s="112">
        <f>[8]Dezembro!$C$31</f>
        <v>37.6</v>
      </c>
      <c r="AC12" s="112">
        <f>[8]Dezembro!$C$32</f>
        <v>38.700000000000003</v>
      </c>
      <c r="AD12" s="112">
        <f>[8]Dezembro!$C$33</f>
        <v>39.9</v>
      </c>
      <c r="AE12" s="112">
        <f>[8]Dezembro!$C$34</f>
        <v>32.1</v>
      </c>
      <c r="AF12" s="112">
        <f>[8]Dezembro!$C$35</f>
        <v>35.700000000000003</v>
      </c>
      <c r="AG12" s="115">
        <f t="shared" si="3"/>
        <v>39.9</v>
      </c>
      <c r="AH12" s="116">
        <f t="shared" si="4"/>
        <v>35.632258064516137</v>
      </c>
    </row>
    <row r="13" spans="1:36" x14ac:dyDescent="0.2">
      <c r="A13" s="48" t="s">
        <v>101</v>
      </c>
      <c r="B13" s="112">
        <f>[9]Dezembro!$C$5</f>
        <v>35.200000000000003</v>
      </c>
      <c r="C13" s="112">
        <f>[9]Dezembro!$C$6</f>
        <v>35.5</v>
      </c>
      <c r="D13" s="112">
        <f>[9]Dezembro!$C$7</f>
        <v>35.5</v>
      </c>
      <c r="E13" s="112">
        <f>[9]Dezembro!$C$8</f>
        <v>28.1</v>
      </c>
      <c r="F13" s="112">
        <f>[9]Dezembro!$C$9</f>
        <v>31.2</v>
      </c>
      <c r="G13" s="112">
        <f>[9]Dezembro!$C$10</f>
        <v>31.1</v>
      </c>
      <c r="H13" s="112">
        <f>[9]Dezembro!$C$11</f>
        <v>32.4</v>
      </c>
      <c r="I13" s="112">
        <f>[9]Dezembro!$C$12</f>
        <v>29.5</v>
      </c>
      <c r="J13" s="112">
        <f>[9]Dezembro!$C$13</f>
        <v>33.6</v>
      </c>
      <c r="K13" s="112">
        <f>[9]Dezembro!$C$14</f>
        <v>28.1</v>
      </c>
      <c r="L13" s="112">
        <f>[9]Dezembro!$C$15</f>
        <v>30</v>
      </c>
      <c r="M13" s="112">
        <f>[9]Dezembro!$C$16</f>
        <v>33.6</v>
      </c>
      <c r="N13" s="112">
        <f>[9]Dezembro!$C$17</f>
        <v>34.4</v>
      </c>
      <c r="O13" s="112">
        <f>[9]Dezembro!$C$18</f>
        <v>34.6</v>
      </c>
      <c r="P13" s="112">
        <f>[9]Dezembro!$C$19</f>
        <v>36.299999999999997</v>
      </c>
      <c r="Q13" s="112">
        <f>[9]Dezembro!$C$20</f>
        <v>37.200000000000003</v>
      </c>
      <c r="R13" s="112">
        <f>[9]Dezembro!$C$21</f>
        <v>37.1</v>
      </c>
      <c r="S13" s="112">
        <f>[9]Dezembro!$C$22</f>
        <v>36.5</v>
      </c>
      <c r="T13" s="112">
        <f>[9]Dezembro!$C$23</f>
        <v>34.700000000000003</v>
      </c>
      <c r="U13" s="112">
        <f>[9]Dezembro!$C$24</f>
        <v>32.1</v>
      </c>
      <c r="V13" s="112">
        <f>[9]Dezembro!$C$25</f>
        <v>32.4</v>
      </c>
      <c r="W13" s="112">
        <f>[9]Dezembro!$C$26</f>
        <v>36.1</v>
      </c>
      <c r="X13" s="112">
        <f>[9]Dezembro!$C$27</f>
        <v>34.700000000000003</v>
      </c>
      <c r="Y13" s="112">
        <f>[9]Dezembro!$C$28</f>
        <v>32.299999999999997</v>
      </c>
      <c r="Z13" s="112">
        <f>[9]Dezembro!$C$29</f>
        <v>31.9</v>
      </c>
      <c r="AA13" s="112">
        <f>[9]Dezembro!$C$30</f>
        <v>30.4</v>
      </c>
      <c r="AB13" s="112">
        <f>[9]Dezembro!$C$31</f>
        <v>32.200000000000003</v>
      </c>
      <c r="AC13" s="112">
        <f>[9]Dezembro!$C$32</f>
        <v>35.799999999999997</v>
      </c>
      <c r="AD13" s="112">
        <f>[9]Dezembro!$C$33</f>
        <v>37.1</v>
      </c>
      <c r="AE13" s="112">
        <f>[9]Dezembro!$C$34</f>
        <v>31.3</v>
      </c>
      <c r="AF13" s="112">
        <f>[9]Dezembro!$C$35</f>
        <v>29.6</v>
      </c>
      <c r="AG13" s="115">
        <f t="shared" si="3"/>
        <v>37.200000000000003</v>
      </c>
      <c r="AH13" s="116">
        <f t="shared" si="4"/>
        <v>33.241935483870968</v>
      </c>
    </row>
    <row r="14" spans="1:36" x14ac:dyDescent="0.2">
      <c r="A14" s="48" t="s">
        <v>147</v>
      </c>
      <c r="B14" s="112">
        <f>[10]Dezembro!$C$5</f>
        <v>35.799999999999997</v>
      </c>
      <c r="C14" s="112">
        <f>[10]Dezembro!$C$6</f>
        <v>35.1</v>
      </c>
      <c r="D14" s="112">
        <f>[10]Dezembro!$C$7</f>
        <v>34.5</v>
      </c>
      <c r="E14" s="112">
        <f>[10]Dezembro!$C$8</f>
        <v>31.7</v>
      </c>
      <c r="F14" s="112">
        <f>[10]Dezembro!$C$9</f>
        <v>25.1</v>
      </c>
      <c r="G14" s="112">
        <f>[10]Dezembro!$C$10</f>
        <v>34</v>
      </c>
      <c r="H14" s="112">
        <f>[10]Dezembro!$C$11</f>
        <v>36.299999999999997</v>
      </c>
      <c r="I14" s="112">
        <f>[10]Dezembro!$C$12</f>
        <v>34.9</v>
      </c>
      <c r="J14" s="112">
        <f>[10]Dezembro!$C$13</f>
        <v>36</v>
      </c>
      <c r="K14" s="112">
        <f>[10]Dezembro!$C$14</f>
        <v>33.9</v>
      </c>
      <c r="L14" s="112">
        <f>[10]Dezembro!$C$15</f>
        <v>33.1</v>
      </c>
      <c r="M14" s="112">
        <f>[10]Dezembro!$C$16</f>
        <v>34.799999999999997</v>
      </c>
      <c r="N14" s="112">
        <f>[10]Dezembro!$C$17</f>
        <v>36.299999999999997</v>
      </c>
      <c r="O14" s="112">
        <f>[10]Dezembro!$C$18</f>
        <v>37.299999999999997</v>
      </c>
      <c r="P14" s="112">
        <f>[10]Dezembro!$C$19</f>
        <v>36.700000000000003</v>
      </c>
      <c r="Q14" s="112">
        <f>[10]Dezembro!$C$20</f>
        <v>37.5</v>
      </c>
      <c r="R14" s="112">
        <f>[10]Dezembro!$C$21</f>
        <v>37.9</v>
      </c>
      <c r="S14" s="112">
        <f>[10]Dezembro!$C$22</f>
        <v>37.200000000000003</v>
      </c>
      <c r="T14" s="112">
        <f>[10]Dezembro!$C$23</f>
        <v>35.200000000000003</v>
      </c>
      <c r="U14" s="112">
        <f>[10]Dezembro!$C$24</f>
        <v>31.7</v>
      </c>
      <c r="V14" s="112">
        <f>[10]Dezembro!$C$25</f>
        <v>32.799999999999997</v>
      </c>
      <c r="W14" s="112">
        <f>[10]Dezembro!$C$26</f>
        <v>32.299999999999997</v>
      </c>
      <c r="X14" s="112">
        <f>[10]Dezembro!$C$27</f>
        <v>32.6</v>
      </c>
      <c r="Y14" s="112">
        <f>[10]Dezembro!$C$28</f>
        <v>34.6</v>
      </c>
      <c r="Z14" s="112">
        <f>[10]Dezembro!$C$29</f>
        <v>35.799999999999997</v>
      </c>
      <c r="AA14" s="112">
        <f>[10]Dezembro!$C$30</f>
        <v>33.6</v>
      </c>
      <c r="AB14" s="112">
        <f>[10]Dezembro!$C$31</f>
        <v>34.700000000000003</v>
      </c>
      <c r="AC14" s="112">
        <f>[10]Dezembro!$C$32</f>
        <v>35.700000000000003</v>
      </c>
      <c r="AD14" s="112">
        <f>[10]Dezembro!$C$33</f>
        <v>37</v>
      </c>
      <c r="AE14" s="112">
        <f>[10]Dezembro!$C$34</f>
        <v>32.700000000000003</v>
      </c>
      <c r="AF14" s="112">
        <f>[10]Dezembro!$C$35</f>
        <v>32.5</v>
      </c>
      <c r="AG14" s="115">
        <f t="shared" si="3"/>
        <v>37.9</v>
      </c>
      <c r="AH14" s="116">
        <f t="shared" si="4"/>
        <v>34.49354838709678</v>
      </c>
      <c r="AJ14" s="12" t="s">
        <v>35</v>
      </c>
    </row>
    <row r="15" spans="1:36" x14ac:dyDescent="0.2">
      <c r="A15" s="48" t="s">
        <v>2</v>
      </c>
      <c r="B15" s="112">
        <f>[11]Dezembro!$C$5</f>
        <v>35.4</v>
      </c>
      <c r="C15" s="112">
        <f>[11]Dezembro!$C$6</f>
        <v>35.1</v>
      </c>
      <c r="D15" s="112">
        <f>[11]Dezembro!$C$7</f>
        <v>34.9</v>
      </c>
      <c r="E15" s="112">
        <f>[11]Dezembro!$C$8</f>
        <v>25.5</v>
      </c>
      <c r="F15" s="112">
        <f>[11]Dezembro!$C$9</f>
        <v>28.3</v>
      </c>
      <c r="G15" s="112">
        <f>[11]Dezembro!$C$10</f>
        <v>32.700000000000003</v>
      </c>
      <c r="H15" s="112">
        <f>[11]Dezembro!$C$11</f>
        <v>33.4</v>
      </c>
      <c r="I15" s="112">
        <f>[11]Dezembro!$C$12</f>
        <v>33.700000000000003</v>
      </c>
      <c r="J15" s="112">
        <f>[11]Dezembro!$C$13</f>
        <v>35.6</v>
      </c>
      <c r="K15" s="112">
        <f>[11]Dezembro!$C$14</f>
        <v>32.4</v>
      </c>
      <c r="L15" s="112">
        <f>[11]Dezembro!$C$15</f>
        <v>33.1</v>
      </c>
      <c r="M15" s="112">
        <f>[11]Dezembro!$C$16</f>
        <v>35</v>
      </c>
      <c r="N15" s="112">
        <f>[11]Dezembro!$C$17</f>
        <v>34.6</v>
      </c>
      <c r="O15" s="112">
        <f>[11]Dezembro!$C$18</f>
        <v>35.799999999999997</v>
      </c>
      <c r="P15" s="112">
        <f>[11]Dezembro!$C$19</f>
        <v>36</v>
      </c>
      <c r="Q15" s="112">
        <f>[11]Dezembro!$C$20</f>
        <v>36.4</v>
      </c>
      <c r="R15" s="112">
        <f>[11]Dezembro!$C$21</f>
        <v>36.4</v>
      </c>
      <c r="S15" s="112">
        <f>[11]Dezembro!$C$22</f>
        <v>35.9</v>
      </c>
      <c r="T15" s="112">
        <f>[11]Dezembro!$C$23</f>
        <v>33.200000000000003</v>
      </c>
      <c r="U15" s="112">
        <f>[11]Dezembro!$C$24</f>
        <v>31.5</v>
      </c>
      <c r="V15" s="112">
        <f>[11]Dezembro!$C$25</f>
        <v>34.4</v>
      </c>
      <c r="W15" s="112">
        <f>[11]Dezembro!$C$26</f>
        <v>32.9</v>
      </c>
      <c r="X15" s="112">
        <f>[11]Dezembro!$C$27</f>
        <v>33</v>
      </c>
      <c r="Y15" s="112">
        <f>[11]Dezembro!$C$28</f>
        <v>34.5</v>
      </c>
      <c r="Z15" s="112">
        <f>[11]Dezembro!$C$29</f>
        <v>34.799999999999997</v>
      </c>
      <c r="AA15" s="112">
        <f>[11]Dezembro!$C$30</f>
        <v>32.5</v>
      </c>
      <c r="AB15" s="112">
        <f>[11]Dezembro!$C$31</f>
        <v>34.200000000000003</v>
      </c>
      <c r="AC15" s="112">
        <f>[11]Dezembro!$C$32</f>
        <v>35.700000000000003</v>
      </c>
      <c r="AD15" s="112">
        <f>[11]Dezembro!$C$33</f>
        <v>36.9</v>
      </c>
      <c r="AE15" s="112">
        <f>[11]Dezembro!$C$34</f>
        <v>31.3</v>
      </c>
      <c r="AF15" s="112">
        <f>[11]Dezembro!$C$35</f>
        <v>32.1</v>
      </c>
      <c r="AG15" s="115">
        <f t="shared" si="3"/>
        <v>36.9</v>
      </c>
      <c r="AH15" s="116">
        <f t="shared" si="4"/>
        <v>33.780645161290323</v>
      </c>
      <c r="AJ15" s="12" t="s">
        <v>35</v>
      </c>
    </row>
    <row r="16" spans="1:36" x14ac:dyDescent="0.2">
      <c r="A16" s="48" t="s">
        <v>3</v>
      </c>
      <c r="B16" s="112">
        <f>[12]Dezembro!$C$5</f>
        <v>35.799999999999997</v>
      </c>
      <c r="C16" s="112">
        <f>[12]Dezembro!$C$6</f>
        <v>36.200000000000003</v>
      </c>
      <c r="D16" s="112">
        <f>[12]Dezembro!$C$7</f>
        <v>32.6</v>
      </c>
      <c r="E16" s="112">
        <f>[12]Dezembro!$C$8</f>
        <v>32.200000000000003</v>
      </c>
      <c r="F16" s="112">
        <f>[12]Dezembro!$C$9</f>
        <v>29.8</v>
      </c>
      <c r="G16" s="112">
        <f>[12]Dezembro!$C$10</f>
        <v>34.700000000000003</v>
      </c>
      <c r="H16" s="112">
        <f>[12]Dezembro!$C$11</f>
        <v>36.4</v>
      </c>
      <c r="I16" s="112">
        <f>[12]Dezembro!$C$12</f>
        <v>34.4</v>
      </c>
      <c r="J16" s="112">
        <f>[12]Dezembro!$C$13</f>
        <v>35.9</v>
      </c>
      <c r="K16" s="112">
        <f>[12]Dezembro!$C$14</f>
        <v>35.799999999999997</v>
      </c>
      <c r="L16" s="112">
        <f>[12]Dezembro!$C$15</f>
        <v>33.299999999999997</v>
      </c>
      <c r="M16" s="112">
        <f>[12]Dezembro!$C$16</f>
        <v>34.200000000000003</v>
      </c>
      <c r="N16" s="112">
        <f>[12]Dezembro!$C$17</f>
        <v>37.799999999999997</v>
      </c>
      <c r="O16" s="112">
        <f>[12]Dezembro!$C$18</f>
        <v>37.700000000000003</v>
      </c>
      <c r="P16" s="112">
        <f>[12]Dezembro!$C$19</f>
        <v>37.299999999999997</v>
      </c>
      <c r="Q16" s="112">
        <f>[12]Dezembro!$C$20</f>
        <v>37.9</v>
      </c>
      <c r="R16" s="112">
        <f>[12]Dezembro!$C$21</f>
        <v>38</v>
      </c>
      <c r="S16" s="112">
        <f>[12]Dezembro!$C$22</f>
        <v>38.799999999999997</v>
      </c>
      <c r="T16" s="112">
        <f>[12]Dezembro!$C$23</f>
        <v>35.4</v>
      </c>
      <c r="U16" s="112">
        <f>[12]Dezembro!$C$24</f>
        <v>33.4</v>
      </c>
      <c r="V16" s="112">
        <f>[12]Dezembro!$C$25</f>
        <v>34.4</v>
      </c>
      <c r="W16" s="112">
        <f>[12]Dezembro!$C$26</f>
        <v>32.299999999999997</v>
      </c>
      <c r="X16" s="112">
        <f>[12]Dezembro!$C$27</f>
        <v>31.5</v>
      </c>
      <c r="Y16" s="112">
        <f>[11]Dezembro!$C$28</f>
        <v>34.5</v>
      </c>
      <c r="Z16" s="112">
        <f>[12]Dezembro!$C$29</f>
        <v>35.700000000000003</v>
      </c>
      <c r="AA16" s="112">
        <f>[12]Dezembro!$C$30</f>
        <v>34.6</v>
      </c>
      <c r="AB16" s="112">
        <f>[12]Dezembro!$C$31</f>
        <v>33.5</v>
      </c>
      <c r="AC16" s="112">
        <f>[12]Dezembro!$C$32</f>
        <v>35.700000000000003</v>
      </c>
      <c r="AD16" s="112">
        <f>[12]Dezembro!$C$33</f>
        <v>37.5</v>
      </c>
      <c r="AE16" s="112">
        <f>[12]Dezembro!$C$34</f>
        <v>33.700000000000003</v>
      </c>
      <c r="AF16" s="112">
        <f>[12]Dezembro!$C$35</f>
        <v>31.9</v>
      </c>
      <c r="AG16" s="115">
        <f>MAX(B16:AF16)</f>
        <v>38.799999999999997</v>
      </c>
      <c r="AH16" s="116">
        <f>AVERAGE(B16:AF16)</f>
        <v>34.932258064516134</v>
      </c>
      <c r="AJ16" s="12"/>
    </row>
    <row r="17" spans="1:39" x14ac:dyDescent="0.2">
      <c r="A17" s="48" t="s">
        <v>4</v>
      </c>
      <c r="B17" s="112">
        <f>[13]Dezembro!$C$5</f>
        <v>33.4</v>
      </c>
      <c r="C17" s="112">
        <f>[13]Dezembro!$C$6</f>
        <v>33.799999999999997</v>
      </c>
      <c r="D17" s="112">
        <f>[13]Dezembro!$C$7</f>
        <v>29.5</v>
      </c>
      <c r="E17" s="112">
        <f>[13]Dezembro!$C$8</f>
        <v>29.3</v>
      </c>
      <c r="F17" s="112">
        <f>[13]Dezembro!$C$9</f>
        <v>26.6</v>
      </c>
      <c r="G17" s="112">
        <f>[13]Dezembro!$C$10</f>
        <v>32.299999999999997</v>
      </c>
      <c r="H17" s="112">
        <f>[13]Dezembro!$C$11</f>
        <v>33.799999999999997</v>
      </c>
      <c r="I17" s="112">
        <f>[13]Dezembro!$C$12</f>
        <v>32.1</v>
      </c>
      <c r="J17" s="112">
        <f>[13]Dezembro!$C$13</f>
        <v>33.299999999999997</v>
      </c>
      <c r="K17" s="112">
        <f>[13]Dezembro!$C$14</f>
        <v>32.5</v>
      </c>
      <c r="L17" s="112">
        <f>[13]Dezembro!$C$15</f>
        <v>31.4</v>
      </c>
      <c r="M17" s="112">
        <f>[13]Dezembro!$C$16</f>
        <v>32.5</v>
      </c>
      <c r="N17" s="112">
        <f>[13]Dezembro!$C$17</f>
        <v>32.299999999999997</v>
      </c>
      <c r="O17" s="112">
        <f>[13]Dezembro!$C$18</f>
        <v>34.1</v>
      </c>
      <c r="P17" s="112">
        <f>[13]Dezembro!$C$19</f>
        <v>34.1</v>
      </c>
      <c r="Q17" s="112">
        <f>[13]Dezembro!$C$20</f>
        <v>35</v>
      </c>
      <c r="R17" s="112">
        <f>[13]Dezembro!$C$21</f>
        <v>35.299999999999997</v>
      </c>
      <c r="S17" s="112">
        <f>[13]Dezembro!$C$22</f>
        <v>34.4</v>
      </c>
      <c r="T17" s="112">
        <f>[13]Dezembro!$C$23</f>
        <v>33</v>
      </c>
      <c r="U17" s="112">
        <f>[13]Dezembro!$C$24</f>
        <v>30.7</v>
      </c>
      <c r="V17" s="112">
        <f>[13]Dezembro!$C$25</f>
        <v>31.3</v>
      </c>
      <c r="W17" s="112">
        <f>[13]Dezembro!$C$26</f>
        <v>29.1</v>
      </c>
      <c r="X17" s="112">
        <f>[13]Dezembro!$C$27</f>
        <v>28.7</v>
      </c>
      <c r="Y17" s="112">
        <f>[13]Dezembro!$C$28</f>
        <v>31.5</v>
      </c>
      <c r="Z17" s="112">
        <f>[13]Dezembro!$C$29</f>
        <v>33.1</v>
      </c>
      <c r="AA17" s="112">
        <f>[13]Dezembro!$C$30</f>
        <v>30.5</v>
      </c>
      <c r="AB17" s="112">
        <f>[13]Dezembro!$C$31</f>
        <v>31.7</v>
      </c>
      <c r="AC17" s="112">
        <f>[13]Dezembro!$C$32</f>
        <v>33.4</v>
      </c>
      <c r="AD17" s="112">
        <f>[13]Dezembro!$C$33</f>
        <v>34.200000000000003</v>
      </c>
      <c r="AE17" s="112">
        <f>[13]Dezembro!$C$34</f>
        <v>30</v>
      </c>
      <c r="AF17" s="112">
        <f>[13]Dezembro!$C$35</f>
        <v>29.5</v>
      </c>
      <c r="AG17" s="115">
        <f t="shared" si="3"/>
        <v>35.299999999999997</v>
      </c>
      <c r="AH17" s="116">
        <f t="shared" si="4"/>
        <v>32.012903225806454</v>
      </c>
    </row>
    <row r="18" spans="1:39" x14ac:dyDescent="0.2">
      <c r="A18" s="48" t="s">
        <v>5</v>
      </c>
      <c r="B18" s="112">
        <f>[14]Dezembro!$C$5</f>
        <v>35.6</v>
      </c>
      <c r="C18" s="112">
        <f>[14]Dezembro!$C$6</f>
        <v>36</v>
      </c>
      <c r="D18" s="112">
        <f>[14]Dezembro!$C$7</f>
        <v>36.4</v>
      </c>
      <c r="E18" s="112">
        <f>[14]Dezembro!$C$8</f>
        <v>29.5</v>
      </c>
      <c r="F18" s="112">
        <f>[14]Dezembro!$C$9</f>
        <v>32</v>
      </c>
      <c r="G18" s="112">
        <f>[14]Dezembro!$C$10</f>
        <v>33.9</v>
      </c>
      <c r="H18" s="112">
        <f>[14]Dezembro!$C$11</f>
        <v>35.9</v>
      </c>
      <c r="I18" s="112">
        <f>[14]Dezembro!$C$12</f>
        <v>34</v>
      </c>
      <c r="J18" s="112">
        <f>[14]Dezembro!$C$13</f>
        <v>36.5</v>
      </c>
      <c r="K18" s="112">
        <f>[14]Dezembro!$C$14</f>
        <v>37.6</v>
      </c>
      <c r="L18" s="112">
        <f>[14]Dezembro!$C$15</f>
        <v>32.9</v>
      </c>
      <c r="M18" s="112">
        <f>[14]Dezembro!$C$16</f>
        <v>36</v>
      </c>
      <c r="N18" s="112">
        <f>[14]Dezembro!$C$17</f>
        <v>37.6</v>
      </c>
      <c r="O18" s="112">
        <f>[14]Dezembro!$C$18</f>
        <v>38.200000000000003</v>
      </c>
      <c r="P18" s="112">
        <f>[14]Dezembro!$C$19</f>
        <v>38.700000000000003</v>
      </c>
      <c r="Q18" s="112">
        <f>[14]Dezembro!$C$20</f>
        <v>40.1</v>
      </c>
      <c r="R18" s="112">
        <f>[14]Dezembro!$C$21</f>
        <v>40</v>
      </c>
      <c r="S18" s="112">
        <f>[14]Dezembro!$C$22</f>
        <v>40.4</v>
      </c>
      <c r="T18" s="112">
        <f>[14]Dezembro!$C$23</f>
        <v>37.4</v>
      </c>
      <c r="U18" s="112">
        <f>[14]Dezembro!$C$24</f>
        <v>35.4</v>
      </c>
      <c r="V18" s="112">
        <f>[14]Dezembro!$C$25</f>
        <v>34.200000000000003</v>
      </c>
      <c r="W18" s="112">
        <f>[14]Dezembro!$C$26</f>
        <v>34.1</v>
      </c>
      <c r="X18" s="112">
        <f>[14]Dezembro!$C$27</f>
        <v>35.6</v>
      </c>
      <c r="Y18" s="112">
        <f>[14]Dezembro!$C$28</f>
        <v>36.5</v>
      </c>
      <c r="Z18" s="112">
        <f>[14]Dezembro!$C$29</f>
        <v>37.4</v>
      </c>
      <c r="AA18" s="112">
        <f>[14]Dezembro!$C$30</f>
        <v>33.700000000000003</v>
      </c>
      <c r="AB18" s="112">
        <f>[14]Dezembro!$C$31</f>
        <v>34.4</v>
      </c>
      <c r="AC18" s="112">
        <f>[14]Dezembro!$C$32</f>
        <v>37.200000000000003</v>
      </c>
      <c r="AD18" s="112">
        <f>[14]Dezembro!$C$33</f>
        <v>38.9</v>
      </c>
      <c r="AE18" s="112">
        <f>[14]Dezembro!$C$34</f>
        <v>32.799999999999997</v>
      </c>
      <c r="AF18" s="112">
        <f>[14]Dezembro!$C$35</f>
        <v>33.4</v>
      </c>
      <c r="AG18" s="115">
        <f t="shared" si="3"/>
        <v>40.4</v>
      </c>
      <c r="AH18" s="116">
        <f t="shared" si="4"/>
        <v>35.880645161290332</v>
      </c>
      <c r="AI18" s="12" t="s">
        <v>35</v>
      </c>
      <c r="AJ18" t="s">
        <v>35</v>
      </c>
      <c r="AL18" t="s">
        <v>35</v>
      </c>
    </row>
    <row r="19" spans="1:39" x14ac:dyDescent="0.2">
      <c r="A19" s="48" t="s">
        <v>33</v>
      </c>
      <c r="B19" s="112">
        <f>[15]Dezembro!$C$5</f>
        <v>33.4</v>
      </c>
      <c r="C19" s="112">
        <f>[15]Dezembro!$C$6</f>
        <v>33.700000000000003</v>
      </c>
      <c r="D19" s="112">
        <f>[15]Dezembro!$C$7</f>
        <v>29</v>
      </c>
      <c r="E19" s="112">
        <f>[15]Dezembro!$C$8</f>
        <v>29.2</v>
      </c>
      <c r="F19" s="112">
        <f>[15]Dezembro!$C$9</f>
        <v>27.5</v>
      </c>
      <c r="G19" s="112">
        <f>[15]Dezembro!$C$10</f>
        <v>33.4</v>
      </c>
      <c r="H19" s="112">
        <f>[15]Dezembro!$C$11</f>
        <v>34.6</v>
      </c>
      <c r="I19" s="112">
        <f>[15]Dezembro!$C$12</f>
        <v>34</v>
      </c>
      <c r="J19" s="112">
        <f>[15]Dezembro!$C$13</f>
        <v>34.5</v>
      </c>
      <c r="K19" s="112">
        <f>[15]Dezembro!$C$14</f>
        <v>33.5</v>
      </c>
      <c r="L19" s="112">
        <f>[15]Dezembro!$C$15</f>
        <v>32.1</v>
      </c>
      <c r="M19" s="112">
        <f>[15]Dezembro!$C$16</f>
        <v>33</v>
      </c>
      <c r="N19" s="112">
        <f>[15]Dezembro!$C$17</f>
        <v>32.200000000000003</v>
      </c>
      <c r="O19" s="112">
        <f>[15]Dezembro!$C$18</f>
        <v>35.1</v>
      </c>
      <c r="P19" s="112">
        <f>[15]Dezembro!$C$19</f>
        <v>38.700000000000003</v>
      </c>
      <c r="Q19" s="112">
        <f>[15]Dezembro!$C$20</f>
        <v>40.1</v>
      </c>
      <c r="R19" s="112">
        <f>[15]Dezembro!$C$21</f>
        <v>40</v>
      </c>
      <c r="S19" s="112">
        <f>[15]Dezembro!$C$22</f>
        <v>40.4</v>
      </c>
      <c r="T19" s="112">
        <f>[15]Dezembro!$C$23</f>
        <v>33.9</v>
      </c>
      <c r="U19" s="112">
        <f>[15]Dezembro!$C$24</f>
        <v>32</v>
      </c>
      <c r="V19" s="112">
        <f>[15]Dezembro!$C$25</f>
        <v>33</v>
      </c>
      <c r="W19" s="112">
        <f>[15]Dezembro!$C$26</f>
        <v>30.1</v>
      </c>
      <c r="X19" s="112">
        <f>[15]Dezembro!$C$27</f>
        <v>29.6</v>
      </c>
      <c r="Y19" s="112">
        <f>[15]Dezembro!$C$28</f>
        <v>32.1</v>
      </c>
      <c r="Z19" s="112">
        <f>[15]Dezembro!$C$29</f>
        <v>34.200000000000003</v>
      </c>
      <c r="AA19" s="112">
        <f>[15]Dezembro!$C$30</f>
        <v>32.299999999999997</v>
      </c>
      <c r="AB19" s="112">
        <f>[15]Dezembro!$C$31</f>
        <v>33.9</v>
      </c>
      <c r="AC19" s="112">
        <f>[15]Dezembro!$C$32</f>
        <v>33.6</v>
      </c>
      <c r="AD19" s="112">
        <f>[15]Dezembro!$C$33</f>
        <v>35.299999999999997</v>
      </c>
      <c r="AE19" s="112">
        <f>[15]Dezembro!$C$34</f>
        <v>30.8</v>
      </c>
      <c r="AF19" s="112">
        <f>[15]Dezembro!$C$35</f>
        <v>30.5</v>
      </c>
      <c r="AG19" s="115">
        <f t="shared" si="3"/>
        <v>40.4</v>
      </c>
      <c r="AH19" s="116">
        <f t="shared" si="4"/>
        <v>33.409677419354836</v>
      </c>
      <c r="AJ19" t="s">
        <v>200</v>
      </c>
      <c r="AL19" t="s">
        <v>35</v>
      </c>
    </row>
    <row r="20" spans="1:39" x14ac:dyDescent="0.2">
      <c r="A20" s="48" t="s">
        <v>6</v>
      </c>
      <c r="B20" s="112">
        <f>[16]Dezembro!$C$5</f>
        <v>36.5</v>
      </c>
      <c r="C20" s="112">
        <f>[16]Dezembro!$C$6</f>
        <v>36.1</v>
      </c>
      <c r="D20" s="112">
        <f>[16]Dezembro!$C$7</f>
        <v>33.9</v>
      </c>
      <c r="E20" s="112">
        <f>[16]Dezembro!$C$8</f>
        <v>32.200000000000003</v>
      </c>
      <c r="F20" s="112">
        <f>[16]Dezembro!$C$9</f>
        <v>29.2</v>
      </c>
      <c r="G20" s="112">
        <f>[16]Dezembro!$C$10</f>
        <v>35.6</v>
      </c>
      <c r="H20" s="112">
        <f>[16]Dezembro!$C$11</f>
        <v>38.799999999999997</v>
      </c>
      <c r="I20" s="112">
        <f>[16]Dezembro!$C$12</f>
        <v>36.1</v>
      </c>
      <c r="J20" s="112">
        <f>[16]Dezembro!$C$13</f>
        <v>38</v>
      </c>
      <c r="K20" s="112">
        <f>[16]Dezembro!$C$14</f>
        <v>35.799999999999997</v>
      </c>
      <c r="L20" s="112">
        <f>[16]Dezembro!$C$15</f>
        <v>34.5</v>
      </c>
      <c r="M20" s="112">
        <f>[16]Dezembro!$C$16</f>
        <v>36.200000000000003</v>
      </c>
      <c r="N20" s="112">
        <f>[16]Dezembro!$C$17</f>
        <v>37.1</v>
      </c>
      <c r="O20" s="112">
        <f>[16]Dezembro!$C$18</f>
        <v>38.700000000000003</v>
      </c>
      <c r="P20" s="112">
        <f>[16]Dezembro!$C$19</f>
        <v>38.5</v>
      </c>
      <c r="Q20" s="112">
        <f>[16]Dezembro!$C$20</f>
        <v>40.1</v>
      </c>
      <c r="R20" s="112">
        <f>[16]Dezembro!$C$21</f>
        <v>39.799999999999997</v>
      </c>
      <c r="S20" s="112">
        <f>[16]Dezembro!$C$22</f>
        <v>38.1</v>
      </c>
      <c r="T20" s="112">
        <f>[16]Dezembro!$C$23</f>
        <v>37.200000000000003</v>
      </c>
      <c r="U20" s="112">
        <f>[16]Dezembro!$C$24</f>
        <v>34.9</v>
      </c>
      <c r="V20" s="112">
        <f>[16]Dezembro!$C$25</f>
        <v>36.299999999999997</v>
      </c>
      <c r="W20" s="112">
        <f>[16]Dezembro!$C$26</f>
        <v>33.5</v>
      </c>
      <c r="X20" s="112">
        <f>[16]Dezembro!$C$27</f>
        <v>34.700000000000003</v>
      </c>
      <c r="Y20" s="112">
        <f>[16]Dezembro!$C$28</f>
        <v>37</v>
      </c>
      <c r="Z20" s="112">
        <f>[16]Dezembro!$C$29</f>
        <v>38.6</v>
      </c>
      <c r="AA20" s="112">
        <f>[16]Dezembro!$C$30</f>
        <v>34.9</v>
      </c>
      <c r="AB20" s="112">
        <f>[16]Dezembro!$C$31</f>
        <v>35.299999999999997</v>
      </c>
      <c r="AC20" s="112">
        <f>[16]Dezembro!$C$32</f>
        <v>37.700000000000003</v>
      </c>
      <c r="AD20" s="112">
        <f>[16]Dezembro!$C$33</f>
        <v>39</v>
      </c>
      <c r="AE20" s="112">
        <f>[16]Dezembro!$C$34</f>
        <v>34.700000000000003</v>
      </c>
      <c r="AF20" s="112">
        <f>[16]Dezembro!$C$35</f>
        <v>34.6</v>
      </c>
      <c r="AG20" s="115">
        <f t="shared" si="3"/>
        <v>40.1</v>
      </c>
      <c r="AH20" s="116">
        <f t="shared" si="4"/>
        <v>36.245161290322585</v>
      </c>
      <c r="AJ20" t="s">
        <v>35</v>
      </c>
    </row>
    <row r="21" spans="1:39" x14ac:dyDescent="0.2">
      <c r="A21" s="48" t="s">
        <v>7</v>
      </c>
      <c r="B21" s="112">
        <f>[17]Dezembro!$C$5</f>
        <v>34.6</v>
      </c>
      <c r="C21" s="112">
        <f>[17]Dezembro!$C$6</f>
        <v>35</v>
      </c>
      <c r="D21" s="112">
        <f>[17]Dezembro!$C$7</f>
        <v>35</v>
      </c>
      <c r="E21" s="112">
        <f>[17]Dezembro!$C$8</f>
        <v>27.3</v>
      </c>
      <c r="F21" s="112">
        <f>[17]Dezembro!$C$9</f>
        <v>30.8</v>
      </c>
      <c r="G21" s="112">
        <f>[17]Dezembro!$C$10</f>
        <v>29.8</v>
      </c>
      <c r="H21" s="112">
        <f>[17]Dezembro!$C$11</f>
        <v>33.299999999999997</v>
      </c>
      <c r="I21" s="112">
        <f>[17]Dezembro!$C$12</f>
        <v>31.4</v>
      </c>
      <c r="J21" s="112">
        <f>[17]Dezembro!$C$13</f>
        <v>34</v>
      </c>
      <c r="K21" s="112">
        <f>[17]Dezembro!$C$14</f>
        <v>29.3</v>
      </c>
      <c r="L21" s="112">
        <f>[17]Dezembro!$C$15</f>
        <v>28.6</v>
      </c>
      <c r="M21" s="112">
        <f>[17]Dezembro!$C$16</f>
        <v>32.9</v>
      </c>
      <c r="N21" s="112">
        <f>[17]Dezembro!$C$17</f>
        <v>34.700000000000003</v>
      </c>
      <c r="O21" s="112">
        <f>[17]Dezembro!$C$18</f>
        <v>35</v>
      </c>
      <c r="P21" s="112">
        <f>[17]Dezembro!$C$19</f>
        <v>35.799999999999997</v>
      </c>
      <c r="Q21" s="112">
        <f>[17]Dezembro!$C$20</f>
        <v>35.700000000000003</v>
      </c>
      <c r="R21" s="112">
        <f>[17]Dezembro!$C$21</f>
        <v>35.9</v>
      </c>
      <c r="S21" s="112">
        <f>[17]Dezembro!$C$22</f>
        <v>35.799999999999997</v>
      </c>
      <c r="T21" s="112">
        <f>[17]Dezembro!$C$23</f>
        <v>33.799999999999997</v>
      </c>
      <c r="U21" s="112">
        <f>[17]Dezembro!$C$24</f>
        <v>31.9</v>
      </c>
      <c r="V21" s="112">
        <f>[17]Dezembro!$C$25</f>
        <v>33</v>
      </c>
      <c r="W21" s="112">
        <f>[17]Dezembro!$C$26</f>
        <v>34.700000000000003</v>
      </c>
      <c r="X21" s="112">
        <f>[17]Dezembro!$C$27</f>
        <v>34.1</v>
      </c>
      <c r="Y21" s="112">
        <f>[17]Dezembro!$C$28</f>
        <v>32.799999999999997</v>
      </c>
      <c r="Z21" s="112">
        <f>[17]Dezembro!$C$29</f>
        <v>32.9</v>
      </c>
      <c r="AA21" s="112">
        <f>[17]Dezembro!$C$30</f>
        <v>30.5</v>
      </c>
      <c r="AB21" s="112">
        <f>[17]Dezembro!$C$31</f>
        <v>32.200000000000003</v>
      </c>
      <c r="AC21" s="112">
        <f>[17]Dezembro!$C$32</f>
        <v>35.4</v>
      </c>
      <c r="AD21" s="112">
        <f>[17]Dezembro!$C$33</f>
        <v>36.9</v>
      </c>
      <c r="AE21" s="112">
        <f>[17]Dezembro!$C$34</f>
        <v>31.6</v>
      </c>
      <c r="AF21" s="112">
        <f>[17]Dezembro!$C$35</f>
        <v>30</v>
      </c>
      <c r="AG21" s="115">
        <f t="shared" si="3"/>
        <v>36.9</v>
      </c>
      <c r="AH21" s="116">
        <f t="shared" si="4"/>
        <v>33.054838709677412</v>
      </c>
      <c r="AJ21" t="s">
        <v>35</v>
      </c>
      <c r="AL21" t="s">
        <v>35</v>
      </c>
    </row>
    <row r="22" spans="1:39" x14ac:dyDescent="0.2">
      <c r="A22" s="48" t="s">
        <v>148</v>
      </c>
      <c r="B22" s="112">
        <f>[18]Dezembro!$C$5</f>
        <v>34.799999999999997</v>
      </c>
      <c r="C22" s="112">
        <f>[18]Dezembro!$C$6</f>
        <v>35.6</v>
      </c>
      <c r="D22" s="112">
        <f>[18]Dezembro!$C$7</f>
        <v>36.700000000000003</v>
      </c>
      <c r="E22" s="112">
        <f>[18]Dezembro!$C$8</f>
        <v>30</v>
      </c>
      <c r="F22" s="112">
        <f>[18]Dezembro!$C$9</f>
        <v>31.7</v>
      </c>
      <c r="G22" s="112">
        <f>[18]Dezembro!$C$10</f>
        <v>32.299999999999997</v>
      </c>
      <c r="H22" s="112">
        <f>[18]Dezembro!$C$11</f>
        <v>33.799999999999997</v>
      </c>
      <c r="I22" s="112">
        <f>[18]Dezembro!$C$12</f>
        <v>31.1</v>
      </c>
      <c r="J22" s="112">
        <f>[18]Dezembro!$C$13</f>
        <v>34.700000000000003</v>
      </c>
      <c r="K22" s="112">
        <f>[18]Dezembro!$C$14</f>
        <v>29.1</v>
      </c>
      <c r="L22" s="112">
        <f>[18]Dezembro!$C$15</f>
        <v>29.1</v>
      </c>
      <c r="M22" s="112">
        <f>[18]Dezembro!$C$16</f>
        <v>33.9</v>
      </c>
      <c r="N22" s="112">
        <f>[18]Dezembro!$C$17</f>
        <v>35.4</v>
      </c>
      <c r="O22" s="112">
        <f>[18]Dezembro!$C$18</f>
        <v>36.4</v>
      </c>
      <c r="P22" s="112">
        <f>[18]Dezembro!$C$19</f>
        <v>37.200000000000003</v>
      </c>
      <c r="Q22" s="112">
        <f>[18]Dezembro!$C$20</f>
        <v>38</v>
      </c>
      <c r="R22" s="112">
        <f>[18]Dezembro!$C$21</f>
        <v>38</v>
      </c>
      <c r="S22" s="112">
        <f>[18]Dezembro!$C$22</f>
        <v>38.299999999999997</v>
      </c>
      <c r="T22" s="112">
        <f>[18]Dezembro!$C$23</f>
        <v>35.200000000000003</v>
      </c>
      <c r="U22" s="112">
        <f>[18]Dezembro!$C$24</f>
        <v>33</v>
      </c>
      <c r="V22" s="112">
        <f>[18]Dezembro!$C$25</f>
        <v>34.9</v>
      </c>
      <c r="W22" s="112">
        <f>[18]Dezembro!$C$26</f>
        <v>36.5</v>
      </c>
      <c r="X22" s="112">
        <f>[18]Dezembro!$C$27</f>
        <v>35.1</v>
      </c>
      <c r="Y22" s="112">
        <f>[18]Dezembro!$C$28</f>
        <v>32.700000000000003</v>
      </c>
      <c r="Z22" s="112">
        <f>[18]Dezembro!$C$29</f>
        <v>33.6</v>
      </c>
      <c r="AA22" s="112">
        <f>[18]Dezembro!$C$30</f>
        <v>32</v>
      </c>
      <c r="AB22" s="112">
        <f>[18]Dezembro!$C$31</f>
        <v>33.700000000000003</v>
      </c>
      <c r="AC22" s="112">
        <f>[18]Dezembro!$C$32</f>
        <v>36.5</v>
      </c>
      <c r="AD22" s="112">
        <f>[18]Dezembro!$C$33</f>
        <v>37.200000000000003</v>
      </c>
      <c r="AE22" s="112">
        <f>[18]Dezembro!$C$34</f>
        <v>32.5</v>
      </c>
      <c r="AF22" s="112">
        <f>[18]Dezembro!$C$35</f>
        <v>31.7</v>
      </c>
      <c r="AG22" s="115">
        <f t="shared" si="3"/>
        <v>38.299999999999997</v>
      </c>
      <c r="AH22" s="116">
        <f t="shared" si="4"/>
        <v>34.216129032258067</v>
      </c>
      <c r="AJ22" t="s">
        <v>35</v>
      </c>
      <c r="AK22" t="s">
        <v>35</v>
      </c>
      <c r="AL22" t="s">
        <v>35</v>
      </c>
      <c r="AM22" t="s">
        <v>35</v>
      </c>
    </row>
    <row r="23" spans="1:39" x14ac:dyDescent="0.2">
      <c r="A23" s="48" t="s">
        <v>149</v>
      </c>
      <c r="B23" s="112">
        <f>[19]Dezembro!$C$5</f>
        <v>36.5</v>
      </c>
      <c r="C23" s="112">
        <f>[19]Dezembro!$C$6</f>
        <v>36.700000000000003</v>
      </c>
      <c r="D23" s="112">
        <f>[19]Dezembro!$C$7</f>
        <v>36.700000000000003</v>
      </c>
      <c r="E23" s="112">
        <f>[19]Dezembro!$C$8</f>
        <v>30.5</v>
      </c>
      <c r="F23" s="112">
        <f>[19]Dezembro!$C$9</f>
        <v>32.5</v>
      </c>
      <c r="G23" s="112">
        <f>[19]Dezembro!$C$10</f>
        <v>32.4</v>
      </c>
      <c r="H23" s="112">
        <f>[19]Dezembro!$C$11</f>
        <v>34.200000000000003</v>
      </c>
      <c r="I23" s="112">
        <f>[19]Dezembro!$C$12</f>
        <v>30.7</v>
      </c>
      <c r="J23" s="112">
        <f>[19]Dezembro!$C$13</f>
        <v>34.4</v>
      </c>
      <c r="K23" s="112">
        <f>[19]Dezembro!$C$14</f>
        <v>27.4</v>
      </c>
      <c r="L23" s="112">
        <f>[19]Dezembro!$C$15</f>
        <v>30.4</v>
      </c>
      <c r="M23" s="112">
        <f>[19]Dezembro!$C$16</f>
        <v>34.299999999999997</v>
      </c>
      <c r="N23" s="112">
        <f>[19]Dezembro!$C$17</f>
        <v>35.1</v>
      </c>
      <c r="O23" s="112">
        <f>[19]Dezembro!$C$18</f>
        <v>36.5</v>
      </c>
      <c r="P23" s="112">
        <f>[19]Dezembro!$C$19</f>
        <v>37.6</v>
      </c>
      <c r="Q23" s="112">
        <f>[19]Dezembro!$C$20</f>
        <v>38.799999999999997</v>
      </c>
      <c r="R23" s="112">
        <f>[19]Dezembro!$C$21</f>
        <v>38.200000000000003</v>
      </c>
      <c r="S23" s="112">
        <f>[19]Dezembro!$C$22</f>
        <v>38.1</v>
      </c>
      <c r="T23" s="112">
        <f>[19]Dezembro!$C$23</f>
        <v>35.200000000000003</v>
      </c>
      <c r="U23" s="112">
        <f>[19]Dezembro!$C$24</f>
        <v>33.700000000000003</v>
      </c>
      <c r="V23" s="112">
        <f>[19]Dezembro!$C$25</f>
        <v>34.5</v>
      </c>
      <c r="W23" s="112">
        <f>[19]Dezembro!$C$26</f>
        <v>36.9</v>
      </c>
      <c r="X23" s="112">
        <f>[19]Dezembro!$C$27</f>
        <v>34.5</v>
      </c>
      <c r="Y23" s="112">
        <f>[19]Dezembro!$C$28</f>
        <v>32.6</v>
      </c>
      <c r="Z23" s="112">
        <f>[19]Dezembro!$C$29</f>
        <v>32.1</v>
      </c>
      <c r="AA23" s="112">
        <f>[19]Dezembro!$C$30</f>
        <v>31.5</v>
      </c>
      <c r="AB23" s="112">
        <f>[19]Dezembro!$C$31</f>
        <v>33.9</v>
      </c>
      <c r="AC23" s="112">
        <f>[19]Dezembro!$C$32</f>
        <v>35.700000000000003</v>
      </c>
      <c r="AD23" s="112">
        <f>[19]Dezembro!$C$33</f>
        <v>38.1</v>
      </c>
      <c r="AE23" s="112">
        <f>[19]Dezembro!$C$34</f>
        <v>29.1</v>
      </c>
      <c r="AF23" s="112">
        <f>[19]Dezembro!$C$35</f>
        <v>30</v>
      </c>
      <c r="AG23" s="115">
        <f t="shared" si="3"/>
        <v>38.799999999999997</v>
      </c>
      <c r="AH23" s="116">
        <f t="shared" si="4"/>
        <v>34.154838709677428</v>
      </c>
      <c r="AI23" s="12" t="s">
        <v>35</v>
      </c>
      <c r="AJ23" t="s">
        <v>35</v>
      </c>
      <c r="AK23" t="s">
        <v>35</v>
      </c>
      <c r="AM23" t="s">
        <v>35</v>
      </c>
    </row>
    <row r="24" spans="1:39" x14ac:dyDescent="0.2">
      <c r="A24" s="48" t="s">
        <v>150</v>
      </c>
      <c r="B24" s="112">
        <f>[20]Dezembro!$C$5</f>
        <v>36.1</v>
      </c>
      <c r="C24" s="112">
        <f>[20]Dezembro!$C$6</f>
        <v>36.200000000000003</v>
      </c>
      <c r="D24" s="112">
        <f>[20]Dezembro!$C$7</f>
        <v>36.799999999999997</v>
      </c>
      <c r="E24" s="112">
        <f>[20]Dezembro!$C$8</f>
        <v>27.9</v>
      </c>
      <c r="F24" s="112">
        <f>[20]Dezembro!$C$9</f>
        <v>31.2</v>
      </c>
      <c r="G24" s="112">
        <f>[20]Dezembro!$C$10</f>
        <v>30.6</v>
      </c>
      <c r="H24" s="112">
        <f>[20]Dezembro!$C$11</f>
        <v>34.799999999999997</v>
      </c>
      <c r="I24" s="112">
        <f>[20]Dezembro!$C$12</f>
        <v>32.799999999999997</v>
      </c>
      <c r="J24" s="112">
        <f>[20]Dezembro!$C$13</f>
        <v>35.200000000000003</v>
      </c>
      <c r="K24" s="112">
        <f>[20]Dezembro!$C$14</f>
        <v>29</v>
      </c>
      <c r="L24" s="112">
        <f>[20]Dezembro!$C$15</f>
        <v>29</v>
      </c>
      <c r="M24" s="112">
        <f>[20]Dezembro!$C$16</f>
        <v>34.299999999999997</v>
      </c>
      <c r="N24" s="112">
        <f>[20]Dezembro!$C$17</f>
        <v>35.4</v>
      </c>
      <c r="O24" s="112">
        <f>[20]Dezembro!$C$18</f>
        <v>36.9</v>
      </c>
      <c r="P24" s="112">
        <f>[20]Dezembro!$C$19</f>
        <v>37.1</v>
      </c>
      <c r="Q24" s="112">
        <f>[20]Dezembro!$C$20</f>
        <v>36.799999999999997</v>
      </c>
      <c r="R24" s="112">
        <f>[20]Dezembro!$C$21</f>
        <v>37.799999999999997</v>
      </c>
      <c r="S24" s="112">
        <f>[20]Dezembro!$C$22</f>
        <v>37.200000000000003</v>
      </c>
      <c r="T24" s="112">
        <f>[20]Dezembro!$C$23</f>
        <v>34.9</v>
      </c>
      <c r="U24" s="112">
        <f>[20]Dezembro!$C$24</f>
        <v>33</v>
      </c>
      <c r="V24" s="112">
        <f>[20]Dezembro!$C$25</f>
        <v>34.4</v>
      </c>
      <c r="W24" s="112">
        <f>[20]Dezembro!$C$26</f>
        <v>36.1</v>
      </c>
      <c r="X24" s="112">
        <f>[20]Dezembro!$C$27</f>
        <v>35.799999999999997</v>
      </c>
      <c r="Y24" s="112">
        <f>[20]Dezembro!$C$28</f>
        <v>34.299999999999997</v>
      </c>
      <c r="Z24" s="112">
        <f>[20]Dezembro!$C$29</f>
        <v>34.6</v>
      </c>
      <c r="AA24" s="112">
        <f>[20]Dezembro!$C$30</f>
        <v>32</v>
      </c>
      <c r="AB24" s="112">
        <f>[20]Dezembro!$C$31</f>
        <v>33.6</v>
      </c>
      <c r="AC24" s="112">
        <f>[20]Dezembro!$C$32</f>
        <v>36.700000000000003</v>
      </c>
      <c r="AD24" s="112">
        <f>[20]Dezembro!$C$33</f>
        <v>38.4</v>
      </c>
      <c r="AE24" s="112">
        <f>[20]Dezembro!$C$34</f>
        <v>32.299999999999997</v>
      </c>
      <c r="AF24" s="112">
        <f>[20]Dezembro!$C$35</f>
        <v>31.3</v>
      </c>
      <c r="AG24" s="115">
        <f t="shared" si="3"/>
        <v>38.4</v>
      </c>
      <c r="AH24" s="116">
        <f t="shared" si="4"/>
        <v>34.274193548387089</v>
      </c>
      <c r="AJ24" t="s">
        <v>35</v>
      </c>
      <c r="AL24" t="s">
        <v>35</v>
      </c>
    </row>
    <row r="25" spans="1:39" x14ac:dyDescent="0.2">
      <c r="A25" s="48" t="s">
        <v>8</v>
      </c>
      <c r="B25" s="112">
        <f>[21]Dezembro!$C$5</f>
        <v>35.1</v>
      </c>
      <c r="C25" s="112">
        <f>[21]Dezembro!$C$6</f>
        <v>35.4</v>
      </c>
      <c r="D25" s="112">
        <f>[21]Dezembro!$C$7</f>
        <v>34.9</v>
      </c>
      <c r="E25" s="112">
        <f>[21]Dezembro!$C$8</f>
        <v>30.4</v>
      </c>
      <c r="F25" s="112">
        <f>[21]Dezembro!$C$9</f>
        <v>31</v>
      </c>
      <c r="G25" s="112">
        <f>[21]Dezembro!$C$10</f>
        <v>30.1</v>
      </c>
      <c r="H25" s="112">
        <f>[21]Dezembro!$C$11</f>
        <v>33.200000000000003</v>
      </c>
      <c r="I25" s="112">
        <f>[21]Dezembro!$C$12</f>
        <v>30.1</v>
      </c>
      <c r="J25" s="112">
        <f>[21]Dezembro!$C$13</f>
        <v>33.1</v>
      </c>
      <c r="K25" s="112">
        <f>[21]Dezembro!$C$14</f>
        <v>27.6</v>
      </c>
      <c r="L25" s="112">
        <f>[21]Dezembro!$C$15</f>
        <v>29.1</v>
      </c>
      <c r="M25" s="112">
        <f>[21]Dezembro!$C$16</f>
        <v>32.700000000000003</v>
      </c>
      <c r="N25" s="112">
        <f>[21]Dezembro!$C$17</f>
        <v>32.9</v>
      </c>
      <c r="O25" s="112">
        <f>[21]Dezembro!$C$18</f>
        <v>34.9</v>
      </c>
      <c r="P25" s="112">
        <f>[21]Dezembro!$C$19</f>
        <v>35.5</v>
      </c>
      <c r="Q25" s="112">
        <f>[21]Dezembro!$C$20</f>
        <v>37.299999999999997</v>
      </c>
      <c r="R25" s="112">
        <f>[21]Dezembro!$C$21</f>
        <v>36.9</v>
      </c>
      <c r="S25" s="112">
        <f>[21]Dezembro!$C$22</f>
        <v>37.299999999999997</v>
      </c>
      <c r="T25" s="112">
        <f>[21]Dezembro!$C$23</f>
        <v>35.1</v>
      </c>
      <c r="U25" s="112">
        <f>[21]Dezembro!$C$24</f>
        <v>32.6</v>
      </c>
      <c r="V25" s="112">
        <f>[21]Dezembro!$C$25</f>
        <v>33.5</v>
      </c>
      <c r="W25" s="112">
        <f>[21]Dezembro!$C$26</f>
        <v>36</v>
      </c>
      <c r="X25" s="112">
        <f>[21]Dezembro!$C$27</f>
        <v>35.1</v>
      </c>
      <c r="Y25" s="112">
        <f>[21]Dezembro!$C$28</f>
        <v>31.4</v>
      </c>
      <c r="Z25" s="112">
        <f>[21]Dezembro!$C$29</f>
        <v>32.200000000000003</v>
      </c>
      <c r="AA25" s="112">
        <f>[21]Dezembro!$C$30</f>
        <v>31.6</v>
      </c>
      <c r="AB25" s="112">
        <f>[21]Dezembro!$C$31</f>
        <v>32.700000000000003</v>
      </c>
      <c r="AC25" s="112">
        <f>[21]Dezembro!$C$32</f>
        <v>33.700000000000003</v>
      </c>
      <c r="AD25" s="112">
        <f>[21]Dezembro!$C$33</f>
        <v>36.700000000000003</v>
      </c>
      <c r="AE25" s="112">
        <f>[21]Dezembro!$C$34</f>
        <v>29.4</v>
      </c>
      <c r="AF25" s="112">
        <f>[21]Dezembro!$C$35</f>
        <v>29</v>
      </c>
      <c r="AG25" s="115">
        <f t="shared" si="3"/>
        <v>37.299999999999997</v>
      </c>
      <c r="AH25" s="116">
        <f t="shared" si="4"/>
        <v>33.112903225806456</v>
      </c>
      <c r="AJ25" t="s">
        <v>35</v>
      </c>
    </row>
    <row r="26" spans="1:39" x14ac:dyDescent="0.2">
      <c r="A26" s="48" t="s">
        <v>9</v>
      </c>
      <c r="B26" s="112">
        <f>[22]Dezembro!$C$5</f>
        <v>35.1</v>
      </c>
      <c r="C26" s="112">
        <f>[22]Dezembro!$C$6</f>
        <v>35.5</v>
      </c>
      <c r="D26" s="112">
        <f>[22]Dezembro!$C$7</f>
        <v>36.200000000000003</v>
      </c>
      <c r="E26" s="112">
        <f>[22]Dezembro!$C$8</f>
        <v>30.2</v>
      </c>
      <c r="F26" s="112">
        <f>[22]Dezembro!$C$9</f>
        <v>30.9</v>
      </c>
      <c r="G26" s="112">
        <f>[22]Dezembro!$C$10</f>
        <v>31.1</v>
      </c>
      <c r="H26" s="112">
        <f>[22]Dezembro!$C$11</f>
        <v>32.1</v>
      </c>
      <c r="I26" s="112">
        <f>[22]Dezembro!$C$12</f>
        <v>31.5</v>
      </c>
      <c r="J26" s="112">
        <f>[22]Dezembro!$C$13</f>
        <v>33.6</v>
      </c>
      <c r="K26" s="112">
        <f>[22]Dezembro!$C$14</f>
        <v>27.5</v>
      </c>
      <c r="L26" s="112">
        <f>[22]Dezembro!$C$15</f>
        <v>29.2</v>
      </c>
      <c r="M26" s="112">
        <f>[22]Dezembro!$C$16</f>
        <v>33.299999999999997</v>
      </c>
      <c r="N26" s="112">
        <f>[22]Dezembro!$C$17</f>
        <v>35.1</v>
      </c>
      <c r="O26" s="112">
        <f>[22]Dezembro!$C$18</f>
        <v>36.1</v>
      </c>
      <c r="P26" s="112">
        <f>[22]Dezembro!$C$19</f>
        <v>37.9</v>
      </c>
      <c r="Q26" s="112">
        <f>[22]Dezembro!$C$20</f>
        <v>38.700000000000003</v>
      </c>
      <c r="R26" s="112">
        <f>[22]Dezembro!$C$21</f>
        <v>37.700000000000003</v>
      </c>
      <c r="S26" s="112">
        <f>[22]Dezembro!$C$22</f>
        <v>36.299999999999997</v>
      </c>
      <c r="T26" s="112">
        <f>[22]Dezembro!$C$23</f>
        <v>35.299999999999997</v>
      </c>
      <c r="U26" s="112">
        <f>[22]Dezembro!$C$24</f>
        <v>32.9</v>
      </c>
      <c r="V26" s="112">
        <f>[22]Dezembro!$C$25</f>
        <v>34.200000000000003</v>
      </c>
      <c r="W26" s="112">
        <f>[22]Dezembro!$C$26</f>
        <v>36.700000000000003</v>
      </c>
      <c r="X26" s="112">
        <f>[22]Dezembro!$C$27</f>
        <v>35.200000000000003</v>
      </c>
      <c r="Y26" s="112">
        <f>[22]Dezembro!$C$28</f>
        <v>33.200000000000003</v>
      </c>
      <c r="Z26" s="112">
        <f>[22]Dezembro!$C$29</f>
        <v>34.6</v>
      </c>
      <c r="AA26" s="112">
        <f>[22]Dezembro!$C$30</f>
        <v>32.5</v>
      </c>
      <c r="AB26" s="112">
        <f>[22]Dezembro!$C$31</f>
        <v>34.1</v>
      </c>
      <c r="AC26" s="112">
        <f>[22]Dezembro!$C$32</f>
        <v>36.5</v>
      </c>
      <c r="AD26" s="112">
        <f>[22]Dezembro!$C$33</f>
        <v>38.1</v>
      </c>
      <c r="AE26" s="112">
        <f>[22]Dezembro!$C$34</f>
        <v>32</v>
      </c>
      <c r="AF26" s="112">
        <f>[22]Dezembro!$C$35</f>
        <v>32.700000000000003</v>
      </c>
      <c r="AG26" s="115">
        <f t="shared" si="3"/>
        <v>38.700000000000003</v>
      </c>
      <c r="AH26" s="116">
        <f t="shared" si="4"/>
        <v>34.064516129032263</v>
      </c>
      <c r="AL26" t="s">
        <v>35</v>
      </c>
    </row>
    <row r="27" spans="1:39" x14ac:dyDescent="0.2">
      <c r="A27" s="48" t="s">
        <v>32</v>
      </c>
      <c r="B27" s="112">
        <f>[23]Dezembro!$C$5</f>
        <v>36.200000000000003</v>
      </c>
      <c r="C27" s="112">
        <f>[23]Dezembro!$C$6</f>
        <v>35.700000000000003</v>
      </c>
      <c r="D27" s="112">
        <f>[23]Dezembro!$C$7</f>
        <v>37.6</v>
      </c>
      <c r="E27" s="112">
        <f>[23]Dezembro!$C$8</f>
        <v>30.6</v>
      </c>
      <c r="F27" s="112">
        <f>[23]Dezembro!$C$9</f>
        <v>32.1</v>
      </c>
      <c r="G27" s="112">
        <f>[23]Dezembro!$C$10</f>
        <v>32.5</v>
      </c>
      <c r="H27" s="112">
        <f>[23]Dezembro!$C$11</f>
        <v>34.1</v>
      </c>
      <c r="I27" s="112">
        <f>[23]Dezembro!$C$12</f>
        <v>31.2</v>
      </c>
      <c r="J27" s="112">
        <f>[23]Dezembro!$C$13</f>
        <v>36</v>
      </c>
      <c r="K27" s="112">
        <f>[23]Dezembro!$C$14</f>
        <v>32.1</v>
      </c>
      <c r="L27" s="112">
        <f>[23]Dezembro!$C$15</f>
        <v>32.6</v>
      </c>
      <c r="M27" s="112">
        <f>[23]Dezembro!$C$16</f>
        <v>35.6</v>
      </c>
      <c r="N27" s="112">
        <f>[23]Dezembro!$C$17</f>
        <v>36.1</v>
      </c>
      <c r="O27" s="112">
        <f>[23]Dezembro!$C$18</f>
        <v>36.700000000000003</v>
      </c>
      <c r="P27" s="112">
        <f>[23]Dezembro!$C$19</f>
        <v>36.299999999999997</v>
      </c>
      <c r="Q27" s="112">
        <f>[23]Dezembro!$C$20</f>
        <v>38.299999999999997</v>
      </c>
      <c r="R27" s="112">
        <f>[23]Dezembro!$C$21</f>
        <v>39</v>
      </c>
      <c r="S27" s="112">
        <f>[23]Dezembro!$C$22</f>
        <v>38.4</v>
      </c>
      <c r="T27" s="112">
        <f>[23]Dezembro!$C$23</f>
        <v>35.799999999999997</v>
      </c>
      <c r="U27" s="112">
        <f>[23]Dezembro!$C$24</f>
        <v>34.1</v>
      </c>
      <c r="V27" s="112">
        <f>[23]Dezembro!$C$25</f>
        <v>37.4</v>
      </c>
      <c r="W27" s="112">
        <f>[23]Dezembro!$C$26</f>
        <v>36.700000000000003</v>
      </c>
      <c r="X27" s="112">
        <f>[23]Dezembro!$C$27</f>
        <v>37.299999999999997</v>
      </c>
      <c r="Y27" s="112">
        <f>[23]Dezembro!$C$28</f>
        <v>36.799999999999997</v>
      </c>
      <c r="Z27" s="112">
        <f>[23]Dezembro!$C$29</f>
        <v>36.1</v>
      </c>
      <c r="AA27" s="112">
        <f>[23]Dezembro!$C$30</f>
        <v>35</v>
      </c>
      <c r="AB27" s="112">
        <f>[23]Dezembro!$C$31</f>
        <v>37.5</v>
      </c>
      <c r="AC27" s="112">
        <f>[23]Dezembro!$C$32</f>
        <v>38.5</v>
      </c>
      <c r="AD27" s="112">
        <f>[23]Dezembro!$C$33</f>
        <v>40.299999999999997</v>
      </c>
      <c r="AE27" s="112">
        <f>[23]Dezembro!$C$34</f>
        <v>33.6</v>
      </c>
      <c r="AF27" s="112">
        <f>[23]Dezembro!$C$35</f>
        <v>34.5</v>
      </c>
      <c r="AG27" s="115">
        <f t="shared" si="3"/>
        <v>40.299999999999997</v>
      </c>
      <c r="AH27" s="116">
        <f t="shared" si="4"/>
        <v>35.63548387096774</v>
      </c>
      <c r="AL27" t="s">
        <v>35</v>
      </c>
      <c r="AM27" t="s">
        <v>35</v>
      </c>
    </row>
    <row r="28" spans="1:39" x14ac:dyDescent="0.2">
      <c r="A28" s="48" t="s">
        <v>10</v>
      </c>
      <c r="B28" s="112">
        <f>[24]Dezembro!$C$5</f>
        <v>35.9</v>
      </c>
      <c r="C28" s="112">
        <f>[24]Dezembro!$C$6</f>
        <v>36.4</v>
      </c>
      <c r="D28" s="112">
        <f>[24]Dezembro!$C$7</f>
        <v>36.299999999999997</v>
      </c>
      <c r="E28" s="112">
        <f>[24]Dezembro!$C$8</f>
        <v>28</v>
      </c>
      <c r="F28" s="112">
        <f>[24]Dezembro!$C$9</f>
        <v>32</v>
      </c>
      <c r="G28" s="112">
        <f>[24]Dezembro!$C$10</f>
        <v>32.200000000000003</v>
      </c>
      <c r="H28" s="112">
        <f>[24]Dezembro!$C$11</f>
        <v>34</v>
      </c>
      <c r="I28" s="112">
        <f>[24]Dezembro!$C$12</f>
        <v>31.4</v>
      </c>
      <c r="J28" s="112">
        <f>[24]Dezembro!$C$13</f>
        <v>34.299999999999997</v>
      </c>
      <c r="K28" s="112">
        <f>[24]Dezembro!$C$14</f>
        <v>29.3</v>
      </c>
      <c r="L28" s="112">
        <f>[24]Dezembro!$C$15</f>
        <v>30.5</v>
      </c>
      <c r="M28" s="112">
        <f>[24]Dezembro!$C$16</f>
        <v>34.4</v>
      </c>
      <c r="N28" s="112">
        <f>[24]Dezembro!$C$17</f>
        <v>35.1</v>
      </c>
      <c r="O28" s="112">
        <f>[24]Dezembro!$C$18</f>
        <v>36</v>
      </c>
      <c r="P28" s="112">
        <f>[24]Dezembro!$C$19</f>
        <v>37.6</v>
      </c>
      <c r="Q28" s="112">
        <f>[24]Dezembro!$C$20</f>
        <v>37.6</v>
      </c>
      <c r="R28" s="112">
        <f>[24]Dezembro!$C$21</f>
        <v>38.299999999999997</v>
      </c>
      <c r="S28" s="112">
        <f>[24]Dezembro!$C$22</f>
        <v>37.1</v>
      </c>
      <c r="T28" s="112">
        <f>[24]Dezembro!$C$23</f>
        <v>35.6</v>
      </c>
      <c r="U28" s="112">
        <f>[24]Dezembro!$C$24</f>
        <v>33.200000000000003</v>
      </c>
      <c r="V28" s="112">
        <f>[24]Dezembro!$C$25</f>
        <v>35.5</v>
      </c>
      <c r="W28" s="112">
        <f>[24]Dezembro!$C$26</f>
        <v>37.799999999999997</v>
      </c>
      <c r="X28" s="112">
        <f>[24]Dezembro!$C$27</f>
        <v>35.799999999999997</v>
      </c>
      <c r="Y28" s="112">
        <f>[24]Dezembro!$C$28</f>
        <v>33</v>
      </c>
      <c r="Z28" s="112">
        <f>[24]Dezembro!$C$29</f>
        <v>32.9</v>
      </c>
      <c r="AA28" s="112">
        <f>[24]Dezembro!$C$30</f>
        <v>32.200000000000003</v>
      </c>
      <c r="AB28" s="112">
        <f>[24]Dezembro!$C$31</f>
        <v>33.5</v>
      </c>
      <c r="AC28" s="112">
        <f>[24]Dezembro!$C$32</f>
        <v>37.299999999999997</v>
      </c>
      <c r="AD28" s="112">
        <f>[24]Dezembro!$C$33</f>
        <v>37.4</v>
      </c>
      <c r="AE28" s="112">
        <f>[24]Dezembro!$C$34</f>
        <v>31.8</v>
      </c>
      <c r="AF28" s="112">
        <f>[24]Dezembro!$C$35</f>
        <v>30.5</v>
      </c>
      <c r="AG28" s="115">
        <f t="shared" si="3"/>
        <v>38.299999999999997</v>
      </c>
      <c r="AH28" s="116">
        <f t="shared" si="4"/>
        <v>34.287096774193543</v>
      </c>
      <c r="AL28" t="s">
        <v>35</v>
      </c>
      <c r="AM28" t="s">
        <v>35</v>
      </c>
    </row>
    <row r="29" spans="1:39" x14ac:dyDescent="0.2">
      <c r="A29" s="48" t="s">
        <v>151</v>
      </c>
      <c r="B29" s="112">
        <f>[25]Dezembro!$C$5</f>
        <v>33.700000000000003</v>
      </c>
      <c r="C29" s="112">
        <f>[25]Dezembro!$C$6</f>
        <v>34</v>
      </c>
      <c r="D29" s="112">
        <f>[25]Dezembro!$C$7</f>
        <v>34.6</v>
      </c>
      <c r="E29" s="112">
        <f>[25]Dezembro!$C$8</f>
        <v>28.2</v>
      </c>
      <c r="F29" s="112">
        <f>[25]Dezembro!$C$9</f>
        <v>30</v>
      </c>
      <c r="G29" s="112">
        <f>[25]Dezembro!$C$10</f>
        <v>30.1</v>
      </c>
      <c r="H29" s="112">
        <f>[25]Dezembro!$C$11</f>
        <v>31.8</v>
      </c>
      <c r="I29" s="112">
        <f>[25]Dezembro!$C$12</f>
        <v>30.2</v>
      </c>
      <c r="J29" s="112">
        <f>[25]Dezembro!$C$13</f>
        <v>33.4</v>
      </c>
      <c r="K29" s="112">
        <f>[25]Dezembro!$C$14</f>
        <v>26.8</v>
      </c>
      <c r="L29" s="112">
        <f>[25]Dezembro!$C$15</f>
        <v>28.1</v>
      </c>
      <c r="M29" s="112">
        <f>[25]Dezembro!$C$16</f>
        <v>31.6</v>
      </c>
      <c r="N29" s="112">
        <f>[25]Dezembro!$C$17</f>
        <v>32.799999999999997</v>
      </c>
      <c r="O29" s="112">
        <f>[25]Dezembro!$C$18</f>
        <v>31.8</v>
      </c>
      <c r="P29" s="112">
        <f>[25]Dezembro!$C$19</f>
        <v>34.299999999999997</v>
      </c>
      <c r="Q29" s="112">
        <f>[25]Dezembro!$C$20</f>
        <v>34.700000000000003</v>
      </c>
      <c r="R29" s="112">
        <f>[25]Dezembro!$C$21</f>
        <v>34.700000000000003</v>
      </c>
      <c r="S29" s="112">
        <f>[25]Dezembro!$C$22</f>
        <v>35.4</v>
      </c>
      <c r="T29" s="112">
        <f>[25]Dezembro!$C$23</f>
        <v>33.4</v>
      </c>
      <c r="U29" s="112">
        <f>[25]Dezembro!$C$24</f>
        <v>31.7</v>
      </c>
      <c r="V29" s="112">
        <f>[25]Dezembro!$C$25</f>
        <v>33.4</v>
      </c>
      <c r="W29" s="112">
        <f>[25]Dezembro!$C$26</f>
        <v>35.299999999999997</v>
      </c>
      <c r="X29" s="112">
        <f>[25]Dezembro!$C$27</f>
        <v>34.1</v>
      </c>
      <c r="Y29" s="112">
        <f>[25]Dezembro!$C$28</f>
        <v>32.200000000000003</v>
      </c>
      <c r="Z29" s="112">
        <f>[25]Dezembro!$C$29</f>
        <v>31.7</v>
      </c>
      <c r="AA29" s="112">
        <f>[25]Dezembro!$C$30</f>
        <v>30.5</v>
      </c>
      <c r="AB29" s="112">
        <f>[25]Dezembro!$C$31</f>
        <v>32.200000000000003</v>
      </c>
      <c r="AC29" s="112">
        <f>[25]Dezembro!$C$32</f>
        <v>33.9</v>
      </c>
      <c r="AD29" s="112">
        <f>[25]Dezembro!$C$33</f>
        <v>36.4</v>
      </c>
      <c r="AE29" s="112">
        <f>[25]Dezembro!$C$34</f>
        <v>30.9</v>
      </c>
      <c r="AF29" s="112">
        <f>[25]Dezembro!$C$35</f>
        <v>29.9</v>
      </c>
      <c r="AG29" s="115">
        <f t="shared" si="3"/>
        <v>36.4</v>
      </c>
      <c r="AH29" s="116">
        <f t="shared" si="4"/>
        <v>32.316129032258068</v>
      </c>
      <c r="AI29" s="12" t="s">
        <v>35</v>
      </c>
      <c r="AL29" t="s">
        <v>35</v>
      </c>
    </row>
    <row r="30" spans="1:39" x14ac:dyDescent="0.2">
      <c r="A30" s="48" t="s">
        <v>11</v>
      </c>
      <c r="B30" s="112">
        <f>[26]Dezembro!$C$5</f>
        <v>36.9</v>
      </c>
      <c r="C30" s="112">
        <f>[26]Dezembro!$C$6</f>
        <v>36.4</v>
      </c>
      <c r="D30" s="112">
        <f>[26]Dezembro!$C$7</f>
        <v>36.9</v>
      </c>
      <c r="E30" s="112">
        <f>[26]Dezembro!$C$8</f>
        <v>25.2</v>
      </c>
      <c r="F30" s="112">
        <f>[26]Dezembro!$C$9</f>
        <v>31.5</v>
      </c>
      <c r="G30" s="112">
        <f>[26]Dezembro!$C$10</f>
        <v>32.9</v>
      </c>
      <c r="H30" s="112">
        <f>[26]Dezembro!$C$11</f>
        <v>35</v>
      </c>
      <c r="I30" s="112">
        <f>[26]Dezembro!$C$12</f>
        <v>33.6</v>
      </c>
      <c r="J30" s="112">
        <f>[26]Dezembro!$C$13</f>
        <v>35.5</v>
      </c>
      <c r="K30" s="112">
        <f>[26]Dezembro!$C$14</f>
        <v>28.3</v>
      </c>
      <c r="L30" s="112">
        <f>[26]Dezembro!$C$15</f>
        <v>31.2</v>
      </c>
      <c r="M30" s="112">
        <f>[26]Dezembro!$C$16</f>
        <v>35.200000000000003</v>
      </c>
      <c r="N30" s="112">
        <f>[26]Dezembro!$C$17</f>
        <v>36</v>
      </c>
      <c r="O30" s="112">
        <f>[26]Dezembro!$C$18</f>
        <v>36.200000000000003</v>
      </c>
      <c r="P30" s="112">
        <f>[26]Dezembro!$C$19</f>
        <v>37.299999999999997</v>
      </c>
      <c r="Q30" s="112">
        <f>[26]Dezembro!$C$20</f>
        <v>37.5</v>
      </c>
      <c r="R30" s="112">
        <f>[26]Dezembro!$C$21</f>
        <v>38.6</v>
      </c>
      <c r="S30" s="112">
        <f>[26]Dezembro!$C$22</f>
        <v>37.799999999999997</v>
      </c>
      <c r="T30" s="112">
        <f>[26]Dezembro!$C$23</f>
        <v>35.5</v>
      </c>
      <c r="U30" s="112">
        <f>[26]Dezembro!$C$24</f>
        <v>34.4</v>
      </c>
      <c r="V30" s="112">
        <f>[26]Dezembro!$C$25</f>
        <v>34.6</v>
      </c>
      <c r="W30" s="112">
        <f>[26]Dezembro!$C$26</f>
        <v>36.4</v>
      </c>
      <c r="X30" s="112">
        <f>[26]Dezembro!$C$27</f>
        <v>36.1</v>
      </c>
      <c r="Y30" s="112">
        <f>[26]Dezembro!$C$28</f>
        <v>36</v>
      </c>
      <c r="Z30" s="112">
        <f>[26]Dezembro!$C$29</f>
        <v>35.5</v>
      </c>
      <c r="AA30" s="112">
        <f>[26]Dezembro!$C$30</f>
        <v>32.6</v>
      </c>
      <c r="AB30" s="112">
        <f>[26]Dezembro!$C$31</f>
        <v>34.299999999999997</v>
      </c>
      <c r="AC30" s="112">
        <f>[26]Dezembro!$C$32</f>
        <v>38.700000000000003</v>
      </c>
      <c r="AD30" s="112">
        <f>[26]Dezembro!$C$33</f>
        <v>40.1</v>
      </c>
      <c r="AE30" s="112">
        <f>[26]Dezembro!$C$34</f>
        <v>32.799999999999997</v>
      </c>
      <c r="AF30" s="112">
        <f>[26]Dezembro!$C$35</f>
        <v>32.1</v>
      </c>
      <c r="AG30" s="115">
        <f t="shared" si="3"/>
        <v>40.1</v>
      </c>
      <c r="AH30" s="116">
        <f t="shared" si="4"/>
        <v>34.87419354838709</v>
      </c>
      <c r="AM30" t="s">
        <v>35</v>
      </c>
    </row>
    <row r="31" spans="1:39" s="5" customFormat="1" x14ac:dyDescent="0.2">
      <c r="A31" s="48" t="s">
        <v>12</v>
      </c>
      <c r="B31" s="112">
        <f>[27]Dezembro!$C$5</f>
        <v>36.6</v>
      </c>
      <c r="C31" s="112">
        <f>[27]Dezembro!$C$6</f>
        <v>34.6</v>
      </c>
      <c r="D31" s="112">
        <f>[27]Dezembro!$C$7</f>
        <v>36.700000000000003</v>
      </c>
      <c r="E31" s="112">
        <f>[27]Dezembro!$C$8</f>
        <v>28</v>
      </c>
      <c r="F31" s="112">
        <f>[27]Dezembro!$C$9</f>
        <v>30.7</v>
      </c>
      <c r="G31" s="112">
        <f>[27]Dezembro!$C$10</f>
        <v>33.799999999999997</v>
      </c>
      <c r="H31" s="112">
        <f>[27]Dezembro!$C$11</f>
        <v>35.5</v>
      </c>
      <c r="I31" s="112">
        <f>[27]Dezembro!$C$12</f>
        <v>33.700000000000003</v>
      </c>
      <c r="J31" s="112">
        <f>[27]Dezembro!$C$13</f>
        <v>36.700000000000003</v>
      </c>
      <c r="K31" s="112">
        <f>[27]Dezembro!$C$14</f>
        <v>33.6</v>
      </c>
      <c r="L31" s="112">
        <f>[27]Dezembro!$C$15</f>
        <v>33.200000000000003</v>
      </c>
      <c r="M31" s="112">
        <f>[27]Dezembro!$C$16</f>
        <v>36.200000000000003</v>
      </c>
      <c r="N31" s="112">
        <f>[27]Dezembro!$C$17</f>
        <v>36.799999999999997</v>
      </c>
      <c r="O31" s="112">
        <f>[27]Dezembro!$C$18</f>
        <v>38</v>
      </c>
      <c r="P31" s="112">
        <f>[27]Dezembro!$C$19</f>
        <v>35.799999999999997</v>
      </c>
      <c r="Q31" s="112">
        <f>[27]Dezembro!$C$20</f>
        <v>38.4</v>
      </c>
      <c r="R31" s="112">
        <f>[27]Dezembro!$C$21</f>
        <v>38.299999999999997</v>
      </c>
      <c r="S31" s="112">
        <f>[27]Dezembro!$C$22</f>
        <v>38.1</v>
      </c>
      <c r="T31" s="112">
        <f>[27]Dezembro!$C$23</f>
        <v>36.700000000000003</v>
      </c>
      <c r="U31" s="112">
        <f>[27]Dezembro!$C$24</f>
        <v>35.200000000000003</v>
      </c>
      <c r="V31" s="112">
        <f>[27]Dezembro!$C$25</f>
        <v>37.1</v>
      </c>
      <c r="W31" s="112">
        <f>[27]Dezembro!$C$26</f>
        <v>34.799999999999997</v>
      </c>
      <c r="X31" s="112">
        <f>[27]Dezembro!$C$27</f>
        <v>35.9</v>
      </c>
      <c r="Y31" s="112">
        <f>[27]Dezembro!$C$28</f>
        <v>37.1</v>
      </c>
      <c r="Z31" s="112">
        <f>[27]Dezembro!$C$29</f>
        <v>37.5</v>
      </c>
      <c r="AA31" s="112">
        <f>[27]Dezembro!$C$30</f>
        <v>36.4</v>
      </c>
      <c r="AB31" s="112">
        <f>[27]Dezembro!$C$31</f>
        <v>34.9</v>
      </c>
      <c r="AC31" s="112">
        <f>[27]Dezembro!$C$32</f>
        <v>38.4</v>
      </c>
      <c r="AD31" s="112">
        <f>[27]Dezembro!$C$33</f>
        <v>39.9</v>
      </c>
      <c r="AE31" s="112">
        <f>[27]Dezembro!$C$34</f>
        <v>34.5</v>
      </c>
      <c r="AF31" s="112">
        <f>[27]Dezembro!$C$35</f>
        <v>33.700000000000003</v>
      </c>
      <c r="AG31" s="115">
        <f t="shared" si="3"/>
        <v>39.9</v>
      </c>
      <c r="AH31" s="116">
        <f t="shared" si="4"/>
        <v>35.703225806451613</v>
      </c>
      <c r="AL31" s="5" t="s">
        <v>35</v>
      </c>
      <c r="AM31" s="5" t="s">
        <v>35</v>
      </c>
    </row>
    <row r="32" spans="1:39" x14ac:dyDescent="0.2">
      <c r="A32" s="48" t="s">
        <v>13</v>
      </c>
      <c r="B32" s="112">
        <f>[28]Dezembro!$C$5</f>
        <v>38.4</v>
      </c>
      <c r="C32" s="112">
        <f>[28]Dezembro!$C$6</f>
        <v>37.9</v>
      </c>
      <c r="D32" s="112">
        <f>[28]Dezembro!$C$7</f>
        <v>39</v>
      </c>
      <c r="E32" s="112">
        <f>[28]Dezembro!$C$8</f>
        <v>29.9</v>
      </c>
      <c r="F32" s="112">
        <f>[28]Dezembro!$C$9</f>
        <v>31.8</v>
      </c>
      <c r="G32" s="112">
        <f>[28]Dezembro!$C$10</f>
        <v>35.4</v>
      </c>
      <c r="H32" s="112">
        <f>[28]Dezembro!$C$11</f>
        <v>36.9</v>
      </c>
      <c r="I32" s="112">
        <f>[28]Dezembro!$C$12</f>
        <v>34.1</v>
      </c>
      <c r="J32" s="112">
        <f>[28]Dezembro!$C$13</f>
        <v>37.4</v>
      </c>
      <c r="K32" s="112">
        <f>[28]Dezembro!$C$14</f>
        <v>36.799999999999997</v>
      </c>
      <c r="L32" s="112">
        <f>[28]Dezembro!$C$15</f>
        <v>34.200000000000003</v>
      </c>
      <c r="M32" s="112">
        <f>[28]Dezembro!$C$16</f>
        <v>36.700000000000003</v>
      </c>
      <c r="N32" s="112">
        <f>[28]Dezembro!$C$17</f>
        <v>37.4</v>
      </c>
      <c r="O32" s="112">
        <f>[28]Dezembro!$C$18</f>
        <v>38.200000000000003</v>
      </c>
      <c r="P32" s="112">
        <f>[28]Dezembro!$C$19</f>
        <v>37.299999999999997</v>
      </c>
      <c r="Q32" s="112">
        <f>[28]Dezembro!$C$20</f>
        <v>39.1</v>
      </c>
      <c r="R32" s="112">
        <f>[28]Dezembro!$C$21</f>
        <v>39.6</v>
      </c>
      <c r="S32" s="112">
        <f>[28]Dezembro!$C$22</f>
        <v>39.1</v>
      </c>
      <c r="T32" s="112">
        <f>[28]Dezembro!$C$23</f>
        <v>36.1</v>
      </c>
      <c r="U32" s="112">
        <f>[28]Dezembro!$C$24</f>
        <v>35.9</v>
      </c>
      <c r="V32" s="112">
        <f>[28]Dezembro!$C$25</f>
        <v>35.200000000000003</v>
      </c>
      <c r="W32" s="112">
        <f>[28]Dezembro!$C$26</f>
        <v>33.9</v>
      </c>
      <c r="X32" s="112">
        <f>[28]Dezembro!$C$27</f>
        <v>36.4</v>
      </c>
      <c r="Y32" s="112">
        <f>[28]Dezembro!$C$28</f>
        <v>37.299999999999997</v>
      </c>
      <c r="Z32" s="112">
        <f>[28]Dezembro!$C$29</f>
        <v>39.4</v>
      </c>
      <c r="AA32" s="112">
        <f>[28]Dezembro!$C$30</f>
        <v>33.9</v>
      </c>
      <c r="AB32" s="112">
        <f>[28]Dezembro!$C$31</f>
        <v>34.299999999999997</v>
      </c>
      <c r="AC32" s="112">
        <f>[28]Dezembro!$C$32</f>
        <v>37.200000000000003</v>
      </c>
      <c r="AD32" s="112">
        <f>[28]Dezembro!$C$33</f>
        <v>38.9</v>
      </c>
      <c r="AE32" s="112">
        <f>[28]Dezembro!$C$34</f>
        <v>32.9</v>
      </c>
      <c r="AF32" s="112">
        <f>[28]Dezembro!$C$35</f>
        <v>33.4</v>
      </c>
      <c r="AG32" s="115">
        <f t="shared" si="3"/>
        <v>39.6</v>
      </c>
      <c r="AH32" s="116">
        <f t="shared" si="4"/>
        <v>36.258064516129039</v>
      </c>
    </row>
    <row r="33" spans="1:39" x14ac:dyDescent="0.2">
      <c r="A33" s="48" t="s">
        <v>152</v>
      </c>
      <c r="B33" s="112">
        <f>[29]Dezembro!$C$5</f>
        <v>35.9</v>
      </c>
      <c r="C33" s="112">
        <f>[29]Dezembro!$C$6</f>
        <v>36.5</v>
      </c>
      <c r="D33" s="112">
        <f>[29]Dezembro!$C$7</f>
        <v>36.1</v>
      </c>
      <c r="E33" s="112">
        <f>[29]Dezembro!$C$8</f>
        <v>30</v>
      </c>
      <c r="F33" s="112">
        <f>[29]Dezembro!$C$9</f>
        <v>31.4</v>
      </c>
      <c r="G33" s="112">
        <f>[29]Dezembro!$C$10</f>
        <v>34.299999999999997</v>
      </c>
      <c r="H33" s="112">
        <f>[29]Dezembro!$C$11</f>
        <v>35.9</v>
      </c>
      <c r="I33" s="112">
        <f>[29]Dezembro!$C$12</f>
        <v>33.6</v>
      </c>
      <c r="J33" s="112">
        <f>[29]Dezembro!$C$13</f>
        <v>35.299999999999997</v>
      </c>
      <c r="K33" s="112">
        <f>[29]Dezembro!$C$14</f>
        <v>27.7</v>
      </c>
      <c r="L33" s="112">
        <f>[29]Dezembro!$C$15</f>
        <v>31.2</v>
      </c>
      <c r="M33" s="112">
        <f>[29]Dezembro!$C$16</f>
        <v>35.6</v>
      </c>
      <c r="N33" s="112">
        <f>[29]Dezembro!$C$17</f>
        <v>35.799999999999997</v>
      </c>
      <c r="O33" s="112">
        <f>[29]Dezembro!$C$18</f>
        <v>37.299999999999997</v>
      </c>
      <c r="P33" s="112">
        <f>[29]Dezembro!$C$19</f>
        <v>37.799999999999997</v>
      </c>
      <c r="Q33" s="112">
        <f>[29]Dezembro!$C$20</f>
        <v>37.200000000000003</v>
      </c>
      <c r="R33" s="112">
        <f>[29]Dezembro!$C$21</f>
        <v>38</v>
      </c>
      <c r="S33" s="112">
        <f>[29]Dezembro!$C$22</f>
        <v>37.1</v>
      </c>
      <c r="T33" s="112">
        <f>[29]Dezembro!$C$23</f>
        <v>36</v>
      </c>
      <c r="U33" s="112">
        <f>[29]Dezembro!$C$24</f>
        <v>33.799999999999997</v>
      </c>
      <c r="V33" s="112">
        <f>[29]Dezembro!$C$25</f>
        <v>34.700000000000003</v>
      </c>
      <c r="W33" s="112">
        <f>[29]Dezembro!$C$26</f>
        <v>36.6</v>
      </c>
      <c r="X33" s="112">
        <f>[29]Dezembro!$C$27</f>
        <v>35.4</v>
      </c>
      <c r="Y33" s="112">
        <f>[29]Dezembro!$C$28</f>
        <v>34.6</v>
      </c>
      <c r="Z33" s="112">
        <f>[29]Dezembro!$C$29</f>
        <v>35.4</v>
      </c>
      <c r="AA33" s="112">
        <f>[29]Dezembro!$C$30</f>
        <v>32</v>
      </c>
      <c r="AB33" s="112">
        <f>[29]Dezembro!$C$31</f>
        <v>33.6</v>
      </c>
      <c r="AC33" s="112">
        <f>[29]Dezembro!$C$32</f>
        <v>37</v>
      </c>
      <c r="AD33" s="112">
        <f>[29]Dezembro!$C$33</f>
        <v>38.5</v>
      </c>
      <c r="AE33" s="112">
        <f>[29]Dezembro!$C$34</f>
        <v>31.6</v>
      </c>
      <c r="AF33" s="112">
        <f>[29]Dezembro!$C$35</f>
        <v>32.700000000000003</v>
      </c>
      <c r="AG33" s="115">
        <f t="shared" si="3"/>
        <v>38.5</v>
      </c>
      <c r="AH33" s="116">
        <f t="shared" si="4"/>
        <v>34.793548387096777</v>
      </c>
    </row>
    <row r="34" spans="1:39" x14ac:dyDescent="0.2">
      <c r="A34" s="48" t="s">
        <v>123</v>
      </c>
      <c r="B34" s="112">
        <f>[30]Dezembro!$C$5</f>
        <v>36</v>
      </c>
      <c r="C34" s="112">
        <f>[30]Dezembro!$C$6</f>
        <v>37</v>
      </c>
      <c r="D34" s="112">
        <f>[30]Dezembro!$C$7</f>
        <v>36.700000000000003</v>
      </c>
      <c r="E34" s="112">
        <f>[30]Dezembro!$C$8</f>
        <v>31.6</v>
      </c>
      <c r="F34" s="112">
        <f>[30]Dezembro!$C$9</f>
        <v>32.799999999999997</v>
      </c>
      <c r="G34" s="112">
        <f>[30]Dezembro!$C$10</f>
        <v>34.299999999999997</v>
      </c>
      <c r="H34" s="112">
        <f>[30]Dezembro!$C$11</f>
        <v>35.700000000000003</v>
      </c>
      <c r="I34" s="112">
        <f>[30]Dezembro!$C$12</f>
        <v>32</v>
      </c>
      <c r="J34" s="112">
        <f>[30]Dezembro!$C$13</f>
        <v>33.9</v>
      </c>
      <c r="K34" s="112">
        <f>[30]Dezembro!$C$14</f>
        <v>25.5</v>
      </c>
      <c r="L34" s="112">
        <f>[30]Dezembro!$C$15</f>
        <v>30.7</v>
      </c>
      <c r="M34" s="112">
        <f>[30]Dezembro!$C$16</f>
        <v>34.4</v>
      </c>
      <c r="N34" s="112">
        <f>[30]Dezembro!$C$17</f>
        <v>36.200000000000003</v>
      </c>
      <c r="O34" s="112">
        <f>[30]Dezembro!$C$18</f>
        <v>37.799999999999997</v>
      </c>
      <c r="P34" s="112">
        <f>[30]Dezembro!$C$19</f>
        <v>37.799999999999997</v>
      </c>
      <c r="Q34" s="112">
        <f>[30]Dezembro!$C$20</f>
        <v>37.200000000000003</v>
      </c>
      <c r="R34" s="112">
        <f>[30]Dezembro!$C$21</f>
        <v>38</v>
      </c>
      <c r="S34" s="112">
        <f>[30]Dezembro!$C$22</f>
        <v>37.1</v>
      </c>
      <c r="T34" s="112">
        <f>[30]Dezembro!$C$23</f>
        <v>35.1</v>
      </c>
      <c r="U34" s="112">
        <f>[30]Dezembro!$C$24</f>
        <v>34</v>
      </c>
      <c r="V34" s="112">
        <f>[30]Dezembro!$C$25</f>
        <v>34.6</v>
      </c>
      <c r="W34" s="112">
        <f>[30]Dezembro!$C$26</f>
        <v>36.799999999999997</v>
      </c>
      <c r="X34" s="112">
        <f>[30]Dezembro!$C$27</f>
        <v>35.9</v>
      </c>
      <c r="Y34" s="112">
        <f>[30]Dezembro!$C$28</f>
        <v>34.6</v>
      </c>
      <c r="Z34" s="112">
        <f>[30]Dezembro!$C$29</f>
        <v>36</v>
      </c>
      <c r="AA34" s="112">
        <f>[30]Dezembro!$C$30</f>
        <v>32.700000000000003</v>
      </c>
      <c r="AB34" s="112">
        <f>[30]Dezembro!$C$31</f>
        <v>34</v>
      </c>
      <c r="AC34" s="112">
        <f>[30]Dezembro!$C$32</f>
        <v>37.1</v>
      </c>
      <c r="AD34" s="112">
        <f>[30]Dezembro!$C$33</f>
        <v>38.6</v>
      </c>
      <c r="AE34" s="112">
        <f>[30]Dezembro!$C$34</f>
        <v>32.200000000000003</v>
      </c>
      <c r="AF34" s="112">
        <f>[30]Dezembro!$C$35</f>
        <v>33.299999999999997</v>
      </c>
      <c r="AG34" s="115">
        <f t="shared" si="3"/>
        <v>38.6</v>
      </c>
      <c r="AH34" s="116">
        <f t="shared" si="4"/>
        <v>34.825806451612905</v>
      </c>
      <c r="AL34" t="s">
        <v>35</v>
      </c>
    </row>
    <row r="35" spans="1:39" x14ac:dyDescent="0.2">
      <c r="A35" s="48" t="s">
        <v>14</v>
      </c>
      <c r="B35" s="112">
        <f>[31]Dezembro!$C$5</f>
        <v>36.200000000000003</v>
      </c>
      <c r="C35" s="112">
        <f>[31]Dezembro!$C$6</f>
        <v>37.4</v>
      </c>
      <c r="D35" s="112">
        <f>[31]Dezembro!$C$7</f>
        <v>35.700000000000003</v>
      </c>
      <c r="E35" s="112">
        <f>[31]Dezembro!$C$8</f>
        <v>34.4</v>
      </c>
      <c r="F35" s="112">
        <f>[31]Dezembro!$C$9</f>
        <v>32.6</v>
      </c>
      <c r="G35" s="112">
        <f>[31]Dezembro!$C$10</f>
        <v>35.200000000000003</v>
      </c>
      <c r="H35" s="112">
        <f>[31]Dezembro!$C$11</f>
        <v>38.1</v>
      </c>
      <c r="I35" s="112">
        <f>[31]Dezembro!$C$12</f>
        <v>35.9</v>
      </c>
      <c r="J35" s="112">
        <f>[31]Dezembro!$C$13</f>
        <v>37.4</v>
      </c>
      <c r="K35" s="112">
        <f>[31]Dezembro!$C$14</f>
        <v>36.799999999999997</v>
      </c>
      <c r="L35" s="112">
        <f>[31]Dezembro!$C$15</f>
        <v>35.299999999999997</v>
      </c>
      <c r="M35" s="112">
        <f>[31]Dezembro!$C$16</f>
        <v>35.700000000000003</v>
      </c>
      <c r="N35" s="112">
        <f>[31]Dezembro!$C$17</f>
        <v>37.9</v>
      </c>
      <c r="O35" s="112">
        <f>[31]Dezembro!$C$18</f>
        <v>39.4</v>
      </c>
      <c r="P35" s="112">
        <f>[31]Dezembro!$C$19</f>
        <v>39.700000000000003</v>
      </c>
      <c r="Q35" s="112">
        <f>[31]Dezembro!$C$20</f>
        <v>39.299999999999997</v>
      </c>
      <c r="R35" s="112">
        <f>[31]Dezembro!$C$21</f>
        <v>39.5</v>
      </c>
      <c r="S35" s="112">
        <f>[31]Dezembro!$C$22</f>
        <v>38.6</v>
      </c>
      <c r="T35" s="112">
        <f>[31]Dezembro!$C$23</f>
        <v>37.5</v>
      </c>
      <c r="U35" s="112">
        <f>[31]Dezembro!$C$24</f>
        <v>35.299999999999997</v>
      </c>
      <c r="V35" s="112">
        <f>[31]Dezembro!$C$25</f>
        <v>36.200000000000003</v>
      </c>
      <c r="W35" s="112">
        <f>[31]Dezembro!$C$26</f>
        <v>34.799999999999997</v>
      </c>
      <c r="X35" s="112">
        <f>[31]Dezembro!$C$27</f>
        <v>34.799999999999997</v>
      </c>
      <c r="Y35" s="112">
        <f>[31]Dezembro!$C$28</f>
        <v>33.5</v>
      </c>
      <c r="Z35" s="112">
        <f>[31]Dezembro!$C$29</f>
        <v>36.1</v>
      </c>
      <c r="AA35" s="112">
        <f>[31]Dezembro!$C$30</f>
        <v>36.200000000000003</v>
      </c>
      <c r="AB35" s="112">
        <f>[31]Dezembro!$C$31</f>
        <v>35.200000000000003</v>
      </c>
      <c r="AC35" s="112">
        <f>[31]Dezembro!$C$32</f>
        <v>37.6</v>
      </c>
      <c r="AD35" s="112">
        <f>[31]Dezembro!$C$33</f>
        <v>38.700000000000003</v>
      </c>
      <c r="AE35" s="112">
        <f>[31]Dezembro!$C$34</f>
        <v>34.299999999999997</v>
      </c>
      <c r="AF35" s="112">
        <f>[31]Dezembro!$C$35</f>
        <v>30.6</v>
      </c>
      <c r="AG35" s="115">
        <f t="shared" si="3"/>
        <v>39.700000000000003</v>
      </c>
      <c r="AH35" s="116">
        <f t="shared" si="4"/>
        <v>36.319354838709671</v>
      </c>
      <c r="AJ35" t="s">
        <v>35</v>
      </c>
      <c r="AL35" t="s">
        <v>35</v>
      </c>
    </row>
    <row r="36" spans="1:39" x14ac:dyDescent="0.2">
      <c r="A36" s="48" t="s">
        <v>153</v>
      </c>
      <c r="B36" s="112">
        <f>[32]Dezembro!$C$5</f>
        <v>35.799999999999997</v>
      </c>
      <c r="C36" s="112">
        <f>[32]Dezembro!$C$6</f>
        <v>36.9</v>
      </c>
      <c r="D36" s="112">
        <f>[32]Dezembro!$C$7</f>
        <v>33.299999999999997</v>
      </c>
      <c r="E36" s="112">
        <f>[32]Dezembro!$C$8</f>
        <v>33.700000000000003</v>
      </c>
      <c r="F36" s="112">
        <f>[32]Dezembro!$C$9</f>
        <v>31.2</v>
      </c>
      <c r="G36" s="112">
        <f>[32]Dezembro!$C$10</f>
        <v>36.1</v>
      </c>
      <c r="H36" s="112">
        <f>[32]Dezembro!$C$11</f>
        <v>37.6</v>
      </c>
      <c r="I36" s="112">
        <f>[32]Dezembro!$C$12</f>
        <v>37.6</v>
      </c>
      <c r="J36" s="112">
        <f>[32]Dezembro!$C$13</f>
        <v>37.4</v>
      </c>
      <c r="K36" s="112">
        <f>[32]Dezembro!$C$14</f>
        <v>36.6</v>
      </c>
      <c r="L36" s="112">
        <f>[32]Dezembro!$C$15</f>
        <v>34.4</v>
      </c>
      <c r="M36" s="112">
        <f>[32]Dezembro!$C$16</f>
        <v>35.799999999999997</v>
      </c>
      <c r="N36" s="112">
        <f>[32]Dezembro!$C$17</f>
        <v>36.9</v>
      </c>
      <c r="O36" s="112">
        <f>[32]Dezembro!$C$18</f>
        <v>37.799999999999997</v>
      </c>
      <c r="P36" s="112">
        <f>[32]Dezembro!$C$19</f>
        <v>38</v>
      </c>
      <c r="Q36" s="112">
        <f>[32]Dezembro!$C$20</f>
        <v>39</v>
      </c>
      <c r="R36" s="112">
        <f>[32]Dezembro!$C$21</f>
        <v>38.9</v>
      </c>
      <c r="S36" s="112">
        <f>[32]Dezembro!$C$22</f>
        <v>37.9</v>
      </c>
      <c r="T36" s="112">
        <f>[32]Dezembro!$C$23</f>
        <v>36</v>
      </c>
      <c r="U36" s="112">
        <f>[32]Dezembro!$C$24</f>
        <v>35.6</v>
      </c>
      <c r="V36" s="112">
        <f>[32]Dezembro!$C$25</f>
        <v>37</v>
      </c>
      <c r="W36" s="112">
        <f>[32]Dezembro!$C$26</f>
        <v>32.700000000000003</v>
      </c>
      <c r="X36" s="112">
        <f>[32]Dezembro!$C$27</f>
        <v>32.700000000000003</v>
      </c>
      <c r="Y36" s="112">
        <f>[32]Dezembro!$C$28</f>
        <v>36.1</v>
      </c>
      <c r="Z36" s="112">
        <f>[32]Dezembro!$C$29</f>
        <v>37.700000000000003</v>
      </c>
      <c r="AA36" s="112">
        <f>[32]Dezembro!$C$30</f>
        <v>33.200000000000003</v>
      </c>
      <c r="AB36" s="112">
        <f>[32]Dezembro!$C$31</f>
        <v>36</v>
      </c>
      <c r="AC36" s="112">
        <f>[32]Dezembro!$C$32</f>
        <v>37.799999999999997</v>
      </c>
      <c r="AD36" s="112">
        <f>[32]Dezembro!$C$33</f>
        <v>37.6</v>
      </c>
      <c r="AE36" s="112">
        <f>[32]Dezembro!$C$34</f>
        <v>34.799999999999997</v>
      </c>
      <c r="AF36" s="112">
        <f>[32]Dezembro!$C$35</f>
        <v>32.1</v>
      </c>
      <c r="AG36" s="115">
        <f t="shared" si="3"/>
        <v>39</v>
      </c>
      <c r="AH36" s="116">
        <f t="shared" si="4"/>
        <v>35.941935483870964</v>
      </c>
    </row>
    <row r="37" spans="1:39" x14ac:dyDescent="0.2">
      <c r="A37" s="48" t="s">
        <v>15</v>
      </c>
      <c r="B37" s="112">
        <f>[33]Dezembro!$C$5</f>
        <v>34.5</v>
      </c>
      <c r="C37" s="112">
        <f>[33]Dezembro!$C$6</f>
        <v>35</v>
      </c>
      <c r="D37" s="112">
        <f>[33]Dezembro!$C$7</f>
        <v>34.799999999999997</v>
      </c>
      <c r="E37" s="112">
        <f>[33]Dezembro!$C$8</f>
        <v>27.1</v>
      </c>
      <c r="F37" s="112">
        <f>[33]Dezembro!$C$9</f>
        <v>29.5</v>
      </c>
      <c r="G37" s="112">
        <f>[33]Dezembro!$C$10</f>
        <v>30.8</v>
      </c>
      <c r="H37" s="112">
        <f>[33]Dezembro!$C$11</f>
        <v>31.3</v>
      </c>
      <c r="I37" s="112">
        <f>[33]Dezembro!$C$12</f>
        <v>30.2</v>
      </c>
      <c r="J37" s="112">
        <f>[33]Dezembro!$C$13</f>
        <v>31.5</v>
      </c>
      <c r="K37" s="112">
        <f>[33]Dezembro!$C$14</f>
        <v>27.8</v>
      </c>
      <c r="L37" s="112">
        <f>[33]Dezembro!$C$15</f>
        <v>28.8</v>
      </c>
      <c r="M37" s="112">
        <f>[33]Dezembro!$C$16</f>
        <v>32.200000000000003</v>
      </c>
      <c r="N37" s="112">
        <f>[33]Dezembro!$C$17</f>
        <v>33.4</v>
      </c>
      <c r="O37" s="112">
        <f>[33]Dezembro!$C$18</f>
        <v>34</v>
      </c>
      <c r="P37" s="112">
        <f>[33]Dezembro!$C$19</f>
        <v>34.4</v>
      </c>
      <c r="Q37" s="112">
        <f>[33]Dezembro!$C$20</f>
        <v>35.700000000000003</v>
      </c>
      <c r="R37" s="112">
        <f>[33]Dezembro!$C$21</f>
        <v>36.1</v>
      </c>
      <c r="S37" s="112">
        <f>[33]Dezembro!$C$22</f>
        <v>35.5</v>
      </c>
      <c r="T37" s="112">
        <f>[33]Dezembro!$C$23</f>
        <v>32.200000000000003</v>
      </c>
      <c r="U37" s="112">
        <f>[33]Dezembro!$C$24</f>
        <v>29.9</v>
      </c>
      <c r="V37" s="112">
        <f>[33]Dezembro!$C$25</f>
        <v>31.9</v>
      </c>
      <c r="W37" s="112">
        <f>[33]Dezembro!$C$26</f>
        <v>33.299999999999997</v>
      </c>
      <c r="X37" s="112">
        <f>[33]Dezembro!$C$27</f>
        <v>33.6</v>
      </c>
      <c r="Y37" s="112">
        <f>[33]Dezembro!$C$28</f>
        <v>32.1</v>
      </c>
      <c r="Z37" s="112">
        <f>[33]Dezembro!$C$29</f>
        <v>31.4</v>
      </c>
      <c r="AA37" s="112">
        <f>[33]Dezembro!$C$30</f>
        <v>30.4</v>
      </c>
      <c r="AB37" s="112">
        <f>[33]Dezembro!$C$31</f>
        <v>32.5</v>
      </c>
      <c r="AC37" s="112">
        <f>[33]Dezembro!$C$32</f>
        <v>34.200000000000003</v>
      </c>
      <c r="AD37" s="112">
        <f>[33]Dezembro!$C$33</f>
        <v>35.5</v>
      </c>
      <c r="AE37" s="112">
        <f>[33]Dezembro!$C$34</f>
        <v>28.9</v>
      </c>
      <c r="AF37" s="112">
        <f>[33]Dezembro!$C$35</f>
        <v>28.9</v>
      </c>
      <c r="AG37" s="115">
        <f t="shared" si="3"/>
        <v>36.1</v>
      </c>
      <c r="AH37" s="116">
        <f t="shared" si="4"/>
        <v>32.174193548387095</v>
      </c>
      <c r="AI37" s="12" t="s">
        <v>35</v>
      </c>
      <c r="AL37" t="s">
        <v>35</v>
      </c>
    </row>
    <row r="38" spans="1:39" x14ac:dyDescent="0.2">
      <c r="A38" s="48" t="s">
        <v>16</v>
      </c>
      <c r="B38" s="112">
        <f>[34]Dezembro!$C$5</f>
        <v>37.9</v>
      </c>
      <c r="C38" s="112">
        <f>[34]Dezembro!$C$6</f>
        <v>38.299999999999997</v>
      </c>
      <c r="D38" s="112">
        <f>[34]Dezembro!$C$7</f>
        <v>39.6</v>
      </c>
      <c r="E38" s="112">
        <f>[34]Dezembro!$C$8</f>
        <v>36</v>
      </c>
      <c r="F38" s="112">
        <f>[34]Dezembro!$C$9</f>
        <v>30.3</v>
      </c>
      <c r="G38" s="112">
        <f>[34]Dezembro!$C$10</f>
        <v>33.9</v>
      </c>
      <c r="H38" s="112">
        <f>[34]Dezembro!$C$11</f>
        <v>35.200000000000003</v>
      </c>
      <c r="I38" s="112">
        <f>[34]Dezembro!$C$12</f>
        <v>33.200000000000003</v>
      </c>
      <c r="J38" s="112">
        <f>[34]Dezembro!$C$13</f>
        <v>36.200000000000003</v>
      </c>
      <c r="K38" s="112">
        <f>[34]Dezembro!$C$14</f>
        <v>33.200000000000003</v>
      </c>
      <c r="L38" s="112">
        <f>[34]Dezembro!$C$15</f>
        <v>34.200000000000003</v>
      </c>
      <c r="M38" s="112">
        <f>[34]Dezembro!$C$16</f>
        <v>36.299999999999997</v>
      </c>
      <c r="N38" s="112">
        <f>[34]Dezembro!$C$17</f>
        <v>37.6</v>
      </c>
      <c r="O38" s="112">
        <f>[34]Dezembro!$C$18</f>
        <v>38.299999999999997</v>
      </c>
      <c r="P38" s="112">
        <f>[34]Dezembro!$C$19</f>
        <v>37.700000000000003</v>
      </c>
      <c r="Q38" s="112">
        <f>[34]Dezembro!$C$20</f>
        <v>39.1</v>
      </c>
      <c r="R38" s="112">
        <f>[34]Dezembro!$C$21</f>
        <v>40</v>
      </c>
      <c r="S38" s="112">
        <f>[34]Dezembro!$C$22</f>
        <v>40.5</v>
      </c>
      <c r="T38" s="112">
        <f>[34]Dezembro!$C$23</f>
        <v>36.1</v>
      </c>
      <c r="U38" s="112">
        <f>[34]Dezembro!$C$24</f>
        <v>34.4</v>
      </c>
      <c r="V38" s="112">
        <f>[34]Dezembro!$C$25</f>
        <v>36.6</v>
      </c>
      <c r="W38" s="112">
        <f>[34]Dezembro!$C$26</f>
        <v>39.4</v>
      </c>
      <c r="X38" s="112">
        <f>[34]Dezembro!$C$27</f>
        <v>38.9</v>
      </c>
      <c r="Y38" s="112">
        <f>[34]Dezembro!$C$28</f>
        <v>38.5</v>
      </c>
      <c r="Z38" s="112">
        <f>[34]Dezembro!$C$29</f>
        <v>38.200000000000003</v>
      </c>
      <c r="AA38" s="112">
        <f>[34]Dezembro!$C$30</f>
        <v>32.200000000000003</v>
      </c>
      <c r="AB38" s="112">
        <f>[34]Dezembro!$C$31</f>
        <v>38.1</v>
      </c>
      <c r="AC38" s="112">
        <f>[34]Dezembro!$C$32</f>
        <v>40.5</v>
      </c>
      <c r="AD38" s="112">
        <f>[34]Dezembro!$C$33</f>
        <v>42.3</v>
      </c>
      <c r="AE38" s="112">
        <f>[34]Dezembro!$C$34</f>
        <v>29.6</v>
      </c>
      <c r="AF38" s="112">
        <f>[34]Dezembro!$C$35</f>
        <v>35</v>
      </c>
      <c r="AG38" s="115">
        <f t="shared" si="3"/>
        <v>42.3</v>
      </c>
      <c r="AH38" s="116">
        <f t="shared" si="4"/>
        <v>36.687096774193549</v>
      </c>
      <c r="AK38" t="s">
        <v>35</v>
      </c>
      <c r="AL38" t="s">
        <v>35</v>
      </c>
      <c r="AM38" t="s">
        <v>35</v>
      </c>
    </row>
    <row r="39" spans="1:39" x14ac:dyDescent="0.2">
      <c r="A39" s="48" t="s">
        <v>154</v>
      </c>
      <c r="B39" s="112">
        <f>[35]Dezembro!$C$5</f>
        <v>36.799999999999997</v>
      </c>
      <c r="C39" s="112">
        <f>[35]Dezembro!$C$6</f>
        <v>36.4</v>
      </c>
      <c r="D39" s="112">
        <f>[35]Dezembro!$C$7</f>
        <v>35.5</v>
      </c>
      <c r="E39" s="112">
        <f>[35]Dezembro!$C$8</f>
        <v>29.7</v>
      </c>
      <c r="F39" s="112">
        <f>[35]Dezembro!$C$9</f>
        <v>29.2</v>
      </c>
      <c r="G39" s="112">
        <f>[35]Dezembro!$C$10</f>
        <v>34</v>
      </c>
      <c r="H39" s="112">
        <f>[35]Dezembro!$C$11</f>
        <v>35.6</v>
      </c>
      <c r="I39" s="112">
        <f>[35]Dezembro!$C$12</f>
        <v>36.299999999999997</v>
      </c>
      <c r="J39" s="112">
        <f>[35]Dezembro!$C$13</f>
        <v>35.1</v>
      </c>
      <c r="K39" s="112">
        <f>[35]Dezembro!$C$14</f>
        <v>29.9</v>
      </c>
      <c r="L39" s="112">
        <f>[35]Dezembro!$C$15</f>
        <v>33</v>
      </c>
      <c r="M39" s="112">
        <f>[35]Dezembro!$C$16</f>
        <v>35.799999999999997</v>
      </c>
      <c r="N39" s="112">
        <f>[35]Dezembro!$C$17</f>
        <v>36.200000000000003</v>
      </c>
      <c r="O39" s="112">
        <f>[35]Dezembro!$C$18</f>
        <v>38.9</v>
      </c>
      <c r="P39" s="112">
        <f>[35]Dezembro!$C$19</f>
        <v>38.1</v>
      </c>
      <c r="Q39" s="112">
        <f>[35]Dezembro!$C$20</f>
        <v>39.5</v>
      </c>
      <c r="R39" s="112">
        <f>[35]Dezembro!$C$21</f>
        <v>38.700000000000003</v>
      </c>
      <c r="S39" s="112">
        <f>[35]Dezembro!$C$22</f>
        <v>38.799999999999997</v>
      </c>
      <c r="T39" s="112">
        <f>[35]Dezembro!$C$23</f>
        <v>35.4</v>
      </c>
      <c r="U39" s="112">
        <f>[35]Dezembro!$C$24</f>
        <v>33.4</v>
      </c>
      <c r="V39" s="112">
        <f>[35]Dezembro!$C$25</f>
        <v>34.9</v>
      </c>
      <c r="W39" s="112">
        <f>[35]Dezembro!$C$26</f>
        <v>34.6</v>
      </c>
      <c r="X39" s="112">
        <f>[35]Dezembro!$C$27</f>
        <v>35</v>
      </c>
      <c r="Y39" s="112">
        <f>[35]Dezembro!$C$28</f>
        <v>36</v>
      </c>
      <c r="Z39" s="112">
        <f>[35]Dezembro!$C$29</f>
        <v>37.299999999999997</v>
      </c>
      <c r="AA39" s="112">
        <f>[35]Dezembro!$C$30</f>
        <v>35.5</v>
      </c>
      <c r="AB39" s="112">
        <f>[35]Dezembro!$C$31</f>
        <v>35.200000000000003</v>
      </c>
      <c r="AC39" s="112">
        <f>[35]Dezembro!$C$32</f>
        <v>38.200000000000003</v>
      </c>
      <c r="AD39" s="112">
        <f>[35]Dezembro!$C$33</f>
        <v>39.4</v>
      </c>
      <c r="AE39" s="112">
        <f>[35]Dezembro!$C$34</f>
        <v>33.799999999999997</v>
      </c>
      <c r="AF39" s="112">
        <f>[35]Dezembro!$C$35</f>
        <v>33.700000000000003</v>
      </c>
      <c r="AG39" s="115">
        <f t="shared" si="3"/>
        <v>39.5</v>
      </c>
      <c r="AH39" s="116">
        <f t="shared" si="4"/>
        <v>35.480645161290319</v>
      </c>
      <c r="AJ39" t="s">
        <v>35</v>
      </c>
      <c r="AL39" t="s">
        <v>35</v>
      </c>
    </row>
    <row r="40" spans="1:39" x14ac:dyDescent="0.2">
      <c r="A40" s="48" t="s">
        <v>17</v>
      </c>
      <c r="B40" s="112">
        <f>[36]Dezembro!$C$5</f>
        <v>35.799999999999997</v>
      </c>
      <c r="C40" s="112">
        <f>[36]Dezembro!$C$6</f>
        <v>35.9</v>
      </c>
      <c r="D40" s="112">
        <f>[36]Dezembro!$C$7</f>
        <v>36.5</v>
      </c>
      <c r="E40" s="112">
        <f>[36]Dezembro!$C$8</f>
        <v>28.5</v>
      </c>
      <c r="F40" s="112">
        <f>[36]Dezembro!$C$9</f>
        <v>31.3</v>
      </c>
      <c r="G40" s="112">
        <f>[36]Dezembro!$C$10</f>
        <v>33.5</v>
      </c>
      <c r="H40" s="112">
        <f>[36]Dezembro!$C$11</f>
        <v>34.1</v>
      </c>
      <c r="I40" s="112">
        <f>[36]Dezembro!$C$12</f>
        <v>31.9</v>
      </c>
      <c r="J40" s="112">
        <f>[36]Dezembro!$C$13</f>
        <v>35.200000000000003</v>
      </c>
      <c r="K40" s="112">
        <f>[36]Dezembro!$C$14</f>
        <v>28.5</v>
      </c>
      <c r="L40" s="112">
        <f>[36]Dezembro!$C$15</f>
        <v>30.2</v>
      </c>
      <c r="M40" s="112">
        <f>[36]Dezembro!$C$16</f>
        <v>34.6</v>
      </c>
      <c r="N40" s="112">
        <f>[36]Dezembro!$C$17</f>
        <v>35.799999999999997</v>
      </c>
      <c r="O40" s="112">
        <f>[36]Dezembro!$C$18</f>
        <v>36.9</v>
      </c>
      <c r="P40" s="112">
        <f>[36]Dezembro!$C$19</f>
        <v>36.9</v>
      </c>
      <c r="Q40" s="112">
        <f>[36]Dezembro!$C$20</f>
        <v>37.799999999999997</v>
      </c>
      <c r="R40" s="112">
        <f>[36]Dezembro!$C$21</f>
        <v>37.4</v>
      </c>
      <c r="S40" s="112">
        <f>[36]Dezembro!$C$22</f>
        <v>37.799999999999997</v>
      </c>
      <c r="T40" s="112">
        <f>[36]Dezembro!$C$23</f>
        <v>35.299999999999997</v>
      </c>
      <c r="U40" s="112">
        <f>[36]Dezembro!$C$24</f>
        <v>33.9</v>
      </c>
      <c r="V40" s="112">
        <f>[36]Dezembro!$C$25</f>
        <v>34.200000000000003</v>
      </c>
      <c r="W40" s="112">
        <f>[36]Dezembro!$C$26</f>
        <v>35.6</v>
      </c>
      <c r="X40" s="112">
        <f>[36]Dezembro!$C$27</f>
        <v>35.4</v>
      </c>
      <c r="Y40" s="112">
        <f>[36]Dezembro!$C$28</f>
        <v>34.5</v>
      </c>
      <c r="Z40" s="112">
        <f>[36]Dezembro!$C$29</f>
        <v>34.9</v>
      </c>
      <c r="AA40" s="112">
        <f>[36]Dezembro!$C$30</f>
        <v>32.4</v>
      </c>
      <c r="AB40" s="112">
        <f>[36]Dezembro!$C$31</f>
        <v>33.1</v>
      </c>
      <c r="AC40" s="112">
        <f>[36]Dezembro!$C$32</f>
        <v>37</v>
      </c>
      <c r="AD40" s="112">
        <f>[36]Dezembro!$C$33</f>
        <v>38.5</v>
      </c>
      <c r="AE40" s="112">
        <f>[36]Dezembro!$C$34</f>
        <v>32.200000000000003</v>
      </c>
      <c r="AF40" s="112">
        <f>[36]Dezembro!$C$35</f>
        <v>31.2</v>
      </c>
      <c r="AG40" s="115">
        <f t="shared" si="3"/>
        <v>38.5</v>
      </c>
      <c r="AH40" s="116">
        <f t="shared" si="4"/>
        <v>34.412903225806453</v>
      </c>
      <c r="AM40" t="s">
        <v>35</v>
      </c>
    </row>
    <row r="41" spans="1:39" x14ac:dyDescent="0.2">
      <c r="A41" s="48" t="s">
        <v>136</v>
      </c>
      <c r="B41" s="112">
        <f>[37]Dezembro!$C$5</f>
        <v>35.700000000000003</v>
      </c>
      <c r="C41" s="112">
        <f>[37]Dezembro!$C$6</f>
        <v>35.4</v>
      </c>
      <c r="D41" s="112">
        <f>[37]Dezembro!$C$7</f>
        <v>35.799999999999997</v>
      </c>
      <c r="E41" s="112">
        <f>[37]Dezembro!$C$8</f>
        <v>31.8</v>
      </c>
      <c r="F41" s="112">
        <f>[37]Dezembro!$C$9</f>
        <v>30.4</v>
      </c>
      <c r="G41" s="112">
        <f>[37]Dezembro!$C$10</f>
        <v>33.799999999999997</v>
      </c>
      <c r="H41" s="112">
        <f>[37]Dezembro!$C$11</f>
        <v>36</v>
      </c>
      <c r="I41" s="112">
        <f>[37]Dezembro!$C$12</f>
        <v>33.4</v>
      </c>
      <c r="J41" s="112">
        <f>[37]Dezembro!$C$13</f>
        <v>34.299999999999997</v>
      </c>
      <c r="K41" s="112">
        <f>[37]Dezembro!$C$14</f>
        <v>28.6</v>
      </c>
      <c r="L41" s="112">
        <f>[37]Dezembro!$C$15</f>
        <v>33.6</v>
      </c>
      <c r="M41" s="112">
        <f>[37]Dezembro!$C$16</f>
        <v>35.299999999999997</v>
      </c>
      <c r="N41" s="112">
        <f>[37]Dezembro!$C$17</f>
        <v>36.5</v>
      </c>
      <c r="O41" s="112">
        <f>[37]Dezembro!$C$18</f>
        <v>37.700000000000003</v>
      </c>
      <c r="P41" s="112">
        <f>[37]Dezembro!$C$19</f>
        <v>38.700000000000003</v>
      </c>
      <c r="Q41" s="112">
        <f>[37]Dezembro!$C$20</f>
        <v>38.799999999999997</v>
      </c>
      <c r="R41" s="112">
        <f>[37]Dezembro!$C$21</f>
        <v>38.299999999999997</v>
      </c>
      <c r="S41" s="112">
        <f>[37]Dezembro!$C$22</f>
        <v>37.4</v>
      </c>
      <c r="T41" s="112">
        <f>[37]Dezembro!$C$23</f>
        <v>35.700000000000003</v>
      </c>
      <c r="U41" s="112">
        <f>[37]Dezembro!$C$24</f>
        <v>34</v>
      </c>
      <c r="V41" s="112">
        <f>[37]Dezembro!$C$25</f>
        <v>35.6</v>
      </c>
      <c r="W41" s="112">
        <f>[37]Dezembro!$C$26</f>
        <v>35.799999999999997</v>
      </c>
      <c r="X41" s="112">
        <f>[37]Dezembro!$C$27</f>
        <v>36.5</v>
      </c>
      <c r="Y41" s="112">
        <f>[37]Dezembro!$C$28</f>
        <v>33.700000000000003</v>
      </c>
      <c r="Z41" s="112">
        <f>[37]Dezembro!$C$29</f>
        <v>36.200000000000003</v>
      </c>
      <c r="AA41" s="112">
        <f>[37]Dezembro!$C$30</f>
        <v>33</v>
      </c>
      <c r="AB41" s="112">
        <f>[37]Dezembro!$C$31</f>
        <v>34</v>
      </c>
      <c r="AC41" s="112">
        <f>[37]Dezembro!$C$32</f>
        <v>36.299999999999997</v>
      </c>
      <c r="AD41" s="112">
        <f>[37]Dezembro!$C$33</f>
        <v>37.799999999999997</v>
      </c>
      <c r="AE41" s="112">
        <f>[37]Dezembro!$C$34</f>
        <v>33</v>
      </c>
      <c r="AF41" s="112">
        <f>[37]Dezembro!$C$35</f>
        <v>33.200000000000003</v>
      </c>
      <c r="AG41" s="115">
        <f t="shared" si="3"/>
        <v>38.799999999999997</v>
      </c>
      <c r="AH41" s="116">
        <f t="shared" si="4"/>
        <v>35.041935483870965</v>
      </c>
      <c r="AJ41" s="12" t="s">
        <v>35</v>
      </c>
      <c r="AL41" t="s">
        <v>35</v>
      </c>
    </row>
    <row r="42" spans="1:39" x14ac:dyDescent="0.2">
      <c r="A42" s="48" t="s">
        <v>18</v>
      </c>
      <c r="B42" s="112">
        <f>[38]Dezembro!$C$5</f>
        <v>33.200000000000003</v>
      </c>
      <c r="C42" s="112">
        <f>[38]Dezembro!$C$6</f>
        <v>33.5</v>
      </c>
      <c r="D42" s="112">
        <f>[38]Dezembro!$C$7</f>
        <v>33.299999999999997</v>
      </c>
      <c r="E42" s="112">
        <f>[38]Dezembro!$C$8</f>
        <v>27.9</v>
      </c>
      <c r="F42" s="112">
        <f>[38]Dezembro!$C$9</f>
        <v>26.2</v>
      </c>
      <c r="G42" s="112">
        <f>[38]Dezembro!$C$10</f>
        <v>31.9</v>
      </c>
      <c r="H42" s="112">
        <f>[38]Dezembro!$C$11</f>
        <v>32.9</v>
      </c>
      <c r="I42" s="112">
        <f>[38]Dezembro!$C$12</f>
        <v>32.4</v>
      </c>
      <c r="J42" s="112">
        <f>[38]Dezembro!$C$13</f>
        <v>34.799999999999997</v>
      </c>
      <c r="K42" s="112">
        <f>[38]Dezembro!$C$14</f>
        <v>32.5</v>
      </c>
      <c r="L42" s="112">
        <f>[38]Dezembro!$C$15</f>
        <v>32.5</v>
      </c>
      <c r="M42" s="112">
        <f>[38]Dezembro!$C$16</f>
        <v>34</v>
      </c>
      <c r="N42" s="112">
        <f>[38]Dezembro!$C$17</f>
        <v>34.5</v>
      </c>
      <c r="O42" s="112">
        <f>[38]Dezembro!$C$18</f>
        <v>35.5</v>
      </c>
      <c r="P42" s="112">
        <f>[38]Dezembro!$C$19</f>
        <v>38.700000000000003</v>
      </c>
      <c r="Q42" s="112">
        <f>[38]Dezembro!$C$20</f>
        <v>38.799999999999997</v>
      </c>
      <c r="R42" s="112">
        <f>[38]Dezembro!$C$21</f>
        <v>38.299999999999997</v>
      </c>
      <c r="S42" s="112">
        <f>[38]Dezembro!$C$22</f>
        <v>37.4</v>
      </c>
      <c r="T42" s="112">
        <f>[38]Dezembro!$C$23</f>
        <v>32.1</v>
      </c>
      <c r="U42" s="112">
        <f>[38]Dezembro!$C$24</f>
        <v>30.2</v>
      </c>
      <c r="V42" s="112">
        <f>[38]Dezembro!$C$25</f>
        <v>30.5</v>
      </c>
      <c r="W42" s="112">
        <f>[38]Dezembro!$C$26</f>
        <v>31</v>
      </c>
      <c r="X42" s="112">
        <f>[38]Dezembro!$C$27</f>
        <v>31</v>
      </c>
      <c r="Y42" s="112">
        <f>[38]Dezembro!$C$28</f>
        <v>32.6</v>
      </c>
      <c r="Z42" s="112">
        <f>[38]Dezembro!$C$29</f>
        <v>34.4</v>
      </c>
      <c r="AA42" s="112">
        <f>[38]Dezembro!$C$30</f>
        <v>31.3</v>
      </c>
      <c r="AB42" s="112">
        <f>[38]Dezembro!$C$31</f>
        <v>31.6</v>
      </c>
      <c r="AC42" s="112">
        <f>[38]Dezembro!$C$32</f>
        <v>32.9</v>
      </c>
      <c r="AD42" s="112">
        <f>[38]Dezembro!$C$33</f>
        <v>34.700000000000003</v>
      </c>
      <c r="AE42" s="112">
        <f>[38]Dezembro!$C$34</f>
        <v>31</v>
      </c>
      <c r="AF42" s="112">
        <f>[38]Dezembro!$C$35</f>
        <v>30.1</v>
      </c>
      <c r="AG42" s="115">
        <f t="shared" ref="AG42" si="5">MAX(B42:AF42)</f>
        <v>38.799999999999997</v>
      </c>
      <c r="AH42" s="116">
        <f t="shared" ref="AH42" si="6">AVERAGE(B42:AF42)</f>
        <v>32.958064516129035</v>
      </c>
      <c r="AJ42" s="12" t="s">
        <v>35</v>
      </c>
      <c r="AL42" t="s">
        <v>35</v>
      </c>
    </row>
    <row r="43" spans="1:39" hidden="1" x14ac:dyDescent="0.2">
      <c r="A43" s="48" t="s">
        <v>141</v>
      </c>
      <c r="B43" s="112" t="str">
        <f>[39]Dezembro!$C$5</f>
        <v>*</v>
      </c>
      <c r="C43" s="112" t="str">
        <f>[39]Dezembro!$C$6</f>
        <v>*</v>
      </c>
      <c r="D43" s="112" t="str">
        <f>[39]Dezembro!$C$7</f>
        <v>*</v>
      </c>
      <c r="E43" s="112" t="str">
        <f>[39]Dezembro!$C$8</f>
        <v>*</v>
      </c>
      <c r="F43" s="112" t="str">
        <f>[39]Dezembro!$C$9</f>
        <v>*</v>
      </c>
      <c r="G43" s="112" t="str">
        <f>[39]Dezembro!$C$10</f>
        <v>*</v>
      </c>
      <c r="H43" s="112" t="str">
        <f>[39]Dezembro!$C$11</f>
        <v>*</v>
      </c>
      <c r="I43" s="112" t="str">
        <f>[39]Dezembro!$C$12</f>
        <v>*</v>
      </c>
      <c r="J43" s="112" t="str">
        <f>[39]Dezembro!$C$13</f>
        <v>*</v>
      </c>
      <c r="K43" s="112" t="str">
        <f>[39]Dezembro!$C$14</f>
        <v>*</v>
      </c>
      <c r="L43" s="112" t="str">
        <f>[39]Dezembro!$C$15</f>
        <v>*</v>
      </c>
      <c r="M43" s="112" t="str">
        <f>[39]Dezembro!$C$16</f>
        <v>*</v>
      </c>
      <c r="N43" s="112" t="str">
        <f>[39]Dezembro!$C$17</f>
        <v>*</v>
      </c>
      <c r="O43" s="112" t="str">
        <f>[39]Dezembro!$C$18</f>
        <v>*</v>
      </c>
      <c r="P43" s="112" t="str">
        <f>[39]Dezembro!$C$19</f>
        <v>*</v>
      </c>
      <c r="Q43" s="112" t="str">
        <f>[39]Dezembro!$C$20</f>
        <v>*</v>
      </c>
      <c r="R43" s="112" t="str">
        <f>[39]Dezembro!$C$21</f>
        <v>*</v>
      </c>
      <c r="S43" s="112" t="str">
        <f>[39]Dezembro!$C$22</f>
        <v>*</v>
      </c>
      <c r="T43" s="112" t="str">
        <f>[39]Dezembro!$C$23</f>
        <v>*</v>
      </c>
      <c r="U43" s="112" t="str">
        <f>[39]Dezembro!$C$24</f>
        <v>*</v>
      </c>
      <c r="V43" s="112" t="str">
        <f>[39]Dezembro!$C$25</f>
        <v>*</v>
      </c>
      <c r="W43" s="112" t="str">
        <f>[39]Dezembro!$C$26</f>
        <v>*</v>
      </c>
      <c r="X43" s="112" t="str">
        <f>[39]Dezembro!$C$27</f>
        <v>*</v>
      </c>
      <c r="Y43" s="112" t="str">
        <f>[39]Dezembro!$C$28</f>
        <v>*</v>
      </c>
      <c r="Z43" s="112" t="str">
        <f>[39]Dezembro!$C$29</f>
        <v>*</v>
      </c>
      <c r="AA43" s="112" t="str">
        <f>[39]Dezembro!$C$30</f>
        <v>*</v>
      </c>
      <c r="AB43" s="112" t="str">
        <f>[39]Dezembro!$C$31</f>
        <v>*</v>
      </c>
      <c r="AC43" s="112" t="str">
        <f>[39]Dezembro!$C$32</f>
        <v>*</v>
      </c>
      <c r="AD43" s="112" t="str">
        <f>[39]Dezembro!$C$33</f>
        <v>*</v>
      </c>
      <c r="AE43" s="112" t="str">
        <f>[39]Dezembro!$C$34</f>
        <v>*</v>
      </c>
      <c r="AF43" s="112" t="str">
        <f>[39]Dezembro!$C$35</f>
        <v>*</v>
      </c>
      <c r="AG43" s="115" t="s">
        <v>197</v>
      </c>
      <c r="AH43" s="116" t="s">
        <v>197</v>
      </c>
      <c r="AL43" t="s">
        <v>35</v>
      </c>
    </row>
    <row r="44" spans="1:39" x14ac:dyDescent="0.2">
      <c r="A44" s="48" t="s">
        <v>19</v>
      </c>
      <c r="B44" s="112">
        <f>[40]Dezembro!$C$5</f>
        <v>35.4</v>
      </c>
      <c r="C44" s="112">
        <f>[40]Dezembro!$C$6</f>
        <v>34.299999999999997</v>
      </c>
      <c r="D44" s="112">
        <f>[40]Dezembro!$C$7</f>
        <v>34.1</v>
      </c>
      <c r="E44" s="112">
        <f>[40]Dezembro!$C$8</f>
        <v>29.6</v>
      </c>
      <c r="F44" s="112">
        <f>[40]Dezembro!$C$9</f>
        <v>31.3</v>
      </c>
      <c r="G44" s="112">
        <f>[40]Dezembro!$C$10</f>
        <v>29.8</v>
      </c>
      <c r="H44" s="112">
        <f>[40]Dezembro!$C$11</f>
        <v>31.7</v>
      </c>
      <c r="I44" s="112">
        <f>[40]Dezembro!$C$12</f>
        <v>30.2</v>
      </c>
      <c r="J44" s="112">
        <f>[40]Dezembro!$C$13</f>
        <v>33.6</v>
      </c>
      <c r="K44" s="112">
        <f>[40]Dezembro!$C$14</f>
        <v>25.2</v>
      </c>
      <c r="L44" s="112">
        <f>[40]Dezembro!$C$15</f>
        <v>29.9</v>
      </c>
      <c r="M44" s="112">
        <f>[40]Dezembro!$C$16</f>
        <v>34.1</v>
      </c>
      <c r="N44" s="112">
        <f>[40]Dezembro!$C$17</f>
        <v>33.700000000000003</v>
      </c>
      <c r="O44" s="112">
        <f>[40]Dezembro!$C$18</f>
        <v>34</v>
      </c>
      <c r="P44" s="112">
        <f>[40]Dezembro!$C$19</f>
        <v>35.700000000000003</v>
      </c>
      <c r="Q44" s="112">
        <f>[40]Dezembro!$C$20</f>
        <v>38.200000000000003</v>
      </c>
      <c r="R44" s="112">
        <f>[40]Dezembro!$C$21</f>
        <v>36.9</v>
      </c>
      <c r="S44" s="112">
        <f>[40]Dezembro!$C$22</f>
        <v>36.299999999999997</v>
      </c>
      <c r="T44" s="112">
        <f>[40]Dezembro!$C$23</f>
        <v>33.5</v>
      </c>
      <c r="U44" s="112">
        <f>[40]Dezembro!$C$24</f>
        <v>32.799999999999997</v>
      </c>
      <c r="V44" s="112">
        <f>[40]Dezembro!$C$25</f>
        <v>33.4</v>
      </c>
      <c r="W44" s="112">
        <f>[40]Dezembro!$C$26</f>
        <v>35.700000000000003</v>
      </c>
      <c r="X44" s="112">
        <f>[40]Dezembro!$C$27</f>
        <v>33.1</v>
      </c>
      <c r="Y44" s="112">
        <f>[40]Dezembro!$C$28</f>
        <v>31.3</v>
      </c>
      <c r="Z44" s="112">
        <f>[40]Dezembro!$C$29</f>
        <v>27.9</v>
      </c>
      <c r="AA44" s="112">
        <f>[40]Dezembro!$C$30</f>
        <v>31.1</v>
      </c>
      <c r="AB44" s="112">
        <f>[40]Dezembro!$C$31</f>
        <v>32.6</v>
      </c>
      <c r="AC44" s="112">
        <f>[40]Dezembro!$C$32</f>
        <v>35.5</v>
      </c>
      <c r="AD44" s="112">
        <f>[40]Dezembro!$C$33</f>
        <v>35.1</v>
      </c>
      <c r="AE44" s="112">
        <f>[40]Dezembro!$C$34</f>
        <v>31.2</v>
      </c>
      <c r="AF44" s="112">
        <f>[40]Dezembro!$C$35</f>
        <v>30.2</v>
      </c>
      <c r="AG44" s="115">
        <f t="shared" si="3"/>
        <v>38.200000000000003</v>
      </c>
      <c r="AH44" s="116">
        <f t="shared" si="4"/>
        <v>32.819354838709678</v>
      </c>
      <c r="AI44" s="12" t="s">
        <v>35</v>
      </c>
      <c r="AJ44" s="12" t="s">
        <v>35</v>
      </c>
      <c r="AL44" t="s">
        <v>35</v>
      </c>
      <c r="AM44" t="s">
        <v>35</v>
      </c>
    </row>
    <row r="45" spans="1:39" x14ac:dyDescent="0.2">
      <c r="A45" s="48" t="s">
        <v>23</v>
      </c>
      <c r="B45" s="112">
        <f>[41]Dezembro!$C$5</f>
        <v>36.4</v>
      </c>
      <c r="C45" s="112">
        <f>[41]Dezembro!$C$6</f>
        <v>36.200000000000003</v>
      </c>
      <c r="D45" s="112">
        <f>[41]Dezembro!$C$7</f>
        <v>37.299999999999997</v>
      </c>
      <c r="E45" s="112">
        <f>[41]Dezembro!$C$8</f>
        <v>26.3</v>
      </c>
      <c r="F45" s="112">
        <f>[41]Dezembro!$C$9</f>
        <v>30.1</v>
      </c>
      <c r="G45" s="112">
        <f>[41]Dezembro!$C$10</f>
        <v>33</v>
      </c>
      <c r="H45" s="112">
        <f>[41]Dezembro!$C$11</f>
        <v>35.4</v>
      </c>
      <c r="I45" s="112">
        <f>[41]Dezembro!$C$12</f>
        <v>33.700000000000003</v>
      </c>
      <c r="J45" s="112">
        <f>[41]Dezembro!$C$13</f>
        <v>35</v>
      </c>
      <c r="K45" s="112">
        <f>[41]Dezembro!$C$14</f>
        <v>29.7</v>
      </c>
      <c r="L45" s="112">
        <f>[41]Dezembro!$C$15</f>
        <v>31.2</v>
      </c>
      <c r="M45" s="112">
        <f>[41]Dezembro!$C$16</f>
        <v>34.9</v>
      </c>
      <c r="N45" s="112">
        <f>[41]Dezembro!$C$17</f>
        <v>35.5</v>
      </c>
      <c r="O45" s="112">
        <f>[41]Dezembro!$C$18</f>
        <v>36.6</v>
      </c>
      <c r="P45" s="112">
        <f>[41]Dezembro!$C$19</f>
        <v>36.5</v>
      </c>
      <c r="Q45" s="112">
        <f>[41]Dezembro!$C$20</f>
        <v>37.700000000000003</v>
      </c>
      <c r="R45" s="112">
        <f>[41]Dezembro!$C$21</f>
        <v>38</v>
      </c>
      <c r="S45" s="112">
        <f>[41]Dezembro!$C$22</f>
        <v>36.700000000000003</v>
      </c>
      <c r="T45" s="112">
        <f>[41]Dezembro!$C$23</f>
        <v>35.799999999999997</v>
      </c>
      <c r="U45" s="112">
        <f>[41]Dezembro!$C$24</f>
        <v>32.799999999999997</v>
      </c>
      <c r="V45" s="112">
        <f>[41]Dezembro!$C$25</f>
        <v>34.200000000000003</v>
      </c>
      <c r="W45" s="112">
        <f>[41]Dezembro!$C$26</f>
        <v>34.6</v>
      </c>
      <c r="X45" s="112">
        <f>[41]Dezembro!$C$27</f>
        <v>35.200000000000003</v>
      </c>
      <c r="Y45" s="112">
        <f>[41]Dezembro!$C$28</f>
        <v>35</v>
      </c>
      <c r="Z45" s="112">
        <f>[41]Dezembro!$C$29</f>
        <v>35.9</v>
      </c>
      <c r="AA45" s="112">
        <f>[41]Dezembro!$C$30</f>
        <v>32.1</v>
      </c>
      <c r="AB45" s="112">
        <f>[41]Dezembro!$C$31</f>
        <v>33.700000000000003</v>
      </c>
      <c r="AC45" s="112">
        <f>[41]Dezembro!$C$32</f>
        <v>37.700000000000003</v>
      </c>
      <c r="AD45" s="112">
        <f>[41]Dezembro!$C$33</f>
        <v>38.700000000000003</v>
      </c>
      <c r="AE45" s="112">
        <f>[41]Dezembro!$C$34</f>
        <v>31.8</v>
      </c>
      <c r="AF45" s="112">
        <f>[41]Dezembro!$C$35</f>
        <v>34.200000000000003</v>
      </c>
      <c r="AG45" s="115">
        <f t="shared" si="3"/>
        <v>38.700000000000003</v>
      </c>
      <c r="AH45" s="116">
        <f t="shared" si="4"/>
        <v>34.577419354838717</v>
      </c>
      <c r="AJ45" s="12" t="s">
        <v>35</v>
      </c>
      <c r="AK45" t="s">
        <v>35</v>
      </c>
      <c r="AL45" t="s">
        <v>35</v>
      </c>
    </row>
    <row r="46" spans="1:39" x14ac:dyDescent="0.2">
      <c r="A46" s="48" t="s">
        <v>34</v>
      </c>
      <c r="B46" s="112">
        <f>[42]Dezembro!$C$5</f>
        <v>34.200000000000003</v>
      </c>
      <c r="C46" s="112">
        <f>[42]Dezembro!$C$6</f>
        <v>34.200000000000003</v>
      </c>
      <c r="D46" s="112">
        <f>[42]Dezembro!$C$7</f>
        <v>31.9</v>
      </c>
      <c r="E46" s="112">
        <f>[42]Dezembro!$C$8</f>
        <v>31.3</v>
      </c>
      <c r="F46" s="112">
        <f>[42]Dezembro!$C$9</f>
        <v>28.9</v>
      </c>
      <c r="G46" s="112">
        <f>[42]Dezembro!$C$10</f>
        <v>34.299999999999997</v>
      </c>
      <c r="H46" s="112">
        <f>[42]Dezembro!$C$11</f>
        <v>36</v>
      </c>
      <c r="I46" s="112">
        <f>[42]Dezembro!$C$12</f>
        <v>34.5</v>
      </c>
      <c r="J46" s="112">
        <f>[42]Dezembro!$C$13</f>
        <v>35.4</v>
      </c>
      <c r="K46" s="112">
        <f>[42]Dezembro!$C$14</f>
        <v>34.5</v>
      </c>
      <c r="L46" s="112">
        <f>[42]Dezembro!$C$15</f>
        <v>31.3</v>
      </c>
      <c r="M46" s="112">
        <f>[42]Dezembro!$C$16</f>
        <v>33.5</v>
      </c>
      <c r="N46" s="112">
        <f>[42]Dezembro!$C$17</f>
        <v>34.9</v>
      </c>
      <c r="O46" s="112">
        <f>[42]Dezembro!$C$18</f>
        <v>35.9</v>
      </c>
      <c r="P46" s="112">
        <f>[42]Dezembro!$C$19</f>
        <v>36.1</v>
      </c>
      <c r="Q46" s="112">
        <f>[42]Dezembro!$C$20</f>
        <v>37.4</v>
      </c>
      <c r="R46" s="112">
        <f>[42]Dezembro!$C$21</f>
        <v>37.5</v>
      </c>
      <c r="S46" s="112">
        <f>[42]Dezembro!$C$22</f>
        <v>36.1</v>
      </c>
      <c r="T46" s="112">
        <f>[42]Dezembro!$C$23</f>
        <v>35</v>
      </c>
      <c r="U46" s="112">
        <f>[42]Dezembro!$C$24</f>
        <v>31.3</v>
      </c>
      <c r="V46" s="112">
        <f>[42]Dezembro!$C$25</f>
        <v>31.9</v>
      </c>
      <c r="W46" s="112">
        <f>[42]Dezembro!$C$26</f>
        <v>29.3</v>
      </c>
      <c r="X46" s="112">
        <f>[42]Dezembro!$C$27</f>
        <v>30.2</v>
      </c>
      <c r="Y46" s="112">
        <f>[42]Dezembro!$C$28</f>
        <v>33.4</v>
      </c>
      <c r="Z46" s="112">
        <f>[42]Dezembro!$C$29</f>
        <v>35.4</v>
      </c>
      <c r="AA46" s="112">
        <f>[42]Dezembro!$C$30</f>
        <v>31.1</v>
      </c>
      <c r="AB46" s="112">
        <f>[42]Dezembro!$C$31</f>
        <v>32.700000000000003</v>
      </c>
      <c r="AC46" s="112">
        <f>[42]Dezembro!$C$32</f>
        <v>35.4</v>
      </c>
      <c r="AD46" s="112">
        <f>[42]Dezembro!$C$33</f>
        <v>35.4</v>
      </c>
      <c r="AE46" s="112">
        <f>[42]Dezembro!$C$34</f>
        <v>32.799999999999997</v>
      </c>
      <c r="AF46" s="112">
        <f>[42]Dezembro!$C$35</f>
        <v>29.8</v>
      </c>
      <c r="AG46" s="115">
        <f t="shared" si="3"/>
        <v>37.5</v>
      </c>
      <c r="AH46" s="116">
        <f t="shared" si="4"/>
        <v>33.599999999999994</v>
      </c>
      <c r="AI46" s="12" t="s">
        <v>35</v>
      </c>
      <c r="AJ46" s="12" t="s">
        <v>35</v>
      </c>
      <c r="AK46" t="s">
        <v>35</v>
      </c>
      <c r="AM46" t="s">
        <v>35</v>
      </c>
    </row>
    <row r="47" spans="1:39" x14ac:dyDescent="0.2">
      <c r="A47" s="48" t="s">
        <v>20</v>
      </c>
      <c r="B47" s="112">
        <f>[43]Dezembro!$C$5</f>
        <v>35.799999999999997</v>
      </c>
      <c r="C47" s="112">
        <f>[43]Dezembro!$C$6</f>
        <v>35.9</v>
      </c>
      <c r="D47" s="112">
        <f>[43]Dezembro!$C$7</f>
        <v>37.1</v>
      </c>
      <c r="E47" s="112">
        <f>[43]Dezembro!$C$8</f>
        <v>31.8</v>
      </c>
      <c r="F47" s="112">
        <f>[43]Dezembro!$C$9</f>
        <v>30</v>
      </c>
      <c r="G47" s="112">
        <f>[43]Dezembro!$C$10</f>
        <v>37.5</v>
      </c>
      <c r="H47" s="112">
        <f>[43]Dezembro!$C$11</f>
        <v>37.6</v>
      </c>
      <c r="I47" s="112">
        <f>[43]Dezembro!$C$12</f>
        <v>36.700000000000003</v>
      </c>
      <c r="J47" s="112">
        <f>[43]Dezembro!$C$13</f>
        <v>38.200000000000003</v>
      </c>
      <c r="K47" s="112">
        <f>[43]Dezembro!$C$14</f>
        <v>35.9</v>
      </c>
      <c r="L47" s="112">
        <f>[43]Dezembro!$C$15</f>
        <v>35.200000000000003</v>
      </c>
      <c r="M47" s="112">
        <f>[43]Dezembro!$C$16</f>
        <v>37.5</v>
      </c>
      <c r="N47" s="112">
        <f>[43]Dezembro!$C$17</f>
        <v>38.799999999999997</v>
      </c>
      <c r="O47" s="112">
        <f>[43]Dezembro!$C$18</f>
        <v>40.200000000000003</v>
      </c>
      <c r="P47" s="112">
        <f>[43]Dezembro!$C$19</f>
        <v>40.299999999999997</v>
      </c>
      <c r="Q47" s="112">
        <f>[43]Dezembro!$C$20</f>
        <v>40.9</v>
      </c>
      <c r="R47" s="112">
        <f>[43]Dezembro!$C$21</f>
        <v>41.9</v>
      </c>
      <c r="S47" s="112">
        <f>[43]Dezembro!$C$22</f>
        <v>40.4</v>
      </c>
      <c r="T47" s="112">
        <f>[43]Dezembro!$C$23</f>
        <v>36.1</v>
      </c>
      <c r="U47" s="112">
        <f>[43]Dezembro!$C$24</f>
        <v>37.799999999999997</v>
      </c>
      <c r="V47" s="112">
        <f>[43]Dezembro!$C$25</f>
        <v>38.4</v>
      </c>
      <c r="W47" s="112">
        <f>[43]Dezembro!$C$26</f>
        <v>35.4</v>
      </c>
      <c r="X47" s="112">
        <f>[43]Dezembro!$C$27</f>
        <v>35.5</v>
      </c>
      <c r="Y47" s="112">
        <f>[43]Dezembro!$C$28</f>
        <v>34</v>
      </c>
      <c r="Z47" s="112">
        <f>[43]Dezembro!$C$29</f>
        <v>37.6</v>
      </c>
      <c r="AA47" s="112">
        <f>[43]Dezembro!$C$30</f>
        <v>36.700000000000003</v>
      </c>
      <c r="AB47" s="112">
        <f>[43]Dezembro!$C$31</f>
        <v>36.799999999999997</v>
      </c>
      <c r="AC47" s="112">
        <f>[43]Dezembro!$C$32</f>
        <v>38.200000000000003</v>
      </c>
      <c r="AD47" s="112">
        <f>[43]Dezembro!$C$33</f>
        <v>39.1</v>
      </c>
      <c r="AE47" s="112">
        <f>[43]Dezembro!$C$34</f>
        <v>34.700000000000003</v>
      </c>
      <c r="AF47" s="112">
        <f>[43]Dezembro!$C$35</f>
        <v>34.5</v>
      </c>
      <c r="AG47" s="115">
        <f t="shared" si="3"/>
        <v>41.9</v>
      </c>
      <c r="AH47" s="116">
        <f t="shared" si="4"/>
        <v>36.983870967741929</v>
      </c>
      <c r="AL47" t="s">
        <v>35</v>
      </c>
      <c r="AM47" t="s">
        <v>35</v>
      </c>
    </row>
    <row r="48" spans="1:39" s="5" customFormat="1" ht="17.100000000000001" customHeight="1" x14ac:dyDescent="0.2">
      <c r="A48" s="49" t="s">
        <v>24</v>
      </c>
      <c r="B48" s="113">
        <f t="shared" ref="B48:AG48" si="7">MAX(B5:B47)</f>
        <v>38.4</v>
      </c>
      <c r="C48" s="113">
        <f t="shared" si="7"/>
        <v>38.299999999999997</v>
      </c>
      <c r="D48" s="113">
        <f t="shared" si="7"/>
        <v>39.6</v>
      </c>
      <c r="E48" s="113">
        <f t="shared" si="7"/>
        <v>36</v>
      </c>
      <c r="F48" s="113">
        <f t="shared" si="7"/>
        <v>32.799999999999997</v>
      </c>
      <c r="G48" s="113">
        <f t="shared" si="7"/>
        <v>37.5</v>
      </c>
      <c r="H48" s="113">
        <f t="shared" si="7"/>
        <v>38.799999999999997</v>
      </c>
      <c r="I48" s="113">
        <f t="shared" si="7"/>
        <v>37.6</v>
      </c>
      <c r="J48" s="113">
        <f t="shared" si="7"/>
        <v>38.200000000000003</v>
      </c>
      <c r="K48" s="113">
        <f t="shared" si="7"/>
        <v>37.6</v>
      </c>
      <c r="L48" s="113">
        <f t="shared" si="7"/>
        <v>35.299999999999997</v>
      </c>
      <c r="M48" s="113">
        <f t="shared" si="7"/>
        <v>37.9</v>
      </c>
      <c r="N48" s="113">
        <f t="shared" si="7"/>
        <v>38.799999999999997</v>
      </c>
      <c r="O48" s="113">
        <f t="shared" si="7"/>
        <v>40.200000000000003</v>
      </c>
      <c r="P48" s="113">
        <f t="shared" si="7"/>
        <v>40.6</v>
      </c>
      <c r="Q48" s="113">
        <f t="shared" si="7"/>
        <v>40.9</v>
      </c>
      <c r="R48" s="113">
        <f t="shared" si="7"/>
        <v>41.9</v>
      </c>
      <c r="S48" s="113">
        <f t="shared" si="7"/>
        <v>40.5</v>
      </c>
      <c r="T48" s="113">
        <f t="shared" si="7"/>
        <v>37.5</v>
      </c>
      <c r="U48" s="113">
        <f t="shared" si="7"/>
        <v>37.799999999999997</v>
      </c>
      <c r="V48" s="113">
        <f t="shared" si="7"/>
        <v>41.8</v>
      </c>
      <c r="W48" s="113">
        <f t="shared" si="7"/>
        <v>39.4</v>
      </c>
      <c r="X48" s="113">
        <f t="shared" si="7"/>
        <v>38.9</v>
      </c>
      <c r="Y48" s="113">
        <f t="shared" si="7"/>
        <v>38.5</v>
      </c>
      <c r="Z48" s="113">
        <f t="shared" si="7"/>
        <v>39.4</v>
      </c>
      <c r="AA48" s="113">
        <f t="shared" si="7"/>
        <v>37.299999999999997</v>
      </c>
      <c r="AB48" s="113">
        <f t="shared" si="7"/>
        <v>38.1</v>
      </c>
      <c r="AC48" s="113">
        <f t="shared" si="7"/>
        <v>40.5</v>
      </c>
      <c r="AD48" s="113">
        <f t="shared" si="7"/>
        <v>42.3</v>
      </c>
      <c r="AE48" s="113">
        <f t="shared" si="7"/>
        <v>35.200000000000003</v>
      </c>
      <c r="AF48" s="113">
        <f t="shared" si="7"/>
        <v>35.799999999999997</v>
      </c>
      <c r="AG48" s="117">
        <f t="shared" si="7"/>
        <v>42.3</v>
      </c>
      <c r="AH48" s="116">
        <f>AVERAGE(AH5:AH47)</f>
        <v>34.548003072196622</v>
      </c>
      <c r="AL48" s="5" t="s">
        <v>35</v>
      </c>
    </row>
    <row r="49" spans="1:39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45"/>
      <c r="AF49" s="50"/>
      <c r="AG49" s="43"/>
      <c r="AH49" s="44"/>
      <c r="AK49" t="s">
        <v>35</v>
      </c>
      <c r="AL49" t="s">
        <v>35</v>
      </c>
    </row>
    <row r="50" spans="1:39" x14ac:dyDescent="0.2">
      <c r="A50" s="106" t="s">
        <v>228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97"/>
      <c r="AF50" s="97"/>
      <c r="AG50" s="43"/>
      <c r="AH50" s="42"/>
      <c r="AM50" t="s">
        <v>35</v>
      </c>
    </row>
    <row r="51" spans="1:39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43"/>
      <c r="AH51" s="42"/>
    </row>
    <row r="52" spans="1:39" x14ac:dyDescent="0.2">
      <c r="A52" s="137" t="s">
        <v>250</v>
      </c>
      <c r="B52" s="138"/>
      <c r="C52" s="138"/>
      <c r="D52" s="138"/>
      <c r="E52" s="138"/>
      <c r="F52" s="39"/>
      <c r="G52" s="39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43"/>
      <c r="AH52" s="75"/>
    </row>
    <row r="53" spans="1:39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45"/>
      <c r="AG53" s="43"/>
      <c r="AH53" s="44"/>
      <c r="AJ53" s="12" t="s">
        <v>35</v>
      </c>
    </row>
    <row r="54" spans="1:39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46"/>
      <c r="AG54" s="43"/>
      <c r="AH54" s="44"/>
    </row>
    <row r="55" spans="1:39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3"/>
      <c r="AH55" s="76"/>
    </row>
    <row r="56" spans="1:39" x14ac:dyDescent="0.2">
      <c r="AH56" s="1"/>
    </row>
    <row r="57" spans="1:39" x14ac:dyDescent="0.2">
      <c r="Z57" s="2" t="s">
        <v>35</v>
      </c>
      <c r="AH57" s="1"/>
      <c r="AJ57" t="s">
        <v>35</v>
      </c>
    </row>
    <row r="59" spans="1:39" x14ac:dyDescent="0.2">
      <c r="AM59" s="12" t="s">
        <v>35</v>
      </c>
    </row>
    <row r="60" spans="1:39" x14ac:dyDescent="0.2">
      <c r="X60" s="2" t="s">
        <v>35</v>
      </c>
      <c r="Z60" s="2" t="s">
        <v>35</v>
      </c>
      <c r="AF60" s="2" t="s">
        <v>35</v>
      </c>
    </row>
    <row r="61" spans="1:39" x14ac:dyDescent="0.2">
      <c r="L61" s="2" t="s">
        <v>35</v>
      </c>
      <c r="S61" s="2" t="s">
        <v>35</v>
      </c>
    </row>
    <row r="62" spans="1:39" x14ac:dyDescent="0.2">
      <c r="V62" s="2" t="s">
        <v>35</v>
      </c>
      <c r="AI62" t="s">
        <v>35</v>
      </c>
    </row>
    <row r="64" spans="1:39" x14ac:dyDescent="0.2">
      <c r="S64" s="2" t="s">
        <v>35</v>
      </c>
    </row>
    <row r="65" spans="21:37" x14ac:dyDescent="0.2">
      <c r="U65" s="2" t="s">
        <v>35</v>
      </c>
      <c r="AG65" s="7" t="s">
        <v>35</v>
      </c>
    </row>
    <row r="67" spans="21:37" x14ac:dyDescent="0.2">
      <c r="AK67" s="12" t="s">
        <v>35</v>
      </c>
    </row>
  </sheetData>
  <mergeCells count="35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H3:H4"/>
    <mergeCell ref="A52:E52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G3:G4"/>
    <mergeCell ref="U3:U4"/>
    <mergeCell ref="N3:N4"/>
    <mergeCell ref="K3:K4"/>
    <mergeCell ref="J3:J4"/>
    <mergeCell ref="A2:A4"/>
    <mergeCell ref="B3:B4"/>
    <mergeCell ref="M3:M4"/>
    <mergeCell ref="C3:C4"/>
    <mergeCell ref="T3:T4"/>
    <mergeCell ref="E3: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1"/>
  <sheetViews>
    <sheetView topLeftCell="A10" zoomScale="90" zoomScaleNormal="90" workbookViewId="0">
      <selection activeCell="AF17" sqref="AF17"/>
    </sheetView>
  </sheetViews>
  <sheetFormatPr defaultRowHeight="12.75" x14ac:dyDescent="0.2"/>
  <cols>
    <col min="1" max="1" width="19.7109375" style="2" bestFit="1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6" ht="20.100000000000001" customHeight="1" x14ac:dyDescent="0.2">
      <c r="A1" s="130" t="s">
        <v>208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2"/>
    </row>
    <row r="2" spans="1:36" s="4" customFormat="1" ht="20.100000000000001" customHeight="1" x14ac:dyDescent="0.2">
      <c r="A2" s="133" t="s">
        <v>21</v>
      </c>
      <c r="B2" s="128" t="s">
        <v>249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9"/>
    </row>
    <row r="3" spans="1:36" s="5" customFormat="1" ht="20.100000000000001" customHeight="1" x14ac:dyDescent="0.2">
      <c r="A3" s="133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34">
        <v>31</v>
      </c>
      <c r="AG3" s="101" t="s">
        <v>28</v>
      </c>
      <c r="AH3" s="102" t="s">
        <v>26</v>
      </c>
    </row>
    <row r="4" spans="1:36" s="5" customFormat="1" ht="20.100000000000001" customHeight="1" x14ac:dyDescent="0.2">
      <c r="A4" s="133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01" t="s">
        <v>25</v>
      </c>
      <c r="AH4" s="102" t="s">
        <v>25</v>
      </c>
    </row>
    <row r="5" spans="1:36" s="5" customFormat="1" x14ac:dyDescent="0.2">
      <c r="A5" s="48" t="s">
        <v>30</v>
      </c>
      <c r="B5" s="110">
        <f>[1]Dezembro!$D$5</f>
        <v>22.8</v>
      </c>
      <c r="C5" s="110">
        <f>[1]Dezembro!$D$6</f>
        <v>25.1</v>
      </c>
      <c r="D5" s="110">
        <f>[1]Dezembro!$D$7</f>
        <v>23.8</v>
      </c>
      <c r="E5" s="110">
        <f>[1]Dezembro!$D$8</f>
        <v>22.9</v>
      </c>
      <c r="F5" s="110">
        <f>[1]Dezembro!$D$9</f>
        <v>22.2</v>
      </c>
      <c r="G5" s="110">
        <f>[1]Dezembro!$D$10</f>
        <v>22</v>
      </c>
      <c r="H5" s="110">
        <f>[1]Dezembro!$D$11</f>
        <v>23.6</v>
      </c>
      <c r="I5" s="110">
        <f>[1]Dezembro!$D$12</f>
        <v>23.6</v>
      </c>
      <c r="J5" s="110">
        <f>[1]Dezembro!$D$13</f>
        <v>24.4</v>
      </c>
      <c r="K5" s="110">
        <f>[1]Dezembro!$D$14</f>
        <v>22.1</v>
      </c>
      <c r="L5" s="110">
        <f>[1]Dezembro!$D$15</f>
        <v>20.399999999999999</v>
      </c>
      <c r="M5" s="110">
        <f>[1]Dezembro!$D$16</f>
        <v>23.4</v>
      </c>
      <c r="N5" s="110">
        <f>[1]Dezembro!$D$17</f>
        <v>23.3</v>
      </c>
      <c r="O5" s="110">
        <f>[1]Dezembro!$D$18</f>
        <v>23.8</v>
      </c>
      <c r="P5" s="110">
        <f>[1]Dezembro!$D$19</f>
        <v>24.4</v>
      </c>
      <c r="Q5" s="110">
        <f>[1]Dezembro!$D$20</f>
        <v>23.7</v>
      </c>
      <c r="R5" s="110">
        <f>[1]Dezembro!$D$21</f>
        <v>23.2</v>
      </c>
      <c r="S5" s="110">
        <f>[1]Dezembro!$D$22</f>
        <v>23.6</v>
      </c>
      <c r="T5" s="110">
        <f>[1]Dezembro!$D$23</f>
        <v>24.3</v>
      </c>
      <c r="U5" s="110">
        <f>[1]Dezembro!$D$24</f>
        <v>24.2</v>
      </c>
      <c r="V5" s="110">
        <f>[1]Dezembro!$D$25</f>
        <v>23.4</v>
      </c>
      <c r="W5" s="110">
        <f>[1]Dezembro!$D$26</f>
        <v>23.9</v>
      </c>
      <c r="X5" s="110">
        <f>[1]Dezembro!$D$27</f>
        <v>21.5</v>
      </c>
      <c r="Y5" s="110">
        <f>[1]Dezembro!$D$28</f>
        <v>21.2</v>
      </c>
      <c r="Z5" s="110">
        <f>[1]Dezembro!$D$29</f>
        <v>23.3</v>
      </c>
      <c r="AA5" s="110">
        <f>[1]Dezembro!$D$30</f>
        <v>23.3</v>
      </c>
      <c r="AB5" s="110">
        <f>[1]Dezembro!$D$31</f>
        <v>23.1</v>
      </c>
      <c r="AC5" s="110">
        <f>[1]Dezembro!$D$32</f>
        <v>20.100000000000001</v>
      </c>
      <c r="AD5" s="110">
        <f>[1]Dezembro!$D$33</f>
        <v>22.9</v>
      </c>
      <c r="AE5" s="110">
        <f>[1]Dezembro!$D$34</f>
        <v>25.1</v>
      </c>
      <c r="AF5" s="110">
        <f>[1]Dezembro!$D$35</f>
        <v>24</v>
      </c>
      <c r="AG5" s="117">
        <f t="shared" ref="AG5" si="1">MIN(B5:AF5)</f>
        <v>20.100000000000001</v>
      </c>
      <c r="AH5" s="116">
        <f t="shared" ref="AH5" si="2">AVERAGE(B5:AF5)</f>
        <v>23.180645161290322</v>
      </c>
    </row>
    <row r="6" spans="1:36" x14ac:dyDescent="0.2">
      <c r="A6" s="48" t="s">
        <v>0</v>
      </c>
      <c r="B6" s="112">
        <f>[2]Dezembro!$D$5</f>
        <v>21.3</v>
      </c>
      <c r="C6" s="112">
        <f>[2]Dezembro!$D$6</f>
        <v>21.6</v>
      </c>
      <c r="D6" s="112">
        <f>[2]Dezembro!$D$7</f>
        <v>20.9</v>
      </c>
      <c r="E6" s="112">
        <f>[2]Dezembro!$D$8</f>
        <v>21.4</v>
      </c>
      <c r="F6" s="112">
        <f>[2]Dezembro!$D$9</f>
        <v>22.1</v>
      </c>
      <c r="G6" s="112">
        <f>[2]Dezembro!$D$10</f>
        <v>22.1</v>
      </c>
      <c r="H6" s="112">
        <f>[2]Dezembro!$D$11</f>
        <v>22.2</v>
      </c>
      <c r="I6" s="112">
        <f>[2]Dezembro!$D$12</f>
        <v>20.7</v>
      </c>
      <c r="J6" s="112">
        <f>[2]Dezembro!$D$13</f>
        <v>20.6</v>
      </c>
      <c r="K6" s="112">
        <f>[2]Dezembro!$D$14</f>
        <v>19.3</v>
      </c>
      <c r="L6" s="112">
        <f>[2]Dezembro!$D$15</f>
        <v>18.2</v>
      </c>
      <c r="M6" s="112">
        <f>[2]Dezembro!$D$16</f>
        <v>18.8</v>
      </c>
      <c r="N6" s="112">
        <f>[2]Dezembro!$D$17</f>
        <v>21.7</v>
      </c>
      <c r="O6" s="112">
        <f>[2]Dezembro!$D$18</f>
        <v>22.5</v>
      </c>
      <c r="P6" s="112">
        <f>[2]Dezembro!$D$19</f>
        <v>22.4</v>
      </c>
      <c r="Q6" s="112">
        <f>[2]Dezembro!$D$20</f>
        <v>22.1</v>
      </c>
      <c r="R6" s="112">
        <f>[2]Dezembro!$D$21</f>
        <v>22.1</v>
      </c>
      <c r="S6" s="112">
        <f>[2]Dezembro!$D$22</f>
        <v>21.9</v>
      </c>
      <c r="T6" s="112">
        <f>[2]Dezembro!$D$23</f>
        <v>22.5</v>
      </c>
      <c r="U6" s="112">
        <f>[2]Dezembro!$D$24</f>
        <v>21</v>
      </c>
      <c r="V6" s="112">
        <f>[2]Dezembro!$D$25</f>
        <v>20.7</v>
      </c>
      <c r="W6" s="112">
        <f>[2]Dezembro!$D$26</f>
        <v>21</v>
      </c>
      <c r="X6" s="112">
        <f>[2]Dezembro!$D$27</f>
        <v>22.9</v>
      </c>
      <c r="Y6" s="112">
        <f>[2]Dezembro!$D$28</f>
        <v>18.8</v>
      </c>
      <c r="Z6" s="112">
        <f>[2]Dezembro!$D$29</f>
        <v>20.8</v>
      </c>
      <c r="AA6" s="112">
        <f>[2]Dezembro!$D$30</f>
        <v>18.5</v>
      </c>
      <c r="AB6" s="112">
        <f>[2]Dezembro!$D$31</f>
        <v>16.399999999999999</v>
      </c>
      <c r="AC6" s="112">
        <f>[2]Dezembro!$D$32</f>
        <v>18.100000000000001</v>
      </c>
      <c r="AD6" s="112">
        <f>[2]Dezembro!$D$33</f>
        <v>21.8</v>
      </c>
      <c r="AE6" s="112">
        <f>[2]Dezembro!$D$34</f>
        <v>19.600000000000001</v>
      </c>
      <c r="AF6" s="112">
        <f>[2]Dezembro!$D$35</f>
        <v>20.100000000000001</v>
      </c>
      <c r="AG6" s="117">
        <f t="shared" ref="AG6:AG47" si="3">MIN(B6:AF6)</f>
        <v>16.399999999999999</v>
      </c>
      <c r="AH6" s="116">
        <f t="shared" ref="AH6:AH47" si="4">AVERAGE(B6:AF6)</f>
        <v>20.777419354838706</v>
      </c>
    </row>
    <row r="7" spans="1:36" x14ac:dyDescent="0.2">
      <c r="A7" s="48" t="s">
        <v>85</v>
      </c>
      <c r="B7" s="112">
        <f>[3]Dezembro!$D$5</f>
        <v>23.4</v>
      </c>
      <c r="C7" s="112">
        <f>[3]Dezembro!$D$6</f>
        <v>23.8</v>
      </c>
      <c r="D7" s="112">
        <f>[3]Dezembro!$D$7</f>
        <v>22.8</v>
      </c>
      <c r="E7" s="112">
        <f>[3]Dezembro!$D$8</f>
        <v>22.5</v>
      </c>
      <c r="F7" s="112">
        <f>[3]Dezembro!$D$9</f>
        <v>22.2</v>
      </c>
      <c r="G7" s="112">
        <f>[3]Dezembro!$D$10</f>
        <v>21.7</v>
      </c>
      <c r="H7" s="112">
        <f>[3]Dezembro!$D$11</f>
        <v>24.1</v>
      </c>
      <c r="I7" s="112">
        <f>[3]Dezembro!$D$12</f>
        <v>22.2</v>
      </c>
      <c r="J7" s="112">
        <f>[3]Dezembro!$D$13</f>
        <v>22.5</v>
      </c>
      <c r="K7" s="112">
        <f>[3]Dezembro!$D$14</f>
        <v>19.8</v>
      </c>
      <c r="L7" s="112">
        <f>[3]Dezembro!$D$15</f>
        <v>19.2</v>
      </c>
      <c r="M7" s="112">
        <f>[3]Dezembro!$D$16</f>
        <v>22.5</v>
      </c>
      <c r="N7" s="112">
        <f>[3]Dezembro!$D$17</f>
        <v>23.6</v>
      </c>
      <c r="O7" s="112">
        <f>[3]Dezembro!$D$18</f>
        <v>24.5</v>
      </c>
      <c r="P7" s="112">
        <f>[3]Dezembro!$D$19</f>
        <v>24.8</v>
      </c>
      <c r="Q7" s="112">
        <f>[3]Dezembro!$D$20</f>
        <v>23.3</v>
      </c>
      <c r="R7" s="112">
        <f>[3]Dezembro!$D$21</f>
        <v>22.6</v>
      </c>
      <c r="S7" s="112">
        <f>[3]Dezembro!$D$22</f>
        <v>23.9</v>
      </c>
      <c r="T7" s="112">
        <f>[3]Dezembro!$D$23</f>
        <v>24</v>
      </c>
      <c r="U7" s="112">
        <f>[3]Dezembro!$D$24</f>
        <v>23.6</v>
      </c>
      <c r="V7" s="112">
        <f>[3]Dezembro!$D$25</f>
        <v>23.1</v>
      </c>
      <c r="W7" s="112">
        <f>[3]Dezembro!$D$26</f>
        <v>23.8</v>
      </c>
      <c r="X7" s="112">
        <f>[3]Dezembro!$D$27</f>
        <v>21.4</v>
      </c>
      <c r="Y7" s="112">
        <f>[3]Dezembro!$D$28</f>
        <v>20.399999999999999</v>
      </c>
      <c r="Z7" s="112">
        <f>[3]Dezembro!$D$29</f>
        <v>22.5</v>
      </c>
      <c r="AA7" s="112">
        <f>[3]Dezembro!$D$30</f>
        <v>22.1</v>
      </c>
      <c r="AB7" s="112">
        <f>[3]Dezembro!$D$31</f>
        <v>21.1</v>
      </c>
      <c r="AC7" s="112">
        <f>[3]Dezembro!$D$32</f>
        <v>22</v>
      </c>
      <c r="AD7" s="112">
        <f>[3]Dezembro!$D$33</f>
        <v>24.2</v>
      </c>
      <c r="AE7" s="112">
        <f>[3]Dezembro!$D$34</f>
        <v>23.4</v>
      </c>
      <c r="AF7" s="112">
        <f>[3]Dezembro!$D$35</f>
        <v>22.2</v>
      </c>
      <c r="AG7" s="117">
        <f t="shared" si="3"/>
        <v>19.2</v>
      </c>
      <c r="AH7" s="116">
        <f t="shared" si="4"/>
        <v>22.683870967741942</v>
      </c>
    </row>
    <row r="8" spans="1:36" x14ac:dyDescent="0.2">
      <c r="A8" s="48" t="s">
        <v>1</v>
      </c>
      <c r="B8" s="112">
        <f>[4]Dezembro!$D$5</f>
        <v>24.6</v>
      </c>
      <c r="C8" s="112">
        <f>[4]Dezembro!$D$6</f>
        <v>24.4</v>
      </c>
      <c r="D8" s="112">
        <f>[4]Dezembro!$D$7</f>
        <v>26.3</v>
      </c>
      <c r="E8" s="112">
        <f>[4]Dezembro!$D$8</f>
        <v>21.9</v>
      </c>
      <c r="F8" s="112">
        <f>[4]Dezembro!$D$9</f>
        <v>23</v>
      </c>
      <c r="G8" s="112">
        <f>[4]Dezembro!$D$10</f>
        <v>23.1</v>
      </c>
      <c r="H8" s="112">
        <f>[4]Dezembro!$D$11</f>
        <v>24.7</v>
      </c>
      <c r="I8" s="112">
        <f>[4]Dezembro!$D$12</f>
        <v>24.7</v>
      </c>
      <c r="J8" s="112">
        <f>[4]Dezembro!$D$13</f>
        <v>24.2</v>
      </c>
      <c r="K8" s="112">
        <f>[4]Dezembro!$D$14</f>
        <v>23.9</v>
      </c>
      <c r="L8" s="112">
        <f>[4]Dezembro!$D$15</f>
        <v>20.3</v>
      </c>
      <c r="M8" s="112">
        <f>[4]Dezembro!$D$16</f>
        <v>24.4</v>
      </c>
      <c r="N8" s="112">
        <f>[4]Dezembro!$D$17</f>
        <v>24.7</v>
      </c>
      <c r="O8" s="112">
        <f>[4]Dezembro!$D$18</f>
        <v>25.4</v>
      </c>
      <c r="P8" s="112">
        <f>[4]Dezembro!$D$19</f>
        <v>25</v>
      </c>
      <c r="Q8" s="112">
        <f>[4]Dezembro!$D$20</f>
        <v>24.7</v>
      </c>
      <c r="R8" s="112">
        <f>[4]Dezembro!$D$21</f>
        <v>25.4</v>
      </c>
      <c r="S8" s="112">
        <f>[4]Dezembro!$D$22</f>
        <v>26.2</v>
      </c>
      <c r="T8" s="112">
        <f>[4]Dezembro!$D$23</f>
        <v>27.8</v>
      </c>
      <c r="U8" s="112">
        <f>[4]Dezembro!$D$24</f>
        <v>24.4</v>
      </c>
      <c r="V8" s="112">
        <f>[4]Dezembro!$D$25</f>
        <v>25.4</v>
      </c>
      <c r="W8" s="112">
        <f>[4]Dezembro!$D$26</f>
        <v>24.8</v>
      </c>
      <c r="X8" s="112">
        <f>[4]Dezembro!$D$27</f>
        <v>26.8</v>
      </c>
      <c r="Y8" s="112">
        <f>[4]Dezembro!$D$28</f>
        <v>24.5</v>
      </c>
      <c r="Z8" s="112">
        <f>[4]Dezembro!$D$29</f>
        <v>26.2</v>
      </c>
      <c r="AA8" s="112">
        <f>[4]Dezembro!$D$30</f>
        <v>23.8</v>
      </c>
      <c r="AB8" s="112">
        <f>[4]Dezembro!$D$31</f>
        <v>23.8</v>
      </c>
      <c r="AC8" s="112">
        <f>[4]Dezembro!$D$32</f>
        <v>25.4</v>
      </c>
      <c r="AD8" s="112">
        <f>[4]Dezembro!$D$33</f>
        <v>25.4</v>
      </c>
      <c r="AE8" s="112">
        <f>[4]Dezembro!$D$34</f>
        <v>22.8</v>
      </c>
      <c r="AF8" s="112">
        <f>[4]Dezembro!$D$35</f>
        <v>25.1</v>
      </c>
      <c r="AG8" s="117">
        <f t="shared" si="3"/>
        <v>20.3</v>
      </c>
      <c r="AH8" s="116">
        <f t="shared" si="4"/>
        <v>24.616129032258055</v>
      </c>
    </row>
    <row r="9" spans="1:36" x14ac:dyDescent="0.2">
      <c r="A9" s="48" t="s">
        <v>146</v>
      </c>
      <c r="B9" s="112">
        <f>[5]Dezembro!$D$5</f>
        <v>22.7</v>
      </c>
      <c r="C9" s="112">
        <f>[5]Dezembro!$D$6</f>
        <v>23.9</v>
      </c>
      <c r="D9" s="112">
        <f>[5]Dezembro!$D$7</f>
        <v>21.9</v>
      </c>
      <c r="E9" s="112">
        <f>[5]Dezembro!$D$8</f>
        <v>20.9</v>
      </c>
      <c r="F9" s="112">
        <f>[5]Dezembro!$D$9</f>
        <v>22.2</v>
      </c>
      <c r="G9" s="112">
        <f>[5]Dezembro!$D$10</f>
        <v>21.9</v>
      </c>
      <c r="H9" s="112">
        <f>[5]Dezembro!$D$11</f>
        <v>20.3</v>
      </c>
      <c r="I9" s="112">
        <f>[5]Dezembro!$D$12</f>
        <v>19.8</v>
      </c>
      <c r="J9" s="112">
        <f>[5]Dezembro!$D$13</f>
        <v>22</v>
      </c>
      <c r="K9" s="112">
        <f>[5]Dezembro!$D$14</f>
        <v>18.7</v>
      </c>
      <c r="L9" s="112">
        <f>[5]Dezembro!$D$15</f>
        <v>17.3</v>
      </c>
      <c r="M9" s="112">
        <f>[5]Dezembro!$D$16</f>
        <v>20.8</v>
      </c>
      <c r="N9" s="112">
        <f>[5]Dezembro!$D$17</f>
        <v>22.8</v>
      </c>
      <c r="O9" s="112">
        <f>[5]Dezembro!$D$18</f>
        <v>23.3</v>
      </c>
      <c r="P9" s="112">
        <f>[5]Dezembro!$D$19</f>
        <v>23.7</v>
      </c>
      <c r="Q9" s="112">
        <f>[5]Dezembro!$D$20</f>
        <v>25</v>
      </c>
      <c r="R9" s="112">
        <f>[5]Dezembro!$D$21</f>
        <v>24.3</v>
      </c>
      <c r="S9" s="112">
        <f>[5]Dezembro!$D$22</f>
        <v>24.1</v>
      </c>
      <c r="T9" s="112">
        <f>[5]Dezembro!$D$23</f>
        <v>21.5</v>
      </c>
      <c r="U9" s="112">
        <f>[5]Dezembro!$D$24</f>
        <v>21</v>
      </c>
      <c r="V9" s="112">
        <f>[5]Dezembro!$D$25</f>
        <v>21.7</v>
      </c>
      <c r="W9" s="112">
        <f>[5]Dezembro!$D$26</f>
        <v>22.9</v>
      </c>
      <c r="X9" s="112">
        <f>[5]Dezembro!$D$27</f>
        <v>24.4</v>
      </c>
      <c r="Y9" s="112">
        <f>[5]Dezembro!$D$28</f>
        <v>20.5</v>
      </c>
      <c r="Z9" s="112">
        <f>[5]Dezembro!$D$29</f>
        <v>20.2</v>
      </c>
      <c r="AA9" s="112">
        <f>[5]Dezembro!$D$30</f>
        <v>18.899999999999999</v>
      </c>
      <c r="AB9" s="112">
        <f>[5]Dezembro!$D$31</f>
        <v>17.899999999999999</v>
      </c>
      <c r="AC9" s="112">
        <f>[5]Dezembro!$D$32</f>
        <v>21.7</v>
      </c>
      <c r="AD9" s="112">
        <f>[5]Dezembro!$D$33</f>
        <v>20.8</v>
      </c>
      <c r="AE9" s="112">
        <f>[5]Dezembro!$D$34</f>
        <v>20.2</v>
      </c>
      <c r="AF9" s="112">
        <f>[5]Dezembro!$D$35</f>
        <v>20.7</v>
      </c>
      <c r="AG9" s="117">
        <f t="shared" si="3"/>
        <v>17.3</v>
      </c>
      <c r="AH9" s="116">
        <f t="shared" si="4"/>
        <v>21.548387096774196</v>
      </c>
    </row>
    <row r="10" spans="1:36" x14ac:dyDescent="0.2">
      <c r="A10" s="48" t="s">
        <v>91</v>
      </c>
      <c r="B10" s="112">
        <f>[6]Dezembro!$D$5</f>
        <v>22.5</v>
      </c>
      <c r="C10" s="112">
        <f>[6]Dezembro!$D$6</f>
        <v>21.7</v>
      </c>
      <c r="D10" s="112">
        <f>[6]Dezembro!$D$7</f>
        <v>22.3</v>
      </c>
      <c r="E10" s="112">
        <f>[6]Dezembro!$D$8</f>
        <v>20.5</v>
      </c>
      <c r="F10" s="112">
        <f>[6]Dezembro!$D$9</f>
        <v>20.6</v>
      </c>
      <c r="G10" s="112">
        <f>[6]Dezembro!$D$10</f>
        <v>21.1</v>
      </c>
      <c r="H10" s="112">
        <f>[6]Dezembro!$D$11</f>
        <v>22.5</v>
      </c>
      <c r="I10" s="112">
        <f>[6]Dezembro!$D$12</f>
        <v>21.7</v>
      </c>
      <c r="J10" s="112">
        <f>[6]Dezembro!$D$13</f>
        <v>21.4</v>
      </c>
      <c r="K10" s="112">
        <f>[6]Dezembro!$D$14</f>
        <v>19.899999999999999</v>
      </c>
      <c r="L10" s="112">
        <f>[6]Dezembro!$D$15</f>
        <v>17.600000000000001</v>
      </c>
      <c r="M10" s="112">
        <f>[6]Dezembro!$D$16</f>
        <v>20.8</v>
      </c>
      <c r="N10" s="112">
        <f>[6]Dezembro!$D$17</f>
        <v>21.8</v>
      </c>
      <c r="O10" s="112">
        <f>[6]Dezembro!$D$18</f>
        <v>21.6</v>
      </c>
      <c r="P10" s="112">
        <f>[6]Dezembro!$D$19</f>
        <v>22.7</v>
      </c>
      <c r="Q10" s="112">
        <f>[6]Dezembro!$D$20</f>
        <v>22.1</v>
      </c>
      <c r="R10" s="112">
        <f>[6]Dezembro!$D$21</f>
        <v>21.6</v>
      </c>
      <c r="S10" s="112">
        <f>[6]Dezembro!$D$22</f>
        <v>21.2</v>
      </c>
      <c r="T10" s="112">
        <f>[6]Dezembro!$D$23</f>
        <v>22.4</v>
      </c>
      <c r="U10" s="112">
        <f>[6]Dezembro!$D$24</f>
        <v>21.6</v>
      </c>
      <c r="V10" s="112">
        <f>[6]Dezembro!$D$25</f>
        <v>21.6</v>
      </c>
      <c r="W10" s="112">
        <f>[6]Dezembro!$D$26</f>
        <v>21.5</v>
      </c>
      <c r="X10" s="112">
        <f>[6]Dezembro!$D$27</f>
        <v>22.6</v>
      </c>
      <c r="Y10" s="112">
        <f>[6]Dezembro!$D$28</f>
        <v>20.2</v>
      </c>
      <c r="Z10" s="112">
        <f>[6]Dezembro!$D$29</f>
        <v>21.2</v>
      </c>
      <c r="AA10" s="112">
        <f>[6]Dezembro!$D$30</f>
        <v>21.1</v>
      </c>
      <c r="AB10" s="112">
        <f>[6]Dezembro!$D$31</f>
        <v>20.399999999999999</v>
      </c>
      <c r="AC10" s="112">
        <f>[6]Dezembro!$D$32</f>
        <v>20.9</v>
      </c>
      <c r="AD10" s="112">
        <f>[6]Dezembro!$D$33</f>
        <v>24.6</v>
      </c>
      <c r="AE10" s="112">
        <f>[6]Dezembro!$D$34</f>
        <v>21.6</v>
      </c>
      <c r="AF10" s="112">
        <f>[6]Dezembro!$D$35</f>
        <v>21.7</v>
      </c>
      <c r="AG10" s="117">
        <f t="shared" si="3"/>
        <v>17.600000000000001</v>
      </c>
      <c r="AH10" s="116">
        <f t="shared" si="4"/>
        <v>21.451612903225815</v>
      </c>
    </row>
    <row r="11" spans="1:36" x14ac:dyDescent="0.2">
      <c r="A11" s="48" t="s">
        <v>49</v>
      </c>
      <c r="B11" s="112">
        <f>[7]Dezembro!$D$5</f>
        <v>22.5</v>
      </c>
      <c r="C11" s="112">
        <f>[7]Dezembro!$D$6</f>
        <v>25.1</v>
      </c>
      <c r="D11" s="112">
        <f>[7]Dezembro!$D$7</f>
        <v>23.2</v>
      </c>
      <c r="E11" s="112">
        <f>[7]Dezembro!$D$8</f>
        <v>23.8</v>
      </c>
      <c r="F11" s="112">
        <f>[7]Dezembro!$D$9</f>
        <v>22.8</v>
      </c>
      <c r="G11" s="112">
        <f>[7]Dezembro!$D$10</f>
        <v>21.8</v>
      </c>
      <c r="H11" s="112">
        <f>[7]Dezembro!$D$11</f>
        <v>22.8</v>
      </c>
      <c r="I11" s="112">
        <f>[7]Dezembro!$D$12</f>
        <v>21.5</v>
      </c>
      <c r="J11" s="112">
        <f>[7]Dezembro!$D$13</f>
        <v>23.9</v>
      </c>
      <c r="K11" s="112">
        <f>[7]Dezembro!$D$14</f>
        <v>20.7</v>
      </c>
      <c r="L11" s="112">
        <f>[7]Dezembro!$D$15</f>
        <v>20.100000000000001</v>
      </c>
      <c r="M11" s="112">
        <f>[7]Dezembro!$D$16</f>
        <v>23.2</v>
      </c>
      <c r="N11" s="112">
        <f>[7]Dezembro!$D$17</f>
        <v>23</v>
      </c>
      <c r="O11" s="112">
        <f>[7]Dezembro!$D$18</f>
        <v>23.7</v>
      </c>
      <c r="P11" s="112">
        <f>[7]Dezembro!$D$19</f>
        <v>24.9</v>
      </c>
      <c r="Q11" s="112">
        <f>[7]Dezembro!$D$20</f>
        <v>23.9</v>
      </c>
      <c r="R11" s="112">
        <f>[7]Dezembro!$D$21</f>
        <v>23.1</v>
      </c>
      <c r="S11" s="112">
        <f>[7]Dezembro!$D$22</f>
        <v>26</v>
      </c>
      <c r="T11" s="112">
        <f>[7]Dezembro!$D$23</f>
        <v>24.3</v>
      </c>
      <c r="U11" s="112">
        <f>[7]Dezembro!$D$24</f>
        <v>24.2</v>
      </c>
      <c r="V11" s="112">
        <f>[7]Dezembro!$D$25</f>
        <v>23.2</v>
      </c>
      <c r="W11" s="112">
        <f>[7]Dezembro!$D$26</f>
        <v>24.3</v>
      </c>
      <c r="X11" s="112">
        <f>[7]Dezembro!$D$27</f>
        <v>20.8</v>
      </c>
      <c r="Y11" s="112">
        <f>[7]Dezembro!$D$28</f>
        <v>20.5</v>
      </c>
      <c r="Z11" s="112">
        <f>[7]Dezembro!$D$29</f>
        <v>23.7</v>
      </c>
      <c r="AA11" s="112">
        <f>[7]Dezembro!$D$30</f>
        <v>21.6</v>
      </c>
      <c r="AB11" s="112">
        <f>[7]Dezembro!$D$31</f>
        <v>22.2</v>
      </c>
      <c r="AC11" s="112">
        <f>[7]Dezembro!$D$32</f>
        <v>22.6</v>
      </c>
      <c r="AD11" s="112">
        <f>[7]Dezembro!$D$33</f>
        <v>22.5</v>
      </c>
      <c r="AE11" s="112">
        <f>[7]Dezembro!$D$34</f>
        <v>22.7</v>
      </c>
      <c r="AF11" s="112">
        <f>[7]Dezembro!$D$35</f>
        <v>22.8</v>
      </c>
      <c r="AG11" s="117">
        <f t="shared" si="3"/>
        <v>20.100000000000001</v>
      </c>
      <c r="AH11" s="116">
        <f t="shared" si="4"/>
        <v>22.948387096774198</v>
      </c>
    </row>
    <row r="12" spans="1:36" x14ac:dyDescent="0.2">
      <c r="A12" s="48" t="s">
        <v>94</v>
      </c>
      <c r="B12" s="112">
        <f>[8]Dezembro!$D$5</f>
        <v>21.7</v>
      </c>
      <c r="C12" s="112">
        <f>[8]Dezembro!$D$6</f>
        <v>23.5</v>
      </c>
      <c r="D12" s="112">
        <f>[8]Dezembro!$D$7</f>
        <v>24.2</v>
      </c>
      <c r="E12" s="112">
        <f>[8]Dezembro!$D$8</f>
        <v>22.1</v>
      </c>
      <c r="F12" s="112">
        <f>[8]Dezembro!$D$9</f>
        <v>22.9</v>
      </c>
      <c r="G12" s="112">
        <f>[8]Dezembro!$D$10</f>
        <v>22.8</v>
      </c>
      <c r="H12" s="112">
        <f>[8]Dezembro!$D$11</f>
        <v>24.6</v>
      </c>
      <c r="I12" s="112">
        <f>[8]Dezembro!$D$12</f>
        <v>24</v>
      </c>
      <c r="J12" s="112">
        <f>[8]Dezembro!$D$13</f>
        <v>22.8</v>
      </c>
      <c r="K12" s="112">
        <f>[8]Dezembro!$D$14</f>
        <v>21.9</v>
      </c>
      <c r="L12" s="112">
        <f>[8]Dezembro!$D$15</f>
        <v>18.899999999999999</v>
      </c>
      <c r="M12" s="112">
        <f>[8]Dezembro!$D$16</f>
        <v>22.1</v>
      </c>
      <c r="N12" s="112">
        <f>[8]Dezembro!$D$17</f>
        <v>23</v>
      </c>
      <c r="O12" s="112">
        <f>[8]Dezembro!$D$18</f>
        <v>24.3</v>
      </c>
      <c r="P12" s="112">
        <f>[8]Dezembro!$D$19</f>
        <v>23.6</v>
      </c>
      <c r="Q12" s="112">
        <f>[8]Dezembro!$D$20</f>
        <v>24.4</v>
      </c>
      <c r="R12" s="112">
        <f>[8]Dezembro!$D$21</f>
        <v>24.4</v>
      </c>
      <c r="S12" s="112">
        <f>[8]Dezembro!$D$22</f>
        <v>26</v>
      </c>
      <c r="T12" s="112">
        <f>[8]Dezembro!$D$23</f>
        <v>23.9</v>
      </c>
      <c r="U12" s="112">
        <f>[8]Dezembro!$D$24</f>
        <v>23.1</v>
      </c>
      <c r="V12" s="112">
        <f>[8]Dezembro!$D$25</f>
        <v>24.3</v>
      </c>
      <c r="W12" s="112">
        <f>[8]Dezembro!$D$26</f>
        <v>23.2</v>
      </c>
      <c r="X12" s="112">
        <f>[8]Dezembro!$D$27</f>
        <v>25.5</v>
      </c>
      <c r="Y12" s="112">
        <f>[8]Dezembro!$D$28</f>
        <v>22.6</v>
      </c>
      <c r="Z12" s="112">
        <f>[8]Dezembro!$D$29</f>
        <v>23.3</v>
      </c>
      <c r="AA12" s="112">
        <f>[8]Dezembro!$D$30</f>
        <v>21.5</v>
      </c>
      <c r="AB12" s="112">
        <f>[8]Dezembro!$D$31</f>
        <v>22.2</v>
      </c>
      <c r="AC12" s="112">
        <f>[8]Dezembro!$D$32</f>
        <v>24.1</v>
      </c>
      <c r="AD12" s="112">
        <f>[8]Dezembro!$D$33</f>
        <v>27</v>
      </c>
      <c r="AE12" s="112">
        <f>[8]Dezembro!$D$34</f>
        <v>23.1</v>
      </c>
      <c r="AF12" s="112">
        <f>[8]Dezembro!$D$35</f>
        <v>22.7</v>
      </c>
      <c r="AG12" s="117">
        <f t="shared" si="3"/>
        <v>18.899999999999999</v>
      </c>
      <c r="AH12" s="116">
        <f t="shared" si="4"/>
        <v>23.345161290322586</v>
      </c>
    </row>
    <row r="13" spans="1:36" x14ac:dyDescent="0.2">
      <c r="A13" s="48" t="s">
        <v>101</v>
      </c>
      <c r="B13" s="112">
        <f>[9]Dezembro!$D$5</f>
        <v>22.9</v>
      </c>
      <c r="C13" s="112">
        <f>[9]Dezembro!$D$6</f>
        <v>24.2</v>
      </c>
      <c r="D13" s="112">
        <f>[9]Dezembro!$D$7</f>
        <v>24.1</v>
      </c>
      <c r="E13" s="112">
        <f>[9]Dezembro!$D$8</f>
        <v>22.3</v>
      </c>
      <c r="F13" s="112">
        <f>[9]Dezembro!$D$9</f>
        <v>21.9</v>
      </c>
      <c r="G13" s="112">
        <f>[9]Dezembro!$D$10</f>
        <v>21.9</v>
      </c>
      <c r="H13" s="112">
        <f>[9]Dezembro!$D$11</f>
        <v>23.8</v>
      </c>
      <c r="I13" s="112">
        <f>[9]Dezembro!$D$12</f>
        <v>21.2</v>
      </c>
      <c r="J13" s="112">
        <f>[9]Dezembro!$D$13</f>
        <v>21.7</v>
      </c>
      <c r="K13" s="112">
        <f>[9]Dezembro!$D$14</f>
        <v>19.5</v>
      </c>
      <c r="L13" s="112">
        <f>[9]Dezembro!$D$15</f>
        <v>18.600000000000001</v>
      </c>
      <c r="M13" s="112">
        <f>[9]Dezembro!$D$16</f>
        <v>21.3</v>
      </c>
      <c r="N13" s="112">
        <f>[9]Dezembro!$D$17</f>
        <v>23.9</v>
      </c>
      <c r="O13" s="112">
        <f>[9]Dezembro!$D$18</f>
        <v>24.2</v>
      </c>
      <c r="P13" s="112">
        <f>[9]Dezembro!$D$19</f>
        <v>25.4</v>
      </c>
      <c r="Q13" s="112">
        <f>[9]Dezembro!$D$20</f>
        <v>23.2</v>
      </c>
      <c r="R13" s="112">
        <f>[9]Dezembro!$D$21</f>
        <v>23</v>
      </c>
      <c r="S13" s="112">
        <f>[9]Dezembro!$D$22</f>
        <v>24.2</v>
      </c>
      <c r="T13" s="112">
        <f>[9]Dezembro!$D$23</f>
        <v>22.8</v>
      </c>
      <c r="U13" s="112">
        <f>[9]Dezembro!$D$24</f>
        <v>21.7</v>
      </c>
      <c r="V13" s="112">
        <f>[9]Dezembro!$D$25</f>
        <v>21.6</v>
      </c>
      <c r="W13" s="112">
        <f>[9]Dezembro!$D$26</f>
        <v>21.8</v>
      </c>
      <c r="X13" s="112">
        <f>[9]Dezembro!$D$27</f>
        <v>22.8</v>
      </c>
      <c r="Y13" s="112">
        <f>[9]Dezembro!$D$28</f>
        <v>20.100000000000001</v>
      </c>
      <c r="Z13" s="112">
        <f>[9]Dezembro!$D$29</f>
        <v>20.8</v>
      </c>
      <c r="AA13" s="112">
        <f>[9]Dezembro!$D$30</f>
        <v>19.399999999999999</v>
      </c>
      <c r="AB13" s="112">
        <f>[9]Dezembro!$D$31</f>
        <v>17.7</v>
      </c>
      <c r="AC13" s="112">
        <f>[9]Dezembro!$D$32</f>
        <v>22.4</v>
      </c>
      <c r="AD13" s="112">
        <f>[9]Dezembro!$D$33</f>
        <v>22.7</v>
      </c>
      <c r="AE13" s="112">
        <f>[9]Dezembro!$D$34</f>
        <v>20.7</v>
      </c>
      <c r="AF13" s="112">
        <f>[9]Dezembro!$D$35</f>
        <v>20.3</v>
      </c>
      <c r="AG13" s="117">
        <f t="shared" si="3"/>
        <v>17.7</v>
      </c>
      <c r="AH13" s="116">
        <f t="shared" si="4"/>
        <v>22.00322580645161</v>
      </c>
    </row>
    <row r="14" spans="1:36" x14ac:dyDescent="0.2">
      <c r="A14" s="48" t="s">
        <v>147</v>
      </c>
      <c r="B14" s="112">
        <f>[10]Dezembro!$D$5</f>
        <v>21.6</v>
      </c>
      <c r="C14" s="112">
        <f>[10]Dezembro!$D$6</f>
        <v>23.2</v>
      </c>
      <c r="D14" s="112">
        <f>[10]Dezembro!$D$7</f>
        <v>22.7</v>
      </c>
      <c r="E14" s="112">
        <f>[10]Dezembro!$D$8</f>
        <v>22</v>
      </c>
      <c r="F14" s="112">
        <f>[10]Dezembro!$D$9</f>
        <v>20.3</v>
      </c>
      <c r="G14" s="112">
        <f>[10]Dezembro!$D$10</f>
        <v>20.9</v>
      </c>
      <c r="H14" s="112">
        <f>[10]Dezembro!$D$11</f>
        <v>22.4</v>
      </c>
      <c r="I14" s="112">
        <f>[10]Dezembro!$D$12</f>
        <v>20.9</v>
      </c>
      <c r="J14" s="112">
        <f>[10]Dezembro!$D$13</f>
        <v>22.7</v>
      </c>
      <c r="K14" s="112">
        <f>[10]Dezembro!$D$14</f>
        <v>20.9</v>
      </c>
      <c r="L14" s="112">
        <f>[10]Dezembro!$D$15</f>
        <v>18.8</v>
      </c>
      <c r="M14" s="112">
        <f>[10]Dezembro!$D$16</f>
        <v>21.5</v>
      </c>
      <c r="N14" s="112">
        <f>[10]Dezembro!$D$17</f>
        <v>22.4</v>
      </c>
      <c r="O14" s="112">
        <f>[10]Dezembro!$D$18</f>
        <v>21.9</v>
      </c>
      <c r="P14" s="112">
        <f>[10]Dezembro!$D$19</f>
        <v>19.899999999999999</v>
      </c>
      <c r="Q14" s="112">
        <f>[10]Dezembro!$D$20</f>
        <v>22.2</v>
      </c>
      <c r="R14" s="112">
        <f>[10]Dezembro!$D$21</f>
        <v>22.4</v>
      </c>
      <c r="S14" s="112">
        <f>[10]Dezembro!$D$22</f>
        <v>21.3</v>
      </c>
      <c r="T14" s="112">
        <f>[10]Dezembro!$D$23</f>
        <v>23.5</v>
      </c>
      <c r="U14" s="112">
        <f>[10]Dezembro!$D$24</f>
        <v>22.4</v>
      </c>
      <c r="V14" s="112">
        <f>[10]Dezembro!$D$25</f>
        <v>22</v>
      </c>
      <c r="W14" s="112">
        <f>[10]Dezembro!$D$26</f>
        <v>22</v>
      </c>
      <c r="X14" s="112">
        <f>[10]Dezembro!$D$27</f>
        <v>22.6</v>
      </c>
      <c r="Y14" s="112">
        <f>[10]Dezembro!$D$28</f>
        <v>20.3</v>
      </c>
      <c r="Z14" s="112">
        <f>[10]Dezembro!$D$29</f>
        <v>22.3</v>
      </c>
      <c r="AA14" s="112">
        <f>[10]Dezembro!$D$30</f>
        <v>22</v>
      </c>
      <c r="AB14" s="112">
        <f>[10]Dezembro!$D$31</f>
        <v>22.2</v>
      </c>
      <c r="AC14" s="112">
        <f>[10]Dezembro!$D$32</f>
        <v>22.2</v>
      </c>
      <c r="AD14" s="112">
        <f>[10]Dezembro!$D$33</f>
        <v>23.2</v>
      </c>
      <c r="AE14" s="112">
        <f>[10]Dezembro!$D$34</f>
        <v>22.7</v>
      </c>
      <c r="AF14" s="112">
        <f>[10]Dezembro!$D$35</f>
        <v>22.4</v>
      </c>
      <c r="AG14" s="117">
        <f t="shared" si="3"/>
        <v>18.8</v>
      </c>
      <c r="AH14" s="116">
        <f t="shared" si="4"/>
        <v>21.864516129032257</v>
      </c>
      <c r="AJ14" s="12" t="s">
        <v>35</v>
      </c>
    </row>
    <row r="15" spans="1:36" x14ac:dyDescent="0.2">
      <c r="A15" s="48" t="s">
        <v>2</v>
      </c>
      <c r="B15" s="112">
        <f>[11]Dezembro!$D$5</f>
        <v>23.2</v>
      </c>
      <c r="C15" s="112">
        <f>[11]Dezembro!$D$6</f>
        <v>23.2</v>
      </c>
      <c r="D15" s="112">
        <f>[11]Dezembro!$D$7</f>
        <v>21.3</v>
      </c>
      <c r="E15" s="112">
        <f>[11]Dezembro!$D$8</f>
        <v>20.100000000000001</v>
      </c>
      <c r="F15" s="112">
        <f>[11]Dezembro!$D$9</f>
        <v>20.6</v>
      </c>
      <c r="G15" s="112">
        <f>[11]Dezembro!$D$10</f>
        <v>21.4</v>
      </c>
      <c r="H15" s="112">
        <f>[11]Dezembro!$D$11</f>
        <v>23.6</v>
      </c>
      <c r="I15" s="112">
        <f>[11]Dezembro!$D$12</f>
        <v>23.9</v>
      </c>
      <c r="J15" s="112">
        <f>[11]Dezembro!$D$13</f>
        <v>22.9</v>
      </c>
      <c r="K15" s="112">
        <f>[11]Dezembro!$D$14</f>
        <v>19.899999999999999</v>
      </c>
      <c r="L15" s="112">
        <f>[11]Dezembro!$D$15</f>
        <v>18.2</v>
      </c>
      <c r="M15" s="112">
        <f>[11]Dezembro!$D$16</f>
        <v>21.9</v>
      </c>
      <c r="N15" s="112">
        <f>[11]Dezembro!$D$17</f>
        <v>21.2</v>
      </c>
      <c r="O15" s="112">
        <f>[11]Dezembro!$D$18</f>
        <v>22.3</v>
      </c>
      <c r="P15" s="112">
        <f>[11]Dezembro!$D$19</f>
        <v>20.100000000000001</v>
      </c>
      <c r="Q15" s="112">
        <f>[11]Dezembro!$D$20</f>
        <v>23.1</v>
      </c>
      <c r="R15" s="112">
        <f>[11]Dezembro!$D$21</f>
        <v>24.6</v>
      </c>
      <c r="S15" s="112">
        <f>[11]Dezembro!$D$22</f>
        <v>24.8</v>
      </c>
      <c r="T15" s="112">
        <f>[11]Dezembro!$D$23</f>
        <v>21.7</v>
      </c>
      <c r="U15" s="112">
        <f>[11]Dezembro!$D$24</f>
        <v>22</v>
      </c>
      <c r="V15" s="112">
        <f>[11]Dezembro!$D$25</f>
        <v>22.6</v>
      </c>
      <c r="W15" s="112">
        <f>[11]Dezembro!$D$26</f>
        <v>22.7</v>
      </c>
      <c r="X15" s="112">
        <f>[11]Dezembro!$D$27</f>
        <v>24.1</v>
      </c>
      <c r="Y15" s="112">
        <f>[11]Dezembro!$D$28</f>
        <v>20.100000000000001</v>
      </c>
      <c r="Z15" s="112">
        <f>[11]Dezembro!$D$29</f>
        <v>23.3</v>
      </c>
      <c r="AA15" s="112">
        <f>[11]Dezembro!$D$30</f>
        <v>21.1</v>
      </c>
      <c r="AB15" s="112">
        <f>[11]Dezembro!$D$31</f>
        <v>21.9</v>
      </c>
      <c r="AC15" s="112">
        <f>[11]Dezembro!$D$32</f>
        <v>24.1</v>
      </c>
      <c r="AD15" s="112">
        <f>[11]Dezembro!$D$33</f>
        <v>25.2</v>
      </c>
      <c r="AE15" s="112">
        <f>[11]Dezembro!$D$34</f>
        <v>22.1</v>
      </c>
      <c r="AF15" s="112">
        <f>[11]Dezembro!$D$35</f>
        <v>22.8</v>
      </c>
      <c r="AG15" s="117">
        <f t="shared" si="3"/>
        <v>18.2</v>
      </c>
      <c r="AH15" s="116">
        <f t="shared" si="4"/>
        <v>22.258064516129036</v>
      </c>
      <c r="AJ15" s="12" t="s">
        <v>35</v>
      </c>
    </row>
    <row r="16" spans="1:36" x14ac:dyDescent="0.2">
      <c r="A16" s="48" t="s">
        <v>3</v>
      </c>
      <c r="B16" s="112">
        <f>[12]Dezembro!$D$5</f>
        <v>21.3</v>
      </c>
      <c r="C16" s="112">
        <f>[12]Dezembro!$D$6</f>
        <v>22.1</v>
      </c>
      <c r="D16" s="112">
        <f>[12]Dezembro!$D$7</f>
        <v>23.4</v>
      </c>
      <c r="E16" s="112">
        <f>[12]Dezembro!$D$8</f>
        <v>21.7</v>
      </c>
      <c r="F16" s="112">
        <f>[12]Dezembro!$D$9</f>
        <v>22.5</v>
      </c>
      <c r="G16" s="112">
        <f>[12]Dezembro!$D$10</f>
        <v>21.7</v>
      </c>
      <c r="H16" s="112">
        <f>[12]Dezembro!$D$11</f>
        <v>20.9</v>
      </c>
      <c r="I16" s="112">
        <f>[12]Dezembro!$D$12</f>
        <v>22.7</v>
      </c>
      <c r="J16" s="112">
        <f>[12]Dezembro!$D$13</f>
        <v>22.8</v>
      </c>
      <c r="K16" s="112">
        <f>[12]Dezembro!$D$14</f>
        <v>20.8</v>
      </c>
      <c r="L16" s="112">
        <f>[12]Dezembro!$D$15</f>
        <v>18.899999999999999</v>
      </c>
      <c r="M16" s="112">
        <f>[12]Dezembro!$D$16</f>
        <v>22.8</v>
      </c>
      <c r="N16" s="112">
        <f>[12]Dezembro!$D$17</f>
        <v>22.6</v>
      </c>
      <c r="O16" s="112">
        <f>[12]Dezembro!$D$18</f>
        <v>23.7</v>
      </c>
      <c r="P16" s="112">
        <f>[12]Dezembro!$D$19</f>
        <v>22.5</v>
      </c>
      <c r="Q16" s="112">
        <f>[12]Dezembro!$D$20</f>
        <v>22.3</v>
      </c>
      <c r="R16" s="112">
        <f>[12]Dezembro!$D$21</f>
        <v>22.4</v>
      </c>
      <c r="S16" s="112">
        <f>[12]Dezembro!$D$22</f>
        <v>23.1</v>
      </c>
      <c r="T16" s="112">
        <f>[12]Dezembro!$D$23</f>
        <v>22.8</v>
      </c>
      <c r="U16" s="112">
        <f>[12]Dezembro!$D$24</f>
        <v>22.3</v>
      </c>
      <c r="V16" s="112">
        <f>[12]Dezembro!$D$25</f>
        <v>22.3</v>
      </c>
      <c r="W16" s="112">
        <f>[12]Dezembro!$D$26</f>
        <v>22.2</v>
      </c>
      <c r="X16" s="112">
        <f>[12]Dezembro!$D$27</f>
        <v>24</v>
      </c>
      <c r="Y16" s="112">
        <f>[12]Dezembro!$D$28</f>
        <v>20.9</v>
      </c>
      <c r="Z16" s="112">
        <f>[12]Dezembro!$D$29</f>
        <v>21.3</v>
      </c>
      <c r="AA16" s="112">
        <f>[12]Dezembro!$D$30</f>
        <v>22.5</v>
      </c>
      <c r="AB16" s="112">
        <f>[12]Dezembro!$D$31</f>
        <v>22.2</v>
      </c>
      <c r="AC16" s="112">
        <f>[12]Dezembro!$D$32</f>
        <v>22.1</v>
      </c>
      <c r="AD16" s="112">
        <f>[12]Dezembro!$D$33</f>
        <v>23.2</v>
      </c>
      <c r="AE16" s="112">
        <f>[12]Dezembro!$D$34</f>
        <v>21.4</v>
      </c>
      <c r="AF16" s="112">
        <f>[12]Dezembro!$D$35</f>
        <v>21.6</v>
      </c>
      <c r="AG16" s="117">
        <f>MIN(B16:AF16)</f>
        <v>18.899999999999999</v>
      </c>
      <c r="AH16" s="116">
        <f>AVERAGE(B16:AF16)</f>
        <v>22.161290322580648</v>
      </c>
      <c r="AJ16" s="12"/>
    </row>
    <row r="17" spans="1:39" x14ac:dyDescent="0.2">
      <c r="A17" s="48" t="s">
        <v>4</v>
      </c>
      <c r="B17" s="112">
        <f>[13]Dezembro!$D$5</f>
        <v>20.6</v>
      </c>
      <c r="C17" s="112">
        <f>[13]Dezembro!$D$6</f>
        <v>21.3</v>
      </c>
      <c r="D17" s="112">
        <f>[13]Dezembro!$D$7</f>
        <v>22.2</v>
      </c>
      <c r="E17" s="112">
        <f>[13]Dezembro!$D$8</f>
        <v>20.2</v>
      </c>
      <c r="F17" s="112">
        <f>[13]Dezembro!$D$9</f>
        <v>19.899999999999999</v>
      </c>
      <c r="G17" s="112">
        <f>[13]Dezembro!$D$10</f>
        <v>20.100000000000001</v>
      </c>
      <c r="H17" s="112">
        <f>[13]Dezembro!$D$11</f>
        <v>20.9</v>
      </c>
      <c r="I17" s="112">
        <f>[13]Dezembro!$D$12</f>
        <v>20.9</v>
      </c>
      <c r="J17" s="112">
        <f>[13]Dezembro!$D$13</f>
        <v>22.4</v>
      </c>
      <c r="K17" s="112">
        <f>[13]Dezembro!$D$14</f>
        <v>20.100000000000001</v>
      </c>
      <c r="L17" s="112">
        <f>[13]Dezembro!$D$15</f>
        <v>18.899999999999999</v>
      </c>
      <c r="M17" s="112">
        <f>[13]Dezembro!$D$16</f>
        <v>21.1</v>
      </c>
      <c r="N17" s="112">
        <f>[13]Dezembro!$D$17</f>
        <v>21.3</v>
      </c>
      <c r="O17" s="112">
        <f>[13]Dezembro!$D$18</f>
        <v>22.2</v>
      </c>
      <c r="P17" s="112">
        <f>[13]Dezembro!$D$19</f>
        <v>22.1</v>
      </c>
      <c r="Q17" s="112">
        <f>[13]Dezembro!$D$20</f>
        <v>22.5</v>
      </c>
      <c r="R17" s="112">
        <f>[13]Dezembro!$D$21</f>
        <v>23</v>
      </c>
      <c r="S17" s="112">
        <f>[13]Dezembro!$D$22</f>
        <v>20.399999999999999</v>
      </c>
      <c r="T17" s="112">
        <f>[13]Dezembro!$D$23</f>
        <v>20.5</v>
      </c>
      <c r="U17" s="112">
        <f>[13]Dezembro!$D$24</f>
        <v>21.3</v>
      </c>
      <c r="V17" s="112">
        <f>[13]Dezembro!$D$25</f>
        <v>21</v>
      </c>
      <c r="W17" s="112">
        <f>[13]Dezembro!$D$26</f>
        <v>21.1</v>
      </c>
      <c r="X17" s="112">
        <f>[13]Dezembro!$D$27</f>
        <v>21.7</v>
      </c>
      <c r="Y17" s="112">
        <f>[13]Dezembro!$D$28</f>
        <v>19</v>
      </c>
      <c r="Z17" s="112">
        <f>[13]Dezembro!$D$29</f>
        <v>20.9</v>
      </c>
      <c r="AA17" s="112">
        <f>[13]Dezembro!$D$30</f>
        <v>21</v>
      </c>
      <c r="AB17" s="112">
        <f>[13]Dezembro!$D$31</f>
        <v>19.5</v>
      </c>
      <c r="AC17" s="112">
        <f>[13]Dezembro!$D$32</f>
        <v>20.8</v>
      </c>
      <c r="AD17" s="112">
        <f>[13]Dezembro!$D$33</f>
        <v>22.8</v>
      </c>
      <c r="AE17" s="112">
        <f>[13]Dezembro!$D$34</f>
        <v>21.1</v>
      </c>
      <c r="AF17" s="112">
        <f>[13]Dezembro!$D$35</f>
        <v>22.2</v>
      </c>
      <c r="AG17" s="117">
        <f t="shared" si="3"/>
        <v>18.899999999999999</v>
      </c>
      <c r="AH17" s="116">
        <f t="shared" si="4"/>
        <v>21.06451612903226</v>
      </c>
    </row>
    <row r="18" spans="1:39" x14ac:dyDescent="0.2">
      <c r="A18" s="48" t="s">
        <v>5</v>
      </c>
      <c r="B18" s="112">
        <f>[14]Dezembro!$D$5</f>
        <v>23.3</v>
      </c>
      <c r="C18" s="112">
        <f>[14]Dezembro!$D$6</f>
        <v>25.2</v>
      </c>
      <c r="D18" s="112">
        <f>[14]Dezembro!$D$7</f>
        <v>28.3</v>
      </c>
      <c r="E18" s="112">
        <f>[14]Dezembro!$D$8</f>
        <v>23.8</v>
      </c>
      <c r="F18" s="112">
        <f>[14]Dezembro!$D$9</f>
        <v>23.4</v>
      </c>
      <c r="G18" s="112">
        <f>[14]Dezembro!$D$10</f>
        <v>25</v>
      </c>
      <c r="H18" s="112">
        <f>[14]Dezembro!$D$11</f>
        <v>26.6</v>
      </c>
      <c r="I18" s="112">
        <f>[14]Dezembro!$D$12</f>
        <v>24.4</v>
      </c>
      <c r="J18" s="112">
        <f>[14]Dezembro!$D$13</f>
        <v>24.1</v>
      </c>
      <c r="K18" s="112">
        <f>[14]Dezembro!$D$14</f>
        <v>25.8</v>
      </c>
      <c r="L18" s="112">
        <f>[14]Dezembro!$D$15</f>
        <v>22.8</v>
      </c>
      <c r="M18" s="112">
        <f>[14]Dezembro!$D$16</f>
        <v>25.8</v>
      </c>
      <c r="N18" s="112">
        <f>[14]Dezembro!$D$17</f>
        <v>26.9</v>
      </c>
      <c r="O18" s="112">
        <f>[14]Dezembro!$D$18</f>
        <v>27.6</v>
      </c>
      <c r="P18" s="112">
        <f>[14]Dezembro!$D$19</f>
        <v>26.4</v>
      </c>
      <c r="Q18" s="112">
        <f>[14]Dezembro!$D$20</f>
        <v>26.9</v>
      </c>
      <c r="R18" s="112">
        <f>[14]Dezembro!$D$21</f>
        <v>26.3</v>
      </c>
      <c r="S18" s="112">
        <f>[14]Dezembro!$D$22</f>
        <v>25.9</v>
      </c>
      <c r="T18" s="112">
        <f>[14]Dezembro!$D$23</f>
        <v>28.2</v>
      </c>
      <c r="U18" s="112">
        <f>[14]Dezembro!$D$24</f>
        <v>24.5</v>
      </c>
      <c r="V18" s="112">
        <f>[14]Dezembro!$D$25</f>
        <v>23.9</v>
      </c>
      <c r="W18" s="112">
        <f>[14]Dezembro!$D$26</f>
        <v>25.2</v>
      </c>
      <c r="X18" s="112">
        <f>[14]Dezembro!$D$27</f>
        <v>26</v>
      </c>
      <c r="Y18" s="112">
        <f>[14]Dezembro!$D$28</f>
        <v>26.2</v>
      </c>
      <c r="Z18" s="112">
        <f>[14]Dezembro!$D$29</f>
        <v>27.9</v>
      </c>
      <c r="AA18" s="112">
        <f>[14]Dezembro!$D$30</f>
        <v>23.7</v>
      </c>
      <c r="AB18" s="112">
        <f>[14]Dezembro!$D$31</f>
        <v>23.3</v>
      </c>
      <c r="AC18" s="112">
        <f>[14]Dezembro!$D$32</f>
        <v>25.6</v>
      </c>
      <c r="AD18" s="112">
        <f>[14]Dezembro!$D$33</f>
        <v>27.8</v>
      </c>
      <c r="AE18" s="112">
        <f>[14]Dezembro!$D$34</f>
        <v>24</v>
      </c>
      <c r="AF18" s="112">
        <f>[14]Dezembro!$D$35</f>
        <v>24.6</v>
      </c>
      <c r="AG18" s="117">
        <f t="shared" si="3"/>
        <v>22.8</v>
      </c>
      <c r="AH18" s="116">
        <f t="shared" si="4"/>
        <v>25.464516129032258</v>
      </c>
      <c r="AI18" s="12" t="s">
        <v>35</v>
      </c>
      <c r="AL18" t="s">
        <v>35</v>
      </c>
    </row>
    <row r="19" spans="1:39" x14ac:dyDescent="0.2">
      <c r="A19" s="48" t="s">
        <v>33</v>
      </c>
      <c r="B19" s="112">
        <f>[15]Dezembro!$D$5</f>
        <v>20.5</v>
      </c>
      <c r="C19" s="112">
        <f>[15]Dezembro!$D$6</f>
        <v>21.4</v>
      </c>
      <c r="D19" s="112">
        <f>[15]Dezembro!$D$7</f>
        <v>21.4</v>
      </c>
      <c r="E19" s="112">
        <f>[15]Dezembro!$D$8</f>
        <v>21.2</v>
      </c>
      <c r="F19" s="112">
        <f>[15]Dezembro!$D$9</f>
        <v>19.399999999999999</v>
      </c>
      <c r="G19" s="112">
        <f>[15]Dezembro!$D$10</f>
        <v>20.2</v>
      </c>
      <c r="H19" s="112">
        <f>[15]Dezembro!$D$11</f>
        <v>20.100000000000001</v>
      </c>
      <c r="I19" s="112">
        <f>[15]Dezembro!$D$12</f>
        <v>20.8</v>
      </c>
      <c r="J19" s="112">
        <f>[15]Dezembro!$D$13</f>
        <v>20.6</v>
      </c>
      <c r="K19" s="112">
        <f>[15]Dezembro!$D$14</f>
        <v>20.2</v>
      </c>
      <c r="L19" s="112">
        <f>[15]Dezembro!$D$15</f>
        <v>18.399999999999999</v>
      </c>
      <c r="M19" s="112">
        <f>[15]Dezembro!$D$16</f>
        <v>20.9</v>
      </c>
      <c r="N19" s="112">
        <f>[15]Dezembro!$D$17</f>
        <v>22.4</v>
      </c>
      <c r="O19" s="112">
        <f>[15]Dezembro!$D$18</f>
        <v>21.1</v>
      </c>
      <c r="P19" s="112">
        <f>[15]Dezembro!$D$19</f>
        <v>26.4</v>
      </c>
      <c r="Q19" s="112">
        <f>[15]Dezembro!$D$20</f>
        <v>26.9</v>
      </c>
      <c r="R19" s="112">
        <f>[15]Dezembro!$D$21</f>
        <v>26.3</v>
      </c>
      <c r="S19" s="112">
        <f>[15]Dezembro!$D$22</f>
        <v>25.9</v>
      </c>
      <c r="T19" s="112">
        <f>[15]Dezembro!$D$23</f>
        <v>21</v>
      </c>
      <c r="U19" s="112">
        <f>[15]Dezembro!$D$24</f>
        <v>21.7</v>
      </c>
      <c r="V19" s="112">
        <f>[15]Dezembro!$D$25</f>
        <v>21.4</v>
      </c>
      <c r="W19" s="112">
        <f>[15]Dezembro!$D$26</f>
        <v>20.9</v>
      </c>
      <c r="X19" s="112">
        <f>[15]Dezembro!$D$27</f>
        <v>21.8</v>
      </c>
      <c r="Y19" s="112">
        <f>[15]Dezembro!$D$28</f>
        <v>19.399999999999999</v>
      </c>
      <c r="Z19" s="112">
        <f>[15]Dezembro!$D$29</f>
        <v>20.5</v>
      </c>
      <c r="AA19" s="112">
        <f>[15]Dezembro!$D$30</f>
        <v>20.8</v>
      </c>
      <c r="AB19" s="112">
        <f>[15]Dezembro!$D$31</f>
        <v>21.3</v>
      </c>
      <c r="AC19" s="112">
        <f>[15]Dezembro!$D$32</f>
        <v>20.7</v>
      </c>
      <c r="AD19" s="112">
        <f>[15]Dezembro!$D$33</f>
        <v>22.3</v>
      </c>
      <c r="AE19" s="112">
        <f>[15]Dezembro!$D$34</f>
        <v>20.7</v>
      </c>
      <c r="AF19" s="112">
        <f>[15]Dezembro!$D$35</f>
        <v>20.6</v>
      </c>
      <c r="AG19" s="117">
        <f t="shared" si="3"/>
        <v>18.399999999999999</v>
      </c>
      <c r="AH19" s="116">
        <f t="shared" si="4"/>
        <v>21.522580645161288</v>
      </c>
      <c r="AJ19" t="s">
        <v>35</v>
      </c>
    </row>
    <row r="20" spans="1:39" x14ac:dyDescent="0.2">
      <c r="A20" s="48" t="s">
        <v>6</v>
      </c>
      <c r="B20" s="112">
        <f>[16]Dezembro!$D$5</f>
        <v>23.9</v>
      </c>
      <c r="C20" s="112">
        <f>[16]Dezembro!$D$6</f>
        <v>23.1</v>
      </c>
      <c r="D20" s="112">
        <f>[16]Dezembro!$D$7</f>
        <v>24.2</v>
      </c>
      <c r="E20" s="112">
        <f>[16]Dezembro!$D$8</f>
        <v>23.5</v>
      </c>
      <c r="F20" s="112">
        <f>[16]Dezembro!$D$9</f>
        <v>24</v>
      </c>
      <c r="G20" s="112">
        <f>[16]Dezembro!$D$10</f>
        <v>22.3</v>
      </c>
      <c r="H20" s="112">
        <f>[16]Dezembro!$D$11</f>
        <v>21.9</v>
      </c>
      <c r="I20" s="112">
        <f>[16]Dezembro!$D$12</f>
        <v>24.4</v>
      </c>
      <c r="J20" s="112">
        <f>[16]Dezembro!$D$13</f>
        <v>23.6</v>
      </c>
      <c r="K20" s="112">
        <f>[16]Dezembro!$D$14</f>
        <v>21.8</v>
      </c>
      <c r="L20" s="112">
        <f>[16]Dezembro!$D$15</f>
        <v>20.7</v>
      </c>
      <c r="M20" s="112">
        <f>[16]Dezembro!$D$16</f>
        <v>23.3</v>
      </c>
      <c r="N20" s="112">
        <f>[16]Dezembro!$D$17</f>
        <v>24.8</v>
      </c>
      <c r="O20" s="112">
        <f>[16]Dezembro!$D$18</f>
        <v>22.1</v>
      </c>
      <c r="P20" s="112">
        <f>[16]Dezembro!$D$19</f>
        <v>23.3</v>
      </c>
      <c r="Q20" s="112">
        <f>[16]Dezembro!$D$20</f>
        <v>23.7</v>
      </c>
      <c r="R20" s="112">
        <f>[16]Dezembro!$D$21</f>
        <v>23.7</v>
      </c>
      <c r="S20" s="112">
        <f>[16]Dezembro!$D$22</f>
        <v>24.9</v>
      </c>
      <c r="T20" s="112">
        <f>[16]Dezembro!$D$23</f>
        <v>23.2</v>
      </c>
      <c r="U20" s="112">
        <f>[16]Dezembro!$D$24</f>
        <v>23.7</v>
      </c>
      <c r="V20" s="112">
        <f>[16]Dezembro!$D$25</f>
        <v>23.7</v>
      </c>
      <c r="W20" s="112">
        <f>[16]Dezembro!$D$26</f>
        <v>23.1</v>
      </c>
      <c r="X20" s="112">
        <f>[16]Dezembro!$D$27</f>
        <v>23</v>
      </c>
      <c r="Y20" s="112">
        <f>[16]Dezembro!$D$28</f>
        <v>23</v>
      </c>
      <c r="Z20" s="112">
        <f>[16]Dezembro!$D$29</f>
        <v>23.6</v>
      </c>
      <c r="AA20" s="112">
        <f>[16]Dezembro!$D$30</f>
        <v>23.1</v>
      </c>
      <c r="AB20" s="112">
        <f>[16]Dezembro!$D$31</f>
        <v>22.5</v>
      </c>
      <c r="AC20" s="112">
        <f>[16]Dezembro!$D$32</f>
        <v>23.5</v>
      </c>
      <c r="AD20" s="112">
        <f>[16]Dezembro!$D$33</f>
        <v>22.9</v>
      </c>
      <c r="AE20" s="112">
        <f>[16]Dezembro!$D$34</f>
        <v>23.6</v>
      </c>
      <c r="AF20" s="112">
        <f>[16]Dezembro!$D$35</f>
        <v>23.7</v>
      </c>
      <c r="AG20" s="117">
        <f t="shared" si="3"/>
        <v>20.7</v>
      </c>
      <c r="AH20" s="116">
        <f t="shared" si="4"/>
        <v>23.283870967741937</v>
      </c>
      <c r="AJ20" t="s">
        <v>35</v>
      </c>
      <c r="AL20" t="s">
        <v>35</v>
      </c>
    </row>
    <row r="21" spans="1:39" x14ac:dyDescent="0.2">
      <c r="A21" s="48" t="s">
        <v>7</v>
      </c>
      <c r="B21" s="112">
        <f>[17]Dezembro!$D$5</f>
        <v>22.1</v>
      </c>
      <c r="C21" s="112">
        <f>[17]Dezembro!$D$6</f>
        <v>23.4</v>
      </c>
      <c r="D21" s="112">
        <f>[17]Dezembro!$D$7</f>
        <v>23.3</v>
      </c>
      <c r="E21" s="112">
        <f>[17]Dezembro!$D$8</f>
        <v>22.5</v>
      </c>
      <c r="F21" s="112">
        <f>[17]Dezembro!$D$9</f>
        <v>20.7</v>
      </c>
      <c r="G21" s="112">
        <f>[17]Dezembro!$D$10</f>
        <v>21.3</v>
      </c>
      <c r="H21" s="112">
        <f>[17]Dezembro!$D$11</f>
        <v>24.1</v>
      </c>
      <c r="I21" s="112">
        <f>[17]Dezembro!$D$12</f>
        <v>21.8</v>
      </c>
      <c r="J21" s="112">
        <f>[17]Dezembro!$D$13</f>
        <v>22</v>
      </c>
      <c r="K21" s="112">
        <f>[17]Dezembro!$D$14</f>
        <v>19.5</v>
      </c>
      <c r="L21" s="112">
        <f>[17]Dezembro!$D$15</f>
        <v>18.399999999999999</v>
      </c>
      <c r="M21" s="112">
        <f>[17]Dezembro!$D$16</f>
        <v>22</v>
      </c>
      <c r="N21" s="112">
        <f>[17]Dezembro!$D$17</f>
        <v>24</v>
      </c>
      <c r="O21" s="112">
        <f>[17]Dezembro!$D$18</f>
        <v>24.4</v>
      </c>
      <c r="P21" s="112">
        <f>[17]Dezembro!$D$19</f>
        <v>26</v>
      </c>
      <c r="Q21" s="112">
        <f>[17]Dezembro!$D$20</f>
        <v>24.2</v>
      </c>
      <c r="R21" s="112">
        <f>[17]Dezembro!$D$21</f>
        <v>23.5</v>
      </c>
      <c r="S21" s="112">
        <f>[17]Dezembro!$D$22</f>
        <v>23.4</v>
      </c>
      <c r="T21" s="112">
        <f>[17]Dezembro!$D$23</f>
        <v>23.2</v>
      </c>
      <c r="U21" s="112">
        <f>[17]Dezembro!$D$24</f>
        <v>21.6</v>
      </c>
      <c r="V21" s="112">
        <f>[17]Dezembro!$D$25</f>
        <v>22.4</v>
      </c>
      <c r="W21" s="112">
        <f>[17]Dezembro!$D$26</f>
        <v>23.6</v>
      </c>
      <c r="X21" s="112">
        <f>[17]Dezembro!$D$27</f>
        <v>21.7</v>
      </c>
      <c r="Y21" s="112">
        <f>[17]Dezembro!$D$28</f>
        <v>20.3</v>
      </c>
      <c r="Z21" s="112">
        <f>[17]Dezembro!$D$29</f>
        <v>21</v>
      </c>
      <c r="AA21" s="112">
        <f>[17]Dezembro!$D$30</f>
        <v>19.399999999999999</v>
      </c>
      <c r="AB21" s="112">
        <f>[17]Dezembro!$D$31</f>
        <v>19.8</v>
      </c>
      <c r="AC21" s="112">
        <f>[17]Dezembro!$D$32</f>
        <v>22.1</v>
      </c>
      <c r="AD21" s="112">
        <f>[17]Dezembro!$D$33</f>
        <v>23.6</v>
      </c>
      <c r="AE21" s="112">
        <f>[17]Dezembro!$D$34</f>
        <v>21</v>
      </c>
      <c r="AF21" s="112">
        <f>[17]Dezembro!$D$35</f>
        <v>21</v>
      </c>
      <c r="AG21" s="117">
        <f t="shared" si="3"/>
        <v>18.399999999999999</v>
      </c>
      <c r="AH21" s="116">
        <f t="shared" si="4"/>
        <v>22.170967741935481</v>
      </c>
      <c r="AJ21" t="s">
        <v>35</v>
      </c>
      <c r="AK21" t="s">
        <v>35</v>
      </c>
      <c r="AL21" t="s">
        <v>35</v>
      </c>
    </row>
    <row r="22" spans="1:39" x14ac:dyDescent="0.2">
      <c r="A22" s="48" t="s">
        <v>148</v>
      </c>
      <c r="B22" s="112">
        <f>[18]Dezembro!$D$5</f>
        <v>22.5</v>
      </c>
      <c r="C22" s="112">
        <f>[18]Dezembro!$D$6</f>
        <v>23.7</v>
      </c>
      <c r="D22" s="112">
        <f>[18]Dezembro!$D$7</f>
        <v>23.4</v>
      </c>
      <c r="E22" s="112">
        <f>[18]Dezembro!$D$8</f>
        <v>23.2</v>
      </c>
      <c r="F22" s="112">
        <f>[18]Dezembro!$D$9</f>
        <v>22.3</v>
      </c>
      <c r="G22" s="112">
        <f>[18]Dezembro!$D$10</f>
        <v>22</v>
      </c>
      <c r="H22" s="112">
        <f>[18]Dezembro!$D$11</f>
        <v>24.5</v>
      </c>
      <c r="I22" s="112">
        <f>[18]Dezembro!$D$12</f>
        <v>22</v>
      </c>
      <c r="J22" s="112">
        <f>[18]Dezembro!$D$13</f>
        <v>21.8</v>
      </c>
      <c r="K22" s="112">
        <f>[18]Dezembro!$D$14</f>
        <v>20.5</v>
      </c>
      <c r="L22" s="112">
        <f>[18]Dezembro!$D$15</f>
        <v>18.399999999999999</v>
      </c>
      <c r="M22" s="112">
        <f>[18]Dezembro!$D$16</f>
        <v>21.2</v>
      </c>
      <c r="N22" s="112">
        <f>[18]Dezembro!$D$17</f>
        <v>23.3</v>
      </c>
      <c r="O22" s="112">
        <f>[18]Dezembro!$D$18</f>
        <v>23.9</v>
      </c>
      <c r="P22" s="112">
        <f>[18]Dezembro!$D$19</f>
        <v>23.2</v>
      </c>
      <c r="Q22" s="112">
        <f>[18]Dezembro!$D$20</f>
        <v>23</v>
      </c>
      <c r="R22" s="112">
        <f>[18]Dezembro!$D$21</f>
        <v>23.5</v>
      </c>
      <c r="S22" s="112">
        <f>[18]Dezembro!$D$22</f>
        <v>23.6</v>
      </c>
      <c r="T22" s="112">
        <f>[18]Dezembro!$D$23</f>
        <v>22.5</v>
      </c>
      <c r="U22" s="112">
        <f>[18]Dezembro!$D$24</f>
        <v>23.7</v>
      </c>
      <c r="V22" s="112">
        <f>[18]Dezembro!$D$25</f>
        <v>22.7</v>
      </c>
      <c r="W22" s="112">
        <f>[18]Dezembro!$D$26</f>
        <v>22</v>
      </c>
      <c r="X22" s="112">
        <f>[18]Dezembro!$D$27</f>
        <v>20.7</v>
      </c>
      <c r="Y22" s="112">
        <f>[18]Dezembro!$D$28</f>
        <v>20.7</v>
      </c>
      <c r="Z22" s="112">
        <f>[18]Dezembro!$D$29</f>
        <v>20.7</v>
      </c>
      <c r="AA22" s="112">
        <f>[18]Dezembro!$D$30</f>
        <v>20.6</v>
      </c>
      <c r="AB22" s="112">
        <f>[18]Dezembro!$D$31</f>
        <v>19.5</v>
      </c>
      <c r="AC22" s="112">
        <f>[18]Dezembro!$D$32</f>
        <v>20.9</v>
      </c>
      <c r="AD22" s="112">
        <f>[18]Dezembro!$D$33</f>
        <v>22.5</v>
      </c>
      <c r="AE22" s="112">
        <f>[18]Dezembro!$D$34</f>
        <v>22.1</v>
      </c>
      <c r="AF22" s="112">
        <f>[18]Dezembro!$D$35</f>
        <v>20.9</v>
      </c>
      <c r="AG22" s="117">
        <f t="shared" si="3"/>
        <v>18.399999999999999</v>
      </c>
      <c r="AH22" s="116">
        <f t="shared" si="4"/>
        <v>22.112903225806456</v>
      </c>
      <c r="AJ22" t="s">
        <v>35</v>
      </c>
      <c r="AM22" t="s">
        <v>35</v>
      </c>
    </row>
    <row r="23" spans="1:39" x14ac:dyDescent="0.2">
      <c r="A23" s="48" t="s">
        <v>149</v>
      </c>
      <c r="B23" s="112">
        <f>[19]Dezembro!$D$5</f>
        <v>22.4</v>
      </c>
      <c r="C23" s="112">
        <f>[19]Dezembro!$D$6</f>
        <v>22.8</v>
      </c>
      <c r="D23" s="112">
        <f>[19]Dezembro!$D$7</f>
        <v>22.3</v>
      </c>
      <c r="E23" s="112">
        <f>[19]Dezembro!$D$8</f>
        <v>21.7</v>
      </c>
      <c r="F23" s="112">
        <f>[19]Dezembro!$D$9</f>
        <v>23.7</v>
      </c>
      <c r="G23" s="112">
        <f>[19]Dezembro!$D$10</f>
        <v>22.3</v>
      </c>
      <c r="H23" s="112">
        <f>[19]Dezembro!$D$11</f>
        <v>21.6</v>
      </c>
      <c r="I23" s="112">
        <f>[19]Dezembro!$D$12</f>
        <v>21.8</v>
      </c>
      <c r="J23" s="112">
        <f>[19]Dezembro!$D$13</f>
        <v>20.9</v>
      </c>
      <c r="K23" s="112">
        <f>[19]Dezembro!$D$14</f>
        <v>19.899999999999999</v>
      </c>
      <c r="L23" s="112">
        <f>[19]Dezembro!$D$15</f>
        <v>18.600000000000001</v>
      </c>
      <c r="M23" s="112">
        <f>[19]Dezembro!$D$16</f>
        <v>18.7</v>
      </c>
      <c r="N23" s="112">
        <f>[19]Dezembro!$D$17</f>
        <v>23.6</v>
      </c>
      <c r="O23" s="112">
        <f>[19]Dezembro!$D$18</f>
        <v>23.1</v>
      </c>
      <c r="P23" s="112">
        <f>[19]Dezembro!$D$19</f>
        <v>22.8</v>
      </c>
      <c r="Q23" s="112">
        <f>[19]Dezembro!$D$20</f>
        <v>21.3</v>
      </c>
      <c r="R23" s="112">
        <f>[19]Dezembro!$D$21</f>
        <v>21.6</v>
      </c>
      <c r="S23" s="112">
        <f>[19]Dezembro!$D$22</f>
        <v>21.4</v>
      </c>
      <c r="T23" s="112">
        <f>[19]Dezembro!$D$23</f>
        <v>22.3</v>
      </c>
      <c r="U23" s="112">
        <f>[19]Dezembro!$D$24</f>
        <v>21.6</v>
      </c>
      <c r="V23" s="112">
        <f>[19]Dezembro!$D$25</f>
        <v>22.2</v>
      </c>
      <c r="W23" s="112">
        <f>[19]Dezembro!$D$26</f>
        <v>20</v>
      </c>
      <c r="X23" s="112">
        <f>[19]Dezembro!$D$27</f>
        <v>23.4</v>
      </c>
      <c r="Y23" s="112">
        <f>[19]Dezembro!$D$28</f>
        <v>20.100000000000001</v>
      </c>
      <c r="Z23" s="112">
        <f>[19]Dezembro!$D$29</f>
        <v>22.4</v>
      </c>
      <c r="AA23" s="112">
        <f>[19]Dezembro!$D$30</f>
        <v>19.2</v>
      </c>
      <c r="AB23" s="112">
        <f>[19]Dezembro!$D$31</f>
        <v>14.9</v>
      </c>
      <c r="AC23" s="112">
        <f>[19]Dezembro!$D$32</f>
        <v>16.899999999999999</v>
      </c>
      <c r="AD23" s="112">
        <f>[19]Dezembro!$D$33</f>
        <v>21.7</v>
      </c>
      <c r="AE23" s="112">
        <f>[19]Dezembro!$D$34</f>
        <v>20</v>
      </c>
      <c r="AF23" s="112">
        <f>[19]Dezembro!$D$35</f>
        <v>18.399999999999999</v>
      </c>
      <c r="AG23" s="117">
        <f t="shared" si="3"/>
        <v>14.9</v>
      </c>
      <c r="AH23" s="116">
        <f t="shared" si="4"/>
        <v>21.083870967741941</v>
      </c>
      <c r="AI23" s="12" t="s">
        <v>35</v>
      </c>
      <c r="AJ23" t="s">
        <v>35</v>
      </c>
      <c r="AL23" t="s">
        <v>35</v>
      </c>
      <c r="AM23" t="s">
        <v>35</v>
      </c>
    </row>
    <row r="24" spans="1:39" x14ac:dyDescent="0.2">
      <c r="A24" s="48" t="s">
        <v>150</v>
      </c>
      <c r="B24" s="112">
        <f>[20]Dezembro!$D$5</f>
        <v>22.2</v>
      </c>
      <c r="C24" s="112">
        <f>[20]Dezembro!$D$6</f>
        <v>23.8</v>
      </c>
      <c r="D24" s="112">
        <f>[20]Dezembro!$D$7</f>
        <v>23.5</v>
      </c>
      <c r="E24" s="112">
        <f>[20]Dezembro!$D$8</f>
        <v>23.4</v>
      </c>
      <c r="F24" s="112">
        <f>[20]Dezembro!$D$9</f>
        <v>21.5</v>
      </c>
      <c r="G24" s="112">
        <f>[20]Dezembro!$D$10</f>
        <v>22.1</v>
      </c>
      <c r="H24" s="112">
        <f>[20]Dezembro!$D$11</f>
        <v>24.3</v>
      </c>
      <c r="I24" s="112">
        <f>[20]Dezembro!$D$12</f>
        <v>22.5</v>
      </c>
      <c r="J24" s="112">
        <f>[20]Dezembro!$D$13</f>
        <v>22.5</v>
      </c>
      <c r="K24" s="112">
        <f>[20]Dezembro!$D$14</f>
        <v>20.399999999999999</v>
      </c>
      <c r="L24" s="112">
        <f>[20]Dezembro!$D$15</f>
        <v>18.600000000000001</v>
      </c>
      <c r="M24" s="112">
        <f>[20]Dezembro!$D$16</f>
        <v>20.9</v>
      </c>
      <c r="N24" s="112">
        <f>[20]Dezembro!$D$17</f>
        <v>23.7</v>
      </c>
      <c r="O24" s="112">
        <f>[20]Dezembro!$D$18</f>
        <v>24.9</v>
      </c>
      <c r="P24" s="112">
        <f>[20]Dezembro!$D$19</f>
        <v>25.8</v>
      </c>
      <c r="Q24" s="112">
        <f>[20]Dezembro!$D$20</f>
        <v>23.6</v>
      </c>
      <c r="R24" s="112">
        <f>[20]Dezembro!$D$21</f>
        <v>23.5</v>
      </c>
      <c r="S24" s="112">
        <f>[20]Dezembro!$D$22</f>
        <v>24.1</v>
      </c>
      <c r="T24" s="112">
        <f>[20]Dezembro!$D$23</f>
        <v>24.1</v>
      </c>
      <c r="U24" s="112">
        <f>[20]Dezembro!$D$24</f>
        <v>23.4</v>
      </c>
      <c r="V24" s="112">
        <f>[20]Dezembro!$D$25</f>
        <v>24.4</v>
      </c>
      <c r="W24" s="112">
        <f>[20]Dezembro!$D$26</f>
        <v>22.2</v>
      </c>
      <c r="X24" s="112">
        <f>[20]Dezembro!$D$27</f>
        <v>21</v>
      </c>
      <c r="Y24" s="112">
        <f>[20]Dezembro!$D$28</f>
        <v>21</v>
      </c>
      <c r="Z24" s="112">
        <f>[20]Dezembro!$D$29</f>
        <v>22.4</v>
      </c>
      <c r="AA24" s="112">
        <f>[20]Dezembro!$D$30</f>
        <v>20.7</v>
      </c>
      <c r="AB24" s="112">
        <f>[20]Dezembro!$D$31</f>
        <v>19.3</v>
      </c>
      <c r="AC24" s="112">
        <f>[20]Dezembro!$D$32</f>
        <v>21.1</v>
      </c>
      <c r="AD24" s="112">
        <f>[20]Dezembro!$D$33</f>
        <v>24</v>
      </c>
      <c r="AE24" s="112">
        <f>[20]Dezembro!$D$34</f>
        <v>22.3</v>
      </c>
      <c r="AF24" s="112">
        <f>[20]Dezembro!$D$35</f>
        <v>21.2</v>
      </c>
      <c r="AG24" s="117">
        <f t="shared" si="3"/>
        <v>18.600000000000001</v>
      </c>
      <c r="AH24" s="116">
        <f t="shared" si="4"/>
        <v>22.529032258064515</v>
      </c>
      <c r="AJ24" t="s">
        <v>35</v>
      </c>
      <c r="AM24" t="s">
        <v>35</v>
      </c>
    </row>
    <row r="25" spans="1:39" x14ac:dyDescent="0.2">
      <c r="A25" s="48" t="s">
        <v>8</v>
      </c>
      <c r="B25" s="112">
        <f>[21]Dezembro!$D$5</f>
        <v>22.7</v>
      </c>
      <c r="C25" s="112">
        <f>[21]Dezembro!$D$6</f>
        <v>22.7</v>
      </c>
      <c r="D25" s="112">
        <f>[21]Dezembro!$D$7</f>
        <v>22.5</v>
      </c>
      <c r="E25" s="112">
        <f>[21]Dezembro!$D$8</f>
        <v>21.5</v>
      </c>
      <c r="F25" s="112">
        <f>[21]Dezembro!$D$9</f>
        <v>23.1</v>
      </c>
      <c r="G25" s="112">
        <f>[21]Dezembro!$D$10</f>
        <v>21.5</v>
      </c>
      <c r="H25" s="112">
        <f>[21]Dezembro!$D$11</f>
        <v>22.1</v>
      </c>
      <c r="I25" s="112">
        <f>[21]Dezembro!$D$12</f>
        <v>21.3</v>
      </c>
      <c r="J25" s="112">
        <f>[21]Dezembro!$D$13</f>
        <v>21.7</v>
      </c>
      <c r="K25" s="112">
        <f>[21]Dezembro!$D$14</f>
        <v>19.5</v>
      </c>
      <c r="L25" s="112">
        <f>[21]Dezembro!$D$15</f>
        <v>18.899999999999999</v>
      </c>
      <c r="M25" s="112">
        <f>[21]Dezembro!$D$16</f>
        <v>20.8</v>
      </c>
      <c r="N25" s="112">
        <f>[21]Dezembro!$D$17</f>
        <v>22.2</v>
      </c>
      <c r="O25" s="112">
        <f>[21]Dezembro!$D$18</f>
        <v>23.5</v>
      </c>
      <c r="P25" s="112">
        <f>[21]Dezembro!$D$19</f>
        <v>24.3</v>
      </c>
      <c r="Q25" s="112">
        <f>[21]Dezembro!$D$20</f>
        <v>23</v>
      </c>
      <c r="R25" s="112">
        <f>[21]Dezembro!$D$21</f>
        <v>22.9</v>
      </c>
      <c r="S25" s="112">
        <f>[21]Dezembro!$D$22</f>
        <v>22.3</v>
      </c>
      <c r="T25" s="112">
        <f>[21]Dezembro!$D$23</f>
        <v>22.8</v>
      </c>
      <c r="U25" s="112">
        <f>[21]Dezembro!$D$24</f>
        <v>22.8</v>
      </c>
      <c r="V25" s="112">
        <f>[21]Dezembro!$D$25</f>
        <v>22.1</v>
      </c>
      <c r="W25" s="112">
        <f>[21]Dezembro!$D$26</f>
        <v>22.6</v>
      </c>
      <c r="X25" s="112">
        <f>[21]Dezembro!$D$27</f>
        <v>21.7</v>
      </c>
      <c r="Y25" s="112">
        <f>[21]Dezembro!$D$28</f>
        <v>20.2</v>
      </c>
      <c r="Z25" s="112">
        <f>[21]Dezembro!$D$29</f>
        <v>21.1</v>
      </c>
      <c r="AA25" s="112">
        <f>[21]Dezembro!$D$30</f>
        <v>19.899999999999999</v>
      </c>
      <c r="AB25" s="112">
        <f>[21]Dezembro!$D$31</f>
        <v>18.2</v>
      </c>
      <c r="AC25" s="112">
        <f>[21]Dezembro!$D$32</f>
        <v>19.399999999999999</v>
      </c>
      <c r="AD25" s="112">
        <f>[21]Dezembro!$D$33</f>
        <v>22.9</v>
      </c>
      <c r="AE25" s="112">
        <f>[21]Dezembro!$D$34</f>
        <v>20.399999999999999</v>
      </c>
      <c r="AF25" s="112">
        <f>[21]Dezembro!$D$35</f>
        <v>20.100000000000001</v>
      </c>
      <c r="AG25" s="117">
        <f t="shared" si="3"/>
        <v>18.2</v>
      </c>
      <c r="AH25" s="116">
        <f t="shared" si="4"/>
        <v>21.635483870967743</v>
      </c>
      <c r="AJ25" t="s">
        <v>35</v>
      </c>
      <c r="AL25" t="s">
        <v>35</v>
      </c>
    </row>
    <row r="26" spans="1:39" x14ac:dyDescent="0.2">
      <c r="A26" s="48" t="s">
        <v>9</v>
      </c>
      <c r="B26" s="112">
        <f>[22]Dezembro!$D$5</f>
        <v>23.5</v>
      </c>
      <c r="C26" s="112">
        <f>[22]Dezembro!$D$6</f>
        <v>23.9</v>
      </c>
      <c r="D26" s="112">
        <f>[22]Dezembro!$D$7</f>
        <v>23.8</v>
      </c>
      <c r="E26" s="112">
        <f>[22]Dezembro!$D$8</f>
        <v>22.3</v>
      </c>
      <c r="F26" s="112">
        <f>[22]Dezembro!$D$9</f>
        <v>22.1</v>
      </c>
      <c r="G26" s="112">
        <f>[22]Dezembro!$D$10</f>
        <v>21.4</v>
      </c>
      <c r="H26" s="112">
        <f>[22]Dezembro!$D$11</f>
        <v>24.1</v>
      </c>
      <c r="I26" s="112">
        <f>[22]Dezembro!$D$12</f>
        <v>22</v>
      </c>
      <c r="J26" s="112">
        <f>[22]Dezembro!$D$13</f>
        <v>23.3</v>
      </c>
      <c r="K26" s="112">
        <f>[22]Dezembro!$D$14</f>
        <v>19.8</v>
      </c>
      <c r="L26" s="112">
        <f>[22]Dezembro!$D$15</f>
        <v>18.399999999999999</v>
      </c>
      <c r="M26" s="112">
        <f>[22]Dezembro!$D$16</f>
        <v>22.5</v>
      </c>
      <c r="N26" s="112">
        <f>[22]Dezembro!$D$17</f>
        <v>23.3</v>
      </c>
      <c r="O26" s="112">
        <f>[22]Dezembro!$D$18</f>
        <v>24.3</v>
      </c>
      <c r="P26" s="112">
        <f>[22]Dezembro!$D$19</f>
        <v>24.6</v>
      </c>
      <c r="Q26" s="112">
        <f>[22]Dezembro!$D$20</f>
        <v>24.9</v>
      </c>
      <c r="R26" s="112">
        <f>[22]Dezembro!$D$21</f>
        <v>22.6</v>
      </c>
      <c r="S26" s="112">
        <f>[22]Dezembro!$D$22</f>
        <v>23</v>
      </c>
      <c r="T26" s="112">
        <f>[22]Dezembro!$D$23</f>
        <v>24.1</v>
      </c>
      <c r="U26" s="112">
        <f>[22]Dezembro!$D$24</f>
        <v>23</v>
      </c>
      <c r="V26" s="112">
        <f>[22]Dezembro!$D$25</f>
        <v>23.1</v>
      </c>
      <c r="W26" s="112">
        <f>[22]Dezembro!$D$26</f>
        <v>25.2</v>
      </c>
      <c r="X26" s="112">
        <f>[22]Dezembro!$D$27</f>
        <v>21</v>
      </c>
      <c r="Y26" s="112">
        <f>[22]Dezembro!$D$28</f>
        <v>20.5</v>
      </c>
      <c r="Z26" s="112">
        <f>[22]Dezembro!$D$29</f>
        <v>21.9</v>
      </c>
      <c r="AA26" s="112">
        <f>[22]Dezembro!$D$30</f>
        <v>21.4</v>
      </c>
      <c r="AB26" s="112">
        <f>[22]Dezembro!$D$31</f>
        <v>21.3</v>
      </c>
      <c r="AC26" s="112">
        <f>[22]Dezembro!$D$32</f>
        <v>22.7</v>
      </c>
      <c r="AD26" s="112">
        <f>[22]Dezembro!$D$33</f>
        <v>24.2</v>
      </c>
      <c r="AE26" s="112">
        <f>[22]Dezembro!$D$34</f>
        <v>23.1</v>
      </c>
      <c r="AF26" s="112">
        <f>[22]Dezembro!$D$35</f>
        <v>23</v>
      </c>
      <c r="AG26" s="117">
        <f t="shared" si="3"/>
        <v>18.399999999999999</v>
      </c>
      <c r="AH26" s="116">
        <f t="shared" si="4"/>
        <v>22.71935483870968</v>
      </c>
      <c r="AL26" t="s">
        <v>35</v>
      </c>
      <c r="AM26" t="s">
        <v>35</v>
      </c>
    </row>
    <row r="27" spans="1:39" x14ac:dyDescent="0.2">
      <c r="A27" s="48" t="s">
        <v>32</v>
      </c>
      <c r="B27" s="112">
        <f>[23]Dezembro!$D$5</f>
        <v>23.2</v>
      </c>
      <c r="C27" s="112">
        <f>[23]Dezembro!$D$6</f>
        <v>24.8</v>
      </c>
      <c r="D27" s="112">
        <f>[23]Dezembro!$D$7</f>
        <v>25.2</v>
      </c>
      <c r="E27" s="112">
        <f>[23]Dezembro!$D$8</f>
        <v>22.2</v>
      </c>
      <c r="F27" s="112">
        <f>[23]Dezembro!$D$9</f>
        <v>23</v>
      </c>
      <c r="G27" s="112">
        <f>[23]Dezembro!$D$10</f>
        <v>23.4</v>
      </c>
      <c r="H27" s="112">
        <f>[23]Dezembro!$D$11</f>
        <v>24.5</v>
      </c>
      <c r="I27" s="112">
        <f>[23]Dezembro!$D$12</f>
        <v>24.9</v>
      </c>
      <c r="J27" s="112">
        <f>[23]Dezembro!$D$13</f>
        <v>23.4</v>
      </c>
      <c r="K27" s="112">
        <f>[23]Dezembro!$D$14</f>
        <v>21.9</v>
      </c>
      <c r="L27" s="112">
        <f>[23]Dezembro!$D$15</f>
        <v>19.3</v>
      </c>
      <c r="M27" s="112">
        <f>[23]Dezembro!$D$16</f>
        <v>23.1</v>
      </c>
      <c r="N27" s="112">
        <f>[23]Dezembro!$D$17</f>
        <v>23.9</v>
      </c>
      <c r="O27" s="112">
        <f>[23]Dezembro!$D$18</f>
        <v>25.6</v>
      </c>
      <c r="P27" s="112">
        <f>[23]Dezembro!$D$19</f>
        <v>24.5</v>
      </c>
      <c r="Q27" s="112">
        <f>[23]Dezembro!$D$20</f>
        <v>24.6</v>
      </c>
      <c r="R27" s="112">
        <f>[23]Dezembro!$D$21</f>
        <v>24</v>
      </c>
      <c r="S27" s="112">
        <f>[23]Dezembro!$D$22</f>
        <v>26.4</v>
      </c>
      <c r="T27" s="112">
        <f>[23]Dezembro!$D$23</f>
        <v>24.6</v>
      </c>
      <c r="U27" s="112">
        <f>[23]Dezembro!$D$24</f>
        <v>23.4</v>
      </c>
      <c r="V27" s="112">
        <f>[23]Dezembro!$D$25</f>
        <v>24.1</v>
      </c>
      <c r="W27" s="112">
        <f>[23]Dezembro!$D$26</f>
        <v>23.7</v>
      </c>
      <c r="X27" s="112">
        <f>[23]Dezembro!$D$27</f>
        <v>26.1</v>
      </c>
      <c r="Y27" s="112">
        <f>[23]Dezembro!$D$28</f>
        <v>23</v>
      </c>
      <c r="Z27" s="112">
        <f>[23]Dezembro!$D$29</f>
        <v>22.8</v>
      </c>
      <c r="AA27" s="112">
        <f>[23]Dezembro!$D$30</f>
        <v>21.3</v>
      </c>
      <c r="AB27" s="112">
        <f>[23]Dezembro!$D$31</f>
        <v>23</v>
      </c>
      <c r="AC27" s="112">
        <f>[23]Dezembro!$D$32</f>
        <v>23.7</v>
      </c>
      <c r="AD27" s="112">
        <f>[23]Dezembro!$D$33</f>
        <v>25.6</v>
      </c>
      <c r="AE27" s="112">
        <f>[23]Dezembro!$D$34</f>
        <v>22.9</v>
      </c>
      <c r="AF27" s="112">
        <f>[23]Dezembro!$D$35</f>
        <v>24</v>
      </c>
      <c r="AG27" s="117">
        <f t="shared" si="3"/>
        <v>19.3</v>
      </c>
      <c r="AH27" s="116">
        <f t="shared" si="4"/>
        <v>23.745161290322581</v>
      </c>
      <c r="AM27" t="s">
        <v>35</v>
      </c>
    </row>
    <row r="28" spans="1:39" x14ac:dyDescent="0.2">
      <c r="A28" s="48" t="s">
        <v>10</v>
      </c>
      <c r="B28" s="112">
        <f>[24]Dezembro!$D$5</f>
        <v>23.2</v>
      </c>
      <c r="C28" s="112">
        <f>[24]Dezembro!$D$6</f>
        <v>24</v>
      </c>
      <c r="D28" s="112">
        <f>[24]Dezembro!$D$7</f>
        <v>23.6</v>
      </c>
      <c r="E28" s="112">
        <f>[24]Dezembro!$D$8</f>
        <v>22.5</v>
      </c>
      <c r="F28" s="112">
        <f>[24]Dezembro!$D$9</f>
        <v>22.6</v>
      </c>
      <c r="G28" s="112">
        <f>[24]Dezembro!$D$10</f>
        <v>22.2</v>
      </c>
      <c r="H28" s="112">
        <f>[24]Dezembro!$D$11</f>
        <v>24.4</v>
      </c>
      <c r="I28" s="112">
        <f>[24]Dezembro!$D$12</f>
        <v>22.1</v>
      </c>
      <c r="J28" s="112">
        <f>[24]Dezembro!$D$13</f>
        <v>22.1</v>
      </c>
      <c r="K28" s="112">
        <f>[24]Dezembro!$D$14</f>
        <v>20.2</v>
      </c>
      <c r="L28" s="112">
        <f>[24]Dezembro!$D$15</f>
        <v>19</v>
      </c>
      <c r="M28" s="112">
        <f>[24]Dezembro!$D$16</f>
        <v>21.4</v>
      </c>
      <c r="N28" s="112">
        <f>[24]Dezembro!$D$17</f>
        <v>24.1</v>
      </c>
      <c r="O28" s="112">
        <f>[24]Dezembro!$D$18</f>
        <v>24.2</v>
      </c>
      <c r="P28" s="112">
        <f>[24]Dezembro!$D$19</f>
        <v>24.4</v>
      </c>
      <c r="Q28" s="112">
        <f>[24]Dezembro!$D$20</f>
        <v>23.7</v>
      </c>
      <c r="R28" s="112">
        <f>[24]Dezembro!$D$21</f>
        <v>23.9</v>
      </c>
      <c r="S28" s="112">
        <f>[24]Dezembro!$D$22</f>
        <v>24.4</v>
      </c>
      <c r="T28" s="112">
        <f>[24]Dezembro!$D$23</f>
        <v>23.8</v>
      </c>
      <c r="U28" s="112">
        <f>[24]Dezembro!$D$24</f>
        <v>23</v>
      </c>
      <c r="V28" s="112">
        <f>[24]Dezembro!$D$25</f>
        <v>23</v>
      </c>
      <c r="W28" s="112">
        <f>[24]Dezembro!$D$26</f>
        <v>23</v>
      </c>
      <c r="X28" s="112">
        <f>[24]Dezembro!$D$27</f>
        <v>20.2</v>
      </c>
      <c r="Y28" s="112">
        <f>[24]Dezembro!$D$28</f>
        <v>20.9</v>
      </c>
      <c r="Z28" s="112">
        <f>[24]Dezembro!$D$29</f>
        <v>21.1</v>
      </c>
      <c r="AA28" s="112">
        <f>[24]Dezembro!$D$30</f>
        <v>20.100000000000001</v>
      </c>
      <c r="AB28" s="112">
        <f>[24]Dezembro!$D$31</f>
        <v>18.899999999999999</v>
      </c>
      <c r="AC28" s="112">
        <f>[24]Dezembro!$D$32</f>
        <v>20.2</v>
      </c>
      <c r="AD28" s="112">
        <f>[24]Dezembro!$D$33</f>
        <v>23.4</v>
      </c>
      <c r="AE28" s="112">
        <f>[24]Dezembro!$D$34</f>
        <v>21.1</v>
      </c>
      <c r="AF28" s="112">
        <f>[24]Dezembro!$D$35</f>
        <v>21.6</v>
      </c>
      <c r="AG28" s="117">
        <f t="shared" si="3"/>
        <v>18.899999999999999</v>
      </c>
      <c r="AH28" s="116">
        <f t="shared" si="4"/>
        <v>22.332258064516129</v>
      </c>
      <c r="AL28" t="s">
        <v>35</v>
      </c>
    </row>
    <row r="29" spans="1:39" x14ac:dyDescent="0.2">
      <c r="A29" s="48" t="s">
        <v>151</v>
      </c>
      <c r="B29" s="112">
        <f>[25]Dezembro!$D$5</f>
        <v>21.2</v>
      </c>
      <c r="C29" s="112">
        <f>[25]Dezembro!$D$6</f>
        <v>22</v>
      </c>
      <c r="D29" s="112">
        <f>[25]Dezembro!$D$7</f>
        <v>21.8</v>
      </c>
      <c r="E29" s="112">
        <f>[25]Dezembro!$D$8</f>
        <v>21.7</v>
      </c>
      <c r="F29" s="112">
        <f>[25]Dezembro!$D$9</f>
        <v>21.3</v>
      </c>
      <c r="G29" s="112">
        <f>[25]Dezembro!$D$10</f>
        <v>21.5</v>
      </c>
      <c r="H29" s="112">
        <f>[25]Dezembro!$D$11</f>
        <v>23.2</v>
      </c>
      <c r="I29" s="112">
        <f>[25]Dezembro!$D$12</f>
        <v>21.4</v>
      </c>
      <c r="J29" s="112">
        <f>[25]Dezembro!$D$13</f>
        <v>21.1</v>
      </c>
      <c r="K29" s="112">
        <f>[25]Dezembro!$D$14</f>
        <v>19.3</v>
      </c>
      <c r="L29" s="112">
        <f>[25]Dezembro!$D$15</f>
        <v>17.5</v>
      </c>
      <c r="M29" s="112">
        <f>[25]Dezembro!$D$16</f>
        <v>20</v>
      </c>
      <c r="N29" s="112">
        <f>[25]Dezembro!$D$17</f>
        <v>22.3</v>
      </c>
      <c r="O29" s="112">
        <f>[25]Dezembro!$D$18</f>
        <v>22.7</v>
      </c>
      <c r="P29" s="112">
        <f>[25]Dezembro!$D$19</f>
        <v>23</v>
      </c>
      <c r="Q29" s="112">
        <f>[25]Dezembro!$D$20</f>
        <v>22.9</v>
      </c>
      <c r="R29" s="112">
        <f>[25]Dezembro!$D$21</f>
        <v>21.9</v>
      </c>
      <c r="S29" s="112">
        <f>[25]Dezembro!$D$22</f>
        <v>21.9</v>
      </c>
      <c r="T29" s="112">
        <f>[25]Dezembro!$D$23</f>
        <v>22.5</v>
      </c>
      <c r="U29" s="112">
        <f>[25]Dezembro!$D$24</f>
        <v>21.4</v>
      </c>
      <c r="V29" s="112">
        <f>[25]Dezembro!$D$25</f>
        <v>21.9</v>
      </c>
      <c r="W29" s="112">
        <f>[25]Dezembro!$D$26</f>
        <v>21.7</v>
      </c>
      <c r="X29" s="112">
        <f>[25]Dezembro!$D$27</f>
        <v>22.9</v>
      </c>
      <c r="Y29" s="112">
        <f>[25]Dezembro!$D$28</f>
        <v>19.600000000000001</v>
      </c>
      <c r="Z29" s="112">
        <f>[25]Dezembro!$D$29</f>
        <v>21.2</v>
      </c>
      <c r="AA29" s="112">
        <f>[25]Dezembro!$D$30</f>
        <v>18.899999999999999</v>
      </c>
      <c r="AB29" s="112">
        <f>[25]Dezembro!$D$31</f>
        <v>18.399999999999999</v>
      </c>
      <c r="AC29" s="112">
        <f>[25]Dezembro!$D$32</f>
        <v>19.2</v>
      </c>
      <c r="AD29" s="112">
        <f>[25]Dezembro!$D$33</f>
        <v>21.7</v>
      </c>
      <c r="AE29" s="112">
        <f>[25]Dezembro!$D$34</f>
        <v>20.2</v>
      </c>
      <c r="AF29" s="112">
        <f>[25]Dezembro!$D$35</f>
        <v>19.8</v>
      </c>
      <c r="AG29" s="117">
        <f t="shared" si="3"/>
        <v>17.5</v>
      </c>
      <c r="AH29" s="116">
        <f t="shared" si="4"/>
        <v>21.164516129032254</v>
      </c>
      <c r="AI29" s="12" t="s">
        <v>35</v>
      </c>
      <c r="AJ29" t="s">
        <v>35</v>
      </c>
      <c r="AL29" t="s">
        <v>35</v>
      </c>
      <c r="AM29" t="s">
        <v>35</v>
      </c>
    </row>
    <row r="30" spans="1:39" x14ac:dyDescent="0.2">
      <c r="A30" s="48" t="s">
        <v>11</v>
      </c>
      <c r="B30" s="112">
        <f>[26]Dezembro!$D$5</f>
        <v>21.7</v>
      </c>
      <c r="C30" s="112">
        <f>[26]Dezembro!$D$6</f>
        <v>23.3</v>
      </c>
      <c r="D30" s="112">
        <f>[26]Dezembro!$D$7</f>
        <v>23.1</v>
      </c>
      <c r="E30" s="112">
        <f>[26]Dezembro!$D$8</f>
        <v>20.9</v>
      </c>
      <c r="F30" s="112">
        <f>[26]Dezembro!$D$9</f>
        <v>20.5</v>
      </c>
      <c r="G30" s="112">
        <f>[26]Dezembro!$D$10</f>
        <v>21.9</v>
      </c>
      <c r="H30" s="112">
        <f>[26]Dezembro!$D$11</f>
        <v>23.4</v>
      </c>
      <c r="I30" s="112">
        <f>[26]Dezembro!$D$12</f>
        <v>22.2</v>
      </c>
      <c r="J30" s="112">
        <f>[26]Dezembro!$D$13</f>
        <v>21.8</v>
      </c>
      <c r="K30" s="112">
        <f>[26]Dezembro!$D$14</f>
        <v>19.7</v>
      </c>
      <c r="L30" s="112">
        <f>[26]Dezembro!$D$15</f>
        <v>18.600000000000001</v>
      </c>
      <c r="M30" s="112">
        <f>[26]Dezembro!$D$16</f>
        <v>19.5</v>
      </c>
      <c r="N30" s="112">
        <f>[26]Dezembro!$D$17</f>
        <v>21.8</v>
      </c>
      <c r="O30" s="112">
        <f>[26]Dezembro!$D$18</f>
        <v>23</v>
      </c>
      <c r="P30" s="112">
        <f>[26]Dezembro!$D$19</f>
        <v>23.5</v>
      </c>
      <c r="Q30" s="112">
        <f>[26]Dezembro!$D$20</f>
        <v>22.3</v>
      </c>
      <c r="R30" s="112">
        <f>[26]Dezembro!$D$21</f>
        <v>22.2</v>
      </c>
      <c r="S30" s="112">
        <f>[26]Dezembro!$D$22</f>
        <v>23.2</v>
      </c>
      <c r="T30" s="112">
        <f>[26]Dezembro!$D$23</f>
        <v>23.7</v>
      </c>
      <c r="U30" s="112">
        <f>[26]Dezembro!$D$24</f>
        <v>21.8</v>
      </c>
      <c r="V30" s="112">
        <f>[26]Dezembro!$D$25</f>
        <v>22.4</v>
      </c>
      <c r="W30" s="112">
        <f>[26]Dezembro!$D$26</f>
        <v>20.8</v>
      </c>
      <c r="X30" s="112">
        <f>[26]Dezembro!$D$27</f>
        <v>23.2</v>
      </c>
      <c r="Y30" s="112">
        <f>[26]Dezembro!$D$28</f>
        <v>20.3</v>
      </c>
      <c r="Z30" s="112">
        <f>[26]Dezembro!$D$29</f>
        <v>21.8</v>
      </c>
      <c r="AA30" s="112">
        <f>[26]Dezembro!$D$30</f>
        <v>19.5</v>
      </c>
      <c r="AB30" s="112">
        <f>[26]Dezembro!$D$31</f>
        <v>19.2</v>
      </c>
      <c r="AC30" s="112">
        <f>[26]Dezembro!$D$32</f>
        <v>19.7</v>
      </c>
      <c r="AD30" s="112">
        <f>[26]Dezembro!$D$33</f>
        <v>23</v>
      </c>
      <c r="AE30" s="112">
        <f>[26]Dezembro!$D$34</f>
        <v>22.3</v>
      </c>
      <c r="AF30" s="112">
        <f>[26]Dezembro!$D$35</f>
        <v>20</v>
      </c>
      <c r="AG30" s="117">
        <f t="shared" si="3"/>
        <v>18.600000000000001</v>
      </c>
      <c r="AH30" s="116">
        <f t="shared" si="4"/>
        <v>21.622580645161289</v>
      </c>
    </row>
    <row r="31" spans="1:39" s="5" customFormat="1" x14ac:dyDescent="0.2">
      <c r="A31" s="48" t="s">
        <v>12</v>
      </c>
      <c r="B31" s="112">
        <f>[27]Dezembro!$D$5</f>
        <v>23.5</v>
      </c>
      <c r="C31" s="112">
        <f>[27]Dezembro!$D$6</f>
        <v>23.1</v>
      </c>
      <c r="D31" s="112">
        <f>[27]Dezembro!$D$7</f>
        <v>24.9</v>
      </c>
      <c r="E31" s="112">
        <f>[27]Dezembro!$D$8</f>
        <v>22.7</v>
      </c>
      <c r="F31" s="112">
        <f>[27]Dezembro!$D$9</f>
        <v>23.6</v>
      </c>
      <c r="G31" s="112">
        <f>[27]Dezembro!$D$10</f>
        <v>23.6</v>
      </c>
      <c r="H31" s="112">
        <f>[27]Dezembro!$D$11</f>
        <v>24.8</v>
      </c>
      <c r="I31" s="112">
        <f>[27]Dezembro!$D$12</f>
        <v>25.8</v>
      </c>
      <c r="J31" s="112">
        <f>[27]Dezembro!$D$13</f>
        <v>24.1</v>
      </c>
      <c r="K31" s="112">
        <f>[27]Dezembro!$D$14</f>
        <v>24.7</v>
      </c>
      <c r="L31" s="112">
        <f>[27]Dezembro!$D$15</f>
        <v>21</v>
      </c>
      <c r="M31" s="112">
        <f>[27]Dezembro!$D$16</f>
        <v>23.7</v>
      </c>
      <c r="N31" s="112">
        <f>[27]Dezembro!$D$17</f>
        <v>24.6</v>
      </c>
      <c r="O31" s="112">
        <f>[27]Dezembro!$D$18</f>
        <v>23.1</v>
      </c>
      <c r="P31" s="112">
        <f>[27]Dezembro!$D$19</f>
        <v>24</v>
      </c>
      <c r="Q31" s="112">
        <f>[27]Dezembro!$D$20</f>
        <v>25.1</v>
      </c>
      <c r="R31" s="112">
        <f>[27]Dezembro!$D$21</f>
        <v>24.9</v>
      </c>
      <c r="S31" s="112">
        <f>[27]Dezembro!$D$22</f>
        <v>24.8</v>
      </c>
      <c r="T31" s="112">
        <f>[27]Dezembro!$D$23</f>
        <v>25.3</v>
      </c>
      <c r="U31" s="112">
        <f>[27]Dezembro!$D$24</f>
        <v>24.4</v>
      </c>
      <c r="V31" s="112">
        <f>[27]Dezembro!$D$25</f>
        <v>26</v>
      </c>
      <c r="W31" s="112">
        <f>[27]Dezembro!$D$26</f>
        <v>24.3</v>
      </c>
      <c r="X31" s="112">
        <f>[27]Dezembro!$D$27</f>
        <v>24.7</v>
      </c>
      <c r="Y31" s="112">
        <f>[27]Dezembro!$D$28</f>
        <v>24</v>
      </c>
      <c r="Z31" s="112">
        <f>[27]Dezembro!$D$29</f>
        <v>25.7</v>
      </c>
      <c r="AA31" s="112">
        <f>[27]Dezembro!$D$30</f>
        <v>22.8</v>
      </c>
      <c r="AB31" s="112">
        <f>[27]Dezembro!$D$31</f>
        <v>23.5</v>
      </c>
      <c r="AC31" s="112">
        <f>[27]Dezembro!$D$32</f>
        <v>24</v>
      </c>
      <c r="AD31" s="112">
        <f>[27]Dezembro!$D$33</f>
        <v>24.4</v>
      </c>
      <c r="AE31" s="112">
        <f>[27]Dezembro!$D$34</f>
        <v>22.7</v>
      </c>
      <c r="AF31" s="112">
        <f>[27]Dezembro!$D$35</f>
        <v>24.8</v>
      </c>
      <c r="AG31" s="117">
        <f t="shared" si="3"/>
        <v>21</v>
      </c>
      <c r="AH31" s="116">
        <f t="shared" si="4"/>
        <v>24.148387096774194</v>
      </c>
      <c r="AL31" s="5" t="s">
        <v>35</v>
      </c>
    </row>
    <row r="32" spans="1:39" x14ac:dyDescent="0.2">
      <c r="A32" s="48" t="s">
        <v>13</v>
      </c>
      <c r="B32" s="112">
        <f>[28]Dezembro!$D$5</f>
        <v>23.5</v>
      </c>
      <c r="C32" s="112">
        <f>[28]Dezembro!$D$6</f>
        <v>25.3</v>
      </c>
      <c r="D32" s="112">
        <f>[28]Dezembro!$D$7</f>
        <v>26.4</v>
      </c>
      <c r="E32" s="112">
        <f>[28]Dezembro!$D$8</f>
        <v>22.7</v>
      </c>
      <c r="F32" s="112">
        <f>[28]Dezembro!$D$9</f>
        <v>23.3</v>
      </c>
      <c r="G32" s="112">
        <f>[28]Dezembro!$D$10</f>
        <v>24</v>
      </c>
      <c r="H32" s="112">
        <f>[28]Dezembro!$D$11</f>
        <v>22</v>
      </c>
      <c r="I32" s="112">
        <f>[28]Dezembro!$D$12</f>
        <v>25.3</v>
      </c>
      <c r="J32" s="112">
        <f>[28]Dezembro!$D$13</f>
        <v>24.6</v>
      </c>
      <c r="K32" s="112">
        <f>[28]Dezembro!$D$14</f>
        <v>23.9</v>
      </c>
      <c r="L32" s="112">
        <f>[28]Dezembro!$D$15</f>
        <v>22</v>
      </c>
      <c r="M32" s="112">
        <f>[28]Dezembro!$D$16</f>
        <v>24.4</v>
      </c>
      <c r="N32" s="112">
        <f>[28]Dezembro!$D$17</f>
        <v>25.3</v>
      </c>
      <c r="O32" s="112">
        <f>[28]Dezembro!$D$18</f>
        <v>24</v>
      </c>
      <c r="P32" s="112">
        <f>[28]Dezembro!$D$19</f>
        <v>24.7</v>
      </c>
      <c r="Q32" s="112">
        <f>[28]Dezembro!$D$20</f>
        <v>25.7</v>
      </c>
      <c r="R32" s="112">
        <f>[28]Dezembro!$D$21</f>
        <v>24.1</v>
      </c>
      <c r="S32" s="112">
        <f>[28]Dezembro!$D$22</f>
        <v>23.3</v>
      </c>
      <c r="T32" s="112">
        <f>[28]Dezembro!$D$23</f>
        <v>27</v>
      </c>
      <c r="U32" s="112">
        <f>[28]Dezembro!$D$24</f>
        <v>24.1</v>
      </c>
      <c r="V32" s="112">
        <f>[28]Dezembro!$D$25</f>
        <v>24.1</v>
      </c>
      <c r="W32" s="112">
        <f>[28]Dezembro!$D$26</f>
        <v>24.6</v>
      </c>
      <c r="X32" s="112">
        <f>[28]Dezembro!$D$27</f>
        <v>25.1</v>
      </c>
      <c r="Y32" s="112">
        <f>[28]Dezembro!$D$28</f>
        <v>24.5</v>
      </c>
      <c r="Z32" s="112">
        <f>[28]Dezembro!$D$29</f>
        <v>25.2</v>
      </c>
      <c r="AA32" s="112">
        <f>[28]Dezembro!$D$30</f>
        <v>23.3</v>
      </c>
      <c r="AB32" s="112">
        <f>[28]Dezembro!$D$31</f>
        <v>22.9</v>
      </c>
      <c r="AC32" s="112">
        <f>[28]Dezembro!$D$32</f>
        <v>24.6</v>
      </c>
      <c r="AD32" s="112">
        <f>[28]Dezembro!$D$33</f>
        <v>25.2</v>
      </c>
      <c r="AE32" s="112">
        <f>[28]Dezembro!$D$34</f>
        <v>23.2</v>
      </c>
      <c r="AF32" s="112">
        <f>[28]Dezembro!$D$35</f>
        <v>24</v>
      </c>
      <c r="AG32" s="117">
        <f t="shared" si="3"/>
        <v>22</v>
      </c>
      <c r="AH32" s="116">
        <f t="shared" si="4"/>
        <v>24.267741935483876</v>
      </c>
      <c r="AJ32" t="s">
        <v>35</v>
      </c>
      <c r="AK32" t="s">
        <v>35</v>
      </c>
    </row>
    <row r="33" spans="1:39" x14ac:dyDescent="0.2">
      <c r="A33" s="48" t="s">
        <v>152</v>
      </c>
      <c r="B33" s="112">
        <f>[29]Dezembro!$D$5</f>
        <v>22.3</v>
      </c>
      <c r="C33" s="112">
        <f>[29]Dezembro!$D$6</f>
        <v>23.3</v>
      </c>
      <c r="D33" s="112">
        <f>[29]Dezembro!$D$7</f>
        <v>24.8</v>
      </c>
      <c r="E33" s="112">
        <f>[29]Dezembro!$D$8</f>
        <v>21.3</v>
      </c>
      <c r="F33" s="112">
        <f>[29]Dezembro!$D$9</f>
        <v>21</v>
      </c>
      <c r="G33" s="112">
        <f>[29]Dezembro!$D$10</f>
        <v>22.6</v>
      </c>
      <c r="H33" s="112">
        <f>[29]Dezembro!$D$11</f>
        <v>23.5</v>
      </c>
      <c r="I33" s="112">
        <f>[29]Dezembro!$D$12</f>
        <v>22</v>
      </c>
      <c r="J33" s="112">
        <f>[29]Dezembro!$D$13</f>
        <v>21.9</v>
      </c>
      <c r="K33" s="112">
        <f>[29]Dezembro!$D$14</f>
        <v>19.7</v>
      </c>
      <c r="L33" s="112">
        <f>[29]Dezembro!$D$15</f>
        <v>17.899999999999999</v>
      </c>
      <c r="M33" s="112">
        <f>[29]Dezembro!$D$16</f>
        <v>21.6</v>
      </c>
      <c r="N33" s="112">
        <f>[29]Dezembro!$D$17</f>
        <v>23.9</v>
      </c>
      <c r="O33" s="112">
        <f>[29]Dezembro!$D$18</f>
        <v>22.7</v>
      </c>
      <c r="P33" s="112" t="s">
        <v>197</v>
      </c>
      <c r="Q33" s="112">
        <f>[29]Dezembro!$D$20</f>
        <v>20.399999999999999</v>
      </c>
      <c r="R33" s="112">
        <f>[29]Dezembro!$D$21</f>
        <v>23.4</v>
      </c>
      <c r="S33" s="112">
        <f>[29]Dezembro!$D$22</f>
        <v>23.6</v>
      </c>
      <c r="T33" s="112">
        <f>[29]Dezembro!$D$23</f>
        <v>23.6</v>
      </c>
      <c r="U33" s="112">
        <f>[29]Dezembro!$D$24</f>
        <v>22.5</v>
      </c>
      <c r="V33" s="112">
        <f>[29]Dezembro!$D$25</f>
        <v>20.8</v>
      </c>
      <c r="W33" s="112">
        <f>[29]Dezembro!$D$26</f>
        <v>21.5</v>
      </c>
      <c r="X33" s="112">
        <f>[29]Dezembro!$D$27</f>
        <v>21.4</v>
      </c>
      <c r="Y33" s="112">
        <f>[29]Dezembro!$D$28</f>
        <v>20.6</v>
      </c>
      <c r="Z33" s="112">
        <f>[29]Dezembro!$D$29</f>
        <v>22.5</v>
      </c>
      <c r="AA33" s="112">
        <f>[29]Dezembro!$D$30</f>
        <v>18.899999999999999</v>
      </c>
      <c r="AB33" s="112">
        <f>[29]Dezembro!$D$31</f>
        <v>18.600000000000001</v>
      </c>
      <c r="AC33" s="112">
        <f>[29]Dezembro!$D$32</f>
        <v>20.7</v>
      </c>
      <c r="AD33" s="112">
        <f>[29]Dezembro!$D$33</f>
        <v>22.8</v>
      </c>
      <c r="AE33" s="112">
        <f>[29]Dezembro!$D$34</f>
        <v>23.2</v>
      </c>
      <c r="AF33" s="112">
        <f>[29]Dezembro!$D$35</f>
        <v>20</v>
      </c>
      <c r="AG33" s="117">
        <f t="shared" si="3"/>
        <v>17.899999999999999</v>
      </c>
      <c r="AH33" s="116">
        <f t="shared" si="4"/>
        <v>21.766666666666666</v>
      </c>
      <c r="AK33" t="s">
        <v>35</v>
      </c>
    </row>
    <row r="34" spans="1:39" x14ac:dyDescent="0.2">
      <c r="A34" s="48" t="s">
        <v>123</v>
      </c>
      <c r="B34" s="112">
        <f>[30]Dezembro!$D$5</f>
        <v>23</v>
      </c>
      <c r="C34" s="112">
        <f>[30]Dezembro!$D$6</f>
        <v>23.3</v>
      </c>
      <c r="D34" s="112">
        <f>[30]Dezembro!$D$7</f>
        <v>22.5</v>
      </c>
      <c r="E34" s="112">
        <f>[30]Dezembro!$D$8</f>
        <v>22.5</v>
      </c>
      <c r="F34" s="112">
        <f>[30]Dezembro!$D$9</f>
        <v>21.8</v>
      </c>
      <c r="G34" s="112">
        <f>[30]Dezembro!$D$10</f>
        <v>21.7</v>
      </c>
      <c r="H34" s="112">
        <f>[30]Dezembro!$D$11</f>
        <v>24.2</v>
      </c>
      <c r="I34" s="112">
        <f>[30]Dezembro!$D$12</f>
        <v>21.5</v>
      </c>
      <c r="J34" s="112">
        <f>[30]Dezembro!$D$13</f>
        <v>21.5</v>
      </c>
      <c r="K34" s="112">
        <f>[30]Dezembro!$D$14</f>
        <v>19.600000000000001</v>
      </c>
      <c r="L34" s="112">
        <f>[30]Dezembro!$D$15</f>
        <v>17.899999999999999</v>
      </c>
      <c r="M34" s="112">
        <f>[30]Dezembro!$D$16</f>
        <v>22.2</v>
      </c>
      <c r="N34" s="112">
        <f>[30]Dezembro!$D$17</f>
        <v>23.9</v>
      </c>
      <c r="O34" s="112">
        <f>[30]Dezembro!$D$18</f>
        <v>24.5</v>
      </c>
      <c r="P34" s="112">
        <f>[30]Dezembro!$D$19</f>
        <v>22.5</v>
      </c>
      <c r="Q34" s="112">
        <f>[30]Dezembro!$D$20</f>
        <v>20.399999999999999</v>
      </c>
      <c r="R34" s="112">
        <f>[30]Dezembro!$D$21</f>
        <v>23.4</v>
      </c>
      <c r="S34" s="112">
        <f>[30]Dezembro!$D$22</f>
        <v>23.6</v>
      </c>
      <c r="T34" s="112">
        <f>[30]Dezembro!$D$23</f>
        <v>23.1</v>
      </c>
      <c r="U34" s="112">
        <f>[30]Dezembro!$D$24</f>
        <v>22.9</v>
      </c>
      <c r="V34" s="112">
        <f>[30]Dezembro!$D$25</f>
        <v>23.3</v>
      </c>
      <c r="W34" s="112">
        <f>[30]Dezembro!$D$26</f>
        <v>22.1</v>
      </c>
      <c r="X34" s="112">
        <f>[30]Dezembro!$D$27</f>
        <v>21</v>
      </c>
      <c r="Y34" s="112">
        <f>[30]Dezembro!$D$28</f>
        <v>19.7</v>
      </c>
      <c r="Z34" s="112">
        <f>[30]Dezembro!$D$29</f>
        <v>22.2</v>
      </c>
      <c r="AA34" s="112">
        <f>[30]Dezembro!$D$30</f>
        <v>20.8</v>
      </c>
      <c r="AB34" s="112">
        <f>[30]Dezembro!$D$31</f>
        <v>19.100000000000001</v>
      </c>
      <c r="AC34" s="112">
        <f>[30]Dezembro!$D$32</f>
        <v>22.1</v>
      </c>
      <c r="AD34" s="112">
        <f>[30]Dezembro!$D$33</f>
        <v>23.1</v>
      </c>
      <c r="AE34" s="112">
        <f>[30]Dezembro!$D$34</f>
        <v>22.6</v>
      </c>
      <c r="AF34" s="112">
        <f>[30]Dezembro!$D$35</f>
        <v>20.399999999999999</v>
      </c>
      <c r="AG34" s="117">
        <f t="shared" si="3"/>
        <v>17.899999999999999</v>
      </c>
      <c r="AH34" s="116">
        <f t="shared" si="4"/>
        <v>22.012903225806454</v>
      </c>
      <c r="AJ34" t="s">
        <v>35</v>
      </c>
    </row>
    <row r="35" spans="1:39" x14ac:dyDescent="0.2">
      <c r="A35" s="48" t="s">
        <v>14</v>
      </c>
      <c r="B35" s="112">
        <f>[31]Dezembro!$D$5</f>
        <v>21.7</v>
      </c>
      <c r="C35" s="112">
        <f>[31]Dezembro!$D$6</f>
        <v>22.6</v>
      </c>
      <c r="D35" s="112">
        <f>[31]Dezembro!$D$7</f>
        <v>24.6</v>
      </c>
      <c r="E35" s="112">
        <f>[31]Dezembro!$D$8</f>
        <v>21.3</v>
      </c>
      <c r="F35" s="112">
        <f>[31]Dezembro!$D$9</f>
        <v>22.4</v>
      </c>
      <c r="G35" s="112">
        <f>[31]Dezembro!$D$10</f>
        <v>23.3</v>
      </c>
      <c r="H35" s="112">
        <f>[31]Dezembro!$D$11</f>
        <v>22.5</v>
      </c>
      <c r="I35" s="112">
        <f>[31]Dezembro!$D$12</f>
        <v>23.9</v>
      </c>
      <c r="J35" s="112">
        <f>[31]Dezembro!$D$13</f>
        <v>23.6</v>
      </c>
      <c r="K35" s="112">
        <f>[31]Dezembro!$D$14</f>
        <v>21.4</v>
      </c>
      <c r="L35" s="112">
        <f>[31]Dezembro!$D$15</f>
        <v>20.399999999999999</v>
      </c>
      <c r="M35" s="112">
        <f>[31]Dezembro!$D$16</f>
        <v>23.1</v>
      </c>
      <c r="N35" s="112">
        <f>[31]Dezembro!$D$17</f>
        <v>23</v>
      </c>
      <c r="O35" s="112">
        <f>[31]Dezembro!$D$18</f>
        <v>23.2</v>
      </c>
      <c r="P35" s="112">
        <f>[31]Dezembro!$D$19</f>
        <v>24.3</v>
      </c>
      <c r="Q35" s="112">
        <f>[31]Dezembro!$D$20</f>
        <v>23</v>
      </c>
      <c r="R35" s="112">
        <f>[31]Dezembro!$D$21</f>
        <v>22.2</v>
      </c>
      <c r="S35" s="112">
        <f>[31]Dezembro!$D$22</f>
        <v>23.2</v>
      </c>
      <c r="T35" s="112">
        <f>[31]Dezembro!$D$23</f>
        <v>23.6</v>
      </c>
      <c r="U35" s="112">
        <f>[31]Dezembro!$D$24</f>
        <v>23.8</v>
      </c>
      <c r="V35" s="112">
        <f>[31]Dezembro!$D$25</f>
        <v>24.6</v>
      </c>
      <c r="W35" s="112">
        <f>[31]Dezembro!$D$26</f>
        <v>23.6</v>
      </c>
      <c r="X35" s="112">
        <f>[31]Dezembro!$D$27</f>
        <v>21.4</v>
      </c>
      <c r="Y35" s="112">
        <f>[31]Dezembro!$D$28</f>
        <v>21.4</v>
      </c>
      <c r="Z35" s="112">
        <f>[31]Dezembro!$D$29</f>
        <v>22.3</v>
      </c>
      <c r="AA35" s="112">
        <f>[31]Dezembro!$D$30</f>
        <v>23.3</v>
      </c>
      <c r="AB35" s="112">
        <f>[31]Dezembro!$D$31</f>
        <v>22.2</v>
      </c>
      <c r="AC35" s="112">
        <f>[31]Dezembro!$D$32</f>
        <v>22.3</v>
      </c>
      <c r="AD35" s="112">
        <f>[31]Dezembro!$D$33</f>
        <v>22.9</v>
      </c>
      <c r="AE35" s="112">
        <f>[31]Dezembro!$D$34</f>
        <v>25.2</v>
      </c>
      <c r="AF35" s="112">
        <f>[31]Dezembro!$D$35</f>
        <v>21.6</v>
      </c>
      <c r="AG35" s="117">
        <f t="shared" si="3"/>
        <v>20.399999999999999</v>
      </c>
      <c r="AH35" s="116">
        <f t="shared" si="4"/>
        <v>22.835483870967742</v>
      </c>
    </row>
    <row r="36" spans="1:39" x14ac:dyDescent="0.2">
      <c r="A36" s="48" t="s">
        <v>153</v>
      </c>
      <c r="B36" s="112">
        <f>[32]Dezembro!$D$5</f>
        <v>24.2</v>
      </c>
      <c r="C36" s="112">
        <f>[32]Dezembro!$D$6</f>
        <v>23.1</v>
      </c>
      <c r="D36" s="112">
        <f>[32]Dezembro!$D$7</f>
        <v>25.3</v>
      </c>
      <c r="E36" s="112">
        <f>[32]Dezembro!$D$8</f>
        <v>23.5</v>
      </c>
      <c r="F36" s="112">
        <f>[32]Dezembro!$D$9</f>
        <v>23.7</v>
      </c>
      <c r="G36" s="112">
        <f>[32]Dezembro!$D$10</f>
        <v>22.6</v>
      </c>
      <c r="H36" s="112">
        <f>[32]Dezembro!$D$11</f>
        <v>22.7</v>
      </c>
      <c r="I36" s="112">
        <f>[32]Dezembro!$D$12</f>
        <v>22.7</v>
      </c>
      <c r="J36" s="112">
        <f>[32]Dezembro!$D$13</f>
        <v>23.4</v>
      </c>
      <c r="K36" s="112">
        <f>[32]Dezembro!$D$14</f>
        <v>23</v>
      </c>
      <c r="L36" s="112">
        <f>[32]Dezembro!$D$15</f>
        <v>21.4</v>
      </c>
      <c r="M36" s="112">
        <f>[32]Dezembro!$D$16</f>
        <v>23.2</v>
      </c>
      <c r="N36" s="112">
        <f>[32]Dezembro!$D$17</f>
        <v>22.4</v>
      </c>
      <c r="O36" s="112">
        <f>[32]Dezembro!$D$18</f>
        <v>22.4</v>
      </c>
      <c r="P36" s="112">
        <f>[32]Dezembro!$D$19</f>
        <v>23.1</v>
      </c>
      <c r="Q36" s="112">
        <f>[32]Dezembro!$D$20</f>
        <v>24.4</v>
      </c>
      <c r="R36" s="112">
        <f>[32]Dezembro!$D$21</f>
        <v>23.3</v>
      </c>
      <c r="S36" s="112">
        <f>[32]Dezembro!$D$22</f>
        <v>24.5</v>
      </c>
      <c r="T36" s="112">
        <f>[32]Dezembro!$D$23</f>
        <v>24.6</v>
      </c>
      <c r="U36" s="112">
        <f>[32]Dezembro!$D$24</f>
        <v>24.1</v>
      </c>
      <c r="V36" s="112">
        <f>[32]Dezembro!$D$25</f>
        <v>23.7</v>
      </c>
      <c r="W36" s="112">
        <f>[32]Dezembro!$D$26</f>
        <v>23.5</v>
      </c>
      <c r="X36" s="112">
        <f>[32]Dezembro!$D$27</f>
        <v>23.7</v>
      </c>
      <c r="Y36" s="112">
        <f>[32]Dezembro!$D$28</f>
        <v>23.5</v>
      </c>
      <c r="Z36" s="112">
        <f>[32]Dezembro!$D$29</f>
        <v>23.8</v>
      </c>
      <c r="AA36" s="112">
        <f>[32]Dezembro!$D$30</f>
        <v>25.3</v>
      </c>
      <c r="AB36" s="112">
        <f>[32]Dezembro!$D$31</f>
        <v>22.6</v>
      </c>
      <c r="AC36" s="112">
        <f>[32]Dezembro!$D$32</f>
        <v>23.9</v>
      </c>
      <c r="AD36" s="112">
        <f>[32]Dezembro!$D$33</f>
        <v>23.4</v>
      </c>
      <c r="AE36" s="112">
        <f>[32]Dezembro!$D$34</f>
        <v>23.8</v>
      </c>
      <c r="AF36" s="112">
        <f>[32]Dezembro!$D$35</f>
        <v>24.5</v>
      </c>
      <c r="AG36" s="117">
        <f t="shared" si="3"/>
        <v>21.4</v>
      </c>
      <c r="AH36" s="116">
        <f t="shared" si="4"/>
        <v>23.525806451612898</v>
      </c>
      <c r="AJ36" t="s">
        <v>35</v>
      </c>
      <c r="AL36" t="s">
        <v>35</v>
      </c>
    </row>
    <row r="37" spans="1:39" x14ac:dyDescent="0.2">
      <c r="A37" s="48" t="s">
        <v>15</v>
      </c>
      <c r="B37" s="112">
        <f>[33]Dezembro!$D$5</f>
        <v>22.1</v>
      </c>
      <c r="C37" s="112">
        <f>[33]Dezembro!$D$6</f>
        <v>23.9</v>
      </c>
      <c r="D37" s="112">
        <f>[33]Dezembro!$D$7</f>
        <v>21.9</v>
      </c>
      <c r="E37" s="112">
        <f>[33]Dezembro!$D$8</f>
        <v>21.1</v>
      </c>
      <c r="F37" s="112">
        <f>[33]Dezembro!$D$9</f>
        <v>21.3</v>
      </c>
      <c r="G37" s="112">
        <f>[33]Dezembro!$D$10</f>
        <v>21.3</v>
      </c>
      <c r="H37" s="112">
        <f>[33]Dezembro!$D$11</f>
        <v>21.4</v>
      </c>
      <c r="I37" s="112">
        <f>[33]Dezembro!$D$12</f>
        <v>21.1</v>
      </c>
      <c r="J37" s="112">
        <f>[33]Dezembro!$D$13</f>
        <v>21.1</v>
      </c>
      <c r="K37" s="112">
        <f>[33]Dezembro!$D$14</f>
        <v>18.600000000000001</v>
      </c>
      <c r="L37" s="112">
        <f>[33]Dezembro!$D$15</f>
        <v>17.3</v>
      </c>
      <c r="M37" s="112">
        <f>[33]Dezembro!$D$16</f>
        <v>19.7</v>
      </c>
      <c r="N37" s="112">
        <f>[33]Dezembro!$D$17</f>
        <v>21.8</v>
      </c>
      <c r="O37" s="112">
        <f>[33]Dezembro!$D$18</f>
        <v>22.8</v>
      </c>
      <c r="P37" s="112">
        <f>[33]Dezembro!$D$19</f>
        <v>23</v>
      </c>
      <c r="Q37" s="112">
        <f>[33]Dezembro!$D$20</f>
        <v>24.2</v>
      </c>
      <c r="R37" s="112">
        <f>[33]Dezembro!$D$21</f>
        <v>23.3</v>
      </c>
      <c r="S37" s="112">
        <f>[33]Dezembro!$D$22</f>
        <v>21.3</v>
      </c>
      <c r="T37" s="112">
        <f>[33]Dezembro!$D$23</f>
        <v>21.8</v>
      </c>
      <c r="U37" s="112">
        <f>[33]Dezembro!$D$24</f>
        <v>20.7</v>
      </c>
      <c r="V37" s="112">
        <f>[33]Dezembro!$D$25</f>
        <v>22.3</v>
      </c>
      <c r="W37" s="112">
        <f>[33]Dezembro!$D$26</f>
        <v>21.5</v>
      </c>
      <c r="X37" s="112">
        <f>[33]Dezembro!$D$27</f>
        <v>23.7</v>
      </c>
      <c r="Y37" s="112">
        <f>[33]Dezembro!$D$28</f>
        <v>19.899999999999999</v>
      </c>
      <c r="Z37" s="112">
        <f>[33]Dezembro!$D$29</f>
        <v>19.899999999999999</v>
      </c>
      <c r="AA37" s="112">
        <f>[33]Dezembro!$D$30</f>
        <v>19.2</v>
      </c>
      <c r="AB37" s="112">
        <f>[33]Dezembro!$D$31</f>
        <v>19.600000000000001</v>
      </c>
      <c r="AC37" s="112">
        <f>[33]Dezembro!$D$32</f>
        <v>20.8</v>
      </c>
      <c r="AD37" s="112">
        <f>[33]Dezembro!$D$33</f>
        <v>21.7</v>
      </c>
      <c r="AE37" s="112">
        <f>[33]Dezembro!$D$34</f>
        <v>19.899999999999999</v>
      </c>
      <c r="AF37" s="112">
        <f>[33]Dezembro!$D$35</f>
        <v>20.9</v>
      </c>
      <c r="AG37" s="117">
        <f t="shared" si="3"/>
        <v>17.3</v>
      </c>
      <c r="AH37" s="116">
        <f t="shared" si="4"/>
        <v>21.261290322580646</v>
      </c>
      <c r="AI37" s="12" t="s">
        <v>35</v>
      </c>
      <c r="AJ37" t="s">
        <v>35</v>
      </c>
      <c r="AL37" t="s">
        <v>35</v>
      </c>
    </row>
    <row r="38" spans="1:39" x14ac:dyDescent="0.2">
      <c r="A38" s="48" t="s">
        <v>16</v>
      </c>
      <c r="B38" s="112">
        <f>[34]Dezembro!$D$5</f>
        <v>26.6</v>
      </c>
      <c r="C38" s="112">
        <f>[34]Dezembro!$D$6</f>
        <v>27.5</v>
      </c>
      <c r="D38" s="112">
        <f>[34]Dezembro!$D$7</f>
        <v>28.4</v>
      </c>
      <c r="E38" s="112">
        <f>[34]Dezembro!$D$8</f>
        <v>24</v>
      </c>
      <c r="F38" s="112">
        <f>[34]Dezembro!$D$9</f>
        <v>23.2</v>
      </c>
      <c r="G38" s="112">
        <f>[34]Dezembro!$D$10</f>
        <v>24</v>
      </c>
      <c r="H38" s="112">
        <f>[34]Dezembro!$D$11</f>
        <v>26.2</v>
      </c>
      <c r="I38" s="112">
        <f>[34]Dezembro!$D$12</f>
        <v>23.7</v>
      </c>
      <c r="J38" s="112">
        <f>[34]Dezembro!$D$13</f>
        <v>24.8</v>
      </c>
      <c r="K38" s="112">
        <f>[34]Dezembro!$D$14</f>
        <v>21.8</v>
      </c>
      <c r="L38" s="112">
        <f>[34]Dezembro!$D$15</f>
        <v>21.3</v>
      </c>
      <c r="M38" s="112">
        <f>[34]Dezembro!$D$16</f>
        <v>24.7</v>
      </c>
      <c r="N38" s="112">
        <f>[34]Dezembro!$D$17</f>
        <v>26.8</v>
      </c>
      <c r="O38" s="112">
        <f>[34]Dezembro!$D$18</f>
        <v>28.3</v>
      </c>
      <c r="P38" s="112">
        <f>[34]Dezembro!$D$19</f>
        <v>27.4</v>
      </c>
      <c r="Q38" s="112">
        <f>[34]Dezembro!$D$20</f>
        <v>27</v>
      </c>
      <c r="R38" s="112">
        <f>[34]Dezembro!$D$21</f>
        <v>28.2</v>
      </c>
      <c r="S38" s="112">
        <f>[34]Dezembro!$D$22</f>
        <v>29</v>
      </c>
      <c r="T38" s="112">
        <f>[34]Dezembro!$D$23</f>
        <v>25.9</v>
      </c>
      <c r="U38" s="112">
        <f>[34]Dezembro!$D$24</f>
        <v>24.7</v>
      </c>
      <c r="V38" s="112">
        <f>[34]Dezembro!$D$25</f>
        <v>24.7</v>
      </c>
      <c r="W38" s="112">
        <f>[34]Dezembro!$D$26</f>
        <v>25.6</v>
      </c>
      <c r="X38" s="112">
        <f>[34]Dezembro!$D$27</f>
        <v>27.7</v>
      </c>
      <c r="Y38" s="112">
        <f>[34]Dezembro!$D$28</f>
        <v>28.1</v>
      </c>
      <c r="Z38" s="112">
        <f>[34]Dezembro!$D$29</f>
        <v>26.2</v>
      </c>
      <c r="AA38" s="112">
        <f>[34]Dezembro!$D$30</f>
        <v>23.7</v>
      </c>
      <c r="AB38" s="112">
        <f>[34]Dezembro!$D$31</f>
        <v>22.9</v>
      </c>
      <c r="AC38" s="112">
        <f>[34]Dezembro!$D$32</f>
        <v>27.7</v>
      </c>
      <c r="AD38" s="112">
        <f>[34]Dezembro!$D$33</f>
        <v>28.4</v>
      </c>
      <c r="AE38" s="112">
        <f>[34]Dezembro!$D$34</f>
        <v>22.9</v>
      </c>
      <c r="AF38" s="112">
        <f>[34]Dezembro!$D$35</f>
        <v>24.7</v>
      </c>
      <c r="AG38" s="117">
        <f t="shared" si="3"/>
        <v>21.3</v>
      </c>
      <c r="AH38" s="116">
        <f t="shared" si="4"/>
        <v>25.680645161290332</v>
      </c>
      <c r="AJ38" t="s">
        <v>35</v>
      </c>
      <c r="AK38" t="s">
        <v>35</v>
      </c>
    </row>
    <row r="39" spans="1:39" x14ac:dyDescent="0.2">
      <c r="A39" s="48" t="s">
        <v>154</v>
      </c>
      <c r="B39" s="112">
        <f>[35]Dezembro!$D$5</f>
        <v>23.6</v>
      </c>
      <c r="C39" s="112">
        <f>[35]Dezembro!$D$6</f>
        <v>24.9</v>
      </c>
      <c r="D39" s="112">
        <f>[35]Dezembro!$D$7</f>
        <v>24.8</v>
      </c>
      <c r="E39" s="112">
        <f>[35]Dezembro!$D$8</f>
        <v>23.5</v>
      </c>
      <c r="F39" s="112">
        <f>[35]Dezembro!$D$9</f>
        <v>20.8</v>
      </c>
      <c r="G39" s="112">
        <f>[35]Dezembro!$D$10</f>
        <v>22.4</v>
      </c>
      <c r="H39" s="112">
        <f>[35]Dezembro!$D$11</f>
        <v>23.2</v>
      </c>
      <c r="I39" s="112">
        <f>[35]Dezembro!$D$12</f>
        <v>23.5</v>
      </c>
      <c r="J39" s="112">
        <f>[35]Dezembro!$D$13</f>
        <v>23.4</v>
      </c>
      <c r="K39" s="112">
        <f>[35]Dezembro!$D$14</f>
        <v>20.6</v>
      </c>
      <c r="L39" s="112">
        <f>[35]Dezembro!$D$15</f>
        <v>18.8</v>
      </c>
      <c r="M39" s="112">
        <f>[35]Dezembro!$D$16</f>
        <v>22.8</v>
      </c>
      <c r="N39" s="112">
        <f>[35]Dezembro!$D$17</f>
        <v>23.8</v>
      </c>
      <c r="O39" s="112">
        <f>[35]Dezembro!$D$18</f>
        <v>23.1</v>
      </c>
      <c r="P39" s="112">
        <f>[35]Dezembro!$D$19</f>
        <v>23.8</v>
      </c>
      <c r="Q39" s="112">
        <f>[35]Dezembro!$D$20</f>
        <v>23.3</v>
      </c>
      <c r="R39" s="112">
        <f>[35]Dezembro!$D$21</f>
        <v>23.4</v>
      </c>
      <c r="S39" s="112">
        <f>[35]Dezembro!$D$22</f>
        <v>22.5</v>
      </c>
      <c r="T39" s="112">
        <f>[35]Dezembro!$D$23</f>
        <v>23.1</v>
      </c>
      <c r="U39" s="112">
        <f>[35]Dezembro!$D$24</f>
        <v>23.3</v>
      </c>
      <c r="V39" s="112">
        <f>[35]Dezembro!$D$25</f>
        <v>22.9</v>
      </c>
      <c r="W39" s="112">
        <f>[35]Dezembro!$D$26</f>
        <v>23.6</v>
      </c>
      <c r="X39" s="112">
        <f>[35]Dezembro!$D$27</f>
        <v>21.5</v>
      </c>
      <c r="Y39" s="112">
        <f>[35]Dezembro!$D$28</f>
        <v>21.3</v>
      </c>
      <c r="Z39" s="112">
        <f>[35]Dezembro!$D$29</f>
        <v>24</v>
      </c>
      <c r="AA39" s="112">
        <f>[35]Dezembro!$D$30</f>
        <v>22</v>
      </c>
      <c r="AB39" s="112">
        <f>[35]Dezembro!$D$31</f>
        <v>22.9</v>
      </c>
      <c r="AC39" s="112">
        <f>[35]Dezembro!$D$32</f>
        <v>21.5</v>
      </c>
      <c r="AD39" s="112">
        <f>[35]Dezembro!$D$33</f>
        <v>25.5</v>
      </c>
      <c r="AE39" s="112">
        <f>[35]Dezembro!$D$34</f>
        <v>22.3</v>
      </c>
      <c r="AF39" s="112">
        <f>[35]Dezembro!$D$35</f>
        <v>22.8</v>
      </c>
      <c r="AG39" s="117">
        <f t="shared" si="3"/>
        <v>18.8</v>
      </c>
      <c r="AH39" s="116">
        <f t="shared" si="4"/>
        <v>22.86774193548387</v>
      </c>
      <c r="AL39" t="s">
        <v>35</v>
      </c>
    </row>
    <row r="40" spans="1:39" x14ac:dyDescent="0.2">
      <c r="A40" s="48" t="s">
        <v>17</v>
      </c>
      <c r="B40" s="112">
        <f>[36]Dezembro!$D$5</f>
        <v>22</v>
      </c>
      <c r="C40" s="112">
        <f>[36]Dezembro!$D$6</f>
        <v>22.9</v>
      </c>
      <c r="D40" s="112">
        <f>[36]Dezembro!$D$7</f>
        <v>23.2</v>
      </c>
      <c r="E40" s="112">
        <f>[36]Dezembro!$D$8</f>
        <v>20.7</v>
      </c>
      <c r="F40" s="112">
        <f>[36]Dezembro!$D$9</f>
        <v>21.2</v>
      </c>
      <c r="G40" s="112">
        <f>[36]Dezembro!$D$10</f>
        <v>22</v>
      </c>
      <c r="H40" s="112">
        <f>[36]Dezembro!$D$11</f>
        <v>24.1</v>
      </c>
      <c r="I40" s="112">
        <f>[36]Dezembro!$D$12</f>
        <v>22.1</v>
      </c>
      <c r="J40" s="112">
        <f>[36]Dezembro!$D$13</f>
        <v>22.1</v>
      </c>
      <c r="K40" s="112">
        <f>[36]Dezembro!$D$14</f>
        <v>20</v>
      </c>
      <c r="L40" s="112">
        <f>[36]Dezembro!$D$15</f>
        <v>18.5</v>
      </c>
      <c r="M40" s="112">
        <f>[36]Dezembro!$D$16</f>
        <v>19.8</v>
      </c>
      <c r="N40" s="112">
        <f>[36]Dezembro!$D$17</f>
        <v>24.2</v>
      </c>
      <c r="O40" s="112">
        <f>[36]Dezembro!$D$18</f>
        <v>23.7</v>
      </c>
      <c r="P40" s="112">
        <f>[36]Dezembro!$D$19</f>
        <v>23.4</v>
      </c>
      <c r="Q40" s="112">
        <f>[36]Dezembro!$D$20</f>
        <v>22.3</v>
      </c>
      <c r="R40" s="112">
        <f>[36]Dezembro!$D$21</f>
        <v>23.8</v>
      </c>
      <c r="S40" s="112">
        <f>[36]Dezembro!$D$22</f>
        <v>23.8</v>
      </c>
      <c r="T40" s="112">
        <f>[36]Dezembro!$D$23</f>
        <v>24</v>
      </c>
      <c r="U40" s="112">
        <f>[36]Dezembro!$D$24</f>
        <v>22.7</v>
      </c>
      <c r="V40" s="112">
        <f>[36]Dezembro!$D$25</f>
        <v>22</v>
      </c>
      <c r="W40" s="112">
        <f>[36]Dezembro!$D$26</f>
        <v>21.5</v>
      </c>
      <c r="X40" s="112">
        <f>[36]Dezembro!$D$27</f>
        <v>20.9</v>
      </c>
      <c r="Y40" s="112">
        <f>[36]Dezembro!$D$28</f>
        <v>20.3</v>
      </c>
      <c r="Z40" s="112">
        <f>[36]Dezembro!$D$29</f>
        <v>21.9</v>
      </c>
      <c r="AA40" s="112">
        <f>[36]Dezembro!$D$30</f>
        <v>19.8</v>
      </c>
      <c r="AB40" s="112">
        <f>[36]Dezembro!$D$31</f>
        <v>18.5</v>
      </c>
      <c r="AC40" s="112">
        <f>[36]Dezembro!$D$32</f>
        <v>20.100000000000001</v>
      </c>
      <c r="AD40" s="112">
        <f>[36]Dezembro!$D$33</f>
        <v>22.7</v>
      </c>
      <c r="AE40" s="112">
        <f>[36]Dezembro!$D$34</f>
        <v>22.2</v>
      </c>
      <c r="AF40" s="112">
        <f>[36]Dezembro!$D$35</f>
        <v>20.100000000000001</v>
      </c>
      <c r="AG40" s="117">
        <f t="shared" si="3"/>
        <v>18.5</v>
      </c>
      <c r="AH40" s="116">
        <f t="shared" si="4"/>
        <v>21.822580645161292</v>
      </c>
      <c r="AJ40" t="s">
        <v>35</v>
      </c>
      <c r="AK40" t="s">
        <v>35</v>
      </c>
      <c r="AL40" t="s">
        <v>35</v>
      </c>
    </row>
    <row r="41" spans="1:39" x14ac:dyDescent="0.2">
      <c r="A41" s="48" t="s">
        <v>136</v>
      </c>
      <c r="B41" s="112">
        <f>[37]Dezembro!$D$5</f>
        <v>21.7</v>
      </c>
      <c r="C41" s="112">
        <f>[37]Dezembro!$D$6</f>
        <v>22.7</v>
      </c>
      <c r="D41" s="112">
        <f>[37]Dezembro!$D$7</f>
        <v>23.5</v>
      </c>
      <c r="E41" s="112">
        <f>[37]Dezembro!$D$8</f>
        <v>22.9</v>
      </c>
      <c r="F41" s="112">
        <f>[37]Dezembro!$D$9</f>
        <v>21.5</v>
      </c>
      <c r="G41" s="112">
        <f>[37]Dezembro!$D$10</f>
        <v>21.4</v>
      </c>
      <c r="H41" s="112">
        <f>[37]Dezembro!$D$11</f>
        <v>22.3</v>
      </c>
      <c r="I41" s="112">
        <f>[37]Dezembro!$D$12</f>
        <v>21.9</v>
      </c>
      <c r="J41" s="112">
        <f>[37]Dezembro!$D$13</f>
        <v>22.1</v>
      </c>
      <c r="K41" s="112">
        <f>[37]Dezembro!$D$14</f>
        <v>20.6</v>
      </c>
      <c r="L41" s="112">
        <f>[37]Dezembro!$D$15</f>
        <v>19.3</v>
      </c>
      <c r="M41" s="112">
        <f>[37]Dezembro!$D$16</f>
        <v>22.9</v>
      </c>
      <c r="N41" s="112">
        <f>[37]Dezembro!$D$17</f>
        <v>23.9</v>
      </c>
      <c r="O41" s="112">
        <f>[37]Dezembro!$D$18</f>
        <v>24</v>
      </c>
      <c r="P41" s="112">
        <f>[37]Dezembro!$D$19</f>
        <v>23</v>
      </c>
      <c r="Q41" s="112">
        <f>[37]Dezembro!$D$20</f>
        <v>21.7</v>
      </c>
      <c r="R41" s="112">
        <f>[37]Dezembro!$D$21</f>
        <v>21.5</v>
      </c>
      <c r="S41" s="112">
        <f>[37]Dezembro!$D$22</f>
        <v>24.3</v>
      </c>
      <c r="T41" s="112">
        <f>[37]Dezembro!$D$23</f>
        <v>24.5</v>
      </c>
      <c r="U41" s="112">
        <f>[37]Dezembro!$D$24</f>
        <v>23</v>
      </c>
      <c r="V41" s="112">
        <f>[37]Dezembro!$D$25</f>
        <v>23.6</v>
      </c>
      <c r="W41" s="112">
        <f>[37]Dezembro!$D$26</f>
        <v>22.7</v>
      </c>
      <c r="X41" s="112">
        <f>[37]Dezembro!$D$27</f>
        <v>20.6</v>
      </c>
      <c r="Y41" s="112">
        <f>[37]Dezembro!$D$28</f>
        <v>19.399999999999999</v>
      </c>
      <c r="Z41" s="112">
        <f>[37]Dezembro!$D$29</f>
        <v>22.4</v>
      </c>
      <c r="AA41" s="112">
        <f>[37]Dezembro!$D$30</f>
        <v>21.3</v>
      </c>
      <c r="AB41" s="112">
        <f>[37]Dezembro!$D$31</f>
        <v>20.399999999999999</v>
      </c>
      <c r="AC41" s="112">
        <f>[37]Dezembro!$D$32</f>
        <v>19.899999999999999</v>
      </c>
      <c r="AD41" s="112">
        <f>[37]Dezembro!$D$33</f>
        <v>20.6</v>
      </c>
      <c r="AE41" s="112">
        <f>[37]Dezembro!$D$34</f>
        <v>22.8</v>
      </c>
      <c r="AF41" s="112">
        <f>[37]Dezembro!$D$35</f>
        <v>20.6</v>
      </c>
      <c r="AG41" s="117">
        <f t="shared" si="3"/>
        <v>19.3</v>
      </c>
      <c r="AH41" s="116">
        <f t="shared" si="4"/>
        <v>22.032258064516125</v>
      </c>
      <c r="AJ41" t="s">
        <v>35</v>
      </c>
    </row>
    <row r="42" spans="1:39" x14ac:dyDescent="0.2">
      <c r="A42" s="48" t="s">
        <v>18</v>
      </c>
      <c r="B42" s="112">
        <f>[38]Dezembro!$D$5</f>
        <v>22.7</v>
      </c>
      <c r="C42" s="112">
        <f>[38]Dezembro!$D$6</f>
        <v>22.2</v>
      </c>
      <c r="D42" s="112">
        <f>[38]Dezembro!$D$7</f>
        <v>21.9</v>
      </c>
      <c r="E42" s="112">
        <f>[38]Dezembro!$D$8</f>
        <v>21.5</v>
      </c>
      <c r="F42" s="112">
        <f>[38]Dezembro!$D$9</f>
        <v>21.1</v>
      </c>
      <c r="G42" s="112">
        <f>[38]Dezembro!$D$10</f>
        <v>21.1</v>
      </c>
      <c r="H42" s="112">
        <f>[38]Dezembro!$D$11</f>
        <v>21.5</v>
      </c>
      <c r="I42" s="112">
        <f>[38]Dezembro!$D$12</f>
        <v>22.2</v>
      </c>
      <c r="J42" s="112">
        <f>[38]Dezembro!$D$13</f>
        <v>22.5</v>
      </c>
      <c r="K42" s="112">
        <f>[38]Dezembro!$D$14</f>
        <v>21.5</v>
      </c>
      <c r="L42" s="112">
        <f>[38]Dezembro!$D$15</f>
        <v>17.899999999999999</v>
      </c>
      <c r="M42" s="112">
        <f>[38]Dezembro!$D$16</f>
        <v>21.3</v>
      </c>
      <c r="N42" s="112">
        <f>[38]Dezembro!$D$17</f>
        <v>22.6</v>
      </c>
      <c r="O42" s="112">
        <f>[38]Dezembro!$D$18</f>
        <v>22.4</v>
      </c>
      <c r="P42" s="112">
        <f>[38]Dezembro!$D$19</f>
        <v>23</v>
      </c>
      <c r="Q42" s="112">
        <f>[38]Dezembro!$D$20</f>
        <v>21.7</v>
      </c>
      <c r="R42" s="112">
        <f>[38]Dezembro!$D$21</f>
        <v>21.5</v>
      </c>
      <c r="S42" s="112">
        <f>[38]Dezembro!$D$22</f>
        <v>24.3</v>
      </c>
      <c r="T42" s="112">
        <f>[38]Dezembro!$D$23</f>
        <v>20.9</v>
      </c>
      <c r="U42" s="112">
        <f>[38]Dezembro!$D$24</f>
        <v>22</v>
      </c>
      <c r="V42" s="112">
        <f>[38]Dezembro!$D$25</f>
        <v>21.2</v>
      </c>
      <c r="W42" s="112">
        <f>[38]Dezembro!$D$26</f>
        <v>21.7</v>
      </c>
      <c r="X42" s="112">
        <f>[38]Dezembro!$D$27</f>
        <v>22.2</v>
      </c>
      <c r="Y42" s="112">
        <f>[38]Dezembro!$D$28</f>
        <v>20.399999999999999</v>
      </c>
      <c r="Z42" s="112">
        <f>[38]Dezembro!$D$29</f>
        <v>21.5</v>
      </c>
      <c r="AA42" s="112">
        <f>[38]Dezembro!$D$30</f>
        <v>22.1</v>
      </c>
      <c r="AB42" s="112">
        <f>[38]Dezembro!$D$31</f>
        <v>20.8</v>
      </c>
      <c r="AC42" s="112">
        <f>[38]Dezembro!$D$32</f>
        <v>22.2</v>
      </c>
      <c r="AD42" s="112">
        <f>[38]Dezembro!$D$33</f>
        <v>22.3</v>
      </c>
      <c r="AE42" s="112">
        <f>[38]Dezembro!$D$34</f>
        <v>22.3</v>
      </c>
      <c r="AF42" s="112">
        <f>[38]Dezembro!$D$35</f>
        <v>21.4</v>
      </c>
      <c r="AG42" s="117">
        <f t="shared" ref="AG42" si="5">MIN(B42:AF42)</f>
        <v>17.899999999999999</v>
      </c>
      <c r="AH42" s="116">
        <f t="shared" ref="AH42" si="6">AVERAGE(B42:AF42)</f>
        <v>21.738709677419351</v>
      </c>
      <c r="AJ42" t="s">
        <v>35</v>
      </c>
      <c r="AL42" s="12" t="s">
        <v>35</v>
      </c>
    </row>
    <row r="43" spans="1:39" hidden="1" x14ac:dyDescent="0.2">
      <c r="A43" s="48" t="s">
        <v>141</v>
      </c>
      <c r="B43" s="112" t="str">
        <f>[39]Dezembro!$D$5</f>
        <v>*</v>
      </c>
      <c r="C43" s="112" t="str">
        <f>[39]Dezembro!$D$6</f>
        <v>*</v>
      </c>
      <c r="D43" s="112" t="str">
        <f>[39]Dezembro!$D$7</f>
        <v>*</v>
      </c>
      <c r="E43" s="112" t="str">
        <f>[39]Dezembro!$D$8</f>
        <v>*</v>
      </c>
      <c r="F43" s="112" t="str">
        <f>[39]Dezembro!$D$9</f>
        <v>*</v>
      </c>
      <c r="G43" s="112" t="str">
        <f>[39]Dezembro!$D$10</f>
        <v>*</v>
      </c>
      <c r="H43" s="112" t="str">
        <f>[39]Dezembro!$D$11</f>
        <v>*</v>
      </c>
      <c r="I43" s="112" t="str">
        <f>[39]Dezembro!$D$12</f>
        <v>*</v>
      </c>
      <c r="J43" s="112" t="str">
        <f>[39]Dezembro!$D$13</f>
        <v>*</v>
      </c>
      <c r="K43" s="112" t="str">
        <f>[39]Dezembro!$D$14</f>
        <v>*</v>
      </c>
      <c r="L43" s="112" t="str">
        <f>[39]Dezembro!$D$15</f>
        <v>*</v>
      </c>
      <c r="M43" s="112" t="str">
        <f>[39]Dezembro!$D$16</f>
        <v>*</v>
      </c>
      <c r="N43" s="112" t="str">
        <f>[39]Dezembro!$D$17</f>
        <v>*</v>
      </c>
      <c r="O43" s="112" t="str">
        <f>[39]Dezembro!$D$18</f>
        <v>*</v>
      </c>
      <c r="P43" s="112" t="str">
        <f>[39]Dezembro!$D$19</f>
        <v>*</v>
      </c>
      <c r="Q43" s="112" t="str">
        <f>[39]Dezembro!$D$20</f>
        <v>*</v>
      </c>
      <c r="R43" s="112" t="str">
        <f>[39]Dezembro!$D$21</f>
        <v>*</v>
      </c>
      <c r="S43" s="112" t="str">
        <f>[39]Dezembro!$D$22</f>
        <v>*</v>
      </c>
      <c r="T43" s="112" t="str">
        <f>[39]Dezembro!$D$23</f>
        <v>*</v>
      </c>
      <c r="U43" s="112" t="str">
        <f>[39]Dezembro!$D$24</f>
        <v>*</v>
      </c>
      <c r="V43" s="112" t="str">
        <f>[39]Dezembro!$D$25</f>
        <v>*</v>
      </c>
      <c r="W43" s="112" t="str">
        <f>[39]Dezembro!$D$26</f>
        <v>*</v>
      </c>
      <c r="X43" s="112" t="str">
        <f>[39]Dezembro!$D$27</f>
        <v>*</v>
      </c>
      <c r="Y43" s="112" t="str">
        <f>[39]Dezembro!$D$28</f>
        <v>*</v>
      </c>
      <c r="Z43" s="112" t="str">
        <f>[39]Dezembro!$D$29</f>
        <v>*</v>
      </c>
      <c r="AA43" s="112" t="str">
        <f>[39]Dezembro!$D$30</f>
        <v>*</v>
      </c>
      <c r="AB43" s="112" t="str">
        <f>[39]Dezembro!$D$31</f>
        <v>*</v>
      </c>
      <c r="AC43" s="112" t="str">
        <f>[39]Dezembro!$D$32</f>
        <v>*</v>
      </c>
      <c r="AD43" s="112" t="str">
        <f>[39]Dezembro!$D$33</f>
        <v>*</v>
      </c>
      <c r="AE43" s="112" t="str">
        <f>[39]Dezembro!$D$34</f>
        <v>*</v>
      </c>
      <c r="AF43" s="112" t="str">
        <f>[39]Dezembro!$D$35</f>
        <v>*</v>
      </c>
      <c r="AG43" s="115" t="s">
        <v>197</v>
      </c>
      <c r="AH43" s="116" t="s">
        <v>197</v>
      </c>
      <c r="AL43" t="s">
        <v>35</v>
      </c>
      <c r="AM43" t="s">
        <v>35</v>
      </c>
    </row>
    <row r="44" spans="1:39" x14ac:dyDescent="0.2">
      <c r="A44" s="48" t="s">
        <v>19</v>
      </c>
      <c r="B44" s="112">
        <f>[40]Dezembro!$D$5</f>
        <v>22.1</v>
      </c>
      <c r="C44" s="112">
        <f>[40]Dezembro!$D$6</f>
        <v>23</v>
      </c>
      <c r="D44" s="112">
        <f>[40]Dezembro!$D$7</f>
        <v>21.9</v>
      </c>
      <c r="E44" s="112">
        <f>[40]Dezembro!$D$8</f>
        <v>20.5</v>
      </c>
      <c r="F44" s="112">
        <f>[40]Dezembro!$D$9</f>
        <v>22.7</v>
      </c>
      <c r="G44" s="112">
        <f>[40]Dezembro!$D$10</f>
        <v>22.1</v>
      </c>
      <c r="H44" s="112">
        <f>[40]Dezembro!$D$11</f>
        <v>20.100000000000001</v>
      </c>
      <c r="I44" s="112">
        <f>[40]Dezembro!$D$12</f>
        <v>20.3</v>
      </c>
      <c r="J44" s="112">
        <f>[40]Dezembro!$D$13</f>
        <v>20.5</v>
      </c>
      <c r="K44" s="112">
        <f>[40]Dezembro!$D$14</f>
        <v>19</v>
      </c>
      <c r="L44" s="112">
        <f>[40]Dezembro!$D$15</f>
        <v>17.600000000000001</v>
      </c>
      <c r="M44" s="112">
        <f>[40]Dezembro!$D$16</f>
        <v>20.5</v>
      </c>
      <c r="N44" s="112">
        <f>[40]Dezembro!$D$17</f>
        <v>22.4</v>
      </c>
      <c r="O44" s="112">
        <f>[40]Dezembro!$D$18</f>
        <v>23.4</v>
      </c>
      <c r="P44" s="112">
        <f>[40]Dezembro!$D$19</f>
        <v>23.4</v>
      </c>
      <c r="Q44" s="112">
        <f>[40]Dezembro!$D$20</f>
        <v>22.9</v>
      </c>
      <c r="R44" s="112">
        <f>[40]Dezembro!$D$21</f>
        <v>22.2</v>
      </c>
      <c r="S44" s="112">
        <f>[40]Dezembro!$D$22</f>
        <v>23.2</v>
      </c>
      <c r="T44" s="112">
        <f>[40]Dezembro!$D$23</f>
        <v>22.2</v>
      </c>
      <c r="U44" s="112">
        <f>[40]Dezembro!$D$24</f>
        <v>21.7</v>
      </c>
      <c r="V44" s="112">
        <f>[40]Dezembro!$D$25</f>
        <v>22.1</v>
      </c>
      <c r="W44" s="112">
        <f>[40]Dezembro!$D$26</f>
        <v>23.1</v>
      </c>
      <c r="X44" s="112">
        <f>[40]Dezembro!$D$27</f>
        <v>23.3</v>
      </c>
      <c r="Y44" s="112">
        <f>[40]Dezembro!$D$28</f>
        <v>19.899999999999999</v>
      </c>
      <c r="Z44" s="112">
        <f>[40]Dezembro!$D$29</f>
        <v>20.8</v>
      </c>
      <c r="AA44" s="112">
        <f>[40]Dezembro!$D$30</f>
        <v>19.8</v>
      </c>
      <c r="AB44" s="112">
        <f>[40]Dezembro!$D$31</f>
        <v>16.8</v>
      </c>
      <c r="AC44" s="112">
        <f>[40]Dezembro!$D$32</f>
        <v>18.7</v>
      </c>
      <c r="AD44" s="112">
        <f>[40]Dezembro!$D$33</f>
        <v>21.7</v>
      </c>
      <c r="AE44" s="112">
        <f>[40]Dezembro!$D$34</f>
        <v>18.8</v>
      </c>
      <c r="AF44" s="112">
        <f>[40]Dezembro!$D$35</f>
        <v>19.899999999999999</v>
      </c>
      <c r="AG44" s="117">
        <f t="shared" si="3"/>
        <v>16.8</v>
      </c>
      <c r="AH44" s="116">
        <f t="shared" si="4"/>
        <v>21.180645161290315</v>
      </c>
      <c r="AI44" s="12" t="s">
        <v>35</v>
      </c>
      <c r="AJ44" t="s">
        <v>35</v>
      </c>
    </row>
    <row r="45" spans="1:39" x14ac:dyDescent="0.2">
      <c r="A45" s="48" t="s">
        <v>23</v>
      </c>
      <c r="B45" s="112">
        <f>[41]Dezembro!$D$5</f>
        <v>23.1</v>
      </c>
      <c r="C45" s="112">
        <f>[41]Dezembro!$D$6</f>
        <v>23.6</v>
      </c>
      <c r="D45" s="112">
        <f>[41]Dezembro!$D$7</f>
        <v>21.9</v>
      </c>
      <c r="E45" s="112">
        <f>[41]Dezembro!$D$8</f>
        <v>21.6</v>
      </c>
      <c r="F45" s="112">
        <f>[41]Dezembro!$D$9</f>
        <v>20.6</v>
      </c>
      <c r="G45" s="112">
        <f>[41]Dezembro!$D$10</f>
        <v>22.2</v>
      </c>
      <c r="H45" s="112">
        <f>[41]Dezembro!$D$11</f>
        <v>23.7</v>
      </c>
      <c r="I45" s="112">
        <f>[41]Dezembro!$D$12</f>
        <v>22.8</v>
      </c>
      <c r="J45" s="112">
        <f>[41]Dezembro!$D$13</f>
        <v>22.5</v>
      </c>
      <c r="K45" s="112">
        <f>[41]Dezembro!$D$14</f>
        <v>20</v>
      </c>
      <c r="L45" s="112">
        <f>[41]Dezembro!$D$15</f>
        <v>18.7</v>
      </c>
      <c r="M45" s="112">
        <f>[41]Dezembro!$D$16</f>
        <v>21.3</v>
      </c>
      <c r="N45" s="112">
        <f>[41]Dezembro!$D$17</f>
        <v>22.9</v>
      </c>
      <c r="O45" s="112">
        <f>[41]Dezembro!$D$18</f>
        <v>22.5</v>
      </c>
      <c r="P45" s="112">
        <f>[41]Dezembro!$D$19</f>
        <v>24.4</v>
      </c>
      <c r="Q45" s="112">
        <f>[41]Dezembro!$D$20</f>
        <v>23.2</v>
      </c>
      <c r="R45" s="112">
        <f>[41]Dezembro!$D$21</f>
        <v>24</v>
      </c>
      <c r="S45" s="112">
        <f>[41]Dezembro!$D$22</f>
        <v>24.5</v>
      </c>
      <c r="T45" s="112">
        <f>[41]Dezembro!$D$23</f>
        <v>22.2</v>
      </c>
      <c r="U45" s="112">
        <f>[41]Dezembro!$D$24</f>
        <v>22.1</v>
      </c>
      <c r="V45" s="112">
        <f>[41]Dezembro!$D$25</f>
        <v>22.2</v>
      </c>
      <c r="W45" s="112">
        <f>[41]Dezembro!$D$26</f>
        <v>23</v>
      </c>
      <c r="X45" s="112">
        <f>[41]Dezembro!$D$27</f>
        <v>23.5</v>
      </c>
      <c r="Y45" s="112">
        <f>[41]Dezembro!$D$28</f>
        <v>20.9</v>
      </c>
      <c r="Z45" s="112">
        <f>[41]Dezembro!$D$29</f>
        <v>21.3</v>
      </c>
      <c r="AA45" s="112">
        <f>[41]Dezembro!$D$30</f>
        <v>19.7</v>
      </c>
      <c r="AB45" s="112">
        <f>[41]Dezembro!$D$31</f>
        <v>21</v>
      </c>
      <c r="AC45" s="112">
        <f>[41]Dezembro!$D$32</f>
        <v>23.7</v>
      </c>
      <c r="AD45" s="112">
        <f>[41]Dezembro!$D$33</f>
        <v>25.5</v>
      </c>
      <c r="AE45" s="112">
        <f>[41]Dezembro!$D$34</f>
        <v>23</v>
      </c>
      <c r="AF45" s="112">
        <f>[41]Dezembro!$D$35</f>
        <v>21.6</v>
      </c>
      <c r="AG45" s="117">
        <f t="shared" si="3"/>
        <v>18.7</v>
      </c>
      <c r="AH45" s="116">
        <f t="shared" si="4"/>
        <v>22.361290322580643</v>
      </c>
    </row>
    <row r="46" spans="1:39" x14ac:dyDescent="0.2">
      <c r="A46" s="48" t="s">
        <v>34</v>
      </c>
      <c r="B46" s="112">
        <f>[42]Dezembro!$D$5</f>
        <v>21.1</v>
      </c>
      <c r="C46" s="112">
        <f>[42]Dezembro!$D$6</f>
        <v>22.1</v>
      </c>
      <c r="D46" s="112">
        <f>[42]Dezembro!$D$7</f>
        <v>24.8</v>
      </c>
      <c r="E46" s="112">
        <f>[42]Dezembro!$D$8</f>
        <v>22.1</v>
      </c>
      <c r="F46" s="112">
        <f>[42]Dezembro!$D$9</f>
        <v>21.6</v>
      </c>
      <c r="G46" s="112">
        <f>[42]Dezembro!$D$10</f>
        <v>22</v>
      </c>
      <c r="H46" s="112">
        <f>[42]Dezembro!$D$11</f>
        <v>22.5</v>
      </c>
      <c r="I46" s="112">
        <f>[42]Dezembro!$D$12</f>
        <v>23.6</v>
      </c>
      <c r="J46" s="112">
        <f>[42]Dezembro!$D$13</f>
        <v>21.3</v>
      </c>
      <c r="K46" s="112">
        <f>[42]Dezembro!$D$14</f>
        <v>21.6</v>
      </c>
      <c r="L46" s="112">
        <f>[42]Dezembro!$D$15</f>
        <v>20.7</v>
      </c>
      <c r="M46" s="112">
        <f>[42]Dezembro!$D$16</f>
        <v>22.7</v>
      </c>
      <c r="N46" s="112">
        <f>[42]Dezembro!$D$17</f>
        <v>24.3</v>
      </c>
      <c r="O46" s="112">
        <f>[42]Dezembro!$D$18</f>
        <v>24</v>
      </c>
      <c r="P46" s="112">
        <f>[42]Dezembro!$D$19</f>
        <v>23.5</v>
      </c>
      <c r="Q46" s="112">
        <f>[42]Dezembro!$D$20</f>
        <v>23.8</v>
      </c>
      <c r="R46" s="112">
        <f>[42]Dezembro!$D$21</f>
        <v>23.3</v>
      </c>
      <c r="S46" s="112">
        <f>[42]Dezembro!$D$22</f>
        <v>23.8</v>
      </c>
      <c r="T46" s="112">
        <f>[42]Dezembro!$D$23</f>
        <v>23.7</v>
      </c>
      <c r="U46" s="112">
        <f>[42]Dezembro!$D$24</f>
        <v>22</v>
      </c>
      <c r="V46" s="112">
        <f>[42]Dezembro!$D$25</f>
        <v>22.6</v>
      </c>
      <c r="W46" s="112">
        <f>[42]Dezembro!$D$26</f>
        <v>22</v>
      </c>
      <c r="X46" s="112">
        <f>[42]Dezembro!$D$27</f>
        <v>22.5</v>
      </c>
      <c r="Y46" s="112">
        <f>[42]Dezembro!$D$28</f>
        <v>22.3</v>
      </c>
      <c r="Z46" s="112">
        <f>[42]Dezembro!$D$29</f>
        <v>23.1</v>
      </c>
      <c r="AA46" s="112">
        <f>[42]Dezembro!$D$30</f>
        <v>21</v>
      </c>
      <c r="AB46" s="112">
        <f>[42]Dezembro!$D$31</f>
        <v>21</v>
      </c>
      <c r="AC46" s="112">
        <f>[42]Dezembro!$D$32</f>
        <v>22.7</v>
      </c>
      <c r="AD46" s="112">
        <f>[42]Dezembro!$D$33</f>
        <v>22.4</v>
      </c>
      <c r="AE46" s="112">
        <f>[42]Dezembro!$D$34</f>
        <v>21.5</v>
      </c>
      <c r="AF46" s="112">
        <f>[42]Dezembro!$D$35</f>
        <v>21.5</v>
      </c>
      <c r="AG46" s="117">
        <f t="shared" si="3"/>
        <v>20.7</v>
      </c>
      <c r="AH46" s="116">
        <f t="shared" si="4"/>
        <v>22.487096774193549</v>
      </c>
      <c r="AI46" s="12" t="s">
        <v>35</v>
      </c>
      <c r="AJ46" t="s">
        <v>35</v>
      </c>
      <c r="AL46" t="s">
        <v>35</v>
      </c>
    </row>
    <row r="47" spans="1:39" x14ac:dyDescent="0.2">
      <c r="A47" s="48" t="s">
        <v>20</v>
      </c>
      <c r="B47" s="112">
        <f>[43]Dezembro!$D$5</f>
        <v>23.1</v>
      </c>
      <c r="C47" s="112">
        <f>[43]Dezembro!$D$6</f>
        <v>25.3</v>
      </c>
      <c r="D47" s="112">
        <f>[43]Dezembro!$D$7</f>
        <v>25.4</v>
      </c>
      <c r="E47" s="112">
        <f>[43]Dezembro!$D$8</f>
        <v>23.6</v>
      </c>
      <c r="F47" s="112">
        <f>[43]Dezembro!$D$9</f>
        <v>23.3</v>
      </c>
      <c r="G47" s="112">
        <f>[43]Dezembro!$D$10</f>
        <v>22.3</v>
      </c>
      <c r="H47" s="112">
        <f>[43]Dezembro!$D$11</f>
        <v>24</v>
      </c>
      <c r="I47" s="112">
        <f>[43]Dezembro!$D$12</f>
        <v>23.7</v>
      </c>
      <c r="J47" s="112">
        <f>[43]Dezembro!$D$13</f>
        <v>24.9</v>
      </c>
      <c r="K47" s="112">
        <f>[43]Dezembro!$D$14</f>
        <v>23</v>
      </c>
      <c r="L47" s="112">
        <f>[43]Dezembro!$D$15</f>
        <v>20.5</v>
      </c>
      <c r="M47" s="112">
        <f>[43]Dezembro!$D$16</f>
        <v>24.5</v>
      </c>
      <c r="N47" s="112">
        <f>[43]Dezembro!$D$17</f>
        <v>24.2</v>
      </c>
      <c r="O47" s="112">
        <f>[43]Dezembro!$D$18</f>
        <v>25.8</v>
      </c>
      <c r="P47" s="112">
        <f>[43]Dezembro!$D$19</f>
        <v>26.9</v>
      </c>
      <c r="Q47" s="112">
        <f>[43]Dezembro!$D$20</f>
        <v>26.6</v>
      </c>
      <c r="R47" s="112">
        <f>[43]Dezembro!$D$21</f>
        <v>24.5</v>
      </c>
      <c r="S47" s="112">
        <f>[43]Dezembro!$D$22</f>
        <v>25.1</v>
      </c>
      <c r="T47" s="112">
        <f>[43]Dezembro!$D$23</f>
        <v>23.9</v>
      </c>
      <c r="U47" s="112">
        <f>[43]Dezembro!$D$24</f>
        <v>24.7</v>
      </c>
      <c r="V47" s="112">
        <f>[43]Dezembro!$D$25</f>
        <v>25.3</v>
      </c>
      <c r="W47" s="112">
        <f>[43]Dezembro!$D$26</f>
        <v>24.4</v>
      </c>
      <c r="X47" s="112">
        <f>[43]Dezembro!$D$27</f>
        <v>20.8</v>
      </c>
      <c r="Y47" s="112">
        <f>[43]Dezembro!$D$28</f>
        <v>20.3</v>
      </c>
      <c r="Z47" s="112">
        <f>[43]Dezembro!$D$29</f>
        <v>24.4</v>
      </c>
      <c r="AA47" s="112">
        <f>[43]Dezembro!$D$30</f>
        <v>24</v>
      </c>
      <c r="AB47" s="112">
        <f>[43]Dezembro!$D$31</f>
        <v>24.3</v>
      </c>
      <c r="AC47" s="112">
        <f>[43]Dezembro!$D$32</f>
        <v>23.2</v>
      </c>
      <c r="AD47" s="112">
        <f>[43]Dezembro!$D$33</f>
        <v>24.8</v>
      </c>
      <c r="AE47" s="112">
        <f>[43]Dezembro!$D$34</f>
        <v>24.6</v>
      </c>
      <c r="AF47" s="112">
        <f>[43]Dezembro!$D$35</f>
        <v>23.1</v>
      </c>
      <c r="AG47" s="117">
        <f t="shared" si="3"/>
        <v>20.3</v>
      </c>
      <c r="AH47" s="116">
        <f t="shared" si="4"/>
        <v>24.016129032258061</v>
      </c>
    </row>
    <row r="48" spans="1:39" s="5" customFormat="1" ht="17.100000000000001" customHeight="1" x14ac:dyDescent="0.2">
      <c r="A48" s="49" t="s">
        <v>199</v>
      </c>
      <c r="B48" s="113">
        <f t="shared" ref="B48:AG48" si="7">MIN(B5:B47)</f>
        <v>20.5</v>
      </c>
      <c r="C48" s="113">
        <f t="shared" si="7"/>
        <v>21.3</v>
      </c>
      <c r="D48" s="113">
        <f t="shared" si="7"/>
        <v>20.9</v>
      </c>
      <c r="E48" s="113">
        <f t="shared" si="7"/>
        <v>20.100000000000001</v>
      </c>
      <c r="F48" s="113">
        <f t="shared" si="7"/>
        <v>19.399999999999999</v>
      </c>
      <c r="G48" s="113">
        <f t="shared" si="7"/>
        <v>20.100000000000001</v>
      </c>
      <c r="H48" s="113">
        <f t="shared" si="7"/>
        <v>20.100000000000001</v>
      </c>
      <c r="I48" s="113">
        <f t="shared" si="7"/>
        <v>19.8</v>
      </c>
      <c r="J48" s="113">
        <f t="shared" si="7"/>
        <v>20.5</v>
      </c>
      <c r="K48" s="113">
        <f t="shared" si="7"/>
        <v>18.600000000000001</v>
      </c>
      <c r="L48" s="113">
        <f t="shared" si="7"/>
        <v>17.3</v>
      </c>
      <c r="M48" s="113">
        <f t="shared" si="7"/>
        <v>18.7</v>
      </c>
      <c r="N48" s="113">
        <f t="shared" si="7"/>
        <v>21.2</v>
      </c>
      <c r="O48" s="113">
        <f t="shared" si="7"/>
        <v>21.1</v>
      </c>
      <c r="P48" s="113">
        <f t="shared" si="7"/>
        <v>19.899999999999999</v>
      </c>
      <c r="Q48" s="113">
        <f t="shared" si="7"/>
        <v>20.399999999999999</v>
      </c>
      <c r="R48" s="113">
        <f t="shared" si="7"/>
        <v>21.5</v>
      </c>
      <c r="S48" s="113">
        <f t="shared" si="7"/>
        <v>20.399999999999999</v>
      </c>
      <c r="T48" s="113">
        <f t="shared" si="7"/>
        <v>20.5</v>
      </c>
      <c r="U48" s="113">
        <f t="shared" si="7"/>
        <v>20.7</v>
      </c>
      <c r="V48" s="113">
        <f t="shared" si="7"/>
        <v>20.7</v>
      </c>
      <c r="W48" s="113">
        <f t="shared" si="7"/>
        <v>20</v>
      </c>
      <c r="X48" s="113">
        <f t="shared" si="7"/>
        <v>20.2</v>
      </c>
      <c r="Y48" s="113">
        <f t="shared" si="7"/>
        <v>18.8</v>
      </c>
      <c r="Z48" s="113">
        <f t="shared" si="7"/>
        <v>19.899999999999999</v>
      </c>
      <c r="AA48" s="113">
        <f t="shared" si="7"/>
        <v>18.5</v>
      </c>
      <c r="AB48" s="113">
        <f t="shared" si="7"/>
        <v>14.9</v>
      </c>
      <c r="AC48" s="113">
        <f t="shared" si="7"/>
        <v>16.899999999999999</v>
      </c>
      <c r="AD48" s="113">
        <f t="shared" si="7"/>
        <v>20.6</v>
      </c>
      <c r="AE48" s="113">
        <f t="shared" si="7"/>
        <v>18.8</v>
      </c>
      <c r="AF48" s="113">
        <f t="shared" si="7"/>
        <v>18.399999999999999</v>
      </c>
      <c r="AG48" s="117">
        <f t="shared" si="7"/>
        <v>14.9</v>
      </c>
      <c r="AH48" s="116">
        <f>AVERAGE(AH5:AH47)</f>
        <v>22.507040450588836</v>
      </c>
      <c r="AL48" s="5" t="s">
        <v>35</v>
      </c>
    </row>
    <row r="49" spans="1:39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45"/>
      <c r="AF49" s="50"/>
      <c r="AG49" s="43"/>
      <c r="AH49" s="44"/>
    </row>
    <row r="50" spans="1:39" x14ac:dyDescent="0.2">
      <c r="A50" s="106" t="s">
        <v>228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97"/>
      <c r="AF50" s="97"/>
      <c r="AG50" s="43"/>
      <c r="AH50" s="42"/>
      <c r="AL50" t="s">
        <v>35</v>
      </c>
      <c r="AM50" t="s">
        <v>35</v>
      </c>
    </row>
    <row r="51" spans="1:39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43"/>
      <c r="AH51" s="42"/>
    </row>
    <row r="52" spans="1:39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43"/>
      <c r="AH52" s="75"/>
    </row>
    <row r="53" spans="1:39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45"/>
      <c r="AG53" s="43"/>
      <c r="AH53" s="44"/>
      <c r="AK53" t="s">
        <v>35</v>
      </c>
      <c r="AL53" t="s">
        <v>35</v>
      </c>
    </row>
    <row r="54" spans="1:39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46"/>
      <c r="AG54" s="43"/>
      <c r="AH54" s="44"/>
      <c r="AL54" t="s">
        <v>35</v>
      </c>
    </row>
    <row r="55" spans="1:39" ht="13.5" thickBot="1" x14ac:dyDescent="0.25">
      <c r="A55" s="51"/>
      <c r="B55" s="52"/>
      <c r="C55" s="52"/>
      <c r="D55" s="52"/>
      <c r="E55" s="52"/>
      <c r="F55" s="52"/>
      <c r="G55" s="52" t="s">
        <v>35</v>
      </c>
      <c r="H55" s="52"/>
      <c r="I55" s="52"/>
      <c r="J55" s="52"/>
      <c r="K55" s="52"/>
      <c r="L55" s="52" t="s">
        <v>35</v>
      </c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3"/>
      <c r="AH55" s="76"/>
      <c r="AL55" s="12" t="s">
        <v>35</v>
      </c>
    </row>
    <row r="56" spans="1:39" x14ac:dyDescent="0.2">
      <c r="AJ56" t="s">
        <v>35</v>
      </c>
    </row>
    <row r="58" spans="1:39" x14ac:dyDescent="0.2">
      <c r="AD58" s="2" t="s">
        <v>35</v>
      </c>
    </row>
    <row r="59" spans="1:39" x14ac:dyDescent="0.2">
      <c r="AL59" s="12" t="s">
        <v>35</v>
      </c>
    </row>
    <row r="60" spans="1:39" x14ac:dyDescent="0.2">
      <c r="AI60" s="12" t="s">
        <v>35</v>
      </c>
      <c r="AJ60" t="s">
        <v>35</v>
      </c>
      <c r="AM60" s="12" t="s">
        <v>35</v>
      </c>
    </row>
    <row r="63" spans="1:39" x14ac:dyDescent="0.2">
      <c r="I63" s="2" t="s">
        <v>35</v>
      </c>
      <c r="Y63" s="2" t="s">
        <v>35</v>
      </c>
      <c r="AB63" s="2" t="s">
        <v>35</v>
      </c>
      <c r="AI63" t="s">
        <v>35</v>
      </c>
    </row>
    <row r="70" spans="35:39" x14ac:dyDescent="0.2">
      <c r="AI70" s="12" t="s">
        <v>35</v>
      </c>
      <c r="AM70" t="s">
        <v>35</v>
      </c>
    </row>
    <row r="71" spans="35:39" x14ac:dyDescent="0.2">
      <c r="AM71" s="12" t="s">
        <v>35</v>
      </c>
    </row>
  </sheetData>
  <mergeCells count="34">
    <mergeCell ref="AF3:AF4"/>
    <mergeCell ref="K3:K4"/>
    <mergeCell ref="L3:L4"/>
    <mergeCell ref="G3:G4"/>
    <mergeCell ref="H3:H4"/>
    <mergeCell ref="M3:M4"/>
    <mergeCell ref="AE3:AE4"/>
    <mergeCell ref="Z3:Z4"/>
    <mergeCell ref="U3:U4"/>
    <mergeCell ref="T3:T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J3:J4"/>
    <mergeCell ref="B3:B4"/>
    <mergeCell ref="C3:C4"/>
    <mergeCell ref="D3:D4"/>
    <mergeCell ref="N3:N4"/>
    <mergeCell ref="E3:E4"/>
    <mergeCell ref="F3:F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AF17" sqref="AF17"/>
    </sheetView>
  </sheetViews>
  <sheetFormatPr defaultRowHeight="12.75" x14ac:dyDescent="0.2"/>
  <cols>
    <col min="1" max="1" width="19.7109375" style="2" bestFit="1" customWidth="1"/>
    <col min="2" max="2" width="6.85546875" style="2" bestFit="1" customWidth="1"/>
    <col min="3" max="5" width="5.42578125" style="2" bestFit="1" customWidth="1"/>
    <col min="6" max="6" width="6.85546875" style="2" bestFit="1" customWidth="1"/>
    <col min="7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30" t="s">
        <v>207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2"/>
    </row>
    <row r="2" spans="1:37" s="4" customFormat="1" ht="20.100000000000001" customHeight="1" x14ac:dyDescent="0.2">
      <c r="A2" s="133" t="s">
        <v>21</v>
      </c>
      <c r="B2" s="128" t="s">
        <v>249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9"/>
    </row>
    <row r="3" spans="1:37" s="5" customFormat="1" ht="20.100000000000001" customHeight="1" x14ac:dyDescent="0.2">
      <c r="A3" s="133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34">
        <v>31</v>
      </c>
      <c r="AG3" s="142" t="s">
        <v>26</v>
      </c>
    </row>
    <row r="4" spans="1:37" s="5" customFormat="1" ht="20.100000000000001" customHeight="1" x14ac:dyDescent="0.2">
      <c r="A4" s="133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42"/>
    </row>
    <row r="5" spans="1:37" s="5" customFormat="1" x14ac:dyDescent="0.2">
      <c r="A5" s="48" t="s">
        <v>30</v>
      </c>
      <c r="B5" s="110">
        <f>[1]Dezembro!$E$5</f>
        <v>69.125</v>
      </c>
      <c r="C5" s="110">
        <f>[1]Dezembro!$E$6</f>
        <v>64.625</v>
      </c>
      <c r="D5" s="110">
        <f>[1]Dezembro!$E$7</f>
        <v>81.75</v>
      </c>
      <c r="E5" s="110">
        <f>[1]Dezembro!$E$8</f>
        <v>90.041666666666671</v>
      </c>
      <c r="F5" s="110">
        <f>[1]Dezembro!$E$9</f>
        <v>94.041666666666671</v>
      </c>
      <c r="G5" s="110">
        <f>[1]Dezembro!$E$10</f>
        <v>75.083333333333329</v>
      </c>
      <c r="H5" s="110">
        <f>[1]Dezembro!$E$11</f>
        <v>69.458333333333329</v>
      </c>
      <c r="I5" s="110">
        <f>[1]Dezembro!$E$12</f>
        <v>70.125</v>
      </c>
      <c r="J5" s="110">
        <f>[1]Dezembro!$E$13</f>
        <v>72.833333333333329</v>
      </c>
      <c r="K5" s="110">
        <f>[1]Dezembro!$E$14</f>
        <v>77.5</v>
      </c>
      <c r="L5" s="110">
        <f>[1]Dezembro!$E$15</f>
        <v>70.5</v>
      </c>
      <c r="M5" s="110">
        <f>[1]Dezembro!$E$16</f>
        <v>69.708333333333329</v>
      </c>
      <c r="N5" s="110">
        <f>[1]Dezembro!$E$17</f>
        <v>69.666666666666671</v>
      </c>
      <c r="O5" s="110">
        <f>[1]Dezembro!$E$18</f>
        <v>58.375</v>
      </c>
      <c r="P5" s="110">
        <f>[1]Dezembro!$E$19</f>
        <v>57.083333333333336</v>
      </c>
      <c r="Q5" s="110">
        <f>[1]Dezembro!$E$20</f>
        <v>61.583333333333336</v>
      </c>
      <c r="R5" s="110">
        <f>[1]Dezembro!$E$21</f>
        <v>66.958333333333329</v>
      </c>
      <c r="S5" s="110">
        <f>[1]Dezembro!$E$22</f>
        <v>66.541666666666671</v>
      </c>
      <c r="T5" s="110">
        <f>[1]Dezembro!$E$23</f>
        <v>70.5</v>
      </c>
      <c r="U5" s="110">
        <f>[1]Dezembro!$E$24</f>
        <v>78.25</v>
      </c>
      <c r="V5" s="110">
        <f>[1]Dezembro!$E$25</f>
        <v>76.583333333333329</v>
      </c>
      <c r="W5" s="110">
        <f>[1]Dezembro!$E$26</f>
        <v>70.416666666666671</v>
      </c>
      <c r="X5" s="110">
        <f>[1]Dezembro!$E$27</f>
        <v>69.25</v>
      </c>
      <c r="Y5" s="110">
        <f>[1]Dezembro!$E$28</f>
        <v>77.375</v>
      </c>
      <c r="Z5" s="110">
        <f>[1]Dezembro!$E$29</f>
        <v>67.291666666666671</v>
      </c>
      <c r="AA5" s="110">
        <f>[1]Dezembro!$E$30</f>
        <v>68.833333333333329</v>
      </c>
      <c r="AB5" s="110">
        <f>[1]Dezembro!$E$31</f>
        <v>64.875</v>
      </c>
      <c r="AC5" s="110">
        <f>[1]Dezembro!$E$32</f>
        <v>62.208333333333336</v>
      </c>
      <c r="AD5" s="110">
        <f>[1]Dezembro!$E$33</f>
        <v>58.833333333333336</v>
      </c>
      <c r="AE5" s="110">
        <f>[1]Dezembro!$E$34</f>
        <v>68.666666666666671</v>
      </c>
      <c r="AF5" s="110">
        <f>[1]Dezembro!$E$35</f>
        <v>80.25</v>
      </c>
      <c r="AG5" s="118">
        <f t="shared" ref="AG5:AG47" si="1">AVERAGE(B5:AF5)</f>
        <v>70.913978494623649</v>
      </c>
    </row>
    <row r="6" spans="1:37" x14ac:dyDescent="0.2">
      <c r="A6" s="48" t="s">
        <v>0</v>
      </c>
      <c r="B6" s="112">
        <f>[2]Dezembro!$E$5</f>
        <v>73.083333333333329</v>
      </c>
      <c r="C6" s="112">
        <f>[2]Dezembro!$E$6</f>
        <v>73.208333333333329</v>
      </c>
      <c r="D6" s="112">
        <f>[2]Dezembro!$E$7</f>
        <v>81.125</v>
      </c>
      <c r="E6" s="112">
        <f>[2]Dezembro!$E$8</f>
        <v>85.375</v>
      </c>
      <c r="F6" s="112">
        <f>[2]Dezembro!$E$9</f>
        <v>83.75</v>
      </c>
      <c r="G6" s="112">
        <f>[2]Dezembro!$E$10</f>
        <v>84.916666666666671</v>
      </c>
      <c r="H6" s="112">
        <f>[2]Dezembro!$E$11</f>
        <v>82.708333333333329</v>
      </c>
      <c r="I6" s="112">
        <f>[2]Dezembro!$E$12</f>
        <v>85.541666666666671</v>
      </c>
      <c r="J6" s="112">
        <f>[2]Dezembro!$E$13</f>
        <v>79.291666666666671</v>
      </c>
      <c r="K6" s="112">
        <f>[2]Dezembro!$E$14</f>
        <v>92.125</v>
      </c>
      <c r="L6" s="112">
        <f>[2]Dezembro!$E$15</f>
        <v>78.473684210526315</v>
      </c>
      <c r="M6" s="112">
        <f>[2]Dezembro!$E$16</f>
        <v>77.708333333333329</v>
      </c>
      <c r="N6" s="112">
        <f>[2]Dezembro!$E$17</f>
        <v>73.666666666666671</v>
      </c>
      <c r="O6" s="112">
        <f>[2]Dezembro!$E$18</f>
        <v>75.458333333333329</v>
      </c>
      <c r="P6" s="112">
        <f>[2]Dezembro!$E$19</f>
        <v>66.625</v>
      </c>
      <c r="Q6" s="112">
        <f>[2]Dezembro!$E$20</f>
        <v>70.208333333333329</v>
      </c>
      <c r="R6" s="112">
        <f>[2]Dezembro!$E$21</f>
        <v>63.75</v>
      </c>
      <c r="S6" s="112">
        <f>[2]Dezembro!$E$22</f>
        <v>67.416666666666671</v>
      </c>
      <c r="T6" s="112">
        <f>[2]Dezembro!$E$23</f>
        <v>77.583333333333329</v>
      </c>
      <c r="U6" s="112">
        <f>[2]Dezembro!$E$24</f>
        <v>80.291666666666671</v>
      </c>
      <c r="V6" s="112">
        <f>[2]Dezembro!$E$25</f>
        <v>71.541666666666671</v>
      </c>
      <c r="W6" s="112">
        <f>[2]Dezembro!$E$26</f>
        <v>62.541666666666664</v>
      </c>
      <c r="X6" s="112">
        <f>[2]Dezembro!$E$27</f>
        <v>68.416666666666671</v>
      </c>
      <c r="Y6" s="112">
        <f>[2]Dezembro!$E$28</f>
        <v>78.458333333333329</v>
      </c>
      <c r="Z6" s="112">
        <f>[2]Dezembro!$E$29</f>
        <v>84.125</v>
      </c>
      <c r="AA6" s="112">
        <f>[2]Dezembro!$E$30</f>
        <v>77.916666666666671</v>
      </c>
      <c r="AB6" s="112">
        <f>[2]Dezembro!$E$31</f>
        <v>64.958333333333329</v>
      </c>
      <c r="AC6" s="112">
        <f>[2]Dezembro!$E$32</f>
        <v>66.791666666666671</v>
      </c>
      <c r="AD6" s="112">
        <f>[2]Dezembro!$E$33</f>
        <v>68.375</v>
      </c>
      <c r="AE6" s="112">
        <f>[2]Dezembro!$E$34</f>
        <v>73.041666666666671</v>
      </c>
      <c r="AF6" s="112">
        <f>[2]Dezembro!$E$35</f>
        <v>76.916666666666671</v>
      </c>
      <c r="AG6" s="118">
        <f t="shared" si="1"/>
        <v>75.657753254102985</v>
      </c>
    </row>
    <row r="7" spans="1:37" x14ac:dyDescent="0.2">
      <c r="A7" s="48" t="s">
        <v>85</v>
      </c>
      <c r="B7" s="112">
        <f>[3]Dezembro!$E$5</f>
        <v>77.833333333333329</v>
      </c>
      <c r="C7" s="112">
        <f>[3]Dezembro!$E$6</f>
        <v>75.583333333333329</v>
      </c>
      <c r="D7" s="112">
        <f>[3]Dezembro!$E$7</f>
        <v>73.833333333333329</v>
      </c>
      <c r="E7" s="112">
        <f>[3]Dezembro!$E$8</f>
        <v>91.041666666666671</v>
      </c>
      <c r="F7" s="112">
        <f>[3]Dezembro!$E$9</f>
        <v>91.791666666666671</v>
      </c>
      <c r="G7" s="112">
        <f>[3]Dezembro!$E$10</f>
        <v>90.666666666666671</v>
      </c>
      <c r="H7" s="112">
        <f>[3]Dezembro!$E$11</f>
        <v>84.708333333333329</v>
      </c>
      <c r="I7" s="112">
        <f>[3]Dezembro!$E$12</f>
        <v>84.708333333333329</v>
      </c>
      <c r="J7" s="112">
        <f>[3]Dezembro!$E$13</f>
        <v>81.291666666666671</v>
      </c>
      <c r="K7" s="112">
        <f>[3]Dezembro!$E$14</f>
        <v>90.208333333333329</v>
      </c>
      <c r="L7" s="112">
        <f>[3]Dezembro!$E$15</f>
        <v>87.625</v>
      </c>
      <c r="M7" s="112">
        <f>[3]Dezembro!$E$16</f>
        <v>74.333333333333329</v>
      </c>
      <c r="N7" s="112">
        <f>[3]Dezembro!$E$17</f>
        <v>69.666666666666671</v>
      </c>
      <c r="O7" s="112">
        <f>[3]Dezembro!$E$18</f>
        <v>63.041666666666664</v>
      </c>
      <c r="P7" s="112">
        <f>[3]Dezembro!$E$19</f>
        <v>53.913043478260867</v>
      </c>
      <c r="Q7" s="112">
        <f>[3]Dezembro!$E$20</f>
        <v>66.041666666666671</v>
      </c>
      <c r="R7" s="112">
        <f>[3]Dezembro!$E$21</f>
        <v>70.166666666666671</v>
      </c>
      <c r="S7" s="112">
        <f>[3]Dezembro!$E$22</f>
        <v>67.478260869565219</v>
      </c>
      <c r="T7" s="112">
        <f>[3]Dezembro!$E$23</f>
        <v>69.375</v>
      </c>
      <c r="U7" s="112">
        <f>[3]Dezembro!$E$24</f>
        <v>74.875</v>
      </c>
      <c r="V7" s="112">
        <f>[3]Dezembro!$E$25</f>
        <v>62.541666666666664</v>
      </c>
      <c r="W7" s="112">
        <f>[3]Dezembro!$E$26</f>
        <v>64.75</v>
      </c>
      <c r="X7" s="112">
        <f>[3]Dezembro!$E$27</f>
        <v>81.958333333333329</v>
      </c>
      <c r="Y7" s="112">
        <f>[3]Dezembro!$E$28</f>
        <v>80.583333333333329</v>
      </c>
      <c r="Z7" s="112">
        <f>[3]Dezembro!$E$29</f>
        <v>80.166666666666671</v>
      </c>
      <c r="AA7" s="112">
        <f>[3]Dezembro!$E$30</f>
        <v>79.666666666666671</v>
      </c>
      <c r="AB7" s="112">
        <f>[3]Dezembro!$E$31</f>
        <v>61.166666666666664</v>
      </c>
      <c r="AC7" s="112">
        <f>[3]Dezembro!$E$32</f>
        <v>58.75</v>
      </c>
      <c r="AD7" s="112">
        <f>[3]Dezembro!$E$33</f>
        <v>60.166666666666664</v>
      </c>
      <c r="AE7" s="112">
        <f>[3]Dezembro!$E$34</f>
        <v>77</v>
      </c>
      <c r="AF7" s="112">
        <f>[3]Dezembro!$E$35</f>
        <v>72.041666666666671</v>
      </c>
      <c r="AG7" s="118">
        <f t="shared" si="1"/>
        <v>74.74111734455353</v>
      </c>
    </row>
    <row r="8" spans="1:37" x14ac:dyDescent="0.2">
      <c r="A8" s="48" t="s">
        <v>1</v>
      </c>
      <c r="B8" s="112">
        <f>[4]Dezembro!$E$5</f>
        <v>64</v>
      </c>
      <c r="C8" s="112">
        <f>[4]Dezembro!$E$6</f>
        <v>60.208333333333336</v>
      </c>
      <c r="D8" s="112">
        <f>[4]Dezembro!$E$7</f>
        <v>62.166666666666664</v>
      </c>
      <c r="E8" s="112">
        <f>[4]Dezembro!$E$8</f>
        <v>83.458333333333329</v>
      </c>
      <c r="F8" s="112">
        <f>[4]Dezembro!$E$9</f>
        <v>83.125</v>
      </c>
      <c r="G8" s="112">
        <f>[4]Dezembro!$E$10</f>
        <v>76.208333333333329</v>
      </c>
      <c r="H8" s="112">
        <f>[4]Dezembro!$E$11</f>
        <v>67.083333333333329</v>
      </c>
      <c r="I8" s="112">
        <f>[4]Dezembro!$E$12</f>
        <v>68.958333333333329</v>
      </c>
      <c r="J8" s="112">
        <f>[4]Dezembro!$E$13</f>
        <v>68.5</v>
      </c>
      <c r="K8" s="112">
        <f>[4]Dezembro!$E$14</f>
        <v>68.125</v>
      </c>
      <c r="L8" s="112">
        <f>[4]Dezembro!$E$15</f>
        <v>66.833333333333329</v>
      </c>
      <c r="M8" s="112">
        <f>[4]Dezembro!$E$16</f>
        <v>63.125</v>
      </c>
      <c r="N8" s="112">
        <f>[4]Dezembro!$E$17</f>
        <v>62.75</v>
      </c>
      <c r="O8" s="112">
        <f>[4]Dezembro!$E$18</f>
        <v>57.958333333333336</v>
      </c>
      <c r="P8" s="112">
        <f>[4]Dezembro!$E$19</f>
        <v>64.916666666666671</v>
      </c>
      <c r="Q8" s="112">
        <f>[4]Dezembro!$E$20</f>
        <v>57.625</v>
      </c>
      <c r="R8" s="112">
        <f>[4]Dezembro!$E$21</f>
        <v>52.541666666666664</v>
      </c>
      <c r="S8" s="112">
        <f>[4]Dezembro!$E$22</f>
        <v>51.041666666666664</v>
      </c>
      <c r="T8" s="112">
        <f>[4]Dezembro!$E$23</f>
        <v>56.125</v>
      </c>
      <c r="U8" s="112">
        <f>[4]Dezembro!$E$24</f>
        <v>66.416666666666671</v>
      </c>
      <c r="V8" s="112">
        <f>[4]Dezembro!$E$25</f>
        <v>64</v>
      </c>
      <c r="W8" s="112">
        <f>[4]Dezembro!$E$26</f>
        <v>64.041666666666671</v>
      </c>
      <c r="X8" s="112">
        <f>[4]Dezembro!$E$27</f>
        <v>61.083333333333336</v>
      </c>
      <c r="Y8" s="112">
        <f>[4]Dezembro!$E$28</f>
        <v>55.458333333333336</v>
      </c>
      <c r="Z8" s="112">
        <f>[4]Dezembro!$E$29</f>
        <v>57.375</v>
      </c>
      <c r="AA8" s="112">
        <f>[4]Dezembro!$E$30</f>
        <v>57.625</v>
      </c>
      <c r="AB8" s="112">
        <f>[4]Dezembro!$E$31</f>
        <v>69.291666666666671</v>
      </c>
      <c r="AC8" s="112">
        <f>[4]Dezembro!$E$32</f>
        <v>58.041666666666664</v>
      </c>
      <c r="AD8" s="112">
        <f>[4]Dezembro!$E$33</f>
        <v>52.166666666666664</v>
      </c>
      <c r="AE8" s="112">
        <f>[4]Dezembro!$E$34</f>
        <v>78.208333333333329</v>
      </c>
      <c r="AF8" s="112">
        <f>[4]Dezembro!$E$35</f>
        <v>77.416666666666671</v>
      </c>
      <c r="AG8" s="118">
        <f t="shared" si="1"/>
        <v>64.383064516129039</v>
      </c>
    </row>
    <row r="9" spans="1:37" x14ac:dyDescent="0.2">
      <c r="A9" s="48" t="s">
        <v>146</v>
      </c>
      <c r="B9" s="112">
        <f>[5]Dezembro!$E$5</f>
        <v>68.5</v>
      </c>
      <c r="C9" s="112">
        <f>[5]Dezembro!$E$6</f>
        <v>64.458333333333329</v>
      </c>
      <c r="D9" s="112">
        <f>[5]Dezembro!$E$7</f>
        <v>77.458333333333329</v>
      </c>
      <c r="E9" s="112">
        <f>[5]Dezembro!$E$8</f>
        <v>92.041666666666671</v>
      </c>
      <c r="F9" s="112">
        <f>[5]Dezembro!$E$9</f>
        <v>87.375</v>
      </c>
      <c r="G9" s="112">
        <f>[5]Dezembro!$E$10</f>
        <v>81.875</v>
      </c>
      <c r="H9" s="112">
        <f>[5]Dezembro!$E$11</f>
        <v>78.916666666666671</v>
      </c>
      <c r="I9" s="112">
        <f>[5]Dezembro!$E$12</f>
        <v>88.791666666666671</v>
      </c>
      <c r="J9" s="112">
        <f>[5]Dezembro!$E$13</f>
        <v>81.391304347826093</v>
      </c>
      <c r="K9" s="112">
        <f>[5]Dezembro!$E$14</f>
        <v>93.458333333333329</v>
      </c>
      <c r="L9" s="112">
        <f>[5]Dezembro!$E$15</f>
        <v>84.25</v>
      </c>
      <c r="M9" s="112">
        <f>[5]Dezembro!$E$16</f>
        <v>77.791666666666671</v>
      </c>
      <c r="N9" s="112">
        <f>[5]Dezembro!$E$17</f>
        <v>74.833333333333329</v>
      </c>
      <c r="O9" s="112">
        <f>[5]Dezembro!$E$18</f>
        <v>76.791666666666671</v>
      </c>
      <c r="P9" s="112">
        <f>[5]Dezembro!$E$19</f>
        <v>64.458333333333329</v>
      </c>
      <c r="Q9" s="112">
        <f>[5]Dezembro!$E$20</f>
        <v>65.826086956521735</v>
      </c>
      <c r="R9" s="112">
        <f>[5]Dezembro!$E$21</f>
        <v>62.958333333333336</v>
      </c>
      <c r="S9" s="112">
        <f>[5]Dezembro!$E$22</f>
        <v>60.958333333333336</v>
      </c>
      <c r="T9" s="112">
        <f>[5]Dezembro!$E$23</f>
        <v>79.083333333333329</v>
      </c>
      <c r="U9" s="112">
        <f>[5]Dezembro!$E$24</f>
        <v>86.041666666666671</v>
      </c>
      <c r="V9" s="112">
        <f>[5]Dezembro!$E$25</f>
        <v>77.416666666666671</v>
      </c>
      <c r="W9" s="112">
        <f>[5]Dezembro!$E$26</f>
        <v>67.083333333333329</v>
      </c>
      <c r="X9" s="112">
        <f>[5]Dezembro!$E$27</f>
        <v>67.166666666666671</v>
      </c>
      <c r="Y9" s="112">
        <f>[5]Dezembro!$E$28</f>
        <v>73.173913043478265</v>
      </c>
      <c r="Z9" s="112">
        <f>[5]Dezembro!$E$29</f>
        <v>81.75</v>
      </c>
      <c r="AA9" s="112">
        <f>[5]Dezembro!$E$30</f>
        <v>79.541666666666671</v>
      </c>
      <c r="AB9" s="112">
        <f>[5]Dezembro!$E$31</f>
        <v>63.416666666666664</v>
      </c>
      <c r="AC9" s="112">
        <f>[5]Dezembro!$E$32</f>
        <v>59.75</v>
      </c>
      <c r="AD9" s="112">
        <f>[5]Dezembro!$E$33</f>
        <v>66.333333333333329</v>
      </c>
      <c r="AE9" s="112">
        <f>[5]Dezembro!$E$34</f>
        <v>77.958333333333329</v>
      </c>
      <c r="AF9" s="112">
        <f>[5]Dezembro!$E$35</f>
        <v>79.791666666666671</v>
      </c>
      <c r="AG9" s="118">
        <f t="shared" si="1"/>
        <v>75.504558204768585</v>
      </c>
      <c r="AK9" t="s">
        <v>35</v>
      </c>
    </row>
    <row r="10" spans="1:37" x14ac:dyDescent="0.2">
      <c r="A10" s="48" t="s">
        <v>91</v>
      </c>
      <c r="B10" s="112">
        <f>[6]Dezembro!$E$5</f>
        <v>68.625</v>
      </c>
      <c r="C10" s="112">
        <f>[6]Dezembro!$E$6</f>
        <v>73.166666666666671</v>
      </c>
      <c r="D10" s="112">
        <f>[6]Dezembro!$E$7</f>
        <v>77.416666666666671</v>
      </c>
      <c r="E10" s="112">
        <f>[6]Dezembro!$E$8</f>
        <v>95.666666666666671</v>
      </c>
      <c r="F10" s="112">
        <f>[6]Dezembro!$E$9</f>
        <v>96</v>
      </c>
      <c r="G10" s="112">
        <f>[6]Dezembro!$E$10</f>
        <v>80.625</v>
      </c>
      <c r="H10" s="112">
        <f>[6]Dezembro!$E$11</f>
        <v>75.458333333333329</v>
      </c>
      <c r="I10" s="112">
        <f>[6]Dezembro!$E$12</f>
        <v>80.083333333333329</v>
      </c>
      <c r="J10" s="112">
        <f>[6]Dezembro!$E$13</f>
        <v>80.083333333333329</v>
      </c>
      <c r="K10" s="112">
        <f>[6]Dezembro!$E$14</f>
        <v>86.458333333333329</v>
      </c>
      <c r="L10" s="112">
        <f>[6]Dezembro!$E$15</f>
        <v>79.5</v>
      </c>
      <c r="M10" s="112">
        <f>[6]Dezembro!$E$16</f>
        <v>77</v>
      </c>
      <c r="N10" s="112">
        <f>[6]Dezembro!$E$17</f>
        <v>76.75</v>
      </c>
      <c r="O10" s="112">
        <f>[6]Dezembro!$E$18</f>
        <v>72.333333333333329</v>
      </c>
      <c r="P10" s="112">
        <f>[6]Dezembro!$E$19</f>
        <v>69.125</v>
      </c>
      <c r="Q10" s="112">
        <f>[6]Dezembro!$E$20</f>
        <v>65</v>
      </c>
      <c r="R10" s="112">
        <f>[6]Dezembro!$E$21</f>
        <v>67.375</v>
      </c>
      <c r="S10" s="112">
        <f>[6]Dezembro!$E$22</f>
        <v>73.625</v>
      </c>
      <c r="T10" s="112">
        <f>[6]Dezembro!$E$23</f>
        <v>73.25</v>
      </c>
      <c r="U10" s="112">
        <f>[6]Dezembro!$E$24</f>
        <v>88.375</v>
      </c>
      <c r="V10" s="112">
        <f>[6]Dezembro!$E$25</f>
        <v>80.666666666666671</v>
      </c>
      <c r="W10" s="112">
        <f>[6]Dezembro!$E$26</f>
        <v>80.375</v>
      </c>
      <c r="X10" s="112">
        <f>[6]Dezembro!$E$27</f>
        <v>76.791666666666671</v>
      </c>
      <c r="Y10" s="112">
        <f>[6]Dezembro!$E$28</f>
        <v>75.291666666666671</v>
      </c>
      <c r="Z10" s="112">
        <f>[6]Dezembro!$E$29</f>
        <v>70</v>
      </c>
      <c r="AA10" s="112">
        <f>[6]Dezembro!$E$30</f>
        <v>74.625</v>
      </c>
      <c r="AB10" s="112">
        <f>[6]Dezembro!$E$31</f>
        <v>77.208333333333329</v>
      </c>
      <c r="AC10" s="112">
        <f>[6]Dezembro!$E$32</f>
        <v>71.833333333333329</v>
      </c>
      <c r="AD10" s="112">
        <f>[6]Dezembro!$E$33</f>
        <v>58.833333333333336</v>
      </c>
      <c r="AE10" s="112">
        <f>[6]Dezembro!$E$34</f>
        <v>83.041666666666671</v>
      </c>
      <c r="AF10" s="112">
        <f>[6]Dezembro!$E$35</f>
        <v>90.208333333333329</v>
      </c>
      <c r="AG10" s="118">
        <f t="shared" si="1"/>
        <v>77.251344086021533</v>
      </c>
    </row>
    <row r="11" spans="1:37" x14ac:dyDescent="0.2">
      <c r="A11" s="48" t="s">
        <v>49</v>
      </c>
      <c r="B11" s="112">
        <f>[7]Dezembro!$E$5</f>
        <v>69.631578947368425</v>
      </c>
      <c r="C11" s="112">
        <f>[7]Dezembro!$E$6</f>
        <v>63.565217391304351</v>
      </c>
      <c r="D11" s="112">
        <f>[7]Dezembro!$E$7</f>
        <v>67.235294117647058</v>
      </c>
      <c r="E11" s="112">
        <f>[7]Dezembro!$E$8</f>
        <v>72.538461538461533</v>
      </c>
      <c r="F11" s="112">
        <f>[7]Dezembro!$E$9</f>
        <v>82.3</v>
      </c>
      <c r="G11" s="112">
        <f>[7]Dezembro!$E$10</f>
        <v>62</v>
      </c>
      <c r="H11" s="112">
        <f>[7]Dezembro!$E$11</f>
        <v>63.583333333333336</v>
      </c>
      <c r="I11" s="112">
        <f>[7]Dezembro!$E$12</f>
        <v>68.733333333333334</v>
      </c>
      <c r="J11" s="112">
        <f>[7]Dezembro!$E$13</f>
        <v>68.10526315789474</v>
      </c>
      <c r="K11" s="112">
        <f>[7]Dezembro!$E$14</f>
        <v>71.315789473684205</v>
      </c>
      <c r="L11" s="112">
        <f>[7]Dezembro!$E$15</f>
        <v>60.153846153846153</v>
      </c>
      <c r="M11" s="112">
        <f>[7]Dezembro!$E$16</f>
        <v>65.625</v>
      </c>
      <c r="N11" s="112">
        <f>[7]Dezembro!$E$17</f>
        <v>57.75</v>
      </c>
      <c r="O11" s="112">
        <f>[7]Dezembro!$E$18</f>
        <v>50.958333333333336</v>
      </c>
      <c r="P11" s="112">
        <f>[7]Dezembro!$E$19</f>
        <v>48.041666666666664</v>
      </c>
      <c r="Q11" s="112">
        <f>[7]Dezembro!$E$20</f>
        <v>58.583333333333336</v>
      </c>
      <c r="R11" s="112">
        <f>[7]Dezembro!$E$21</f>
        <v>54.727272727272727</v>
      </c>
      <c r="S11" s="112">
        <f>[7]Dezembro!$E$22</f>
        <v>56.416666666666664</v>
      </c>
      <c r="T11" s="112">
        <f>[7]Dezembro!$E$23</f>
        <v>62.583333333333336</v>
      </c>
      <c r="U11" s="112">
        <f>[7]Dezembro!$E$24</f>
        <v>59.583333333333336</v>
      </c>
      <c r="V11" s="112">
        <f>[7]Dezembro!$E$25</f>
        <v>51.5</v>
      </c>
      <c r="W11" s="112">
        <f>[7]Dezembro!$E$26</f>
        <v>65.041666666666671</v>
      </c>
      <c r="X11" s="112">
        <f>[7]Dezembro!$E$27</f>
        <v>64.25</v>
      </c>
      <c r="Y11" s="112">
        <f>[7]Dezembro!$E$28</f>
        <v>61.571428571428569</v>
      </c>
      <c r="Z11" s="112">
        <f>[7]Dezembro!$E$29</f>
        <v>64.208333333333329</v>
      </c>
      <c r="AA11" s="112">
        <f>[7]Dezembro!$E$30</f>
        <v>56.769230769230766</v>
      </c>
      <c r="AB11" s="112">
        <f>[7]Dezembro!$E$31</f>
        <v>55.958333333333336</v>
      </c>
      <c r="AC11" s="112">
        <f>[7]Dezembro!$E$32</f>
        <v>53.458333333333336</v>
      </c>
      <c r="AD11" s="112">
        <f>[7]Dezembro!$E$33</f>
        <v>50.541666666666664</v>
      </c>
      <c r="AE11" s="112">
        <f>[7]Dezembro!$E$34</f>
        <v>66.315789473684205</v>
      </c>
      <c r="AF11" s="112">
        <f>[7]Dezembro!$E$35</f>
        <v>67.75</v>
      </c>
      <c r="AG11" s="118">
        <f t="shared" si="1"/>
        <v>61.961156096402874</v>
      </c>
    </row>
    <row r="12" spans="1:37" x14ac:dyDescent="0.2">
      <c r="A12" s="48" t="s">
        <v>94</v>
      </c>
      <c r="B12" s="112">
        <f>[8]Dezembro!$E$5</f>
        <v>77.458333333333329</v>
      </c>
      <c r="C12" s="112">
        <f>[8]Dezembro!$E$6</f>
        <v>68.458333333333329</v>
      </c>
      <c r="D12" s="112">
        <f>[8]Dezembro!$E$7</f>
        <v>69.041666666666671</v>
      </c>
      <c r="E12" s="112">
        <f>[8]Dezembro!$E$8</f>
        <v>87.333333333333329</v>
      </c>
      <c r="F12" s="112">
        <f>[8]Dezembro!$E$9</f>
        <v>85.916666666666671</v>
      </c>
      <c r="G12" s="112">
        <f>[8]Dezembro!$E$10</f>
        <v>84.166666666666671</v>
      </c>
      <c r="H12" s="112">
        <f>[8]Dezembro!$E$11</f>
        <v>69.625</v>
      </c>
      <c r="I12" s="112">
        <f>[8]Dezembro!$E$12</f>
        <v>82.75</v>
      </c>
      <c r="J12" s="112">
        <f>[8]Dezembro!$E$13</f>
        <v>74.333333333333329</v>
      </c>
      <c r="K12" s="112">
        <f>[8]Dezembro!$E$14</f>
        <v>79.25</v>
      </c>
      <c r="L12" s="112">
        <f>[8]Dezembro!$E$15</f>
        <v>77.875</v>
      </c>
      <c r="M12" s="112">
        <f>[8]Dezembro!$E$16</f>
        <v>71.166666666666671</v>
      </c>
      <c r="N12" s="112">
        <f>[8]Dezembro!$E$17</f>
        <v>69.166666666666671</v>
      </c>
      <c r="O12" s="112">
        <f>[8]Dezembro!$E$18</f>
        <v>62.5</v>
      </c>
      <c r="P12" s="112">
        <f>[8]Dezembro!$E$19</f>
        <v>65.041666666666671</v>
      </c>
      <c r="Q12" s="112">
        <f>[8]Dezembro!$E$20</f>
        <v>64.333333333333329</v>
      </c>
      <c r="R12" s="112">
        <f>[8]Dezembro!$E$21</f>
        <v>57.666666666666664</v>
      </c>
      <c r="S12" s="112">
        <f>[8]Dezembro!$E$22</f>
        <v>57.458333333333336</v>
      </c>
      <c r="T12" s="112">
        <f>[8]Dezembro!$E$23</f>
        <v>74.541666666666671</v>
      </c>
      <c r="U12" s="112">
        <f>[8]Dezembro!$E$24</f>
        <v>79.708333333333329</v>
      </c>
      <c r="V12" s="112">
        <f>[8]Dezembro!$E$25</f>
        <v>71.041666666666671</v>
      </c>
      <c r="W12" s="112">
        <f>[8]Dezembro!$E$26</f>
        <v>70.791666666666671</v>
      </c>
      <c r="X12" s="112">
        <f>[8]Dezembro!$E$27</f>
        <v>66.708333333333329</v>
      </c>
      <c r="Y12" s="112">
        <f>[8]Dezembro!$E$28</f>
        <v>67.458333333333329</v>
      </c>
      <c r="Z12" s="112">
        <f>[8]Dezembro!$E$29</f>
        <v>69.416666666666671</v>
      </c>
      <c r="AA12" s="112">
        <f>[8]Dezembro!$E$30</f>
        <v>70.708333333333329</v>
      </c>
      <c r="AB12" s="112">
        <f>[8]Dezembro!$E$31</f>
        <v>67.208333333333329</v>
      </c>
      <c r="AC12" s="112">
        <f>[8]Dezembro!$E$32</f>
        <v>63</v>
      </c>
      <c r="AD12" s="112">
        <f>[8]Dezembro!$E$33</f>
        <v>52.75</v>
      </c>
      <c r="AE12" s="112">
        <f>[8]Dezembro!$E$34</f>
        <v>79.375</v>
      </c>
      <c r="AF12" s="112">
        <f>[8]Dezembro!$E$35</f>
        <v>77.708333333333329</v>
      </c>
      <c r="AG12" s="118">
        <f t="shared" si="1"/>
        <v>71.418010752688176</v>
      </c>
    </row>
    <row r="13" spans="1:37" x14ac:dyDescent="0.2">
      <c r="A13" s="48" t="s">
        <v>101</v>
      </c>
      <c r="B13" s="112">
        <f>[9]Dezembro!$E$5</f>
        <v>73.260869565217391</v>
      </c>
      <c r="C13" s="112">
        <f>[9]Dezembro!$E$6</f>
        <v>68.25</v>
      </c>
      <c r="D13" s="112">
        <f>[9]Dezembro!$E$7</f>
        <v>71.041666666666671</v>
      </c>
      <c r="E13" s="112">
        <f>[9]Dezembro!$E$8</f>
        <v>90.75</v>
      </c>
      <c r="F13" s="112">
        <f>[9]Dezembro!$E$9</f>
        <v>87.833333333333329</v>
      </c>
      <c r="G13" s="112">
        <f>[9]Dezembro!$E$10</f>
        <v>86.916666666666671</v>
      </c>
      <c r="H13" s="112">
        <f>[9]Dezembro!$E$11</f>
        <v>78.5</v>
      </c>
      <c r="I13" s="112">
        <f>[9]Dezembro!$E$12</f>
        <v>95.291666666666671</v>
      </c>
      <c r="J13" s="112">
        <f>[9]Dezembro!$E$13</f>
        <v>82.125</v>
      </c>
      <c r="K13" s="112">
        <f>[9]Dezembro!$E$14</f>
        <v>90.166666666666671</v>
      </c>
      <c r="L13" s="112">
        <f>[9]Dezembro!$E$15</f>
        <v>84.916666666666671</v>
      </c>
      <c r="M13" s="112">
        <f>[9]Dezembro!$E$16</f>
        <v>74.791666666666671</v>
      </c>
      <c r="N13" s="112">
        <f>[9]Dezembro!$E$17</f>
        <v>69.958333333333329</v>
      </c>
      <c r="O13" s="112">
        <f>[9]Dezembro!$E$18</f>
        <v>66.125</v>
      </c>
      <c r="P13" s="112">
        <f>[9]Dezembro!$E$19</f>
        <v>56.583333333333336</v>
      </c>
      <c r="Q13" s="112">
        <f>[9]Dezembro!$E$20</f>
        <v>63</v>
      </c>
      <c r="R13" s="112">
        <f>[9]Dezembro!$E$21</f>
        <v>59.375</v>
      </c>
      <c r="S13" s="112">
        <f>[9]Dezembro!$E$22</f>
        <v>58.375</v>
      </c>
      <c r="T13" s="112">
        <f>[9]Dezembro!$E$23</f>
        <v>74.5</v>
      </c>
      <c r="U13" s="112">
        <f>[9]Dezembro!$E$24</f>
        <v>87.083333333333329</v>
      </c>
      <c r="V13" s="112">
        <f>[9]Dezembro!$E$25</f>
        <v>77.083333333333329</v>
      </c>
      <c r="W13" s="112">
        <f>[9]Dezembro!$E$26</f>
        <v>64.25</v>
      </c>
      <c r="X13" s="112">
        <f>[9]Dezembro!$E$27</f>
        <v>70.958333333333329</v>
      </c>
      <c r="Y13" s="112">
        <f>[9]Dezembro!$E$28</f>
        <v>81.291666666666671</v>
      </c>
      <c r="Z13" s="112">
        <f>[9]Dezembro!$E$29</f>
        <v>81.625</v>
      </c>
      <c r="AA13" s="112">
        <f>[9]Dezembro!$E$30</f>
        <v>86.541666666666671</v>
      </c>
      <c r="AB13" s="112">
        <f>[9]Dezembro!$E$31</f>
        <v>74.875</v>
      </c>
      <c r="AC13" s="112">
        <f>[9]Dezembro!$E$32</f>
        <v>57.173913043478258</v>
      </c>
      <c r="AD13" s="112">
        <f>[9]Dezembro!$E$33</f>
        <v>65.958333333333329</v>
      </c>
      <c r="AE13" s="112">
        <f>[9]Dezembro!$E$34</f>
        <v>79.75</v>
      </c>
      <c r="AF13" s="112">
        <f>[9]Dezembro!$E$35</f>
        <v>79.333333333333329</v>
      </c>
      <c r="AG13" s="118">
        <f t="shared" si="1"/>
        <v>75.409186535764377</v>
      </c>
      <c r="AK13" t="s">
        <v>35</v>
      </c>
    </row>
    <row r="14" spans="1:37" x14ac:dyDescent="0.2">
      <c r="A14" s="48" t="s">
        <v>147</v>
      </c>
      <c r="B14" s="112">
        <f>[10]Dezembro!$E$5</f>
        <v>56.769230769230766</v>
      </c>
      <c r="C14" s="112">
        <f>[10]Dezembro!$E$6</f>
        <v>77.263157894736835</v>
      </c>
      <c r="D14" s="112">
        <f>[10]Dezembro!$E$7</f>
        <v>81.764705882352942</v>
      </c>
      <c r="E14" s="112">
        <f>[10]Dezembro!$E$8</f>
        <v>81</v>
      </c>
      <c r="F14" s="112" t="str">
        <f>[10]Dezembro!$E$9</f>
        <v>*</v>
      </c>
      <c r="G14" s="112">
        <f>[10]Dezembro!$E$10</f>
        <v>64.166666666666671</v>
      </c>
      <c r="H14" s="112">
        <f>[10]Dezembro!$E$11</f>
        <v>59.857142857142854</v>
      </c>
      <c r="I14" s="112">
        <f>[10]Dezembro!$E$12</f>
        <v>67.25</v>
      </c>
      <c r="J14" s="112">
        <f>[10]Dezembro!$E$13</f>
        <v>63.727272727272727</v>
      </c>
      <c r="K14" s="112">
        <f>[10]Dezembro!$E$14</f>
        <v>74.666666666666671</v>
      </c>
      <c r="L14" s="112">
        <f>[10]Dezembro!$E$15</f>
        <v>57.909090909090907</v>
      </c>
      <c r="M14" s="112">
        <f>[10]Dezembro!$E$16</f>
        <v>69.466666666666669</v>
      </c>
      <c r="N14" s="112">
        <f>[10]Dezembro!$E$17</f>
        <v>71.25</v>
      </c>
      <c r="O14" s="112">
        <f>[10]Dezembro!$E$18</f>
        <v>56.071428571428569</v>
      </c>
      <c r="P14" s="112">
        <f>[10]Dezembro!$E$19</f>
        <v>68.555555555555557</v>
      </c>
      <c r="Q14" s="112">
        <f>[10]Dezembro!$E$20</f>
        <v>63.055555555555557</v>
      </c>
      <c r="R14" s="112">
        <f>[10]Dezembro!$E$21</f>
        <v>65.631578947368425</v>
      </c>
      <c r="S14" s="112">
        <f>[10]Dezembro!$E$22</f>
        <v>68.849999999999994</v>
      </c>
      <c r="T14" s="112">
        <f>[10]Dezembro!$E$23</f>
        <v>72.533333333333331</v>
      </c>
      <c r="U14" s="112">
        <f>[10]Dezembro!$E$24</f>
        <v>80</v>
      </c>
      <c r="V14" s="112">
        <f>[10]Dezembro!$E$25</f>
        <v>77</v>
      </c>
      <c r="W14" s="112">
        <f>[10]Dezembro!$E$26</f>
        <v>75.444444444444443</v>
      </c>
      <c r="X14" s="112">
        <f>[10]Dezembro!$E$27</f>
        <v>72.083333333333329</v>
      </c>
      <c r="Y14" s="112">
        <f>[10]Dezembro!$E$28</f>
        <v>67.15384615384616</v>
      </c>
      <c r="Z14" s="112">
        <f>[10]Dezembro!$E$29</f>
        <v>70.75</v>
      </c>
      <c r="AA14" s="112">
        <f>[10]Dezembro!$E$30</f>
        <v>79.75</v>
      </c>
      <c r="AB14" s="112">
        <f>[10]Dezembro!$E$31</f>
        <v>69.25</v>
      </c>
      <c r="AC14" s="112">
        <f>[10]Dezembro!$E$32</f>
        <v>56.07692307692308</v>
      </c>
      <c r="AD14" s="112">
        <f>[10]Dezembro!$E$33</f>
        <v>63.4</v>
      </c>
      <c r="AE14" s="112">
        <f>[10]Dezembro!$E$34</f>
        <v>80</v>
      </c>
      <c r="AF14" s="112">
        <f>[10]Dezembro!$E$35</f>
        <v>82.333333333333329</v>
      </c>
      <c r="AG14" s="118">
        <f t="shared" si="1"/>
        <v>69.76766444483161</v>
      </c>
    </row>
    <row r="15" spans="1:37" x14ac:dyDescent="0.2">
      <c r="A15" s="48" t="s">
        <v>2</v>
      </c>
      <c r="B15" s="112">
        <f>[11]Dezembro!$E$5</f>
        <v>57.666666666666664</v>
      </c>
      <c r="C15" s="112">
        <f>[11]Dezembro!$E$6</f>
        <v>55.958333333333336</v>
      </c>
      <c r="D15" s="112">
        <f>[11]Dezembro!$E$7</f>
        <v>66.375</v>
      </c>
      <c r="E15" s="112">
        <f>[11]Dezembro!$E$8</f>
        <v>88</v>
      </c>
      <c r="F15" s="112">
        <f>[11]Dezembro!$E$9</f>
        <v>88.875</v>
      </c>
      <c r="G15" s="112">
        <f>[11]Dezembro!$E$10</f>
        <v>68.916666666666671</v>
      </c>
      <c r="H15" s="112">
        <f>[11]Dezembro!$E$11</f>
        <v>63.875</v>
      </c>
      <c r="I15" s="112">
        <f>[11]Dezembro!$E$12</f>
        <v>62.791666666666664</v>
      </c>
      <c r="J15" s="112">
        <f>[11]Dezembro!$E$13</f>
        <v>68.291666666666671</v>
      </c>
      <c r="K15" s="112">
        <f>[11]Dezembro!$E$14</f>
        <v>74.083333333333329</v>
      </c>
      <c r="L15" s="112">
        <f>[11]Dezembro!$E$15</f>
        <v>69.333333333333329</v>
      </c>
      <c r="M15" s="112">
        <f>[11]Dezembro!$E$16</f>
        <v>67.375</v>
      </c>
      <c r="N15" s="112">
        <f>[11]Dezembro!$E$17</f>
        <v>65.458333333333329</v>
      </c>
      <c r="O15" s="112">
        <f>[11]Dezembro!$E$18</f>
        <v>67.958333333333329</v>
      </c>
      <c r="P15" s="112">
        <f>[11]Dezembro!$E$19</f>
        <v>67.708333333333329</v>
      </c>
      <c r="Q15" s="112">
        <f>[11]Dezembro!$E$20</f>
        <v>59.625</v>
      </c>
      <c r="R15" s="112">
        <f>[11]Dezembro!$E$21</f>
        <v>51.458333333333336</v>
      </c>
      <c r="S15" s="112">
        <f>[11]Dezembro!$E$22</f>
        <v>52.5</v>
      </c>
      <c r="T15" s="112">
        <f>[11]Dezembro!$E$23</f>
        <v>64.333333333333329</v>
      </c>
      <c r="U15" s="112">
        <f>[11]Dezembro!$E$24</f>
        <v>79.375</v>
      </c>
      <c r="V15" s="112">
        <f>[11]Dezembro!$E$25</f>
        <v>65.583333333333329</v>
      </c>
      <c r="W15" s="112">
        <f>[11]Dezembro!$E$26</f>
        <v>70.541666666666671</v>
      </c>
      <c r="X15" s="112">
        <f>[11]Dezembro!$E$27</f>
        <v>68.041666666666671</v>
      </c>
      <c r="Y15" s="112">
        <f>[11]Dezembro!$E$28</f>
        <v>66.166666666666671</v>
      </c>
      <c r="Z15" s="112">
        <f>[11]Dezembro!$E$29</f>
        <v>58.5</v>
      </c>
      <c r="AA15" s="112">
        <f>[11]Dezembro!$E$30</f>
        <v>61.5</v>
      </c>
      <c r="AB15" s="112">
        <f>[11]Dezembro!$E$31</f>
        <v>68.208333333333329</v>
      </c>
      <c r="AC15" s="112">
        <f>[11]Dezembro!$E$32</f>
        <v>54.291666666666664</v>
      </c>
      <c r="AD15" s="112">
        <f>[11]Dezembro!$E$33</f>
        <v>48.916666666666664</v>
      </c>
      <c r="AE15" s="112">
        <f>[11]Dezembro!$E$34</f>
        <v>78</v>
      </c>
      <c r="AF15" s="112">
        <f>[11]Dezembro!$E$35</f>
        <v>77.291666666666671</v>
      </c>
      <c r="AG15" s="118">
        <f t="shared" si="1"/>
        <v>66.354838709677423</v>
      </c>
      <c r="AI15" s="12" t="s">
        <v>35</v>
      </c>
    </row>
    <row r="16" spans="1:37" x14ac:dyDescent="0.2">
      <c r="A16" s="48" t="s">
        <v>3</v>
      </c>
      <c r="B16" s="112">
        <f>[12]Dezembro!$E$5</f>
        <v>71.458333333333329</v>
      </c>
      <c r="C16" s="112">
        <f>[12]Dezembro!$E$6</f>
        <v>70.708333333333329</v>
      </c>
      <c r="D16" s="112">
        <f>[12]Dezembro!$E$7</f>
        <v>75.166666666666671</v>
      </c>
      <c r="E16" s="112">
        <f>[12]Dezembro!$E$8</f>
        <v>78.125</v>
      </c>
      <c r="F16" s="112">
        <f>[12]Dezembro!$E$9</f>
        <v>79.708333333333329</v>
      </c>
      <c r="G16" s="112">
        <f>[12]Dezembro!$E$10</f>
        <v>68.375</v>
      </c>
      <c r="H16" s="112">
        <f>[12]Dezembro!$E$11</f>
        <v>66.875</v>
      </c>
      <c r="I16" s="112">
        <f>[12]Dezembro!$E$12</f>
        <v>68.708333333333329</v>
      </c>
      <c r="J16" s="112">
        <f>[12]Dezembro!$E$13</f>
        <v>64.166666666666671</v>
      </c>
      <c r="K16" s="112">
        <f>[12]Dezembro!$E$14</f>
        <v>68.666666666666671</v>
      </c>
      <c r="L16" s="112">
        <f>[12]Dezembro!$E$15</f>
        <v>71.875</v>
      </c>
      <c r="M16" s="112">
        <f>[12]Dezembro!$E$16</f>
        <v>67.916666666666671</v>
      </c>
      <c r="N16" s="112">
        <f>[12]Dezembro!$E$17</f>
        <v>64.347826086956516</v>
      </c>
      <c r="O16" s="112">
        <f>[12]Dezembro!$E$18</f>
        <v>59.833333333333336</v>
      </c>
      <c r="P16" s="112">
        <f>[12]Dezembro!$E$19</f>
        <v>57.666666666666664</v>
      </c>
      <c r="Q16" s="112">
        <f>[12]Dezembro!$E$20</f>
        <v>56.083333333333336</v>
      </c>
      <c r="R16" s="112">
        <f>[12]Dezembro!$E$21</f>
        <v>55.791666666666664</v>
      </c>
      <c r="S16" s="112">
        <f>[12]Dezembro!$E$22</f>
        <v>55</v>
      </c>
      <c r="T16" s="112">
        <f>[12]Dezembro!$E$23</f>
        <v>66.833333333333329</v>
      </c>
      <c r="U16" s="112">
        <f>[12]Dezembro!$E$24</f>
        <v>78.375</v>
      </c>
      <c r="V16" s="112">
        <f>[12]Dezembro!$E$25</f>
        <v>79.875</v>
      </c>
      <c r="W16" s="112">
        <f>[12]Dezembro!$E$26</f>
        <v>78.125</v>
      </c>
      <c r="X16" s="112">
        <f>[12]Dezembro!$E$27</f>
        <v>70.25</v>
      </c>
      <c r="Y16" s="112">
        <f>[12]Dezembro!$E$28</f>
        <v>70.625</v>
      </c>
      <c r="Z16" s="112">
        <f>[12]Dezembro!$E$29</f>
        <v>63.375</v>
      </c>
      <c r="AA16" s="112">
        <f>[12]Dezembro!$E$30</f>
        <v>64.833333333333329</v>
      </c>
      <c r="AB16" s="112">
        <f>[12]Dezembro!$E$31</f>
        <v>74.958333333333329</v>
      </c>
      <c r="AC16" s="112">
        <f>[12]Dezembro!$E$32</f>
        <v>65.958333333333329</v>
      </c>
      <c r="AD16" s="112">
        <f>[12]Dezembro!$E$33</f>
        <v>60.208333333333336</v>
      </c>
      <c r="AE16" s="112">
        <f>[12]Dezembro!$E$34</f>
        <v>67.458333333333329</v>
      </c>
      <c r="AF16" s="112">
        <f>[12]Dezembro!$E$35</f>
        <v>85.083333333333329</v>
      </c>
      <c r="AG16" s="118">
        <f>AVERAGE(B16:AF16)</f>
        <v>68.594553529686763</v>
      </c>
      <c r="AI16" s="12"/>
    </row>
    <row r="17" spans="1:37" x14ac:dyDescent="0.2">
      <c r="A17" s="48" t="s">
        <v>4</v>
      </c>
      <c r="B17" s="112">
        <f>[13]Dezembro!$E$5</f>
        <v>68</v>
      </c>
      <c r="C17" s="112">
        <f>[13]Dezembro!$E$6</f>
        <v>62.89473684210526</v>
      </c>
      <c r="D17" s="112">
        <f>[13]Dezembro!$E$7</f>
        <v>71.272727272727266</v>
      </c>
      <c r="E17" s="112">
        <f>[13]Dezembro!$E$8</f>
        <v>83.333333333333329</v>
      </c>
      <c r="F17" s="112">
        <f>[13]Dezembro!$E$9</f>
        <v>85.318181818181813</v>
      </c>
      <c r="G17" s="112">
        <f>[13]Dezembro!$E$10</f>
        <v>70</v>
      </c>
      <c r="H17" s="112">
        <f>[13]Dezembro!$E$11</f>
        <v>65.5</v>
      </c>
      <c r="I17" s="112">
        <f>[13]Dezembro!$E$12</f>
        <v>72.956521739130437</v>
      </c>
      <c r="J17" s="112">
        <f>[13]Dezembro!$E$13</f>
        <v>68.565217391304344</v>
      </c>
      <c r="K17" s="112">
        <f>[13]Dezembro!$E$14</f>
        <v>72.590909090909093</v>
      </c>
      <c r="L17" s="112">
        <f>[13]Dezembro!$E$15</f>
        <v>72.565217391304344</v>
      </c>
      <c r="M17" s="112">
        <f>[13]Dezembro!$E$16</f>
        <v>67.476190476190482</v>
      </c>
      <c r="N17" s="112">
        <f>[13]Dezembro!$E$17</f>
        <v>74.36363636363636</v>
      </c>
      <c r="O17" s="112">
        <f>[13]Dezembro!$E$18</f>
        <v>63.9</v>
      </c>
      <c r="P17" s="112">
        <f>[13]Dezembro!$E$19</f>
        <v>59.227272727272727</v>
      </c>
      <c r="Q17" s="112">
        <f>[13]Dezembro!$E$20</f>
        <v>50.047619047619051</v>
      </c>
      <c r="R17" s="112">
        <f>[13]Dezembro!$E$21</f>
        <v>45.130434782608695</v>
      </c>
      <c r="S17" s="112">
        <f>[13]Dezembro!$E$22</f>
        <v>56.291666666666664</v>
      </c>
      <c r="T17" s="112">
        <f>[13]Dezembro!$E$23</f>
        <v>70.857142857142861</v>
      </c>
      <c r="U17" s="112">
        <f>[13]Dezembro!$E$24</f>
        <v>79.684210526315795</v>
      </c>
      <c r="V17" s="112">
        <f>[13]Dezembro!$E$25</f>
        <v>76.227272727272734</v>
      </c>
      <c r="W17" s="112">
        <f>[13]Dezembro!$E$26</f>
        <v>81</v>
      </c>
      <c r="X17" s="112">
        <f>[13]Dezembro!$E$27</f>
        <v>77.19047619047619</v>
      </c>
      <c r="Y17" s="112">
        <f>[13]Dezembro!$E$28</f>
        <v>76.772727272727266</v>
      </c>
      <c r="Z17" s="112">
        <f>[13]Dezembro!$E$29</f>
        <v>64.571428571428569</v>
      </c>
      <c r="AA17" s="112">
        <f>[13]Dezembro!$E$30</f>
        <v>76.349999999999994</v>
      </c>
      <c r="AB17" s="112">
        <f>[13]Dezembro!$E$31</f>
        <v>78.523809523809518</v>
      </c>
      <c r="AC17" s="112">
        <f>[13]Dezembro!$E$32</f>
        <v>70.55</v>
      </c>
      <c r="AD17" s="112">
        <f>[13]Dezembro!$E$33</f>
        <v>63.954545454545453</v>
      </c>
      <c r="AE17" s="112">
        <f>[13]Dezembro!$E$34</f>
        <v>76.409090909090907</v>
      </c>
      <c r="AF17" s="112">
        <f>[13]Dezembro!$E$35</f>
        <v>81.227272727272734</v>
      </c>
      <c r="AG17" s="118">
        <f t="shared" si="1"/>
        <v>70.411343280744248</v>
      </c>
      <c r="AI17" t="s">
        <v>35</v>
      </c>
    </row>
    <row r="18" spans="1:37" x14ac:dyDescent="0.2">
      <c r="A18" s="48" t="s">
        <v>5</v>
      </c>
      <c r="B18" s="112">
        <f>[14]Dezembro!$E$5</f>
        <v>65.19047619047619</v>
      </c>
      <c r="C18" s="112">
        <f>[14]Dezembro!$E$6</f>
        <v>63.545454545454547</v>
      </c>
      <c r="D18" s="112">
        <f>[14]Dezembro!$E$7</f>
        <v>60.173913043478258</v>
      </c>
      <c r="E18" s="112">
        <f>[14]Dezembro!$E$8</f>
        <v>77.391304347826093</v>
      </c>
      <c r="F18" s="112">
        <f>[14]Dezembro!$E$9</f>
        <v>79.095238095238102</v>
      </c>
      <c r="G18" s="112">
        <f>[14]Dezembro!$E$10</f>
        <v>72.13636363636364</v>
      </c>
      <c r="H18" s="112">
        <f>[14]Dezembro!$E$11</f>
        <v>62</v>
      </c>
      <c r="I18" s="112">
        <f>[14]Dezembro!$E$12</f>
        <v>62.173913043478258</v>
      </c>
      <c r="J18" s="112">
        <f>[14]Dezembro!$E$13</f>
        <v>64.61904761904762</v>
      </c>
      <c r="K18" s="112">
        <f>[14]Dezembro!$E$14</f>
        <v>63.333333333333336</v>
      </c>
      <c r="L18" s="112">
        <f>[14]Dezembro!$E$15</f>
        <v>70.260869565217391</v>
      </c>
      <c r="M18" s="112">
        <f>[14]Dezembro!$E$16</f>
        <v>63.18181818181818</v>
      </c>
      <c r="N18" s="112">
        <f>[14]Dezembro!$E$17</f>
        <v>57.739130434782609</v>
      </c>
      <c r="O18" s="112">
        <f>[14]Dezembro!$E$18</f>
        <v>57.913043478260867</v>
      </c>
      <c r="P18" s="112">
        <f>[14]Dezembro!$E$19</f>
        <v>54.904761904761905</v>
      </c>
      <c r="Q18" s="112">
        <f>[14]Dezembro!$E$20</f>
        <v>46.130434782608695</v>
      </c>
      <c r="R18" s="112">
        <f>[14]Dezembro!$E$21</f>
        <v>49.130434782608695</v>
      </c>
      <c r="S18" s="112">
        <f>[14]Dezembro!$E$22</f>
        <v>48.875</v>
      </c>
      <c r="T18" s="112">
        <f>[14]Dezembro!$E$23</f>
        <v>52.95</v>
      </c>
      <c r="U18" s="112">
        <f>[14]Dezembro!$E$24</f>
        <v>75.217391304347828</v>
      </c>
      <c r="V18" s="112">
        <f>[14]Dezembro!$E$25</f>
        <v>73</v>
      </c>
      <c r="W18" s="112">
        <f>[14]Dezembro!$E$26</f>
        <v>73.090909090909093</v>
      </c>
      <c r="X18" s="112">
        <f>[14]Dezembro!$E$27</f>
        <v>69.454545454545453</v>
      </c>
      <c r="Y18" s="112">
        <f>[14]Dezembro!$E$28</f>
        <v>63.434782608695649</v>
      </c>
      <c r="Z18" s="112">
        <f>[14]Dezembro!$E$29</f>
        <v>58.636363636363633</v>
      </c>
      <c r="AA18" s="112">
        <f>[14]Dezembro!$E$30</f>
        <v>66</v>
      </c>
      <c r="AB18" s="112">
        <f>[14]Dezembro!$E$31</f>
        <v>73.150000000000006</v>
      </c>
      <c r="AC18" s="112">
        <f>[14]Dezembro!$E$32</f>
        <v>61.4</v>
      </c>
      <c r="AD18" s="112">
        <f>[14]Dezembro!$E$33</f>
        <v>54.857142857142854</v>
      </c>
      <c r="AE18" s="112">
        <f>[14]Dezembro!$E$34</f>
        <v>76.086956521739125</v>
      </c>
      <c r="AF18" s="112">
        <f>[14]Dezembro!$E$35</f>
        <v>75.681818181818187</v>
      </c>
      <c r="AG18" s="118">
        <f t="shared" si="1"/>
        <v>64.217885375494092</v>
      </c>
      <c r="AH18" s="12" t="s">
        <v>35</v>
      </c>
    </row>
    <row r="19" spans="1:37" x14ac:dyDescent="0.2">
      <c r="A19" s="48" t="s">
        <v>33</v>
      </c>
      <c r="B19" s="112">
        <f>[15]Dezembro!$E$5</f>
        <v>77.166666666666671</v>
      </c>
      <c r="C19" s="112">
        <f>[15]Dezembro!$E$6</f>
        <v>76.458333333333329</v>
      </c>
      <c r="D19" s="112">
        <f>[15]Dezembro!$E$7</f>
        <v>88.541666666666671</v>
      </c>
      <c r="E19" s="112">
        <f>[15]Dezembro!$E$8</f>
        <v>90.625</v>
      </c>
      <c r="F19" s="112">
        <f>[15]Dezembro!$E$9</f>
        <v>89.75</v>
      </c>
      <c r="G19" s="112">
        <f>[15]Dezembro!$E$10</f>
        <v>77.5</v>
      </c>
      <c r="H19" s="112">
        <f>[15]Dezembro!$E$11</f>
        <v>73.958333333333329</v>
      </c>
      <c r="I19" s="112">
        <f>[15]Dezembro!$E$12</f>
        <v>74.75</v>
      </c>
      <c r="J19" s="112">
        <f>[15]Dezembro!$E$13</f>
        <v>74.541666666666671</v>
      </c>
      <c r="K19" s="112">
        <f>[15]Dezembro!$E$14</f>
        <v>79.916666666666671</v>
      </c>
      <c r="L19" s="112">
        <f>[15]Dezembro!$E$15</f>
        <v>77.625</v>
      </c>
      <c r="M19" s="112">
        <f>[15]Dezembro!$E$16</f>
        <v>73.291666666666671</v>
      </c>
      <c r="N19" s="112">
        <f>[15]Dezembro!$E$17</f>
        <v>77.958333333333329</v>
      </c>
      <c r="O19" s="112">
        <f>[15]Dezembro!$E$18</f>
        <v>71.583333333333329</v>
      </c>
      <c r="P19" s="112">
        <f>[15]Dezembro!$E$19</f>
        <v>54.904761904761905</v>
      </c>
      <c r="Q19" s="112">
        <f>[15]Dezembro!$E$20</f>
        <v>46.130434782608695</v>
      </c>
      <c r="R19" s="112">
        <f>[15]Dezembro!$E$21</f>
        <v>49.130434782608695</v>
      </c>
      <c r="S19" s="112">
        <f>[15]Dezembro!$E$22</f>
        <v>48.875</v>
      </c>
      <c r="T19" s="112">
        <f>[15]Dezembro!$E$23</f>
        <v>68.916666666666671</v>
      </c>
      <c r="U19" s="112">
        <f>[15]Dezembro!$E$24</f>
        <v>86.458333333333329</v>
      </c>
      <c r="V19" s="112">
        <f>[15]Dezembro!$E$25</f>
        <v>82.666666666666671</v>
      </c>
      <c r="W19" s="112">
        <f>[15]Dezembro!$E$26</f>
        <v>84.583333333333329</v>
      </c>
      <c r="X19" s="112">
        <f>[15]Dezembro!$E$27</f>
        <v>78.125</v>
      </c>
      <c r="Y19" s="112">
        <f>[15]Dezembro!$E$28</f>
        <v>77.125</v>
      </c>
      <c r="Z19" s="112">
        <f>[15]Dezembro!$E$29</f>
        <v>65.208333333333329</v>
      </c>
      <c r="AA19" s="112">
        <f>[15]Dezembro!$E$30</f>
        <v>79.916666666666671</v>
      </c>
      <c r="AB19" s="112">
        <f>[15]Dezembro!$E$31</f>
        <v>82.541666666666671</v>
      </c>
      <c r="AC19" s="112">
        <f>[15]Dezembro!$E$32</f>
        <v>77.583333333333329</v>
      </c>
      <c r="AD19" s="112">
        <f>[15]Dezembro!$E$33</f>
        <v>67.333333333333329</v>
      </c>
      <c r="AE19" s="112">
        <f>[15]Dezembro!$E$34</f>
        <v>85.916666666666671</v>
      </c>
      <c r="AF19" s="112">
        <f>[15]Dezembro!$E$35</f>
        <v>92.166666666666671</v>
      </c>
      <c r="AG19" s="118">
        <f t="shared" si="1"/>
        <v>75.201579509784267</v>
      </c>
      <c r="AI19" t="s">
        <v>35</v>
      </c>
      <c r="AJ19" t="s">
        <v>35</v>
      </c>
    </row>
    <row r="20" spans="1:37" x14ac:dyDescent="0.2">
      <c r="A20" s="48" t="s">
        <v>6</v>
      </c>
      <c r="B20" s="112">
        <f>[16]Dezembro!$E$5</f>
        <v>70.090909090909093</v>
      </c>
      <c r="C20" s="112">
        <f>[16]Dezembro!$E$6</f>
        <v>69</v>
      </c>
      <c r="D20" s="112">
        <f>[16]Dezembro!$E$7</f>
        <v>76.521739130434781</v>
      </c>
      <c r="E20" s="112">
        <f>[16]Dezembro!$E$8</f>
        <v>79.36363636363636</v>
      </c>
      <c r="F20" s="112">
        <f>[16]Dezembro!$E$9</f>
        <v>83.045454545454547</v>
      </c>
      <c r="G20" s="112">
        <f>[16]Dezembro!$E$10</f>
        <v>70.63636363636364</v>
      </c>
      <c r="H20" s="112">
        <f>[16]Dezembro!$E$11</f>
        <v>63.45</v>
      </c>
      <c r="I20" s="112">
        <f>[16]Dezembro!$E$12</f>
        <v>66.304347826086953</v>
      </c>
      <c r="J20" s="112">
        <f>[16]Dezembro!$E$13</f>
        <v>68.181818181818187</v>
      </c>
      <c r="K20" s="112">
        <f>[16]Dezembro!$E$14</f>
        <v>72.434782608695656</v>
      </c>
      <c r="L20" s="112">
        <f>[16]Dezembro!$E$15</f>
        <v>75.652173913043484</v>
      </c>
      <c r="M20" s="112">
        <f>[16]Dezembro!$E$16</f>
        <v>72.913043478260875</v>
      </c>
      <c r="N20" s="112">
        <f>[16]Dezembro!$E$17</f>
        <v>67.833333333333329</v>
      </c>
      <c r="O20" s="112">
        <f>[16]Dezembro!$E$18</f>
        <v>66.869565217391298</v>
      </c>
      <c r="P20" s="112">
        <f>[16]Dezembro!$E$19</f>
        <v>61.5</v>
      </c>
      <c r="Q20" s="112">
        <f>[16]Dezembro!$E$20</f>
        <v>54.208333333333336</v>
      </c>
      <c r="R20" s="112">
        <f>[16]Dezembro!$E$21</f>
        <v>54.476190476190474</v>
      </c>
      <c r="S20" s="112">
        <f>[16]Dezembro!$E$22</f>
        <v>56.083333333333336</v>
      </c>
      <c r="T20" s="112">
        <f>[16]Dezembro!$E$23</f>
        <v>70</v>
      </c>
      <c r="U20" s="112">
        <f>[16]Dezembro!$E$24</f>
        <v>78.608695652173907</v>
      </c>
      <c r="V20" s="112">
        <f>[16]Dezembro!$E$25</f>
        <v>75.849999999999994</v>
      </c>
      <c r="W20" s="112">
        <f>[16]Dezembro!$E$26</f>
        <v>74.599999999999994</v>
      </c>
      <c r="X20" s="112">
        <f>[16]Dezembro!$E$27</f>
        <v>66.090909090909093</v>
      </c>
      <c r="Y20" s="112">
        <f>[16]Dezembro!$E$28</f>
        <v>61.136363636363633</v>
      </c>
      <c r="Z20" s="112">
        <f>[16]Dezembro!$E$29</f>
        <v>58.9</v>
      </c>
      <c r="AA20" s="112">
        <f>[16]Dezembro!$E$30</f>
        <v>74.36363636363636</v>
      </c>
      <c r="AB20" s="112">
        <f>[16]Dezembro!$E$31</f>
        <v>76.45</v>
      </c>
      <c r="AC20" s="112">
        <f>[16]Dezembro!$E$32</f>
        <v>67.090909090909093</v>
      </c>
      <c r="AD20" s="112">
        <f>[16]Dezembro!$E$33</f>
        <v>62.590909090909093</v>
      </c>
      <c r="AE20" s="112">
        <f>[16]Dezembro!$E$34</f>
        <v>70.954545454545453</v>
      </c>
      <c r="AF20" s="112">
        <f>[16]Dezembro!$E$35</f>
        <v>77.818181818181813</v>
      </c>
      <c r="AG20" s="118">
        <f t="shared" si="1"/>
        <v>69.129650795674621</v>
      </c>
      <c r="AK20" t="s">
        <v>35</v>
      </c>
    </row>
    <row r="21" spans="1:37" x14ac:dyDescent="0.2">
      <c r="A21" s="48" t="s">
        <v>7</v>
      </c>
      <c r="B21" s="112">
        <f>[17]Dezembro!$E$5</f>
        <v>71.375</v>
      </c>
      <c r="C21" s="112">
        <f>[17]Dezembro!$E$6</f>
        <v>66.25</v>
      </c>
      <c r="D21" s="112">
        <f>[17]Dezembro!$E$7</f>
        <v>69.625</v>
      </c>
      <c r="E21" s="112">
        <f>[17]Dezembro!$E$8</f>
        <v>85.458333333333329</v>
      </c>
      <c r="F21" s="112">
        <f>[17]Dezembro!$E$9</f>
        <v>87.666666666666671</v>
      </c>
      <c r="G21" s="112">
        <f>[17]Dezembro!$E$10</f>
        <v>87.125</v>
      </c>
      <c r="H21" s="112">
        <f>[17]Dezembro!$E$11</f>
        <v>76.333333333333329</v>
      </c>
      <c r="I21" s="112">
        <f>[17]Dezembro!$E$12</f>
        <v>82.166666666666671</v>
      </c>
      <c r="J21" s="112">
        <f>[17]Dezembro!$E$13</f>
        <v>75.083333333333329</v>
      </c>
      <c r="K21" s="112">
        <f>[17]Dezembro!$E$14</f>
        <v>89.166666666666671</v>
      </c>
      <c r="L21" s="112">
        <f>[17]Dezembro!$E$15</f>
        <v>84.5</v>
      </c>
      <c r="M21" s="112">
        <f>[17]Dezembro!$E$16</f>
        <v>69.208333333333329</v>
      </c>
      <c r="N21" s="112">
        <f>[17]Dezembro!$E$17</f>
        <v>68.416666666666671</v>
      </c>
      <c r="O21" s="112">
        <f>[17]Dezembro!$E$18</f>
        <v>63.25</v>
      </c>
      <c r="P21" s="112">
        <f>[17]Dezembro!$E$19</f>
        <v>56.125</v>
      </c>
      <c r="Q21" s="112">
        <f>[17]Dezembro!$E$20</f>
        <v>64.208333333333329</v>
      </c>
      <c r="R21" s="112">
        <f>[17]Dezembro!$E$21</f>
        <v>62.666666666666664</v>
      </c>
      <c r="S21" s="112">
        <f>[17]Dezembro!$E$22</f>
        <v>59.666666666666664</v>
      </c>
      <c r="T21" s="112">
        <f>[17]Dezembro!$E$23</f>
        <v>73.333333333333329</v>
      </c>
      <c r="U21" s="112">
        <f>[17]Dezembro!$E$24</f>
        <v>81</v>
      </c>
      <c r="V21" s="112">
        <f>[17]Dezembro!$E$25</f>
        <v>68.916666666666671</v>
      </c>
      <c r="W21" s="112">
        <f>[17]Dezembro!$E$26</f>
        <v>61.375</v>
      </c>
      <c r="X21" s="112">
        <f>[17]Dezembro!$E$27</f>
        <v>74.125</v>
      </c>
      <c r="Y21" s="112">
        <f>[17]Dezembro!$E$28</f>
        <v>81.291666666666671</v>
      </c>
      <c r="Z21" s="112">
        <f>[17]Dezembro!$E$29</f>
        <v>77.791666666666671</v>
      </c>
      <c r="AA21" s="112">
        <f>[17]Dezembro!$E$30</f>
        <v>80.333333333333329</v>
      </c>
      <c r="AB21" s="112">
        <f>[17]Dezembro!$E$31</f>
        <v>66.75</v>
      </c>
      <c r="AC21" s="112">
        <f>[17]Dezembro!$E$32</f>
        <v>57.041666666666664</v>
      </c>
      <c r="AD21" s="112">
        <f>[17]Dezembro!$E$33</f>
        <v>62.75</v>
      </c>
      <c r="AE21" s="112">
        <f>[17]Dezembro!$E$34</f>
        <v>77</v>
      </c>
      <c r="AF21" s="112">
        <f>[17]Dezembro!$E$35</f>
        <v>72.166666666666671</v>
      </c>
      <c r="AG21" s="118">
        <f t="shared" si="1"/>
        <v>72.650537634408593</v>
      </c>
    </row>
    <row r="22" spans="1:37" x14ac:dyDescent="0.2">
      <c r="A22" s="48" t="s">
        <v>148</v>
      </c>
      <c r="B22" s="112">
        <f>[18]Dezembro!$E$5</f>
        <v>80.217391304347828</v>
      </c>
      <c r="C22" s="112">
        <f>[18]Dezembro!$E$6</f>
        <v>76.63636363636364</v>
      </c>
      <c r="D22" s="112">
        <f>[18]Dezembro!$E$7</f>
        <v>72.416666666666671</v>
      </c>
      <c r="E22" s="112">
        <f>[18]Dezembro!$E$8</f>
        <v>91.666666666666671</v>
      </c>
      <c r="F22" s="112">
        <f>[18]Dezembro!$E$9</f>
        <v>87.875</v>
      </c>
      <c r="G22" s="112">
        <f>[18]Dezembro!$E$10</f>
        <v>85.625</v>
      </c>
      <c r="H22" s="112">
        <f>[18]Dezembro!$E$11</f>
        <v>85.260869565217391</v>
      </c>
      <c r="I22" s="112">
        <f>[18]Dezembro!$E$12</f>
        <v>86.291666666666671</v>
      </c>
      <c r="J22" s="112">
        <f>[18]Dezembro!$E$13</f>
        <v>79.25</v>
      </c>
      <c r="K22" s="112">
        <f>[18]Dezembro!$E$14</f>
        <v>90.291666666666671</v>
      </c>
      <c r="L22" s="112">
        <f>[18]Dezembro!$E$15</f>
        <v>86.608695652173907</v>
      </c>
      <c r="M22" s="112">
        <f>[18]Dezembro!$E$16</f>
        <v>76.583333333333329</v>
      </c>
      <c r="N22" s="112">
        <f>[18]Dezembro!$E$17</f>
        <v>72.833333333333329</v>
      </c>
      <c r="O22" s="112">
        <f>[18]Dezembro!$E$18</f>
        <v>66.083333333333329</v>
      </c>
      <c r="P22" s="112">
        <f>[18]Dezembro!$E$19</f>
        <v>60.041666666666664</v>
      </c>
      <c r="Q22" s="112">
        <f>[18]Dezembro!$E$20</f>
        <v>67</v>
      </c>
      <c r="R22" s="112">
        <f>[18]Dezembro!$E$21</f>
        <v>62.5</v>
      </c>
      <c r="S22" s="112">
        <f>[18]Dezembro!$E$22</f>
        <v>63</v>
      </c>
      <c r="T22" s="112">
        <f>[18]Dezembro!$E$23</f>
        <v>77.125</v>
      </c>
      <c r="U22" s="112">
        <f>[18]Dezembro!$E$24</f>
        <v>84.083333333333329</v>
      </c>
      <c r="V22" s="112">
        <f>[18]Dezembro!$E$25</f>
        <v>69.583333333333329</v>
      </c>
      <c r="W22" s="112">
        <f>[18]Dezembro!$E$26</f>
        <v>70.791666666666671</v>
      </c>
      <c r="X22" s="112">
        <f>[18]Dezembro!$E$27</f>
        <v>81.541666666666671</v>
      </c>
      <c r="Y22" s="112">
        <f>[18]Dezembro!$E$28</f>
        <v>84.291666666666671</v>
      </c>
      <c r="Z22" s="112">
        <f>[18]Dezembro!$E$29</f>
        <v>83.333333333333329</v>
      </c>
      <c r="AA22" s="112">
        <f>[18]Dezembro!$E$30</f>
        <v>84.208333333333329</v>
      </c>
      <c r="AB22" s="112">
        <f>[18]Dezembro!$E$31</f>
        <v>73.666666666666671</v>
      </c>
      <c r="AC22" s="112">
        <f>[18]Dezembro!$E$32</f>
        <v>68.333333333333329</v>
      </c>
      <c r="AD22" s="112">
        <f>[18]Dezembro!$E$33</f>
        <v>71.791666666666671</v>
      </c>
      <c r="AE22" s="112">
        <f>[18]Dezembro!$E$34</f>
        <v>79.875</v>
      </c>
      <c r="AF22" s="112">
        <f>[18]Dezembro!$E$35</f>
        <v>80.869565217391298</v>
      </c>
      <c r="AG22" s="118">
        <f t="shared" si="1"/>
        <v>77.408910280929916</v>
      </c>
      <c r="AI22" t="s">
        <v>35</v>
      </c>
      <c r="AK22" t="s">
        <v>35</v>
      </c>
    </row>
    <row r="23" spans="1:37" x14ac:dyDescent="0.2">
      <c r="A23" s="48" t="s">
        <v>149</v>
      </c>
      <c r="B23" s="112">
        <f>[19]Dezembro!$E$5</f>
        <v>74.391304347826093</v>
      </c>
      <c r="C23" s="112">
        <f>[19]Dezembro!$E$6</f>
        <v>73.956521739130437</v>
      </c>
      <c r="D23" s="112">
        <f>[19]Dezembro!$E$7</f>
        <v>74.833333333333329</v>
      </c>
      <c r="E23" s="112">
        <f>[19]Dezembro!$E$8</f>
        <v>81</v>
      </c>
      <c r="F23" s="112">
        <f>[19]Dezembro!$E$9</f>
        <v>80.875</v>
      </c>
      <c r="G23" s="112">
        <f>[19]Dezembro!$E$10</f>
        <v>85</v>
      </c>
      <c r="H23" s="112">
        <f>[19]Dezembro!$E$11</f>
        <v>84.304347826086953</v>
      </c>
      <c r="I23" s="112">
        <f>[19]Dezembro!$E$12</f>
        <v>83.875</v>
      </c>
      <c r="J23" s="112">
        <f>[19]Dezembro!$E$13</f>
        <v>80.083333333333329</v>
      </c>
      <c r="K23" s="112">
        <f>[19]Dezembro!$E$14</f>
        <v>89.166666666666671</v>
      </c>
      <c r="L23" s="112">
        <f>[19]Dezembro!$E$15</f>
        <v>80.916666666666671</v>
      </c>
      <c r="M23" s="112">
        <f>[19]Dezembro!$E$16</f>
        <v>75.875</v>
      </c>
      <c r="N23" s="112">
        <f>[19]Dezembro!$E$17</f>
        <v>68.416666666666671</v>
      </c>
      <c r="O23" s="112">
        <f>[19]Dezembro!$E$18</f>
        <v>63.958333333333336</v>
      </c>
      <c r="P23" s="112">
        <f>[19]Dezembro!$E$19</f>
        <v>58.5</v>
      </c>
      <c r="Q23" s="112">
        <f>[19]Dezembro!$E$20</f>
        <v>65.434782608695656</v>
      </c>
      <c r="R23" s="112" t="s">
        <v>197</v>
      </c>
      <c r="S23" s="112">
        <f>[19]Dezembro!$E$22</f>
        <v>63.739130434782609</v>
      </c>
      <c r="T23" s="112">
        <f>[19]Dezembro!$E$23</f>
        <v>71.791666666666671</v>
      </c>
      <c r="U23" s="112">
        <f>[19]Dezembro!$E$24</f>
        <v>81.541666666666671</v>
      </c>
      <c r="V23" s="112">
        <f>[19]Dezembro!$E$25</f>
        <v>69.125</v>
      </c>
      <c r="W23" s="112">
        <f>[19]Dezembro!$E$26</f>
        <v>66.086956521739125</v>
      </c>
      <c r="X23" s="112">
        <f>[19]Dezembro!$E$27</f>
        <v>78.833333333333329</v>
      </c>
      <c r="Y23" s="112">
        <f>[19]Dezembro!$E$28</f>
        <v>83.5</v>
      </c>
      <c r="Z23" s="112">
        <f>[19]Dezembro!$E$29</f>
        <v>85.166666666666671</v>
      </c>
      <c r="AA23" s="112">
        <f>[19]Dezembro!$E$30</f>
        <v>78.652173913043484</v>
      </c>
      <c r="AB23" s="112">
        <f>[19]Dezembro!$E$31</f>
        <v>66.375</v>
      </c>
      <c r="AC23" s="112">
        <f>[19]Dezembro!$E$32</f>
        <v>65.875</v>
      </c>
      <c r="AD23" s="112">
        <f>[19]Dezembro!$E$33</f>
        <v>69.708333333333329</v>
      </c>
      <c r="AE23" s="112">
        <f>[19]Dezembro!$E$34</f>
        <v>76.565217391304344</v>
      </c>
      <c r="AF23" s="112">
        <f>[19]Dezembro!$E$35</f>
        <v>81.826086956521735</v>
      </c>
      <c r="AG23" s="118">
        <f t="shared" si="1"/>
        <v>75.312439613526578</v>
      </c>
      <c r="AH23" s="12" t="s">
        <v>35</v>
      </c>
      <c r="AK23" t="s">
        <v>35</v>
      </c>
    </row>
    <row r="24" spans="1:37" x14ac:dyDescent="0.2">
      <c r="A24" s="48" t="s">
        <v>150</v>
      </c>
      <c r="B24" s="112">
        <f>[20]Dezembro!$E$5</f>
        <v>77.083333333333329</v>
      </c>
      <c r="C24" s="112">
        <f>[20]Dezembro!$E$6</f>
        <v>72.625</v>
      </c>
      <c r="D24" s="112">
        <f>[20]Dezembro!$E$7</f>
        <v>74.791666666666671</v>
      </c>
      <c r="E24" s="112">
        <f>[20]Dezembro!$E$8</f>
        <v>93.333333333333329</v>
      </c>
      <c r="F24" s="112">
        <f>[20]Dezembro!$E$9</f>
        <v>91.333333333333329</v>
      </c>
      <c r="G24" s="112">
        <f>[20]Dezembro!$E$10</f>
        <v>90.166666666666671</v>
      </c>
      <c r="H24" s="112">
        <f>[20]Dezembro!$E$11</f>
        <v>81.916666666666671</v>
      </c>
      <c r="I24" s="112">
        <f>[20]Dezembro!$E$12</f>
        <v>84.708333333333329</v>
      </c>
      <c r="J24" s="112">
        <f>[20]Dezembro!$E$13</f>
        <v>78.916666666666671</v>
      </c>
      <c r="K24" s="112">
        <f>[20]Dezembro!$E$14</f>
        <v>96.583333333333329</v>
      </c>
      <c r="L24" s="112">
        <f>[20]Dezembro!$E$15</f>
        <v>86.375</v>
      </c>
      <c r="M24" s="112">
        <f>[20]Dezembro!$E$16</f>
        <v>77.125</v>
      </c>
      <c r="N24" s="112">
        <f>[20]Dezembro!$E$17</f>
        <v>74.666666666666671</v>
      </c>
      <c r="O24" s="112">
        <f>[20]Dezembro!$E$18</f>
        <v>65.458333333333329</v>
      </c>
      <c r="P24" s="112">
        <f>[20]Dezembro!$E$19</f>
        <v>60.833333333333336</v>
      </c>
      <c r="Q24" s="112">
        <f>[20]Dezembro!$E$20</f>
        <v>67.833333333333329</v>
      </c>
      <c r="R24" s="112">
        <f>[20]Dezembro!$E$21</f>
        <v>67.521739130434781</v>
      </c>
      <c r="S24" s="112">
        <f>[20]Dezembro!$E$22</f>
        <v>67.041666666666671</v>
      </c>
      <c r="T24" s="112">
        <f>[20]Dezembro!$E$23</f>
        <v>75.333333333333329</v>
      </c>
      <c r="U24" s="112">
        <f>[20]Dezembro!$E$24</f>
        <v>81.708333333333329</v>
      </c>
      <c r="V24" s="112">
        <f>[20]Dezembro!$E$25</f>
        <v>64.666666666666671</v>
      </c>
      <c r="W24" s="112">
        <f>[20]Dezembro!$E$26</f>
        <v>61.791666666666664</v>
      </c>
      <c r="X24" s="112">
        <f>[20]Dezembro!$E$27</f>
        <v>75.5</v>
      </c>
      <c r="Y24" s="112">
        <f>[20]Dezembro!$E$28</f>
        <v>81.5</v>
      </c>
      <c r="Z24" s="112">
        <f>[20]Dezembro!$E$29</f>
        <v>77.208333333333329</v>
      </c>
      <c r="AA24" s="112">
        <f>[20]Dezembro!$E$30</f>
        <v>77.956521739130437</v>
      </c>
      <c r="AB24" s="112">
        <f>[20]Dezembro!$E$31</f>
        <v>64.458333333333329</v>
      </c>
      <c r="AC24" s="112">
        <f>[20]Dezembro!$E$32</f>
        <v>62.291666666666664</v>
      </c>
      <c r="AD24" s="112">
        <f>[20]Dezembro!$E$33</f>
        <v>63.125</v>
      </c>
      <c r="AE24" s="112">
        <f>[20]Dezembro!$E$34</f>
        <v>79.041666666666671</v>
      </c>
      <c r="AF24" s="112">
        <f>[20]Dezembro!$E$35</f>
        <v>71.458333333333329</v>
      </c>
      <c r="AG24" s="118">
        <f t="shared" si="1"/>
        <v>75.624298737727898</v>
      </c>
      <c r="AJ24" t="s">
        <v>35</v>
      </c>
      <c r="AK24" t="s">
        <v>35</v>
      </c>
    </row>
    <row r="25" spans="1:37" x14ac:dyDescent="0.2">
      <c r="A25" s="48" t="s">
        <v>8</v>
      </c>
      <c r="B25" s="112">
        <f>[21]Dezembro!$E$5</f>
        <v>70.277777777777771</v>
      </c>
      <c r="C25" s="112">
        <f>[21]Dezembro!$E$6</f>
        <v>70.454545454545453</v>
      </c>
      <c r="D25" s="112">
        <f>[21]Dezembro!$E$7</f>
        <v>72.625</v>
      </c>
      <c r="E25" s="112">
        <f>[21]Dezembro!$E$8</f>
        <v>82</v>
      </c>
      <c r="F25" s="112">
        <f>[21]Dezembro!$E$9</f>
        <v>72.111111111111114</v>
      </c>
      <c r="G25" s="112">
        <f>[21]Dezembro!$E$10</f>
        <v>83.444444444444443</v>
      </c>
      <c r="H25" s="112">
        <f>[21]Dezembro!$E$11</f>
        <v>66.625</v>
      </c>
      <c r="I25" s="112">
        <f>[21]Dezembro!$E$12</f>
        <v>75.166666666666671</v>
      </c>
      <c r="J25" s="112">
        <f>[21]Dezembro!$E$13</f>
        <v>81</v>
      </c>
      <c r="K25" s="112">
        <f>[21]Dezembro!$E$14</f>
        <v>92.142857142857139</v>
      </c>
      <c r="L25" s="112">
        <f>[21]Dezembro!$E$15</f>
        <v>68.727272727272734</v>
      </c>
      <c r="M25" s="112">
        <f>[21]Dezembro!$E$16</f>
        <v>75.650000000000006</v>
      </c>
      <c r="N25" s="112">
        <f>[21]Dezembro!$E$17</f>
        <v>71.571428571428569</v>
      </c>
      <c r="O25" s="112">
        <f>[21]Dezembro!$E$18</f>
        <v>67.291666666666671</v>
      </c>
      <c r="P25" s="112">
        <f>[21]Dezembro!$E$19</f>
        <v>58.708333333333336</v>
      </c>
      <c r="Q25" s="112">
        <f>[21]Dezembro!$E$20</f>
        <v>59.375</v>
      </c>
      <c r="R25" s="112">
        <f>[21]Dezembro!$E$21</f>
        <v>66.125</v>
      </c>
      <c r="S25" s="112">
        <f>[21]Dezembro!$E$22</f>
        <v>61.541666666666664</v>
      </c>
      <c r="T25" s="112">
        <f>[21]Dezembro!$E$23</f>
        <v>72.916666666666671</v>
      </c>
      <c r="U25" s="112">
        <f>[21]Dezembro!$E$24</f>
        <v>73.058823529411768</v>
      </c>
      <c r="V25" s="112">
        <f>[21]Dezembro!$E$25</f>
        <v>64.545454545454547</v>
      </c>
      <c r="W25" s="112">
        <f>[21]Dezembro!$E$26</f>
        <v>64.625</v>
      </c>
      <c r="X25" s="112">
        <f>[21]Dezembro!$E$27</f>
        <v>78.45</v>
      </c>
      <c r="Y25" s="112">
        <f>[21]Dezembro!$E$28</f>
        <v>75.63636363636364</v>
      </c>
      <c r="Z25" s="112">
        <f>[21]Dezembro!$E$29</f>
        <v>76.5</v>
      </c>
      <c r="AA25" s="112">
        <f>[21]Dezembro!$E$30</f>
        <v>62.583333333333336</v>
      </c>
      <c r="AB25" s="112">
        <f>[21]Dezembro!$E$31</f>
        <v>59.791666666666664</v>
      </c>
      <c r="AC25" s="112">
        <f>[21]Dezembro!$E$32</f>
        <v>67.25</v>
      </c>
      <c r="AD25" s="112">
        <f>[21]Dezembro!$E$33</f>
        <v>72.428571428571431</v>
      </c>
      <c r="AE25" s="112">
        <f>[21]Dezembro!$E$34</f>
        <v>77.952380952380949</v>
      </c>
      <c r="AF25" s="112">
        <f>[21]Dezembro!$E$35</f>
        <v>80.13636363636364</v>
      </c>
      <c r="AG25" s="118">
        <f t="shared" si="1"/>
        <v>71.635883708322027</v>
      </c>
    </row>
    <row r="26" spans="1:37" x14ac:dyDescent="0.2">
      <c r="A26" s="48" t="s">
        <v>9</v>
      </c>
      <c r="B26" s="112">
        <f>[22]Dezembro!$E$5</f>
        <v>71.833333333333329</v>
      </c>
      <c r="C26" s="112">
        <f>[22]Dezembro!$E$6</f>
        <v>67.625</v>
      </c>
      <c r="D26" s="112">
        <f>[22]Dezembro!$E$7</f>
        <v>66.25</v>
      </c>
      <c r="E26" s="112">
        <f>[22]Dezembro!$E$8</f>
        <v>85.458333333333329</v>
      </c>
      <c r="F26" s="112">
        <f>[22]Dezembro!$E$9</f>
        <v>85.416666666666671</v>
      </c>
      <c r="G26" s="112">
        <f>[22]Dezembro!$E$10</f>
        <v>83.75</v>
      </c>
      <c r="H26" s="112">
        <f>[22]Dezembro!$E$11</f>
        <v>75.458333333333329</v>
      </c>
      <c r="I26" s="112">
        <f>[22]Dezembro!$E$12</f>
        <v>81.375</v>
      </c>
      <c r="J26" s="112">
        <f>[22]Dezembro!$E$13</f>
        <v>73.125</v>
      </c>
      <c r="K26" s="112">
        <f>[22]Dezembro!$E$14</f>
        <v>83.208333333333329</v>
      </c>
      <c r="L26" s="112">
        <f>[22]Dezembro!$E$15</f>
        <v>82.291666666666671</v>
      </c>
      <c r="M26" s="112">
        <f>[22]Dezembro!$E$16</f>
        <v>68.666666666666671</v>
      </c>
      <c r="N26" s="112">
        <f>[22]Dezembro!$E$17</f>
        <v>63.958333333333336</v>
      </c>
      <c r="O26" s="112">
        <f>[22]Dezembro!$E$18</f>
        <v>57.5</v>
      </c>
      <c r="P26" s="112">
        <f>[22]Dezembro!$E$19</f>
        <v>49.5</v>
      </c>
      <c r="Q26" s="112">
        <f>[22]Dezembro!$E$20</f>
        <v>55.416666666666664</v>
      </c>
      <c r="R26" s="112">
        <f>[22]Dezembro!$E$21</f>
        <v>64.166666666666671</v>
      </c>
      <c r="S26" s="112">
        <f>[22]Dezembro!$E$22</f>
        <v>61.416666666666664</v>
      </c>
      <c r="T26" s="112">
        <f>[22]Dezembro!$E$23</f>
        <v>63.541666666666664</v>
      </c>
      <c r="U26" s="112">
        <f>[22]Dezembro!$E$24</f>
        <v>69.791666666666671</v>
      </c>
      <c r="V26" s="112">
        <f>[22]Dezembro!$E$25</f>
        <v>58.708333333333336</v>
      </c>
      <c r="W26" s="112">
        <f>[22]Dezembro!$E$26</f>
        <v>59.416666666666664</v>
      </c>
      <c r="X26" s="112">
        <f>[22]Dezembro!$E$27</f>
        <v>74.125</v>
      </c>
      <c r="Y26" s="112">
        <f>[22]Dezembro!$E$28</f>
        <v>74.083333333333329</v>
      </c>
      <c r="Z26" s="112">
        <f>[22]Dezembro!$E$29</f>
        <v>71.125</v>
      </c>
      <c r="AA26" s="112">
        <f>[22]Dezembro!$E$30</f>
        <v>75.041666666666671</v>
      </c>
      <c r="AB26" s="112">
        <f>[22]Dezembro!$E$31</f>
        <v>57.875</v>
      </c>
      <c r="AC26" s="112">
        <f>[22]Dezembro!$E$32</f>
        <v>55.416666666666664</v>
      </c>
      <c r="AD26" s="112">
        <f>[22]Dezembro!$E$33</f>
        <v>56.166666666666664</v>
      </c>
      <c r="AE26" s="112">
        <f>[22]Dezembro!$E$34</f>
        <v>70.875</v>
      </c>
      <c r="AF26" s="112">
        <f>[22]Dezembro!$E$35</f>
        <v>67.5</v>
      </c>
      <c r="AG26" s="118">
        <f t="shared" si="1"/>
        <v>68.712365591397869</v>
      </c>
      <c r="AJ26" t="s">
        <v>35</v>
      </c>
    </row>
    <row r="27" spans="1:37" x14ac:dyDescent="0.2">
      <c r="A27" s="48" t="s">
        <v>32</v>
      </c>
      <c r="B27" s="112">
        <f>[23]Dezembro!$E$5</f>
        <v>63.61904761904762</v>
      </c>
      <c r="C27" s="112">
        <f>[23]Dezembro!$E$6</f>
        <v>57.583333333333336</v>
      </c>
      <c r="D27" s="112">
        <f>[23]Dezembro!$E$7</f>
        <v>57.125</v>
      </c>
      <c r="E27" s="112">
        <f>[23]Dezembro!$E$8</f>
        <v>70.714285714285708</v>
      </c>
      <c r="F27" s="112">
        <f>[23]Dezembro!$E$9</f>
        <v>72.75</v>
      </c>
      <c r="G27" s="112">
        <f>[23]Dezembro!$E$10</f>
        <v>62</v>
      </c>
      <c r="H27" s="112">
        <f>[23]Dezembro!$E$11</f>
        <v>71.181818181818187</v>
      </c>
      <c r="I27" s="112">
        <f>[23]Dezembro!$E$12</f>
        <v>73.625</v>
      </c>
      <c r="J27" s="112">
        <f>[23]Dezembro!$E$13</f>
        <v>54.75</v>
      </c>
      <c r="K27" s="112">
        <f>[23]Dezembro!$E$14</f>
        <v>76</v>
      </c>
      <c r="L27" s="112">
        <f>[23]Dezembro!$E$15</f>
        <v>58.2</v>
      </c>
      <c r="M27" s="112">
        <f>[23]Dezembro!$E$16</f>
        <v>63.416666666666664</v>
      </c>
      <c r="N27" s="112">
        <f>[23]Dezembro!$E$17</f>
        <v>61.5</v>
      </c>
      <c r="O27" s="112">
        <f>[23]Dezembro!$E$18</f>
        <v>54.916666666666664</v>
      </c>
      <c r="P27" s="112">
        <f>[23]Dezembro!$E$19</f>
        <v>57.958333333333336</v>
      </c>
      <c r="Q27" s="112">
        <f>[23]Dezembro!$E$20</f>
        <v>57.958333333333336</v>
      </c>
      <c r="R27" s="112">
        <f>[23]Dezembro!$E$21</f>
        <v>51.083333333333336</v>
      </c>
      <c r="S27" s="112">
        <f>[23]Dezembro!$E$22</f>
        <v>49.583333333333336</v>
      </c>
      <c r="T27" s="112">
        <f>[23]Dezembro!$E$23</f>
        <v>61.291666666666664</v>
      </c>
      <c r="U27" s="112">
        <f>[23]Dezembro!$E$24</f>
        <v>66.375</v>
      </c>
      <c r="V27" s="112">
        <f>[23]Dezembro!$E$25</f>
        <v>61.041666666666664</v>
      </c>
      <c r="W27" s="112">
        <f>[23]Dezembro!$E$26</f>
        <v>59</v>
      </c>
      <c r="X27" s="112">
        <f>[23]Dezembro!$E$27</f>
        <v>59.75</v>
      </c>
      <c r="Y27" s="112">
        <f>[23]Dezembro!$E$28</f>
        <v>56.875</v>
      </c>
      <c r="Z27" s="112">
        <f>[23]Dezembro!$E$29</f>
        <v>60.086956521739133</v>
      </c>
      <c r="AA27" s="112">
        <f>[23]Dezembro!$E$30</f>
        <v>63.05263157894737</v>
      </c>
      <c r="AB27" s="112">
        <f>[23]Dezembro!$E$31</f>
        <v>57.782608695652172</v>
      </c>
      <c r="AC27" s="112">
        <f>[23]Dezembro!$E$32</f>
        <v>52.375</v>
      </c>
      <c r="AD27" s="112">
        <f>[23]Dezembro!$E$33</f>
        <v>48.5</v>
      </c>
      <c r="AE27" s="112">
        <f>[23]Dezembro!$E$34</f>
        <v>65.125</v>
      </c>
      <c r="AF27" s="112">
        <f>[23]Dezembro!$E$35</f>
        <v>67.583333333333329</v>
      </c>
      <c r="AG27" s="118">
        <f t="shared" si="1"/>
        <v>61.058194031553455</v>
      </c>
      <c r="AK27" t="s">
        <v>35</v>
      </c>
    </row>
    <row r="28" spans="1:37" x14ac:dyDescent="0.2">
      <c r="A28" s="48" t="s">
        <v>10</v>
      </c>
      <c r="B28" s="112">
        <f>[24]Dezembro!$E$5</f>
        <v>69.208333333333329</v>
      </c>
      <c r="C28" s="112">
        <f>[24]Dezembro!$E$6</f>
        <v>66.083333333333329</v>
      </c>
      <c r="D28" s="112">
        <f>[24]Dezembro!$E$7</f>
        <v>70.375</v>
      </c>
      <c r="E28" s="112">
        <f>[24]Dezembro!$E$8</f>
        <v>85.583333333333329</v>
      </c>
      <c r="F28" s="112">
        <f>[24]Dezembro!$E$9</f>
        <v>80.833333333333329</v>
      </c>
      <c r="G28" s="112">
        <f>[24]Dezembro!$E$10</f>
        <v>83.083333333333329</v>
      </c>
      <c r="H28" s="112">
        <f>[24]Dezembro!$E$11</f>
        <v>77</v>
      </c>
      <c r="I28" s="112">
        <f>[24]Dezembro!$E$12</f>
        <v>88.666666666666671</v>
      </c>
      <c r="J28" s="112">
        <f>[24]Dezembro!$E$13</f>
        <v>79.583333333333329</v>
      </c>
      <c r="K28" s="112">
        <f>[24]Dezembro!$E$14</f>
        <v>86.375</v>
      </c>
      <c r="L28" s="112">
        <f>[24]Dezembro!$E$15</f>
        <v>81.875</v>
      </c>
      <c r="M28" s="112">
        <f>[24]Dezembro!$E$16</f>
        <v>72.75</v>
      </c>
      <c r="N28" s="112">
        <f>[24]Dezembro!$E$17</f>
        <v>65.208333333333329</v>
      </c>
      <c r="O28" s="112">
        <f>[24]Dezembro!$E$18</f>
        <v>61.916666666666664</v>
      </c>
      <c r="P28" s="112">
        <f>[24]Dezembro!$E$19</f>
        <v>53.041666666666664</v>
      </c>
      <c r="Q28" s="112">
        <f>[24]Dezembro!$E$20</f>
        <v>59.041666666666664</v>
      </c>
      <c r="R28" s="112">
        <f>[24]Dezembro!$E$21</f>
        <v>56</v>
      </c>
      <c r="S28" s="112">
        <f>[24]Dezembro!$E$22</f>
        <v>57.625</v>
      </c>
      <c r="T28" s="112">
        <f>[24]Dezembro!$E$23</f>
        <v>72.291666666666671</v>
      </c>
      <c r="U28" s="112">
        <f>[24]Dezembro!$E$24</f>
        <v>78.375</v>
      </c>
      <c r="V28" s="112">
        <f>[24]Dezembro!$E$25</f>
        <v>65.5</v>
      </c>
      <c r="W28" s="112">
        <f>[24]Dezembro!$E$26</f>
        <v>59</v>
      </c>
      <c r="X28" s="112">
        <f>[24]Dezembro!$E$27</f>
        <v>69.791666666666671</v>
      </c>
      <c r="Y28" s="112">
        <f>[24]Dezembro!$E$28</f>
        <v>80.333333333333329</v>
      </c>
      <c r="Z28" s="112">
        <f>[24]Dezembro!$E$29</f>
        <v>82.666666666666671</v>
      </c>
      <c r="AA28" s="112">
        <f>[24]Dezembro!$E$30</f>
        <v>81</v>
      </c>
      <c r="AB28" s="112">
        <f>[24]Dezembro!$E$31</f>
        <v>63.916666666666664</v>
      </c>
      <c r="AC28" s="112">
        <f>[24]Dezembro!$E$32</f>
        <v>58.583333333333336</v>
      </c>
      <c r="AD28" s="112">
        <f>[24]Dezembro!$E$33</f>
        <v>65</v>
      </c>
      <c r="AE28" s="112">
        <f>[24]Dezembro!$E$34</f>
        <v>75.125</v>
      </c>
      <c r="AF28" s="112">
        <f>[24]Dezembro!$E$35</f>
        <v>74.041666666666671</v>
      </c>
      <c r="AG28" s="118">
        <f t="shared" si="1"/>
        <v>71.60887096774195</v>
      </c>
      <c r="AJ28" t="s">
        <v>35</v>
      </c>
      <c r="AK28" t="s">
        <v>35</v>
      </c>
    </row>
    <row r="29" spans="1:37" x14ac:dyDescent="0.2">
      <c r="A29" s="48" t="s">
        <v>151</v>
      </c>
      <c r="B29" s="112">
        <f>[25]Dezembro!$E$5</f>
        <v>79.958333333333329</v>
      </c>
      <c r="C29" s="112">
        <f>[25]Dezembro!$E$6</f>
        <v>77.086956521739125</v>
      </c>
      <c r="D29" s="112">
        <f>[25]Dezembro!$E$7</f>
        <v>78</v>
      </c>
      <c r="E29" s="112">
        <f>[25]Dezembro!$E$8</f>
        <v>87.666666666666671</v>
      </c>
      <c r="F29" s="112">
        <f>[25]Dezembro!$E$9</f>
        <v>89</v>
      </c>
      <c r="G29" s="112">
        <f>[25]Dezembro!$E$10</f>
        <v>88.875</v>
      </c>
      <c r="H29" s="112">
        <f>[25]Dezembro!$E$11</f>
        <v>84.5</v>
      </c>
      <c r="I29" s="112">
        <f>[25]Dezembro!$E$12</f>
        <v>90.521739130434781</v>
      </c>
      <c r="J29" s="112">
        <f>[25]Dezembro!$E$13</f>
        <v>84.583333333333329</v>
      </c>
      <c r="K29" s="112">
        <f>[25]Dezembro!$E$14</f>
        <v>92.708333333333329</v>
      </c>
      <c r="L29" s="112">
        <f>[25]Dezembro!$E$15</f>
        <v>86.25</v>
      </c>
      <c r="M29" s="112">
        <f>[25]Dezembro!$E$16</f>
        <v>81.208333333333329</v>
      </c>
      <c r="N29" s="112">
        <f>[25]Dezembro!$E$17</f>
        <v>80.043478260869563</v>
      </c>
      <c r="O29" s="112">
        <f>[25]Dezembro!$E$18</f>
        <v>79.291666666666671</v>
      </c>
      <c r="P29" s="112">
        <f>[25]Dezembro!$E$19</f>
        <v>71.291666666666671</v>
      </c>
      <c r="Q29" s="112">
        <f>[25]Dezembro!$E$20</f>
        <v>73.583333333333329</v>
      </c>
      <c r="R29" s="112">
        <f>[25]Dezembro!$E$21</f>
        <v>72.916666666666671</v>
      </c>
      <c r="S29" s="112">
        <f>[25]Dezembro!$E$22</f>
        <v>67.391304347826093</v>
      </c>
      <c r="T29" s="112">
        <f>[25]Dezembro!$E$23</f>
        <v>79.041666666666671</v>
      </c>
      <c r="U29" s="112">
        <f>[25]Dezembro!$E$24</f>
        <v>83.083333333333329</v>
      </c>
      <c r="V29" s="112">
        <f>[25]Dezembro!$E$25</f>
        <v>76.541666666666671</v>
      </c>
      <c r="W29" s="112">
        <f>[25]Dezembro!$E$26</f>
        <v>68.625</v>
      </c>
      <c r="X29" s="112">
        <f>[25]Dezembro!$E$27</f>
        <v>76.375</v>
      </c>
      <c r="Y29" s="112">
        <f>[25]Dezembro!$E$28</f>
        <v>86.291666666666671</v>
      </c>
      <c r="Z29" s="112">
        <f>[25]Dezembro!$E$29</f>
        <v>84.541666666666671</v>
      </c>
      <c r="AA29" s="112">
        <f>[25]Dezembro!$E$30</f>
        <v>83.375</v>
      </c>
      <c r="AB29" s="112">
        <f>[25]Dezembro!$E$31</f>
        <v>73.478260869565219</v>
      </c>
      <c r="AC29" s="112">
        <f>[25]Dezembro!$E$32</f>
        <v>71.791666666666671</v>
      </c>
      <c r="AD29" s="112">
        <f>[25]Dezembro!$E$33</f>
        <v>72.25</v>
      </c>
      <c r="AE29" s="112">
        <f>[25]Dezembro!$E$34</f>
        <v>77.833333333333329</v>
      </c>
      <c r="AF29" s="112">
        <f>[25]Dezembro!$E$35</f>
        <v>80.958333333333329</v>
      </c>
      <c r="AG29" s="118">
        <f t="shared" si="1"/>
        <v>79.969787283777464</v>
      </c>
      <c r="AH29" s="12" t="s">
        <v>35</v>
      </c>
      <c r="AJ29" t="s">
        <v>35</v>
      </c>
    </row>
    <row r="30" spans="1:37" x14ac:dyDescent="0.2">
      <c r="A30" s="48" t="s">
        <v>11</v>
      </c>
      <c r="B30" s="112">
        <f>[26]Dezembro!$E$5</f>
        <v>68.375</v>
      </c>
      <c r="C30" s="112">
        <f>[26]Dezembro!$E$6</f>
        <v>66.666666666666671</v>
      </c>
      <c r="D30" s="112">
        <f>[26]Dezembro!$E$7</f>
        <v>68.291666666666671</v>
      </c>
      <c r="E30" s="112">
        <f>[26]Dezembro!$E$8</f>
        <v>90.958333333333329</v>
      </c>
      <c r="F30" s="112">
        <f>[26]Dezembro!$E$9</f>
        <v>84.833333333333329</v>
      </c>
      <c r="G30" s="112">
        <f>[26]Dezembro!$E$10</f>
        <v>79.625</v>
      </c>
      <c r="H30" s="112">
        <f>[26]Dezembro!$E$11</f>
        <v>77.5</v>
      </c>
      <c r="I30" s="112">
        <f>[26]Dezembro!$E$12</f>
        <v>78.833333333333329</v>
      </c>
      <c r="J30" s="112">
        <f>[26]Dezembro!$E$13</f>
        <v>74.916666666666671</v>
      </c>
      <c r="K30" s="112">
        <f>[26]Dezembro!$E$14</f>
        <v>86.625</v>
      </c>
      <c r="L30" s="112">
        <f>[26]Dezembro!$E$15</f>
        <v>80.916666666666671</v>
      </c>
      <c r="M30" s="112">
        <f>[26]Dezembro!$E$16</f>
        <v>71.75</v>
      </c>
      <c r="N30" s="112">
        <f>[26]Dezembro!$E$17</f>
        <v>70.958333333333329</v>
      </c>
      <c r="O30" s="112">
        <f>[26]Dezembro!$E$18</f>
        <v>66.875</v>
      </c>
      <c r="P30" s="112">
        <f>[26]Dezembro!$E$19</f>
        <v>67.291666666666671</v>
      </c>
      <c r="Q30" s="112">
        <f>[26]Dezembro!$E$20</f>
        <v>69.375</v>
      </c>
      <c r="R30" s="112">
        <f>[26]Dezembro!$E$21</f>
        <v>65.291666666666671</v>
      </c>
      <c r="S30" s="112">
        <f>[26]Dezembro!$E$22</f>
        <v>65.166666666666671</v>
      </c>
      <c r="T30" s="112">
        <f>[26]Dezembro!$E$23</f>
        <v>73.041666666666671</v>
      </c>
      <c r="U30" s="112">
        <f>[26]Dezembro!$E$24</f>
        <v>76.791666666666671</v>
      </c>
      <c r="V30" s="112">
        <f>[26]Dezembro!$E$25</f>
        <v>67.5</v>
      </c>
      <c r="W30" s="112">
        <f>[26]Dezembro!$E$26</f>
        <v>70</v>
      </c>
      <c r="X30" s="112">
        <f>[26]Dezembro!$E$27</f>
        <v>70.833333333333329</v>
      </c>
      <c r="Y30" s="112">
        <f>[26]Dezembro!$E$28</f>
        <v>74.25</v>
      </c>
      <c r="Z30" s="112">
        <f>[26]Dezembro!$E$29</f>
        <v>69.916666666666671</v>
      </c>
      <c r="AA30" s="112">
        <f>[26]Dezembro!$E$30</f>
        <v>72.333333333333329</v>
      </c>
      <c r="AB30" s="112">
        <f>[26]Dezembro!$E$31</f>
        <v>67.541666666666671</v>
      </c>
      <c r="AC30" s="112">
        <f>[26]Dezembro!$E$32</f>
        <v>64.875</v>
      </c>
      <c r="AD30" s="112">
        <f>[26]Dezembro!$E$33</f>
        <v>61.541666666666664</v>
      </c>
      <c r="AE30" s="112">
        <f>[26]Dezembro!$E$34</f>
        <v>78.333333333333329</v>
      </c>
      <c r="AF30" s="112">
        <f>[26]Dezembro!$E$35</f>
        <v>77.041666666666671</v>
      </c>
      <c r="AG30" s="118">
        <f t="shared" si="1"/>
        <v>72.846774193548399</v>
      </c>
      <c r="AK30" t="s">
        <v>35</v>
      </c>
    </row>
    <row r="31" spans="1:37" s="5" customFormat="1" x14ac:dyDescent="0.2">
      <c r="A31" s="48" t="s">
        <v>12</v>
      </c>
      <c r="B31" s="112">
        <f>[27]Dezembro!$E$5</f>
        <v>66.181818181818187</v>
      </c>
      <c r="C31" s="112">
        <f>[27]Dezembro!$E$6</f>
        <v>67.523809523809518</v>
      </c>
      <c r="D31" s="112">
        <f>[27]Dezembro!$E$7</f>
        <v>65.952380952380949</v>
      </c>
      <c r="E31" s="112">
        <f>[27]Dezembro!$E$8</f>
        <v>83.9</v>
      </c>
      <c r="F31" s="112">
        <f>[27]Dezembro!$E$9</f>
        <v>83.142857142857139</v>
      </c>
      <c r="G31" s="112">
        <f>[27]Dezembro!$E$10</f>
        <v>77.130434782608702</v>
      </c>
      <c r="H31" s="112">
        <f>[27]Dezembro!$E$11</f>
        <v>72</v>
      </c>
      <c r="I31" s="112">
        <f>[27]Dezembro!$E$12</f>
        <v>72.86363636363636</v>
      </c>
      <c r="J31" s="112">
        <f>[27]Dezembro!$E$13</f>
        <v>67.608695652173907</v>
      </c>
      <c r="K31" s="112">
        <f>[27]Dezembro!$E$14</f>
        <v>71.86363636363636</v>
      </c>
      <c r="L31" s="112">
        <f>[27]Dezembro!$E$15</f>
        <v>69.416666666666671</v>
      </c>
      <c r="M31" s="112">
        <f>[27]Dezembro!$E$16</f>
        <v>66.181818181818187</v>
      </c>
      <c r="N31" s="112">
        <f>[27]Dezembro!$E$17</f>
        <v>64.13636363636364</v>
      </c>
      <c r="O31" s="112">
        <f>[27]Dezembro!$E$18</f>
        <v>69.05</v>
      </c>
      <c r="P31" s="112">
        <f>[27]Dezembro!$E$19</f>
        <v>72.61904761904762</v>
      </c>
      <c r="Q31" s="112">
        <f>[27]Dezembro!$E$20</f>
        <v>60.695652173913047</v>
      </c>
      <c r="R31" s="112">
        <f>[27]Dezembro!$E$21</f>
        <v>60.173913043478258</v>
      </c>
      <c r="S31" s="112">
        <f>[27]Dezembro!$E$22</f>
        <v>61.291666666666664</v>
      </c>
      <c r="T31" s="112">
        <f>[27]Dezembro!$E$23</f>
        <v>64.954545454545453</v>
      </c>
      <c r="U31" s="112">
        <f>[27]Dezembro!$E$24</f>
        <v>67.772727272727266</v>
      </c>
      <c r="V31" s="112">
        <f>[27]Dezembro!$E$25</f>
        <v>61.31818181818182</v>
      </c>
      <c r="W31" s="112">
        <f>[27]Dezembro!$E$26</f>
        <v>67.95</v>
      </c>
      <c r="X31" s="112">
        <f>[27]Dezembro!$E$27</f>
        <v>66.523809523809518</v>
      </c>
      <c r="Y31" s="112">
        <f>[27]Dezembro!$E$28</f>
        <v>59.68181818181818</v>
      </c>
      <c r="Z31" s="112">
        <f>[27]Dezembro!$E$29</f>
        <v>60.65</v>
      </c>
      <c r="AA31" s="112">
        <f>[27]Dezembro!$E$30</f>
        <v>59.2</v>
      </c>
      <c r="AB31" s="112">
        <f>[27]Dezembro!$E$31</f>
        <v>71.45</v>
      </c>
      <c r="AC31" s="112">
        <f>[27]Dezembro!$E$32</f>
        <v>61.7</v>
      </c>
      <c r="AD31" s="112">
        <f>[27]Dezembro!$E$33</f>
        <v>53.65</v>
      </c>
      <c r="AE31" s="112">
        <f>[27]Dezembro!$E$34</f>
        <v>74.63636363636364</v>
      </c>
      <c r="AF31" s="112">
        <f>[27]Dezembro!$E$35</f>
        <v>75.818181818181813</v>
      </c>
      <c r="AG31" s="118">
        <f t="shared" si="1"/>
        <v>67.64638789214527</v>
      </c>
    </row>
    <row r="32" spans="1:37" x14ac:dyDescent="0.2">
      <c r="A32" s="48" t="s">
        <v>13</v>
      </c>
      <c r="B32" s="112">
        <f>[28]Dezembro!$E$5</f>
        <v>63.625</v>
      </c>
      <c r="C32" s="112">
        <f>[28]Dezembro!$E$6</f>
        <v>60.5</v>
      </c>
      <c r="D32" s="112">
        <f>[28]Dezembro!$E$7</f>
        <v>59.083333333333336</v>
      </c>
      <c r="E32" s="112">
        <f>[28]Dezembro!$E$8</f>
        <v>82.625</v>
      </c>
      <c r="F32" s="112">
        <f>[28]Dezembro!$E$9</f>
        <v>80.375</v>
      </c>
      <c r="G32" s="112">
        <f>[28]Dezembro!$E$10</f>
        <v>72.791666666666671</v>
      </c>
      <c r="H32" s="112">
        <f>[28]Dezembro!$E$11</f>
        <v>76.571428571428569</v>
      </c>
      <c r="I32" s="112">
        <f>[28]Dezembro!$E$12</f>
        <v>75.291666666666671</v>
      </c>
      <c r="J32" s="112">
        <f>[28]Dezembro!$E$13</f>
        <v>70</v>
      </c>
      <c r="K32" s="112">
        <f>[28]Dezembro!$E$14</f>
        <v>73.458333333333329</v>
      </c>
      <c r="L32" s="112">
        <f>[28]Dezembro!$E$15</f>
        <v>74.5</v>
      </c>
      <c r="M32" s="112">
        <f>[28]Dezembro!$E$16</f>
        <v>73.166666666666671</v>
      </c>
      <c r="N32" s="112">
        <f>[28]Dezembro!$E$17</f>
        <v>69.583333333333329</v>
      </c>
      <c r="O32" s="112">
        <f>[28]Dezembro!$E$18</f>
        <v>71.875</v>
      </c>
      <c r="P32" s="112">
        <f>[28]Dezembro!$E$19</f>
        <v>73.25</v>
      </c>
      <c r="Q32" s="112">
        <f>[28]Dezembro!$E$20</f>
        <v>63.916666666666664</v>
      </c>
      <c r="R32" s="112">
        <f>[28]Dezembro!$E$21</f>
        <v>62.666666666666664</v>
      </c>
      <c r="S32" s="112">
        <f>[28]Dezembro!$E$22</f>
        <v>57.208333333333336</v>
      </c>
      <c r="T32" s="112">
        <f>[28]Dezembro!$E$23</f>
        <v>66.416666666666671</v>
      </c>
      <c r="U32" s="112">
        <f>[28]Dezembro!$E$24</f>
        <v>72.791666666666671</v>
      </c>
      <c r="V32" s="112">
        <f>[28]Dezembro!$E$25</f>
        <v>73.708333333333329</v>
      </c>
      <c r="W32" s="112">
        <f>[28]Dezembro!$E$26</f>
        <v>73.958333333333329</v>
      </c>
      <c r="X32" s="112">
        <f>[28]Dezembro!$E$27</f>
        <v>68.916666666666671</v>
      </c>
      <c r="Y32" s="112">
        <f>[28]Dezembro!$E$28</f>
        <v>63.666666666666664</v>
      </c>
      <c r="Z32" s="112">
        <f>[28]Dezembro!$E$29</f>
        <v>61.916666666666664</v>
      </c>
      <c r="AA32" s="112">
        <f>[28]Dezembro!$E$30</f>
        <v>70.916666666666671</v>
      </c>
      <c r="AB32" s="112">
        <f>[28]Dezembro!$E$31</f>
        <v>81.208333333333329</v>
      </c>
      <c r="AC32" s="112">
        <f>[28]Dezembro!$E$32</f>
        <v>69.083333333333329</v>
      </c>
      <c r="AD32" s="112">
        <f>[28]Dezembro!$E$33</f>
        <v>62.291666666666664</v>
      </c>
      <c r="AE32" s="112">
        <f>[28]Dezembro!$E$34</f>
        <v>83.708333333333329</v>
      </c>
      <c r="AF32" s="112">
        <f>[28]Dezembro!$E$35</f>
        <v>80.583333333333329</v>
      </c>
      <c r="AG32" s="118">
        <f t="shared" si="1"/>
        <v>70.634024577572987</v>
      </c>
      <c r="AJ32" t="s">
        <v>35</v>
      </c>
    </row>
    <row r="33" spans="1:38" x14ac:dyDescent="0.2">
      <c r="A33" s="48" t="s">
        <v>152</v>
      </c>
      <c r="B33" s="112">
        <f>[29]Dezembro!$E$5</f>
        <v>79.333333333333329</v>
      </c>
      <c r="C33" s="112">
        <f>[29]Dezembro!$E$6</f>
        <v>68.041666666666671</v>
      </c>
      <c r="D33" s="112">
        <f>[29]Dezembro!$E$7</f>
        <v>74.5</v>
      </c>
      <c r="E33" s="112">
        <f>[29]Dezembro!$E$8</f>
        <v>91.458333333333329</v>
      </c>
      <c r="F33" s="112">
        <f>[29]Dezembro!$E$9</f>
        <v>89.541666666666671</v>
      </c>
      <c r="G33" s="112">
        <f>[29]Dezembro!$E$10</f>
        <v>79.125</v>
      </c>
      <c r="H33" s="112">
        <f>[29]Dezembro!$E$11</f>
        <v>75.958333333333329</v>
      </c>
      <c r="I33" s="112">
        <f>[29]Dezembro!$E$12</f>
        <v>78.5</v>
      </c>
      <c r="J33" s="112">
        <f>[29]Dezembro!$E$13</f>
        <v>81.291666666666671</v>
      </c>
      <c r="K33" s="112">
        <f>[29]Dezembro!$E$14</f>
        <v>88.708333333333329</v>
      </c>
      <c r="L33" s="112">
        <f>[29]Dezembro!$E$15</f>
        <v>82</v>
      </c>
      <c r="M33" s="112">
        <f>[29]Dezembro!$E$16</f>
        <v>70.666666666666671</v>
      </c>
      <c r="N33" s="112">
        <f>[29]Dezembro!$E$17</f>
        <v>68.666666666666671</v>
      </c>
      <c r="O33" s="112">
        <f>[29]Dezembro!$E$18</f>
        <v>64.583333333333329</v>
      </c>
      <c r="P33" s="112">
        <f>[29]Dezembro!$E$19</f>
        <v>67.25</v>
      </c>
      <c r="Q33" s="112">
        <f>[29]Dezembro!$E$20</f>
        <v>72.541666666666671</v>
      </c>
      <c r="R33" s="112">
        <f>[29]Dezembro!$E$21</f>
        <v>64.833333333333329</v>
      </c>
      <c r="S33" s="112">
        <f>[29]Dezembro!$E$22</f>
        <v>65.75</v>
      </c>
      <c r="T33" s="112">
        <f>[29]Dezembro!$E$23</f>
        <v>74.125</v>
      </c>
      <c r="U33" s="112">
        <f>[29]Dezembro!$E$24</f>
        <v>79.416666666666671</v>
      </c>
      <c r="V33" s="112">
        <f>[29]Dezembro!$E$25</f>
        <v>71.833333333333329</v>
      </c>
      <c r="W33" s="112">
        <f>[29]Dezembro!$E$26</f>
        <v>73.541666666666671</v>
      </c>
      <c r="X33" s="112">
        <f>[29]Dezembro!$E$27</f>
        <v>76.041666666666671</v>
      </c>
      <c r="Y33" s="112">
        <f>[29]Dezembro!$E$28</f>
        <v>76.333333333333329</v>
      </c>
      <c r="Z33" s="112">
        <f>[29]Dezembro!$E$29</f>
        <v>72.666666666666671</v>
      </c>
      <c r="AA33" s="112">
        <f>[29]Dezembro!$E$30</f>
        <v>79.541666666666671</v>
      </c>
      <c r="AB33" s="112">
        <f>[29]Dezembro!$E$31</f>
        <v>72.208333333333329</v>
      </c>
      <c r="AC33" s="112">
        <f>[29]Dezembro!$E$32</f>
        <v>64</v>
      </c>
      <c r="AD33" s="112">
        <f>[29]Dezembro!$E$33</f>
        <v>57.875</v>
      </c>
      <c r="AE33" s="112">
        <f>[29]Dezembro!$E$34</f>
        <v>83.041666666666671</v>
      </c>
      <c r="AF33" s="112">
        <f>[29]Dezembro!$E$35</f>
        <v>79.583333333333329</v>
      </c>
      <c r="AG33" s="118">
        <f t="shared" si="1"/>
        <v>74.93413978494624</v>
      </c>
      <c r="AK33" t="s">
        <v>35</v>
      </c>
    </row>
    <row r="34" spans="1:38" x14ac:dyDescent="0.2">
      <c r="A34" s="48" t="s">
        <v>123</v>
      </c>
      <c r="B34" s="112">
        <f>[30]Dezembro!$E$5</f>
        <v>74.333333333333329</v>
      </c>
      <c r="C34" s="112">
        <f>[30]Dezembro!$E$6</f>
        <v>77.791666666666671</v>
      </c>
      <c r="D34" s="112">
        <f>[30]Dezembro!$E$7</f>
        <v>77.875</v>
      </c>
      <c r="E34" s="112">
        <f>[30]Dezembro!$E$8</f>
        <v>88.708333333333329</v>
      </c>
      <c r="F34" s="112">
        <f>[30]Dezembro!$E$9</f>
        <v>91.833333333333329</v>
      </c>
      <c r="G34" s="112">
        <f>[30]Dezembro!$E$10</f>
        <v>85.166666666666671</v>
      </c>
      <c r="H34" s="112">
        <f>[30]Dezembro!$E$11</f>
        <v>80.333333333333329</v>
      </c>
      <c r="I34" s="112">
        <f>[30]Dezembro!$E$12</f>
        <v>87</v>
      </c>
      <c r="J34" s="112">
        <f>[30]Dezembro!$E$13</f>
        <v>83.25</v>
      </c>
      <c r="K34" s="112">
        <f>[30]Dezembro!$E$14</f>
        <v>89.25</v>
      </c>
      <c r="L34" s="112">
        <f>[30]Dezembro!$E$15</f>
        <v>87.666666666666671</v>
      </c>
      <c r="M34" s="112">
        <f>[30]Dezembro!$E$16</f>
        <v>76.083333333333329</v>
      </c>
      <c r="N34" s="112">
        <f>[30]Dezembro!$E$17</f>
        <v>66.958333333333329</v>
      </c>
      <c r="O34" s="112">
        <f>[30]Dezembro!$E$18</f>
        <v>58.75</v>
      </c>
      <c r="P34" s="112">
        <f>[30]Dezembro!$E$19</f>
        <v>67.25</v>
      </c>
      <c r="Q34" s="112">
        <f>[30]Dezembro!$E$20</f>
        <v>72.541666666666671</v>
      </c>
      <c r="R34" s="112">
        <f>[30]Dezembro!$E$21</f>
        <v>64.833333333333329</v>
      </c>
      <c r="S34" s="112">
        <f>[30]Dezembro!$E$22</f>
        <v>65.75</v>
      </c>
      <c r="T34" s="112">
        <f>[30]Dezembro!$E$23</f>
        <v>71.541666666666671</v>
      </c>
      <c r="U34" s="112">
        <f>[30]Dezembro!$E$24</f>
        <v>78.916666666666671</v>
      </c>
      <c r="V34" s="112">
        <f>[30]Dezembro!$E$25</f>
        <v>66.583333333333329</v>
      </c>
      <c r="W34" s="112">
        <f>[30]Dezembro!$E$26</f>
        <v>70.583333333333329</v>
      </c>
      <c r="X34" s="112">
        <f>[30]Dezembro!$E$27</f>
        <v>79.625</v>
      </c>
      <c r="Y34" s="112">
        <f>[30]Dezembro!$E$28</f>
        <v>81.125</v>
      </c>
      <c r="Z34" s="112">
        <f>[30]Dezembro!$E$29</f>
        <v>74.916666666666671</v>
      </c>
      <c r="AA34" s="112">
        <f>[30]Dezembro!$E$30</f>
        <v>83.375</v>
      </c>
      <c r="AB34" s="112">
        <f>[30]Dezembro!$E$31</f>
        <v>68.541666666666671</v>
      </c>
      <c r="AC34" s="112">
        <f>[30]Dezembro!$E$32</f>
        <v>58.708333333333336</v>
      </c>
      <c r="AD34" s="112">
        <f>[30]Dezembro!$E$33</f>
        <v>57.666666666666664</v>
      </c>
      <c r="AE34" s="112">
        <f>[30]Dezembro!$E$34</f>
        <v>81.083333333333329</v>
      </c>
      <c r="AF34" s="112">
        <f>[30]Dezembro!$E$35</f>
        <v>78.125</v>
      </c>
      <c r="AG34" s="118">
        <f t="shared" si="1"/>
        <v>75.682795698924735</v>
      </c>
      <c r="AK34" t="s">
        <v>35</v>
      </c>
    </row>
    <row r="35" spans="1:38" x14ac:dyDescent="0.2">
      <c r="A35" s="48" t="s">
        <v>14</v>
      </c>
      <c r="B35" s="112">
        <f>[31]Dezembro!$E$5</f>
        <v>62.666666666666664</v>
      </c>
      <c r="C35" s="112">
        <f>[31]Dezembro!$E$6</f>
        <v>59.916666666666664</v>
      </c>
      <c r="D35" s="112">
        <f>[31]Dezembro!$E$7</f>
        <v>65.173913043478265</v>
      </c>
      <c r="E35" s="112">
        <f>[31]Dezembro!$E$8</f>
        <v>72.208333333333329</v>
      </c>
      <c r="F35" s="112">
        <f>[31]Dezembro!$E$9</f>
        <v>76.458333333333329</v>
      </c>
      <c r="G35" s="112">
        <f>[31]Dezembro!$E$10</f>
        <v>65.416666666666671</v>
      </c>
      <c r="H35" s="112">
        <f>[31]Dezembro!$E$11</f>
        <v>59.458333333333336</v>
      </c>
      <c r="I35" s="112">
        <f>[31]Dezembro!$E$12</f>
        <v>63.333333333333336</v>
      </c>
      <c r="J35" s="112">
        <f>[31]Dezembro!$E$13</f>
        <v>62.958333333333336</v>
      </c>
      <c r="K35" s="112">
        <f>[31]Dezembro!$E$14</f>
        <v>61.208333333333336</v>
      </c>
      <c r="L35" s="112">
        <f>[31]Dezembro!$E$15</f>
        <v>66.125</v>
      </c>
      <c r="M35" s="112">
        <f>[31]Dezembro!$E$16</f>
        <v>64.25</v>
      </c>
      <c r="N35" s="112">
        <f>[31]Dezembro!$E$17</f>
        <v>60.666666666666664</v>
      </c>
      <c r="O35" s="112">
        <f>[31]Dezembro!$E$18</f>
        <v>49.5</v>
      </c>
      <c r="P35" s="112">
        <f>[31]Dezembro!$E$19</f>
        <v>55.434782608695649</v>
      </c>
      <c r="Q35" s="112">
        <f>[31]Dezembro!$E$20</f>
        <v>52.458333333333336</v>
      </c>
      <c r="R35" s="112">
        <f>[31]Dezembro!$E$21</f>
        <v>50.791666666666664</v>
      </c>
      <c r="S35" s="112">
        <f>[31]Dezembro!$E$22</f>
        <v>50.086956521739133</v>
      </c>
      <c r="T35" s="112">
        <f>[31]Dezembro!$E$23</f>
        <v>59.583333333333336</v>
      </c>
      <c r="U35" s="112">
        <f>[31]Dezembro!$E$24</f>
        <v>64.782608695652172</v>
      </c>
      <c r="V35" s="112">
        <f>[31]Dezembro!$E$25</f>
        <v>67.083333333333329</v>
      </c>
      <c r="W35" s="112">
        <f>[31]Dezembro!$E$26</f>
        <v>69.541666666666671</v>
      </c>
      <c r="X35" s="112">
        <f>[31]Dezembro!$E$27</f>
        <v>67.25</v>
      </c>
      <c r="Y35" s="112">
        <f>[31]Dezembro!$E$28</f>
        <v>71.625</v>
      </c>
      <c r="Z35" s="112">
        <f>[31]Dezembro!$E$29</f>
        <v>63</v>
      </c>
      <c r="AA35" s="112">
        <f>[31]Dezembro!$E$30</f>
        <v>63.086956521739133</v>
      </c>
      <c r="AB35" s="112">
        <f>[31]Dezembro!$E$31</f>
        <v>63.291666666666664</v>
      </c>
      <c r="AC35" s="112">
        <f>[31]Dezembro!$E$32</f>
        <v>55.826086956521742</v>
      </c>
      <c r="AD35" s="112">
        <f>[31]Dezembro!$E$33</f>
        <v>55.416666666666664</v>
      </c>
      <c r="AE35" s="112">
        <f>[31]Dezembro!$E$34</f>
        <v>61.291666666666664</v>
      </c>
      <c r="AF35" s="112">
        <f>[31]Dezembro!$E$35</f>
        <v>79.291666666666671</v>
      </c>
      <c r="AG35" s="118">
        <f t="shared" si="1"/>
        <v>62.554289387564303</v>
      </c>
      <c r="AI35" t="s">
        <v>35</v>
      </c>
      <c r="AK35" t="s">
        <v>35</v>
      </c>
    </row>
    <row r="36" spans="1:38" x14ac:dyDescent="0.2">
      <c r="A36" s="48" t="s">
        <v>153</v>
      </c>
      <c r="B36" s="112">
        <f>[32]Dezembro!$E$5</f>
        <v>78.75</v>
      </c>
      <c r="C36" s="112">
        <f>[32]Dezembro!$E$6</f>
        <v>75.416666666666671</v>
      </c>
      <c r="D36" s="112">
        <f>[32]Dezembro!$E$7</f>
        <v>81.63636363636364</v>
      </c>
      <c r="E36" s="112">
        <f>[32]Dezembro!$E$8</f>
        <v>87.333333333333329</v>
      </c>
      <c r="F36" s="112">
        <f>[32]Dezembro!$E$9</f>
        <v>87.095238095238102</v>
      </c>
      <c r="G36" s="112">
        <f>[32]Dezembro!$E$10</f>
        <v>79.5</v>
      </c>
      <c r="H36" s="112">
        <f>[32]Dezembro!$E$11</f>
        <v>75.5</v>
      </c>
      <c r="I36" s="112">
        <f>[32]Dezembro!$E$12</f>
        <v>73.8125</v>
      </c>
      <c r="J36" s="112">
        <f>[32]Dezembro!$E$13</f>
        <v>72.130434782608702</v>
      </c>
      <c r="K36" s="112">
        <f>[32]Dezembro!$E$14</f>
        <v>77.375</v>
      </c>
      <c r="L36" s="112">
        <f>[32]Dezembro!$E$15</f>
        <v>81.166666666666671</v>
      </c>
      <c r="M36" s="112">
        <f>[32]Dezembro!$E$16</f>
        <v>77.727272727272734</v>
      </c>
      <c r="N36" s="112">
        <f>[32]Dezembro!$E$17</f>
        <v>76.458333333333329</v>
      </c>
      <c r="O36" s="112">
        <f>[32]Dezembro!$E$18</f>
        <v>75.333333333333329</v>
      </c>
      <c r="P36" s="112">
        <f>[32]Dezembro!$E$19</f>
        <v>72.125</v>
      </c>
      <c r="Q36" s="112">
        <f>[32]Dezembro!$E$20</f>
        <v>67.083333333333329</v>
      </c>
      <c r="R36" s="112">
        <f>[32]Dezembro!$E$21</f>
        <v>68.478260869565219</v>
      </c>
      <c r="S36" s="112">
        <f>[32]Dezembro!$E$22</f>
        <v>66.083333333333329</v>
      </c>
      <c r="T36" s="112">
        <f>[32]Dezembro!$E$23</f>
        <v>70.347826086956516</v>
      </c>
      <c r="U36" s="112">
        <f>[32]Dezembro!$E$24</f>
        <v>76.5</v>
      </c>
      <c r="V36" s="112">
        <f>[32]Dezembro!$E$25</f>
        <v>80.375</v>
      </c>
      <c r="W36" s="112">
        <f>[32]Dezembro!$E$26</f>
        <v>86.409090909090907</v>
      </c>
      <c r="X36" s="112">
        <f>[32]Dezembro!$E$27</f>
        <v>79.739130434782609</v>
      </c>
      <c r="Y36" s="112">
        <f>[32]Dezembro!$E$28</f>
        <v>74.826086956521735</v>
      </c>
      <c r="Z36" s="112">
        <f>[32]Dezembro!$E$29</f>
        <v>74.833333333333329</v>
      </c>
      <c r="AA36" s="112">
        <f>[32]Dezembro!$E$30</f>
        <v>84.19047619047619</v>
      </c>
      <c r="AB36" s="112">
        <f>[32]Dezembro!$E$31</f>
        <v>78.25</v>
      </c>
      <c r="AC36" s="112">
        <f>[32]Dezembro!$E$32</f>
        <v>73.217391304347828</v>
      </c>
      <c r="AD36" s="112">
        <f>[32]Dezembro!$E$33</f>
        <v>78.913043478260875</v>
      </c>
      <c r="AE36" s="112">
        <f>[32]Dezembro!$E$34</f>
        <v>79.208333333333329</v>
      </c>
      <c r="AF36" s="112">
        <f>[32]Dezembro!$E$35</f>
        <v>87.409090909090907</v>
      </c>
      <c r="AG36" s="118">
        <f t="shared" si="1"/>
        <v>77.329802356362677</v>
      </c>
      <c r="AI36" t="s">
        <v>35</v>
      </c>
      <c r="AJ36" t="s">
        <v>35</v>
      </c>
      <c r="AK36" s="12" t="s">
        <v>35</v>
      </c>
    </row>
    <row r="37" spans="1:38" x14ac:dyDescent="0.2">
      <c r="A37" s="48" t="s">
        <v>15</v>
      </c>
      <c r="B37" s="112">
        <f>[33]Dezembro!$E$5</f>
        <v>69.041666666666671</v>
      </c>
      <c r="C37" s="112">
        <f>[33]Dezembro!$E$6</f>
        <v>60.666666666666664</v>
      </c>
      <c r="D37" s="112">
        <f>[33]Dezembro!$E$7</f>
        <v>65.833333333333329</v>
      </c>
      <c r="E37" s="112">
        <f>[33]Dezembro!$E$8</f>
        <v>87.208333333333329</v>
      </c>
      <c r="F37" s="112">
        <f>[33]Dezembro!$E$9</f>
        <v>79.958333333333329</v>
      </c>
      <c r="G37" s="112">
        <f>[33]Dezembro!$E$10</f>
        <v>77.791666666666671</v>
      </c>
      <c r="H37" s="112">
        <f>[33]Dezembro!$E$11</f>
        <v>72.416666666666671</v>
      </c>
      <c r="I37" s="112">
        <f>[33]Dezembro!$E$12</f>
        <v>81.75</v>
      </c>
      <c r="J37" s="112">
        <f>[33]Dezembro!$E$13</f>
        <v>78.875</v>
      </c>
      <c r="K37" s="112">
        <f>[33]Dezembro!$E$14</f>
        <v>89.416666666666671</v>
      </c>
      <c r="L37" s="112">
        <f>[33]Dezembro!$E$15</f>
        <v>76.75</v>
      </c>
      <c r="M37" s="112">
        <f>[33]Dezembro!$E$16</f>
        <v>74.333333333333329</v>
      </c>
      <c r="N37" s="112">
        <f>[33]Dezembro!$E$17</f>
        <v>71.333333333333329</v>
      </c>
      <c r="O37" s="112">
        <f>[33]Dezembro!$E$18</f>
        <v>71.916666666666671</v>
      </c>
      <c r="P37" s="112">
        <f>[33]Dezembro!$E$19</f>
        <v>66.458333333333329</v>
      </c>
      <c r="Q37" s="112">
        <f>[33]Dezembro!$E$20</f>
        <v>60.333333333333336</v>
      </c>
      <c r="R37" s="112">
        <f>[33]Dezembro!$E$21</f>
        <v>57.416666666666664</v>
      </c>
      <c r="S37" s="112">
        <f>[33]Dezembro!$E$22</f>
        <v>62.083333333333336</v>
      </c>
      <c r="T37" s="112">
        <f>[33]Dezembro!$E$23</f>
        <v>77.625</v>
      </c>
      <c r="U37" s="112">
        <f>[33]Dezembro!$E$24</f>
        <v>79.583333333333329</v>
      </c>
      <c r="V37" s="112">
        <f>[33]Dezembro!$E$25</f>
        <v>68.291666666666671</v>
      </c>
      <c r="W37" s="112">
        <f>[33]Dezembro!$E$26</f>
        <v>61.041666666666664</v>
      </c>
      <c r="X37" s="112">
        <f>[33]Dezembro!$E$27</f>
        <v>66.083333333333329</v>
      </c>
      <c r="Y37" s="112">
        <f>[33]Dezembro!$E$28</f>
        <v>76.083333333333329</v>
      </c>
      <c r="Z37" s="112">
        <f>[33]Dezembro!$E$29</f>
        <v>75.166666666666671</v>
      </c>
      <c r="AA37" s="112">
        <f>[33]Dezembro!$E$30</f>
        <v>68.625</v>
      </c>
      <c r="AB37" s="112">
        <f>[33]Dezembro!$E$31</f>
        <v>62.125</v>
      </c>
      <c r="AC37" s="112">
        <f>[33]Dezembro!$E$32</f>
        <v>64.625</v>
      </c>
      <c r="AD37" s="112">
        <f>[33]Dezembro!$E$33</f>
        <v>63.583333333333336</v>
      </c>
      <c r="AE37" s="112">
        <f>[33]Dezembro!$E$34</f>
        <v>73.25</v>
      </c>
      <c r="AF37" s="112">
        <f>[33]Dezembro!$E$35</f>
        <v>69.166666666666671</v>
      </c>
      <c r="AG37" s="118">
        <f t="shared" si="1"/>
        <v>71.252688172042994</v>
      </c>
      <c r="AH37" s="12" t="s">
        <v>35</v>
      </c>
      <c r="AI37" t="s">
        <v>35</v>
      </c>
      <c r="AK37" t="s">
        <v>35</v>
      </c>
    </row>
    <row r="38" spans="1:38" x14ac:dyDescent="0.2">
      <c r="A38" s="48" t="s">
        <v>16</v>
      </c>
      <c r="B38" s="112">
        <f>[34]Dezembro!$E$5</f>
        <v>57.291666666666664</v>
      </c>
      <c r="C38" s="112">
        <f>[34]Dezembro!$E$6</f>
        <v>52.416666666666664</v>
      </c>
      <c r="D38" s="112">
        <f>[34]Dezembro!$E$7</f>
        <v>50.375</v>
      </c>
      <c r="E38" s="112">
        <f>[34]Dezembro!$E$8</f>
        <v>79</v>
      </c>
      <c r="F38" s="112">
        <f>[34]Dezembro!$E$9</f>
        <v>84.083333333333329</v>
      </c>
      <c r="G38" s="112">
        <f>[34]Dezembro!$E$10</f>
        <v>71.541666666666671</v>
      </c>
      <c r="H38" s="112">
        <f>[34]Dezembro!$E$11</f>
        <v>66.958333333333329</v>
      </c>
      <c r="I38" s="112">
        <f>[34]Dezembro!$E$12</f>
        <v>75.916666666666671</v>
      </c>
      <c r="J38" s="112">
        <f>[34]Dezembro!$E$13</f>
        <v>70.333333333333329</v>
      </c>
      <c r="K38" s="112">
        <f>[34]Dezembro!$E$14</f>
        <v>74.5</v>
      </c>
      <c r="L38" s="112">
        <f>[34]Dezembro!$E$15</f>
        <v>72.166666666666671</v>
      </c>
      <c r="M38" s="112">
        <f>[34]Dezembro!$E$16</f>
        <v>62.25</v>
      </c>
      <c r="N38" s="112">
        <f>[34]Dezembro!$E$17</f>
        <v>57.625</v>
      </c>
      <c r="O38" s="112">
        <f>[34]Dezembro!$E$18</f>
        <v>53.291666666666664</v>
      </c>
      <c r="P38" s="112">
        <f>[34]Dezembro!$E$19</f>
        <v>53.583333333333336</v>
      </c>
      <c r="Q38" s="112">
        <f>[34]Dezembro!$E$20</f>
        <v>53.125</v>
      </c>
      <c r="R38" s="112">
        <f>[34]Dezembro!$E$21</f>
        <v>49</v>
      </c>
      <c r="S38" s="112">
        <f>[34]Dezembro!$E$22</f>
        <v>44</v>
      </c>
      <c r="T38" s="112">
        <f>[34]Dezembro!$E$23</f>
        <v>57.708333333333336</v>
      </c>
      <c r="U38" s="112">
        <f>[34]Dezembro!$E$24</f>
        <v>73.75</v>
      </c>
      <c r="V38" s="112">
        <f>[34]Dezembro!$E$25</f>
        <v>67.666666666666671</v>
      </c>
      <c r="W38" s="112">
        <f>[34]Dezembro!$E$26</f>
        <v>57.166666666666664</v>
      </c>
      <c r="X38" s="112">
        <f>[34]Dezembro!$E$27</f>
        <v>56.75</v>
      </c>
      <c r="Y38" s="112">
        <f>[34]Dezembro!$E$28</f>
        <v>52.875</v>
      </c>
      <c r="Z38" s="112">
        <f>[34]Dezembro!$E$29</f>
        <v>55.958333333333336</v>
      </c>
      <c r="AA38" s="112">
        <f>[34]Dezembro!$E$30</f>
        <v>67.208333333333329</v>
      </c>
      <c r="AB38" s="112">
        <f>[34]Dezembro!$E$31</f>
        <v>55.833333333333336</v>
      </c>
      <c r="AC38" s="112">
        <f>[34]Dezembro!$E$32</f>
        <v>47.083333333333336</v>
      </c>
      <c r="AD38" s="112">
        <f>[34]Dezembro!$E$33</f>
        <v>44.333333333333336</v>
      </c>
      <c r="AE38" s="112">
        <f>[34]Dezembro!$E$34</f>
        <v>78.833333333333329</v>
      </c>
      <c r="AF38" s="112">
        <f>[34]Dezembro!$E$35</f>
        <v>73.25</v>
      </c>
      <c r="AG38" s="118">
        <f t="shared" si="1"/>
        <v>61.802419354838698</v>
      </c>
      <c r="AJ38" t="s">
        <v>35</v>
      </c>
      <c r="AK38" t="s">
        <v>35</v>
      </c>
    </row>
    <row r="39" spans="1:38" x14ac:dyDescent="0.2">
      <c r="A39" s="48" t="s">
        <v>154</v>
      </c>
      <c r="B39" s="112">
        <f>[35]Dezembro!$E$5</f>
        <v>70.041666666666671</v>
      </c>
      <c r="C39" s="112">
        <f>[35]Dezembro!$E$6</f>
        <v>63.708333333333336</v>
      </c>
      <c r="D39" s="112">
        <f>[35]Dezembro!$E$7</f>
        <v>75.333333333333329</v>
      </c>
      <c r="E39" s="112">
        <f>[35]Dezembro!$E$8</f>
        <v>86.625</v>
      </c>
      <c r="F39" s="112">
        <f>[35]Dezembro!$E$9</f>
        <v>93.916666666666671</v>
      </c>
      <c r="G39" s="112">
        <f>[35]Dezembro!$E$10</f>
        <v>79.208333333333329</v>
      </c>
      <c r="H39" s="112">
        <f>[35]Dezembro!$E$11</f>
        <v>70.791666666666671</v>
      </c>
      <c r="I39" s="112">
        <f>[35]Dezembro!$E$12</f>
        <v>70.958333333333329</v>
      </c>
      <c r="J39" s="112">
        <f>[35]Dezembro!$E$13</f>
        <v>75.25</v>
      </c>
      <c r="K39" s="112">
        <f>[35]Dezembro!$E$14</f>
        <v>81.208333333333329</v>
      </c>
      <c r="L39" s="112">
        <f>[35]Dezembro!$E$15</f>
        <v>79.458333333333329</v>
      </c>
      <c r="M39" s="112">
        <f>[35]Dezembro!$E$16</f>
        <v>69.25</v>
      </c>
      <c r="N39" s="112">
        <f>[35]Dezembro!$E$17</f>
        <v>71.833333333333329</v>
      </c>
      <c r="O39" s="112">
        <f>[35]Dezembro!$E$18</f>
        <v>63.583333333333336</v>
      </c>
      <c r="P39" s="112">
        <f>[35]Dezembro!$E$19</f>
        <v>57.916666666666664</v>
      </c>
      <c r="Q39" s="112">
        <f>[35]Dezembro!$E$20</f>
        <v>58.208333333333336</v>
      </c>
      <c r="R39" s="112">
        <f>[35]Dezembro!$E$21</f>
        <v>62.333333333333336</v>
      </c>
      <c r="S39" s="112">
        <f>[35]Dezembro!$E$22</f>
        <v>64.875</v>
      </c>
      <c r="T39" s="112">
        <f>[35]Dezembro!$E$23</f>
        <v>74.25</v>
      </c>
      <c r="U39" s="112">
        <f>[35]Dezembro!$E$24</f>
        <v>85.958333333333329</v>
      </c>
      <c r="V39" s="112">
        <f>[35]Dezembro!$E$25</f>
        <v>73.416666666666671</v>
      </c>
      <c r="W39" s="112">
        <f>[35]Dezembro!$E$26</f>
        <v>72.75</v>
      </c>
      <c r="X39" s="112">
        <f>[35]Dezembro!$E$27</f>
        <v>72.791666666666671</v>
      </c>
      <c r="Y39" s="112">
        <f>[35]Dezembro!$E$28</f>
        <v>73.699652777777786</v>
      </c>
      <c r="Z39" s="112">
        <f>[35]Dezembro!$E$29</f>
        <v>63.5</v>
      </c>
      <c r="AA39" s="112">
        <f>[35]Dezembro!$E$30</f>
        <v>70.416666666666671</v>
      </c>
      <c r="AB39" s="112">
        <f>[35]Dezembro!$E$31</f>
        <v>66.333333333333329</v>
      </c>
      <c r="AC39" s="112">
        <f>[35]Dezembro!$E$32</f>
        <v>57.416666666666664</v>
      </c>
      <c r="AD39" s="112">
        <f>[35]Dezembro!$E$33</f>
        <v>51.166666666666664</v>
      </c>
      <c r="AE39" s="112">
        <f>[35]Dezembro!$E$34</f>
        <v>73.416666666666671</v>
      </c>
      <c r="AF39" s="112">
        <f>[35]Dezembro!$E$35</f>
        <v>79.666666666666671</v>
      </c>
      <c r="AG39" s="118">
        <f t="shared" si="1"/>
        <v>71.267193100358412</v>
      </c>
      <c r="AI39" t="s">
        <v>35</v>
      </c>
      <c r="AJ39" t="s">
        <v>35</v>
      </c>
    </row>
    <row r="40" spans="1:38" x14ac:dyDescent="0.2">
      <c r="A40" s="48" t="s">
        <v>17</v>
      </c>
      <c r="B40" s="112">
        <f>[36]Dezembro!$E$5</f>
        <v>48.791666666666664</v>
      </c>
      <c r="C40" s="112">
        <f>[36]Dezembro!$E$6</f>
        <v>62.791666666666664</v>
      </c>
      <c r="D40" s="112">
        <f>[36]Dezembro!$E$7</f>
        <v>77.5</v>
      </c>
      <c r="E40" s="112">
        <f>[36]Dezembro!$E$8</f>
        <v>93.708333333333329</v>
      </c>
      <c r="F40" s="112">
        <f>[36]Dezembro!$E$9</f>
        <v>89.666666666666671</v>
      </c>
      <c r="G40" s="112">
        <f>[36]Dezembro!$E$10</f>
        <v>82.208333333333329</v>
      </c>
      <c r="H40" s="112">
        <f>[36]Dezembro!$E$11</f>
        <v>77.916666666666671</v>
      </c>
      <c r="I40" s="112">
        <f>[36]Dezembro!$E$12</f>
        <v>79.208333333333329</v>
      </c>
      <c r="J40" s="112">
        <f>[36]Dezembro!$E$13</f>
        <v>76.708333333333329</v>
      </c>
      <c r="K40" s="112">
        <f>[36]Dezembro!$E$14</f>
        <v>85.916666666666671</v>
      </c>
      <c r="L40" s="112">
        <f>[36]Dezembro!$E$15</f>
        <v>85.25</v>
      </c>
      <c r="M40" s="112">
        <f>[36]Dezembro!$E$16</f>
        <v>75.666666666666671</v>
      </c>
      <c r="N40" s="112">
        <f>[36]Dezembro!$E$17</f>
        <v>70.416666666666671</v>
      </c>
      <c r="O40" s="112">
        <f>[36]Dezembro!$E$18</f>
        <v>67.5</v>
      </c>
      <c r="P40" s="112">
        <f>[36]Dezembro!$E$19</f>
        <v>66.208333333333329</v>
      </c>
      <c r="Q40" s="112">
        <f>[36]Dezembro!$E$20</f>
        <v>71.916666666666671</v>
      </c>
      <c r="R40" s="112">
        <f>[36]Dezembro!$E$21</f>
        <v>64.375</v>
      </c>
      <c r="S40" s="112">
        <f>[36]Dezembro!$E$22</f>
        <v>65.25</v>
      </c>
      <c r="T40" s="112">
        <f>[36]Dezembro!$E$23</f>
        <v>72.833333333333329</v>
      </c>
      <c r="U40" s="112">
        <f>[36]Dezembro!$E$24</f>
        <v>77.541666666666671</v>
      </c>
      <c r="V40" s="112">
        <f>[36]Dezembro!$E$25</f>
        <v>69</v>
      </c>
      <c r="W40" s="112">
        <f>[36]Dezembro!$E$26</f>
        <v>69.625</v>
      </c>
      <c r="X40" s="112">
        <f>[36]Dezembro!$E$27</f>
        <v>73.125</v>
      </c>
      <c r="Y40" s="112">
        <f>[36]Dezembro!$E$28</f>
        <v>74.25</v>
      </c>
      <c r="Z40" s="112">
        <f>[36]Dezembro!$E$29</f>
        <v>64.083333333333329</v>
      </c>
      <c r="AA40" s="112">
        <f>[36]Dezembro!$E$30</f>
        <v>67.625</v>
      </c>
      <c r="AB40" s="112">
        <f>[36]Dezembro!$E$31</f>
        <v>60.333333333333336</v>
      </c>
      <c r="AC40" s="112">
        <f>[36]Dezembro!$E$32</f>
        <v>57.166666666666664</v>
      </c>
      <c r="AD40" s="112">
        <f>[36]Dezembro!$E$33</f>
        <v>51.416666666666664</v>
      </c>
      <c r="AE40" s="112">
        <f>[36]Dezembro!$E$34</f>
        <v>64.25</v>
      </c>
      <c r="AF40" s="112">
        <f>[36]Dezembro!$E$35</f>
        <v>72.083333333333329</v>
      </c>
      <c r="AG40" s="118">
        <f t="shared" si="1"/>
        <v>71.430107526881727</v>
      </c>
      <c r="AJ40" t="s">
        <v>35</v>
      </c>
      <c r="AK40" t="s">
        <v>35</v>
      </c>
    </row>
    <row r="41" spans="1:38" x14ac:dyDescent="0.2">
      <c r="A41" s="48" t="s">
        <v>136</v>
      </c>
      <c r="B41" s="112">
        <f>[37]Dezembro!$E$5</f>
        <v>77.833333333333329</v>
      </c>
      <c r="C41" s="112">
        <f>[37]Dezembro!$E$6</f>
        <v>85.25</v>
      </c>
      <c r="D41" s="112">
        <f>[37]Dezembro!$E$7</f>
        <v>82.583333333333329</v>
      </c>
      <c r="E41" s="112">
        <f>[37]Dezembro!$E$8</f>
        <v>89.791666666666671</v>
      </c>
      <c r="F41" s="112">
        <f>[37]Dezembro!$E$9</f>
        <v>96.083333333333329</v>
      </c>
      <c r="G41" s="112">
        <f>[37]Dezembro!$E$10</f>
        <v>79.541666666666671</v>
      </c>
      <c r="H41" s="112">
        <f>[37]Dezembro!$E$11</f>
        <v>82.291666666666671</v>
      </c>
      <c r="I41" s="112">
        <f>[37]Dezembro!$E$12</f>
        <v>81.375</v>
      </c>
      <c r="J41" s="112">
        <f>[37]Dezembro!$E$13</f>
        <v>83.125</v>
      </c>
      <c r="K41" s="112">
        <f>[37]Dezembro!$E$14</f>
        <v>86.541666666666671</v>
      </c>
      <c r="L41" s="112">
        <f>[37]Dezembro!$E$15</f>
        <v>77.75</v>
      </c>
      <c r="M41" s="112">
        <f>[37]Dezembro!$E$16</f>
        <v>71.458333333333329</v>
      </c>
      <c r="N41" s="112">
        <f>[37]Dezembro!$E$17</f>
        <v>62.416666666666664</v>
      </c>
      <c r="O41" s="112">
        <f>[37]Dezembro!$E$18</f>
        <v>56.791666666666664</v>
      </c>
      <c r="P41" s="112">
        <f>[37]Dezembro!$E$19</f>
        <v>55.291666666666664</v>
      </c>
      <c r="Q41" s="112">
        <f>[37]Dezembro!$E$20</f>
        <v>70.541666666666671</v>
      </c>
      <c r="R41" s="112">
        <f>[37]Dezembro!$E$21</f>
        <v>70.375</v>
      </c>
      <c r="S41" s="112">
        <f>[37]Dezembro!$E$22</f>
        <v>67.583333333333329</v>
      </c>
      <c r="T41" s="112">
        <f>[37]Dezembro!$E$23</f>
        <v>69.708333333333329</v>
      </c>
      <c r="U41" s="112">
        <f>[37]Dezembro!$E$24</f>
        <v>74.875</v>
      </c>
      <c r="V41" s="112">
        <f>[37]Dezembro!$E$25</f>
        <v>59.75</v>
      </c>
      <c r="W41" s="112">
        <f>[37]Dezembro!$E$26</f>
        <v>71.458333333333329</v>
      </c>
      <c r="X41" s="112">
        <f>[37]Dezembro!$E$27</f>
        <v>81.541666666666671</v>
      </c>
      <c r="Y41" s="112">
        <f>[37]Dezembro!$E$28</f>
        <v>82.458333333333329</v>
      </c>
      <c r="Z41" s="112">
        <f>[37]Dezembro!$E$29</f>
        <v>73.166666666666671</v>
      </c>
      <c r="AA41" s="112">
        <f>[37]Dezembro!$E$30</f>
        <v>80.5</v>
      </c>
      <c r="AB41" s="112">
        <f>[37]Dezembro!$E$31</f>
        <v>71.416666666666671</v>
      </c>
      <c r="AC41" s="112">
        <f>[37]Dezembro!$E$32</f>
        <v>63.916666666666664</v>
      </c>
      <c r="AD41" s="112">
        <f>[37]Dezembro!$E$33</f>
        <v>61.75</v>
      </c>
      <c r="AE41" s="112">
        <f>[37]Dezembro!$E$34</f>
        <v>78.416666666666671</v>
      </c>
      <c r="AF41" s="112">
        <f>[37]Dezembro!$E$35</f>
        <v>77.541666666666671</v>
      </c>
      <c r="AG41" s="118">
        <f t="shared" si="1"/>
        <v>74.939516129032256</v>
      </c>
      <c r="AK41" t="s">
        <v>35</v>
      </c>
    </row>
    <row r="42" spans="1:38" x14ac:dyDescent="0.2">
      <c r="A42" s="48" t="s">
        <v>18</v>
      </c>
      <c r="B42" s="112">
        <f>[38]Dezembro!$E$5</f>
        <v>69.75</v>
      </c>
      <c r="C42" s="112">
        <f>[38]Dezembro!$E$6</f>
        <v>66.125</v>
      </c>
      <c r="D42" s="112">
        <f>[38]Dezembro!$E$7</f>
        <v>73.333333333333329</v>
      </c>
      <c r="E42" s="112">
        <f>[38]Dezembro!$E$8</f>
        <v>86.333333333333329</v>
      </c>
      <c r="F42" s="112">
        <f>[38]Dezembro!$E$9</f>
        <v>88.125</v>
      </c>
      <c r="G42" s="112">
        <f>[38]Dezembro!$E$10</f>
        <v>77.458333333333329</v>
      </c>
      <c r="H42" s="112">
        <f>[38]Dezembro!$E$11</f>
        <v>72.208333333333329</v>
      </c>
      <c r="I42" s="112">
        <f>[38]Dezembro!$E$12</f>
        <v>73.375</v>
      </c>
      <c r="J42" s="112">
        <f>[38]Dezembro!$E$13</f>
        <v>72.708333333333329</v>
      </c>
      <c r="K42" s="112">
        <f>[38]Dezembro!$E$14</f>
        <v>72.708333333333329</v>
      </c>
      <c r="L42" s="112">
        <f>[38]Dezembro!$E$15</f>
        <v>70.458333333333329</v>
      </c>
      <c r="M42" s="112">
        <f>[38]Dezembro!$E$16</f>
        <v>68.125</v>
      </c>
      <c r="N42" s="112">
        <f>[38]Dezembro!$E$17</f>
        <v>66.208333333333329</v>
      </c>
      <c r="O42" s="112">
        <f>[38]Dezembro!$E$18</f>
        <v>60.708333333333336</v>
      </c>
      <c r="P42" s="112">
        <f>[38]Dezembro!$E$19</f>
        <v>55.291666666666664</v>
      </c>
      <c r="Q42" s="112">
        <f>[38]Dezembro!$E$20</f>
        <v>70.541666666666671</v>
      </c>
      <c r="R42" s="112">
        <f>[38]Dezembro!$E$21</f>
        <v>70.375</v>
      </c>
      <c r="S42" s="112">
        <f>[38]Dezembro!$E$22</f>
        <v>67.583333333333329</v>
      </c>
      <c r="T42" s="112">
        <f>[38]Dezembro!$E$23</f>
        <v>74.583333333333329</v>
      </c>
      <c r="U42" s="112">
        <f>[38]Dezembro!$E$24</f>
        <v>84.291666666666671</v>
      </c>
      <c r="V42" s="112">
        <f>[38]Dezembro!$E$25</f>
        <v>84.458333333333329</v>
      </c>
      <c r="W42" s="112">
        <f>[38]Dezembro!$E$26</f>
        <v>81.583333333333329</v>
      </c>
      <c r="X42" s="112">
        <f>[38]Dezembro!$E$27</f>
        <v>77</v>
      </c>
      <c r="Y42" s="112">
        <f>[38]Dezembro!$E$28</f>
        <v>73.375</v>
      </c>
      <c r="Z42" s="112">
        <f>[38]Dezembro!$E$29</f>
        <v>71</v>
      </c>
      <c r="AA42" s="112">
        <f>[38]Dezembro!$E$30</f>
        <v>74.333333333333329</v>
      </c>
      <c r="AB42" s="112">
        <f>[38]Dezembro!$E$31</f>
        <v>81.5</v>
      </c>
      <c r="AC42" s="112">
        <f>[38]Dezembro!$E$32</f>
        <v>71.708333333333329</v>
      </c>
      <c r="AD42" s="112">
        <f>[38]Dezembro!$E$33</f>
        <v>64.5</v>
      </c>
      <c r="AE42" s="112">
        <f>[38]Dezembro!$E$34</f>
        <v>83.125</v>
      </c>
      <c r="AF42" s="112">
        <f>[38]Dezembro!$E$35</f>
        <v>86.458333333333329</v>
      </c>
      <c r="AG42" s="118">
        <f t="shared" si="1"/>
        <v>73.849462365591407</v>
      </c>
      <c r="AI42" s="12" t="s">
        <v>35</v>
      </c>
      <c r="AK42" t="s">
        <v>35</v>
      </c>
    </row>
    <row r="43" spans="1:38" hidden="1" x14ac:dyDescent="0.2">
      <c r="A43" s="48" t="s">
        <v>141</v>
      </c>
      <c r="B43" s="112" t="str">
        <f>[39]Dezembro!$E$5</f>
        <v>*</v>
      </c>
      <c r="C43" s="112" t="str">
        <f>[39]Dezembro!$E$6</f>
        <v>*</v>
      </c>
      <c r="D43" s="112" t="str">
        <f>[39]Dezembro!$E$7</f>
        <v>*</v>
      </c>
      <c r="E43" s="112" t="str">
        <f>[39]Dezembro!$E$8</f>
        <v>*</v>
      </c>
      <c r="F43" s="112" t="str">
        <f>[39]Dezembro!$E$9</f>
        <v>*</v>
      </c>
      <c r="G43" s="112" t="str">
        <f>[39]Dezembro!$E$10</f>
        <v>*</v>
      </c>
      <c r="H43" s="112" t="str">
        <f>[39]Dezembro!$E$11</f>
        <v>*</v>
      </c>
      <c r="I43" s="112" t="str">
        <f>[39]Dezembro!$E$12</f>
        <v>*</v>
      </c>
      <c r="J43" s="112" t="str">
        <f>[39]Dezembro!$E$13</f>
        <v>*</v>
      </c>
      <c r="K43" s="112" t="str">
        <f>[39]Dezembro!$E$14</f>
        <v>*</v>
      </c>
      <c r="L43" s="112" t="str">
        <f>[39]Dezembro!$E$15</f>
        <v>*</v>
      </c>
      <c r="M43" s="112" t="str">
        <f>[39]Dezembro!$E$16</f>
        <v>*</v>
      </c>
      <c r="N43" s="112" t="str">
        <f>[39]Dezembro!$E$17</f>
        <v>*</v>
      </c>
      <c r="O43" s="112" t="str">
        <f>[39]Dezembro!$E$18</f>
        <v>*</v>
      </c>
      <c r="P43" s="112" t="str">
        <f>[39]Dezembro!$E$19</f>
        <v>*</v>
      </c>
      <c r="Q43" s="112" t="str">
        <f>[39]Dezembro!$E$20</f>
        <v>*</v>
      </c>
      <c r="R43" s="112" t="str">
        <f>[39]Dezembro!$E$21</f>
        <v>*</v>
      </c>
      <c r="S43" s="112" t="str">
        <f>[39]Dezembro!$E$22</f>
        <v>*</v>
      </c>
      <c r="T43" s="112" t="str">
        <f>[39]Dezembro!$E$23</f>
        <v>*</v>
      </c>
      <c r="U43" s="112" t="str">
        <f>[39]Dezembro!$E$24</f>
        <v>*</v>
      </c>
      <c r="V43" s="112" t="str">
        <f>[39]Dezembro!$E$25</f>
        <v>*</v>
      </c>
      <c r="W43" s="112" t="str">
        <f>[39]Dezembro!$E$26</f>
        <v>*</v>
      </c>
      <c r="X43" s="112" t="str">
        <f>[39]Dezembro!$E$27</f>
        <v>*</v>
      </c>
      <c r="Y43" s="112" t="str">
        <f>[39]Dezembro!$E$28</f>
        <v>*</v>
      </c>
      <c r="Z43" s="112" t="str">
        <f>[39]Dezembro!$E$29</f>
        <v>*</v>
      </c>
      <c r="AA43" s="112" t="str">
        <f>[39]Dezembro!$E$30</f>
        <v>*</v>
      </c>
      <c r="AB43" s="112" t="str">
        <f>[39]Dezembro!$E$31</f>
        <v>*</v>
      </c>
      <c r="AC43" s="112" t="str">
        <f>[39]Dezembro!$E$32</f>
        <v>*</v>
      </c>
      <c r="AD43" s="112" t="str">
        <f>[39]Dezembro!$E$33</f>
        <v>*</v>
      </c>
      <c r="AE43" s="112" t="str">
        <f>[39]Dezembro!$E$34</f>
        <v>*</v>
      </c>
      <c r="AF43" s="112" t="str">
        <f>[39]Dezembro!$E$35</f>
        <v>*</v>
      </c>
      <c r="AG43" s="118" t="s">
        <v>197</v>
      </c>
      <c r="AJ43" t="s">
        <v>35</v>
      </c>
      <c r="AK43" t="s">
        <v>35</v>
      </c>
    </row>
    <row r="44" spans="1:38" x14ac:dyDescent="0.2">
      <c r="A44" s="48" t="s">
        <v>19</v>
      </c>
      <c r="B44" s="112">
        <f>[40]Dezembro!$E$5</f>
        <v>75</v>
      </c>
      <c r="C44" s="112">
        <f>[40]Dezembro!$E$6</f>
        <v>76.416666666666671</v>
      </c>
      <c r="D44" s="112">
        <f>[40]Dezembro!$E$7</f>
        <v>87.791666666666671</v>
      </c>
      <c r="E44" s="112">
        <f>[40]Dezembro!$E$8</f>
        <v>87.708333333333329</v>
      </c>
      <c r="F44" s="112">
        <f>[40]Dezembro!$E$9</f>
        <v>85.416666666666671</v>
      </c>
      <c r="G44" s="112">
        <f>[40]Dezembro!$E$10</f>
        <v>92.416666666666671</v>
      </c>
      <c r="H44" s="112">
        <f>[40]Dezembro!$E$11</f>
        <v>91.625</v>
      </c>
      <c r="I44" s="112">
        <f>[40]Dezembro!$E$12</f>
        <v>88.125</v>
      </c>
      <c r="J44" s="112">
        <f>[40]Dezembro!$E$13</f>
        <v>82.166666666666671</v>
      </c>
      <c r="K44" s="112">
        <f>[40]Dezembro!$E$14</f>
        <v>95.5</v>
      </c>
      <c r="L44" s="112">
        <f>[40]Dezembro!$E$15</f>
        <v>85.875</v>
      </c>
      <c r="M44" s="112">
        <f>[40]Dezembro!$E$16</f>
        <v>77.583333333333329</v>
      </c>
      <c r="N44" s="112">
        <f>[40]Dezembro!$E$17</f>
        <v>72.916666666666671</v>
      </c>
      <c r="O44" s="112">
        <f>[40]Dezembro!$E$18</f>
        <v>73.083333333333329</v>
      </c>
      <c r="P44" s="112">
        <f>[40]Dezembro!$E$19</f>
        <v>60.791666666666664</v>
      </c>
      <c r="Q44" s="112">
        <f>[40]Dezembro!$E$20</f>
        <v>60.875</v>
      </c>
      <c r="R44" s="112">
        <f>[40]Dezembro!$E$21</f>
        <v>68.291666666666671</v>
      </c>
      <c r="S44" s="112">
        <f>[40]Dezembro!$E$22</f>
        <v>68</v>
      </c>
      <c r="T44" s="112">
        <f>[40]Dezembro!$E$23</f>
        <v>77.125</v>
      </c>
      <c r="U44" s="112">
        <f>[40]Dezembro!$E$24</f>
        <v>89.791666666666671</v>
      </c>
      <c r="V44" s="112">
        <f>[40]Dezembro!$E$25</f>
        <v>76.416666666666671</v>
      </c>
      <c r="W44" s="112">
        <f>[40]Dezembro!$E$26</f>
        <v>66.625</v>
      </c>
      <c r="X44" s="112">
        <f>[40]Dezembro!$E$27</f>
        <v>75.75</v>
      </c>
      <c r="Y44" s="112">
        <f>[40]Dezembro!$E$28</f>
        <v>88.25</v>
      </c>
      <c r="Z44" s="112">
        <f>[40]Dezembro!$E$29</f>
        <v>93.291666666666671</v>
      </c>
      <c r="AA44" s="112">
        <f>[40]Dezembro!$E$30</f>
        <v>81.708333333333329</v>
      </c>
      <c r="AB44" s="112">
        <f>[40]Dezembro!$E$31</f>
        <v>65.25</v>
      </c>
      <c r="AC44" s="112">
        <f>[40]Dezembro!$E$32</f>
        <v>63.083333333333336</v>
      </c>
      <c r="AD44" s="112">
        <f>[40]Dezembro!$E$33</f>
        <v>74.791666666666671</v>
      </c>
      <c r="AE44" s="112">
        <f>[40]Dezembro!$E$34</f>
        <v>77.25</v>
      </c>
      <c r="AF44" s="112">
        <f>[40]Dezembro!$E$35</f>
        <v>80.416666666666671</v>
      </c>
      <c r="AG44" s="118">
        <f t="shared" si="1"/>
        <v>78.688172043010752</v>
      </c>
      <c r="AH44" s="12" t="s">
        <v>35</v>
      </c>
      <c r="AJ44" t="s">
        <v>35</v>
      </c>
      <c r="AK44" t="s">
        <v>35</v>
      </c>
      <c r="AL44" t="s">
        <v>35</v>
      </c>
    </row>
    <row r="45" spans="1:38" x14ac:dyDescent="0.2">
      <c r="A45" s="48" t="s">
        <v>23</v>
      </c>
      <c r="B45" s="112">
        <f>[41]Dezembro!$E$5</f>
        <v>60.541666666666664</v>
      </c>
      <c r="C45" s="112">
        <f>[41]Dezembro!$E$6</f>
        <v>54.875</v>
      </c>
      <c r="D45" s="112">
        <f>[41]Dezembro!$E$7</f>
        <v>59.375</v>
      </c>
      <c r="E45" s="112">
        <f>[41]Dezembro!$E$8</f>
        <v>89.25</v>
      </c>
      <c r="F45" s="112">
        <f>[41]Dezembro!$E$9</f>
        <v>84.083333333333329</v>
      </c>
      <c r="G45" s="112">
        <f>[41]Dezembro!$E$10</f>
        <v>70.416666666666671</v>
      </c>
      <c r="H45" s="112">
        <f>[41]Dezembro!$E$11</f>
        <v>64.125</v>
      </c>
      <c r="I45" s="112">
        <f>[41]Dezembro!$E$12</f>
        <v>71.208333333333329</v>
      </c>
      <c r="J45" s="112">
        <f>[41]Dezembro!$E$13</f>
        <v>71.541666666666671</v>
      </c>
      <c r="K45" s="112">
        <f>[41]Dezembro!$E$14</f>
        <v>76.75</v>
      </c>
      <c r="L45" s="112">
        <f>[41]Dezembro!$E$15</f>
        <v>76.125</v>
      </c>
      <c r="M45" s="112">
        <f>[41]Dezembro!$E$16</f>
        <v>67.916666666666671</v>
      </c>
      <c r="N45" s="112">
        <f>[41]Dezembro!$E$17</f>
        <v>64.208333333333329</v>
      </c>
      <c r="O45" s="112">
        <f>[41]Dezembro!$E$18</f>
        <v>62.800347222222221</v>
      </c>
      <c r="P45" s="112">
        <f>[41]Dezembro!$E$19</f>
        <v>58.958333333333336</v>
      </c>
      <c r="Q45" s="112">
        <f>[41]Dezembro!$E$20</f>
        <v>59.541666666666664</v>
      </c>
      <c r="R45" s="112">
        <f>[41]Dezembro!$E$21</f>
        <v>52.583333333333336</v>
      </c>
      <c r="S45" s="112">
        <f>[41]Dezembro!$E$22</f>
        <v>56.916666666666664</v>
      </c>
      <c r="T45" s="112">
        <f>[41]Dezembro!$E$23</f>
        <v>63.875</v>
      </c>
      <c r="U45" s="112">
        <f>[41]Dezembro!$E$24</f>
        <v>78.791666666666671</v>
      </c>
      <c r="V45" s="112">
        <f>[41]Dezembro!$E$25</f>
        <v>67.916666666666671</v>
      </c>
      <c r="W45" s="112">
        <f>[41]Dezembro!$E$26</f>
        <v>67.375</v>
      </c>
      <c r="X45" s="112">
        <f>[41]Dezembro!$E$27</f>
        <v>64.791666666666671</v>
      </c>
      <c r="Y45" s="112">
        <f>[41]Dezembro!$E$28</f>
        <v>68.041666666666671</v>
      </c>
      <c r="Z45" s="112">
        <f>[41]Dezembro!$E$29</f>
        <v>64.708333333333329</v>
      </c>
      <c r="AA45" s="112">
        <f>[41]Dezembro!$E$30</f>
        <v>74.333333333333329</v>
      </c>
      <c r="AB45" s="112">
        <f>[41]Dezembro!$E$31</f>
        <v>68.916666666666671</v>
      </c>
      <c r="AC45" s="112">
        <f>[41]Dezembro!$E$32</f>
        <v>54.291666666666664</v>
      </c>
      <c r="AD45" s="112">
        <f>[41]Dezembro!$E$33</f>
        <v>51.125</v>
      </c>
      <c r="AE45" s="112">
        <f>[41]Dezembro!$E$34</f>
        <v>72.833333333333329</v>
      </c>
      <c r="AF45" s="112">
        <f>[41]Dezembro!$E$35</f>
        <v>73.75</v>
      </c>
      <c r="AG45" s="118">
        <f t="shared" si="1"/>
        <v>66.837645609319011</v>
      </c>
      <c r="AK45" t="s">
        <v>35</v>
      </c>
    </row>
    <row r="46" spans="1:38" x14ac:dyDescent="0.2">
      <c r="A46" s="48" t="s">
        <v>34</v>
      </c>
      <c r="B46" s="112">
        <f>[42]Dezembro!$E$5</f>
        <v>67.13636363636364</v>
      </c>
      <c r="C46" s="112">
        <f>[42]Dezembro!$E$6</f>
        <v>65.315789473684205</v>
      </c>
      <c r="D46" s="112">
        <f>[42]Dezembro!$E$7</f>
        <v>70.125</v>
      </c>
      <c r="E46" s="112">
        <f>[42]Dezembro!$E$8</f>
        <v>83.533333333333331</v>
      </c>
      <c r="F46" s="112">
        <f>[42]Dezembro!$E$9</f>
        <v>74.75</v>
      </c>
      <c r="G46" s="112">
        <f>[42]Dezembro!$E$10</f>
        <v>63.388888888888886</v>
      </c>
      <c r="H46" s="112">
        <f>[42]Dezembro!$E$11</f>
        <v>62.083333333333336</v>
      </c>
      <c r="I46" s="112">
        <f>[42]Dezembro!$E$12</f>
        <v>65.166666666666671</v>
      </c>
      <c r="J46" s="112">
        <f>[42]Dezembro!$E$13</f>
        <v>69.761904761904759</v>
      </c>
      <c r="K46" s="112">
        <f>[42]Dezembro!$E$14</f>
        <v>70.900000000000006</v>
      </c>
      <c r="L46" s="112">
        <f>[42]Dezembro!$E$15</f>
        <v>68.066666666666663</v>
      </c>
      <c r="M46" s="112">
        <f>[42]Dezembro!$E$16</f>
        <v>70.19047619047619</v>
      </c>
      <c r="N46" s="112">
        <f>[42]Dezembro!$E$17</f>
        <v>64.375</v>
      </c>
      <c r="O46" s="112">
        <f>[42]Dezembro!$E$18</f>
        <v>62.291666666666664</v>
      </c>
      <c r="P46" s="112">
        <f>[42]Dezembro!$E$19</f>
        <v>53.958333333333336</v>
      </c>
      <c r="Q46" s="112">
        <f>[42]Dezembro!$E$20</f>
        <v>52</v>
      </c>
      <c r="R46" s="112">
        <f>[42]Dezembro!$E$21</f>
        <v>46.333333333333336</v>
      </c>
      <c r="S46" s="112">
        <f>[42]Dezembro!$E$22</f>
        <v>54.416666666666664</v>
      </c>
      <c r="T46" s="112">
        <f>[42]Dezembro!$E$23</f>
        <v>72.791666666666671</v>
      </c>
      <c r="U46" s="112">
        <f>[42]Dezembro!$E$24</f>
        <v>80</v>
      </c>
      <c r="V46" s="112">
        <f>[42]Dezembro!$E$25</f>
        <v>72.833333333333329</v>
      </c>
      <c r="W46" s="112">
        <f>[42]Dezembro!$E$26</f>
        <v>79.181818181818187</v>
      </c>
      <c r="X46" s="112">
        <f>[42]Dezembro!$E$27</f>
        <v>78</v>
      </c>
      <c r="Y46" s="112">
        <f>[42]Dezembro!$E$28</f>
        <v>73.318181818181813</v>
      </c>
      <c r="Z46" s="112">
        <f>[42]Dezembro!$E$29</f>
        <v>67.5</v>
      </c>
      <c r="AA46" s="112">
        <f>[42]Dezembro!$E$30</f>
        <v>86</v>
      </c>
      <c r="AB46" s="112">
        <f>[42]Dezembro!$E$31</f>
        <v>62.833333333333336</v>
      </c>
      <c r="AC46" s="112">
        <f>[42]Dezembro!$E$32</f>
        <v>70.208333333333329</v>
      </c>
      <c r="AD46" s="112">
        <f>[42]Dezembro!$E$33</f>
        <v>64.260869565217391</v>
      </c>
      <c r="AE46" s="112">
        <f>[42]Dezembro!$E$34</f>
        <v>73.125</v>
      </c>
      <c r="AF46" s="112">
        <f>[42]Dezembro!$E$35</f>
        <v>82.818181818181813</v>
      </c>
      <c r="AG46" s="118">
        <f t="shared" si="1"/>
        <v>68.602069064560766</v>
      </c>
      <c r="AH46" s="12" t="s">
        <v>35</v>
      </c>
      <c r="AJ46" t="s">
        <v>35</v>
      </c>
      <c r="AK46" t="s">
        <v>35</v>
      </c>
    </row>
    <row r="47" spans="1:38" x14ac:dyDescent="0.2">
      <c r="A47" s="48" t="s">
        <v>20</v>
      </c>
      <c r="B47" s="112">
        <f>[43]Dezembro!$E$5</f>
        <v>67.958333333333329</v>
      </c>
      <c r="C47" s="112">
        <f>[43]Dezembro!$E$6</f>
        <v>60.708333333333336</v>
      </c>
      <c r="D47" s="112">
        <f>[43]Dezembro!$E$7</f>
        <v>68.208333333333329</v>
      </c>
      <c r="E47" s="112">
        <f>[43]Dezembro!$E$8</f>
        <v>74.125</v>
      </c>
      <c r="F47" s="112">
        <f>[43]Dezembro!$E$9</f>
        <v>78.125</v>
      </c>
      <c r="G47" s="112">
        <f>[43]Dezembro!$E$10</f>
        <v>67.833333333333329</v>
      </c>
      <c r="H47" s="112">
        <f>[43]Dezembro!$E$11</f>
        <v>59.916666666666664</v>
      </c>
      <c r="I47" s="112">
        <f>[43]Dezembro!$E$12</f>
        <v>64.666666666666671</v>
      </c>
      <c r="J47" s="112">
        <f>[43]Dezembro!$E$13</f>
        <v>60.291666666666664</v>
      </c>
      <c r="K47" s="112">
        <f>[43]Dezembro!$E$14</f>
        <v>60.75</v>
      </c>
      <c r="L47" s="112">
        <f>[43]Dezembro!$E$15</f>
        <v>63.416666666666664</v>
      </c>
      <c r="M47" s="112">
        <f>[43]Dezembro!$E$16</f>
        <v>54.666666666666664</v>
      </c>
      <c r="N47" s="112">
        <f>[43]Dezembro!$E$17</f>
        <v>47.875</v>
      </c>
      <c r="O47" s="112">
        <f>[43]Dezembro!$E$18</f>
        <v>41.25</v>
      </c>
      <c r="P47" s="112">
        <f>[43]Dezembro!$E$19</f>
        <v>41.208333333333336</v>
      </c>
      <c r="Q47" s="112">
        <f>[43]Dezembro!$E$20</f>
        <v>46.5</v>
      </c>
      <c r="R47" s="112">
        <f>[43]Dezembro!$E$21</f>
        <v>49.25</v>
      </c>
      <c r="S47" s="112">
        <f>[43]Dezembro!$E$22</f>
        <v>45.583333333333336</v>
      </c>
      <c r="T47" s="112">
        <f>[43]Dezembro!$E$23</f>
        <v>58.916666666666664</v>
      </c>
      <c r="U47" s="112">
        <f>[43]Dezembro!$E$24</f>
        <v>55.625</v>
      </c>
      <c r="V47" s="112">
        <f>[43]Dezembro!$E$25</f>
        <v>48.458333333333336</v>
      </c>
      <c r="W47" s="112">
        <f>[43]Dezembro!$E$26</f>
        <v>64.875</v>
      </c>
      <c r="X47" s="112">
        <f>[43]Dezembro!$E$27</f>
        <v>68.833333333333329</v>
      </c>
      <c r="Y47" s="112">
        <f>[43]Dezembro!$E$28</f>
        <v>73.375</v>
      </c>
      <c r="Z47" s="112">
        <f>[43]Dezembro!$E$29</f>
        <v>58.625</v>
      </c>
      <c r="AA47" s="112">
        <f>[43]Dezembro!$E$30</f>
        <v>57.5</v>
      </c>
      <c r="AB47" s="112">
        <f>[43]Dezembro!$E$31</f>
        <v>54.833333333333336</v>
      </c>
      <c r="AC47" s="112">
        <f>[43]Dezembro!$E$32</f>
        <v>49.458333333333336</v>
      </c>
      <c r="AD47" s="112">
        <f>[43]Dezembro!$E$33</f>
        <v>47.541666666666664</v>
      </c>
      <c r="AE47" s="112">
        <f>[43]Dezembro!$E$34</f>
        <v>65.5</v>
      </c>
      <c r="AF47" s="112">
        <f>[43]Dezembro!$E$35</f>
        <v>66.25</v>
      </c>
      <c r="AG47" s="118">
        <f t="shared" si="1"/>
        <v>58.778225806451609</v>
      </c>
      <c r="AI47" t="s">
        <v>35</v>
      </c>
      <c r="AJ47" t="s">
        <v>35</v>
      </c>
      <c r="AK47" t="s">
        <v>35</v>
      </c>
    </row>
    <row r="48" spans="1:38" s="5" customFormat="1" ht="17.100000000000001" customHeight="1" x14ac:dyDescent="0.2">
      <c r="A48" s="49" t="s">
        <v>198</v>
      </c>
      <c r="B48" s="113">
        <f t="shared" ref="B48:AE48" si="2">AVERAGE(B5:B47)</f>
        <v>69.582740494374164</v>
      </c>
      <c r="C48" s="113">
        <f t="shared" si="2"/>
        <v>67.613909992608086</v>
      </c>
      <c r="D48" s="113">
        <f t="shared" si="2"/>
        <v>71.902326279655497</v>
      </c>
      <c r="E48" s="113">
        <f t="shared" si="2"/>
        <v>85.320024316608198</v>
      </c>
      <c r="F48" s="113">
        <f t="shared" si="2"/>
        <v>85.201823109140193</v>
      </c>
      <c r="G48" s="113">
        <f t="shared" si="2"/>
        <v>77.709995921952412</v>
      </c>
      <c r="H48" s="113">
        <f t="shared" si="2"/>
        <v>72.995054134960967</v>
      </c>
      <c r="I48" s="113">
        <f t="shared" si="2"/>
        <v>76.849983923081751</v>
      </c>
      <c r="J48" s="113">
        <f t="shared" si="2"/>
        <v>73.793832348139304</v>
      </c>
      <c r="K48" s="113">
        <f t="shared" si="2"/>
        <v>80.776737492375787</v>
      </c>
      <c r="L48" s="113">
        <f t="shared" si="2"/>
        <v>76.147639298154175</v>
      </c>
      <c r="M48" s="113">
        <f t="shared" si="2"/>
        <v>71.062395696091357</v>
      </c>
      <c r="N48" s="113">
        <f t="shared" si="2"/>
        <v>68.009766587794545</v>
      </c>
      <c r="O48" s="113">
        <f t="shared" si="2"/>
        <v>63.726691694189746</v>
      </c>
      <c r="P48" s="113">
        <f t="shared" si="2"/>
        <v>60.503394265040228</v>
      </c>
      <c r="Q48" s="113">
        <f t="shared" si="2"/>
        <v>61.41735474382989</v>
      </c>
      <c r="R48" s="113">
        <f t="shared" si="2"/>
        <v>59.918299013222843</v>
      </c>
      <c r="S48" s="113">
        <f t="shared" si="2"/>
        <v>60.105253623188403</v>
      </c>
      <c r="T48" s="113">
        <f t="shared" si="2"/>
        <v>69.763321771396321</v>
      </c>
      <c r="U48" s="113">
        <f t="shared" si="2"/>
        <v>77.48907437255464</v>
      </c>
      <c r="V48" s="113">
        <f t="shared" si="2"/>
        <v>69.94799783549783</v>
      </c>
      <c r="W48" s="113">
        <f t="shared" si="2"/>
        <v>69.548925852730193</v>
      </c>
      <c r="X48" s="113">
        <f t="shared" si="2"/>
        <v>71.902552476853714</v>
      </c>
      <c r="Y48" s="113">
        <f t="shared" si="2"/>
        <v>73.193178523584194</v>
      </c>
      <c r="Z48" s="113">
        <f t="shared" si="2"/>
        <v>70.457613064988863</v>
      </c>
      <c r="AA48" s="113">
        <f t="shared" si="2"/>
        <v>73.381864136735004</v>
      </c>
      <c r="AB48" s="113">
        <f t="shared" si="2"/>
        <v>68.047651089421294</v>
      </c>
      <c r="AC48" s="113">
        <f t="shared" si="2"/>
        <v>62.125838654099525</v>
      </c>
      <c r="AD48" s="113">
        <f t="shared" si="2"/>
        <v>60.446747981142394</v>
      </c>
      <c r="AE48" s="113">
        <f t="shared" si="2"/>
        <v>75.687587563629563</v>
      </c>
      <c r="AF48" s="113">
        <f t="shared" ref="AF48" si="3">AVERAGE(AF5:AF47)</f>
        <v>77.828882771817561</v>
      </c>
      <c r="AG48" s="114">
        <f>AVERAGE(AG5:AG47)</f>
        <v>71.047016329606805</v>
      </c>
      <c r="AI48" s="5" t="s">
        <v>35</v>
      </c>
    </row>
    <row r="49" spans="1:37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50" t="s">
        <v>35</v>
      </c>
      <c r="AF49" s="50"/>
      <c r="AG49" s="72"/>
    </row>
    <row r="50" spans="1:37" x14ac:dyDescent="0.2">
      <c r="A50" s="106" t="s">
        <v>228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74"/>
      <c r="AF50" s="82"/>
      <c r="AG50" s="72"/>
      <c r="AK50" t="s">
        <v>35</v>
      </c>
    </row>
    <row r="51" spans="1:37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72"/>
    </row>
    <row r="52" spans="1:37" x14ac:dyDescent="0.2">
      <c r="A52" s="97"/>
      <c r="B52" s="97"/>
      <c r="C52" s="97"/>
      <c r="D52" s="97"/>
      <c r="E52" s="97"/>
      <c r="F52" s="39"/>
      <c r="G52" s="39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72"/>
    </row>
    <row r="53" spans="1:37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5"/>
      <c r="AF53" s="45"/>
      <c r="AG53" s="72"/>
    </row>
    <row r="54" spans="1:37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46"/>
      <c r="AF54" s="46"/>
      <c r="AG54" s="72"/>
      <c r="AK54" s="12" t="s">
        <v>35</v>
      </c>
    </row>
    <row r="55" spans="1:37" ht="13.5" thickBot="1" x14ac:dyDescent="0.25">
      <c r="A55" s="51"/>
      <c r="B55" s="52"/>
      <c r="C55" s="52"/>
      <c r="D55" s="52"/>
      <c r="E55" s="52"/>
      <c r="F55" s="52"/>
      <c r="G55" s="52" t="s">
        <v>35</v>
      </c>
      <c r="H55" s="52"/>
      <c r="I55" s="52"/>
      <c r="J55" s="52"/>
      <c r="K55" s="52"/>
      <c r="L55" s="52" t="s">
        <v>35</v>
      </c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73"/>
      <c r="AI55" t="s">
        <v>35</v>
      </c>
    </row>
    <row r="57" spans="1:37" x14ac:dyDescent="0.2">
      <c r="AI57" t="s">
        <v>35</v>
      </c>
    </row>
    <row r="58" spans="1:37" x14ac:dyDescent="0.2">
      <c r="K58" s="2" t="s">
        <v>35</v>
      </c>
      <c r="AE58" s="2" t="s">
        <v>35</v>
      </c>
      <c r="AK58" s="12" t="s">
        <v>35</v>
      </c>
    </row>
    <row r="60" spans="1:37" x14ac:dyDescent="0.2">
      <c r="M60" s="2" t="s">
        <v>35</v>
      </c>
      <c r="T60" s="2" t="s">
        <v>35</v>
      </c>
    </row>
    <row r="61" spans="1:37" x14ac:dyDescent="0.2">
      <c r="AB61" s="2" t="s">
        <v>35</v>
      </c>
      <c r="AC61" s="2" t="s">
        <v>35</v>
      </c>
      <c r="AG61" s="7" t="s">
        <v>35</v>
      </c>
    </row>
    <row r="62" spans="1:37" x14ac:dyDescent="0.2">
      <c r="P62" s="2" t="s">
        <v>35</v>
      </c>
      <c r="R62" s="2" t="s">
        <v>35</v>
      </c>
    </row>
    <row r="64" spans="1:37" x14ac:dyDescent="0.2">
      <c r="AH64" t="s">
        <v>35</v>
      </c>
    </row>
    <row r="67" spans="11:20" x14ac:dyDescent="0.2">
      <c r="T67" s="2" t="s">
        <v>35</v>
      </c>
    </row>
    <row r="70" spans="11:20" x14ac:dyDescent="0.2">
      <c r="K70" s="2" t="s">
        <v>35</v>
      </c>
    </row>
  </sheetData>
  <mergeCells count="35">
    <mergeCell ref="Y3:Y4"/>
    <mergeCell ref="X3:X4"/>
    <mergeCell ref="T3:T4"/>
    <mergeCell ref="U3:U4"/>
    <mergeCell ref="V3:V4"/>
    <mergeCell ref="W3:W4"/>
    <mergeCell ref="AG3:AG4"/>
    <mergeCell ref="Z3:Z4"/>
    <mergeCell ref="AE3:AE4"/>
    <mergeCell ref="AA3:AA4"/>
    <mergeCell ref="AB3:AB4"/>
    <mergeCell ref="AC3:AC4"/>
    <mergeCell ref="AD3:AD4"/>
    <mergeCell ref="AF3:AF4"/>
    <mergeCell ref="N3:N4"/>
    <mergeCell ref="O3:O4"/>
    <mergeCell ref="P3:P4"/>
    <mergeCell ref="Q3:Q4"/>
    <mergeCell ref="R3:R4"/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zoomScale="90" zoomScaleNormal="90" workbookViewId="0">
      <selection activeCell="AF16" sqref="AF16"/>
    </sheetView>
  </sheetViews>
  <sheetFormatPr defaultRowHeight="12.75" x14ac:dyDescent="0.2"/>
  <cols>
    <col min="1" max="1" width="19.7109375" style="2" bestFit="1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30" t="s">
        <v>206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2"/>
    </row>
    <row r="2" spans="1:36" s="4" customFormat="1" ht="20.100000000000001" customHeight="1" x14ac:dyDescent="0.2">
      <c r="A2" s="133" t="s">
        <v>21</v>
      </c>
      <c r="B2" s="128" t="s">
        <v>249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9"/>
    </row>
    <row r="3" spans="1:36" s="5" customFormat="1" ht="20.100000000000001" customHeight="1" x14ac:dyDescent="0.2">
      <c r="A3" s="133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34">
        <v>31</v>
      </c>
      <c r="AG3" s="101" t="s">
        <v>27</v>
      </c>
      <c r="AH3" s="102" t="s">
        <v>26</v>
      </c>
    </row>
    <row r="4" spans="1:36" s="5" customFormat="1" ht="20.100000000000001" customHeight="1" x14ac:dyDescent="0.2">
      <c r="A4" s="133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01" t="s">
        <v>25</v>
      </c>
      <c r="AH4" s="102" t="s">
        <v>25</v>
      </c>
    </row>
    <row r="5" spans="1:36" s="5" customFormat="1" x14ac:dyDescent="0.2">
      <c r="A5" s="48" t="s">
        <v>30</v>
      </c>
      <c r="B5" s="110">
        <f>[1]Dezembro!$F$5</f>
        <v>100</v>
      </c>
      <c r="C5" s="110">
        <f>[1]Dezembro!$F$6</f>
        <v>84</v>
      </c>
      <c r="D5" s="110">
        <f>[1]Dezembro!$F$7</f>
        <v>98</v>
      </c>
      <c r="E5" s="110">
        <f>[1]Dezembro!$F$8</f>
        <v>100</v>
      </c>
      <c r="F5" s="110">
        <f>[1]Dezembro!$F$9</f>
        <v>100</v>
      </c>
      <c r="G5" s="110">
        <f>[1]Dezembro!$F$10</f>
        <v>100</v>
      </c>
      <c r="H5" s="110">
        <f>[1]Dezembro!$F$11</f>
        <v>95</v>
      </c>
      <c r="I5" s="110">
        <f>[1]Dezembro!$F$12</f>
        <v>93</v>
      </c>
      <c r="J5" s="110">
        <f>[1]Dezembro!$F$13</f>
        <v>97</v>
      </c>
      <c r="K5" s="110">
        <f>[1]Dezembro!$F$14</f>
        <v>98</v>
      </c>
      <c r="L5" s="110">
        <f>[1]Dezembro!$F$15</f>
        <v>100</v>
      </c>
      <c r="M5" s="110">
        <f>[1]Dezembro!$F$16</f>
        <v>92</v>
      </c>
      <c r="N5" s="110">
        <f>[1]Dezembro!$F$17</f>
        <v>100</v>
      </c>
      <c r="O5" s="110">
        <f>[1]Dezembro!$F$18</f>
        <v>95</v>
      </c>
      <c r="P5" s="110">
        <f>[1]Dezembro!$F$19</f>
        <v>91</v>
      </c>
      <c r="Q5" s="110">
        <f>[1]Dezembro!$F$20</f>
        <v>95</v>
      </c>
      <c r="R5" s="110">
        <f>[1]Dezembro!$F$21</f>
        <v>92</v>
      </c>
      <c r="S5" s="110">
        <f>[1]Dezembro!$F$22</f>
        <v>99</v>
      </c>
      <c r="T5" s="110">
        <f>[1]Dezembro!$F$23</f>
        <v>92</v>
      </c>
      <c r="U5" s="110">
        <f>[1]Dezembro!$F$24</f>
        <v>98</v>
      </c>
      <c r="V5" s="110">
        <f>[1]Dezembro!$F$25</f>
        <v>100</v>
      </c>
      <c r="W5" s="110">
        <f>[1]Dezembro!$F$26</f>
        <v>96</v>
      </c>
      <c r="X5" s="110">
        <f>[1]Dezembro!$F$27</f>
        <v>100</v>
      </c>
      <c r="Y5" s="110">
        <f>[1]Dezembro!$F$28</f>
        <v>100</v>
      </c>
      <c r="Z5" s="110">
        <f>[1]Dezembro!$F$29</f>
        <v>97</v>
      </c>
      <c r="AA5" s="110">
        <f>[1]Dezembro!$F$30</f>
        <v>96</v>
      </c>
      <c r="AB5" s="110">
        <f>[1]Dezembro!$F$31</f>
        <v>100</v>
      </c>
      <c r="AC5" s="110">
        <f>[1]Dezembro!$F$32</f>
        <v>96</v>
      </c>
      <c r="AD5" s="110">
        <f>[1]Dezembro!$F$33</f>
        <v>94</v>
      </c>
      <c r="AE5" s="110">
        <f>[1]Dezembro!$F$34</f>
        <v>89</v>
      </c>
      <c r="AF5" s="110">
        <f>[1]Dezembro!$F$35</f>
        <v>99</v>
      </c>
      <c r="AG5" s="117">
        <f>MAX(B5:AF5)</f>
        <v>100</v>
      </c>
      <c r="AH5" s="116">
        <f t="shared" ref="AH5" si="1">AVERAGE(B5:AF5)</f>
        <v>96.322580645161295</v>
      </c>
    </row>
    <row r="6" spans="1:36" x14ac:dyDescent="0.2">
      <c r="A6" s="48" t="s">
        <v>0</v>
      </c>
      <c r="B6" s="112">
        <f>[2]Dezembro!$F$5</f>
        <v>100</v>
      </c>
      <c r="C6" s="112">
        <f>[2]Dezembro!$F$6</f>
        <v>91</v>
      </c>
      <c r="D6" s="112">
        <f>[2]Dezembro!$F$7</f>
        <v>100</v>
      </c>
      <c r="E6" s="112">
        <f>[2]Dezembro!$F$8</f>
        <v>100</v>
      </c>
      <c r="F6" s="112">
        <f>[2]Dezembro!$F$9</f>
        <v>100</v>
      </c>
      <c r="G6" s="112">
        <f>[2]Dezembro!$F$10</f>
        <v>100</v>
      </c>
      <c r="H6" s="112">
        <f>[2]Dezembro!$F$11</f>
        <v>92</v>
      </c>
      <c r="I6" s="112">
        <f>[2]Dezembro!$F$12</f>
        <v>100</v>
      </c>
      <c r="J6" s="112">
        <f>[2]Dezembro!$F$13</f>
        <v>100</v>
      </c>
      <c r="K6" s="112">
        <f>[2]Dezembro!$F$14</f>
        <v>100</v>
      </c>
      <c r="L6" s="112">
        <f>[2]Dezembro!$F$15</f>
        <v>100</v>
      </c>
      <c r="M6" s="112">
        <f>[2]Dezembro!$F$16</f>
        <v>100</v>
      </c>
      <c r="N6" s="112">
        <f>[2]Dezembro!$F$17</f>
        <v>92</v>
      </c>
      <c r="O6" s="112">
        <f>[2]Dezembro!$F$18</f>
        <v>91</v>
      </c>
      <c r="P6" s="112">
        <f>[2]Dezembro!$F$19</f>
        <v>90</v>
      </c>
      <c r="Q6" s="112">
        <f>[2]Dezembro!$F$20</f>
        <v>100</v>
      </c>
      <c r="R6" s="112">
        <f>[2]Dezembro!$F$21</f>
        <v>88</v>
      </c>
      <c r="S6" s="112">
        <f>[2]Dezembro!$F$22</f>
        <v>88</v>
      </c>
      <c r="T6" s="112">
        <f>[2]Dezembro!$F$23</f>
        <v>92</v>
      </c>
      <c r="U6" s="112">
        <f>[2]Dezembro!$F$24</f>
        <v>100</v>
      </c>
      <c r="V6" s="112">
        <f>[2]Dezembro!$F$25</f>
        <v>100</v>
      </c>
      <c r="W6" s="112">
        <f>[2]Dezembro!$F$26</f>
        <v>89</v>
      </c>
      <c r="X6" s="112">
        <f>[2]Dezembro!$F$27</f>
        <v>90</v>
      </c>
      <c r="Y6" s="112">
        <f>[2]Dezembro!$F$28</f>
        <v>100</v>
      </c>
      <c r="Z6" s="112">
        <f>[2]Dezembro!$F$29</f>
        <v>100</v>
      </c>
      <c r="AA6" s="112">
        <f>[2]Dezembro!$F$30</f>
        <v>100</v>
      </c>
      <c r="AB6" s="112">
        <f>[2]Dezembro!$F$31</f>
        <v>93</v>
      </c>
      <c r="AC6" s="112">
        <f>[2]Dezembro!$F$32</f>
        <v>94</v>
      </c>
      <c r="AD6" s="112">
        <f>[2]Dezembro!$F$33</f>
        <v>88</v>
      </c>
      <c r="AE6" s="112">
        <f>[2]Dezembro!$F$34</f>
        <v>91</v>
      </c>
      <c r="AF6" s="112">
        <f>[2]Dezembro!$F$35</f>
        <v>91</v>
      </c>
      <c r="AG6" s="117">
        <f t="shared" ref="AG6:AG47" si="2">MAX(B6:AF6)</f>
        <v>100</v>
      </c>
      <c r="AH6" s="116">
        <f t="shared" ref="AH6:AH47" si="3">AVERAGE(B6:AF6)</f>
        <v>95.483870967741936</v>
      </c>
    </row>
    <row r="7" spans="1:36" x14ac:dyDescent="0.2">
      <c r="A7" s="48" t="s">
        <v>85</v>
      </c>
      <c r="B7" s="112">
        <f>[3]Dezembro!$F$5</f>
        <v>96</v>
      </c>
      <c r="C7" s="112">
        <f>[3]Dezembro!$F$6</f>
        <v>95</v>
      </c>
      <c r="D7" s="112">
        <f>[3]Dezembro!$F$7</f>
        <v>100</v>
      </c>
      <c r="E7" s="112">
        <f>[3]Dezembro!$F$8</f>
        <v>100</v>
      </c>
      <c r="F7" s="112">
        <f>[3]Dezembro!$F$9</f>
        <v>100</v>
      </c>
      <c r="G7" s="112">
        <f>[3]Dezembro!$F$10</f>
        <v>100</v>
      </c>
      <c r="H7" s="112">
        <f>[3]Dezembro!$F$11</f>
        <v>99</v>
      </c>
      <c r="I7" s="112">
        <f>[3]Dezembro!$F$12</f>
        <v>99</v>
      </c>
      <c r="J7" s="112">
        <f>[3]Dezembro!$F$13</f>
        <v>98</v>
      </c>
      <c r="K7" s="112">
        <f>[3]Dezembro!$F$14</f>
        <v>100</v>
      </c>
      <c r="L7" s="112">
        <f>[3]Dezembro!$F$15</f>
        <v>100</v>
      </c>
      <c r="M7" s="112">
        <f>[3]Dezembro!$F$16</f>
        <v>92</v>
      </c>
      <c r="N7" s="112">
        <f>[3]Dezembro!$F$17</f>
        <v>90</v>
      </c>
      <c r="O7" s="112">
        <f>[3]Dezembro!$F$18</f>
        <v>84</v>
      </c>
      <c r="P7" s="112">
        <f>[3]Dezembro!$F$19</f>
        <v>81</v>
      </c>
      <c r="Q7" s="112">
        <f>[3]Dezembro!$F$20</f>
        <v>95</v>
      </c>
      <c r="R7" s="112">
        <f>[3]Dezembro!$F$21</f>
        <v>97</v>
      </c>
      <c r="S7" s="112">
        <f>[3]Dezembro!$F$22</f>
        <v>96</v>
      </c>
      <c r="T7" s="112">
        <f>[3]Dezembro!$F$23</f>
        <v>94</v>
      </c>
      <c r="U7" s="112">
        <f>[3]Dezembro!$F$24</f>
        <v>97</v>
      </c>
      <c r="V7" s="112">
        <f>[3]Dezembro!$F$25</f>
        <v>79</v>
      </c>
      <c r="W7" s="112">
        <f>[3]Dezembro!$F$26</f>
        <v>94</v>
      </c>
      <c r="X7" s="112">
        <f>[3]Dezembro!$F$27</f>
        <v>100</v>
      </c>
      <c r="Y7" s="112">
        <f>[3]Dezembro!$F$28</f>
        <v>100</v>
      </c>
      <c r="Z7" s="112">
        <f>[3]Dezembro!$F$29</f>
        <v>100</v>
      </c>
      <c r="AA7" s="112">
        <f>[3]Dezembro!$F$30</f>
        <v>100</v>
      </c>
      <c r="AB7" s="112">
        <f>[3]Dezembro!$F$31</f>
        <v>87</v>
      </c>
      <c r="AC7" s="112">
        <f>[3]Dezembro!$F$32</f>
        <v>83</v>
      </c>
      <c r="AD7" s="112">
        <f>[3]Dezembro!$F$33</f>
        <v>89</v>
      </c>
      <c r="AE7" s="112">
        <f>[3]Dezembro!$F$34</f>
        <v>100</v>
      </c>
      <c r="AF7" s="112">
        <f>[3]Dezembro!$F$35</f>
        <v>95</v>
      </c>
      <c r="AG7" s="117">
        <f t="shared" si="2"/>
        <v>100</v>
      </c>
      <c r="AH7" s="116">
        <f t="shared" si="3"/>
        <v>94.838709677419359</v>
      </c>
    </row>
    <row r="8" spans="1:36" x14ac:dyDescent="0.2">
      <c r="A8" s="48" t="s">
        <v>1</v>
      </c>
      <c r="B8" s="112">
        <f>[4]Dezembro!$F$5</f>
        <v>89</v>
      </c>
      <c r="C8" s="112">
        <f>[4]Dezembro!$F$6</f>
        <v>81</v>
      </c>
      <c r="D8" s="112">
        <f>[4]Dezembro!$F$7</f>
        <v>83</v>
      </c>
      <c r="E8" s="112">
        <f>[4]Dezembro!$F$8</f>
        <v>93</v>
      </c>
      <c r="F8" s="112">
        <f>[4]Dezembro!$F$9</f>
        <v>93</v>
      </c>
      <c r="G8" s="112">
        <f>[4]Dezembro!$F$10</f>
        <v>94</v>
      </c>
      <c r="H8" s="112">
        <f>[4]Dezembro!$F$11</f>
        <v>88</v>
      </c>
      <c r="I8" s="112">
        <f>[4]Dezembro!$F$12</f>
        <v>88</v>
      </c>
      <c r="J8" s="112">
        <f>[4]Dezembro!$F$13</f>
        <v>92</v>
      </c>
      <c r="K8" s="112">
        <f>[4]Dezembro!$F$14</f>
        <v>83</v>
      </c>
      <c r="L8" s="112">
        <f>[4]Dezembro!$F$15</f>
        <v>91</v>
      </c>
      <c r="M8" s="112">
        <f>[4]Dezembro!$F$16</f>
        <v>85</v>
      </c>
      <c r="N8" s="112">
        <f>[4]Dezembro!$F$17</f>
        <v>85</v>
      </c>
      <c r="O8" s="112">
        <f>[4]Dezembro!$F$18</f>
        <v>82</v>
      </c>
      <c r="P8" s="112">
        <f>[4]Dezembro!$F$19</f>
        <v>89</v>
      </c>
      <c r="Q8" s="112">
        <f>[4]Dezembro!$F$20</f>
        <v>83</v>
      </c>
      <c r="R8" s="112">
        <f>[4]Dezembro!$F$21</f>
        <v>78</v>
      </c>
      <c r="S8" s="112">
        <f>[4]Dezembro!$F$22</f>
        <v>79</v>
      </c>
      <c r="T8" s="112">
        <f>[4]Dezembro!$F$23</f>
        <v>70</v>
      </c>
      <c r="U8" s="112">
        <f>[4]Dezembro!$F$24</f>
        <v>91</v>
      </c>
      <c r="V8" s="112">
        <f>[4]Dezembro!$F$25</f>
        <v>89</v>
      </c>
      <c r="W8" s="112">
        <f>[4]Dezembro!$F$26</f>
        <v>89</v>
      </c>
      <c r="X8" s="112">
        <f>[4]Dezembro!$F$27</f>
        <v>79</v>
      </c>
      <c r="Y8" s="112">
        <f>[4]Dezembro!$F$28</f>
        <v>78</v>
      </c>
      <c r="Z8" s="112">
        <f>[4]Dezembro!$F$29</f>
        <v>82</v>
      </c>
      <c r="AA8" s="112">
        <f>[4]Dezembro!$F$30</f>
        <v>80</v>
      </c>
      <c r="AB8" s="112">
        <f>[4]Dezembro!$F$31</f>
        <v>89</v>
      </c>
      <c r="AC8" s="112">
        <f>[4]Dezembro!$F$32</f>
        <v>87</v>
      </c>
      <c r="AD8" s="112">
        <f>[4]Dezembro!$F$33</f>
        <v>83</v>
      </c>
      <c r="AE8" s="112">
        <f>[4]Dezembro!$F$34</f>
        <v>94</v>
      </c>
      <c r="AF8" s="112">
        <f>[4]Dezembro!$F$35</f>
        <v>92</v>
      </c>
      <c r="AG8" s="117">
        <f t="shared" si="2"/>
        <v>94</v>
      </c>
      <c r="AH8" s="116">
        <f t="shared" si="3"/>
        <v>85.774193548387103</v>
      </c>
    </row>
    <row r="9" spans="1:36" x14ac:dyDescent="0.2">
      <c r="A9" s="48" t="s">
        <v>146</v>
      </c>
      <c r="B9" s="112">
        <f>[5]Dezembro!$F$5</f>
        <v>92</v>
      </c>
      <c r="C9" s="112">
        <f>[5]Dezembro!$F$6</f>
        <v>85</v>
      </c>
      <c r="D9" s="112">
        <f>[5]Dezembro!$F$7</f>
        <v>98</v>
      </c>
      <c r="E9" s="112">
        <f>[5]Dezembro!$F$8</f>
        <v>99</v>
      </c>
      <c r="F9" s="112">
        <f>[5]Dezembro!$F$9</f>
        <v>99</v>
      </c>
      <c r="G9" s="112">
        <f>[5]Dezembro!$F$10</f>
        <v>97</v>
      </c>
      <c r="H9" s="112">
        <f>[5]Dezembro!$F$11</f>
        <v>95</v>
      </c>
      <c r="I9" s="112">
        <f>[5]Dezembro!$F$12</f>
        <v>99</v>
      </c>
      <c r="J9" s="112">
        <f>[5]Dezembro!$F$13</f>
        <v>97</v>
      </c>
      <c r="K9" s="112">
        <f>[5]Dezembro!$F$14</f>
        <v>99</v>
      </c>
      <c r="L9" s="112">
        <f>[5]Dezembro!$F$15</f>
        <v>99</v>
      </c>
      <c r="M9" s="112">
        <f>[5]Dezembro!$F$16</f>
        <v>92</v>
      </c>
      <c r="N9" s="112">
        <f>[5]Dezembro!$F$17</f>
        <v>91</v>
      </c>
      <c r="O9" s="112">
        <f>[5]Dezembro!$F$18</f>
        <v>94</v>
      </c>
      <c r="P9" s="112">
        <f>[5]Dezembro!$F$19</f>
        <v>83</v>
      </c>
      <c r="Q9" s="112">
        <f>[5]Dezembro!$F$20</f>
        <v>84</v>
      </c>
      <c r="R9" s="112">
        <f>[5]Dezembro!$F$21</f>
        <v>82</v>
      </c>
      <c r="S9" s="112">
        <f>[5]Dezembro!$F$22</f>
        <v>80</v>
      </c>
      <c r="T9" s="112">
        <f>[5]Dezembro!$F$23</f>
        <v>98</v>
      </c>
      <c r="U9" s="112">
        <f>[5]Dezembro!$F$24</f>
        <v>99</v>
      </c>
      <c r="V9" s="112">
        <f>[5]Dezembro!$F$25</f>
        <v>96</v>
      </c>
      <c r="W9" s="112">
        <f>[5]Dezembro!$F$26</f>
        <v>84</v>
      </c>
      <c r="X9" s="112">
        <f>[5]Dezembro!$F$27</f>
        <v>83</v>
      </c>
      <c r="Y9" s="112">
        <f>[5]Dezembro!$F$28</f>
        <v>98</v>
      </c>
      <c r="Z9" s="112">
        <f>[5]Dezembro!$F$29</f>
        <v>99</v>
      </c>
      <c r="AA9" s="112">
        <f>[5]Dezembro!$F$30</f>
        <v>97</v>
      </c>
      <c r="AB9" s="112">
        <f>[5]Dezembro!$F$31</f>
        <v>88</v>
      </c>
      <c r="AC9" s="112">
        <f>[5]Dezembro!$F$32</f>
        <v>74</v>
      </c>
      <c r="AD9" s="112">
        <f>[5]Dezembro!$F$33</f>
        <v>87</v>
      </c>
      <c r="AE9" s="112">
        <f>[5]Dezembro!$F$34</f>
        <v>90</v>
      </c>
      <c r="AF9" s="112">
        <f>[5]Dezembro!$F$35</f>
        <v>88</v>
      </c>
      <c r="AG9" s="117">
        <f t="shared" si="2"/>
        <v>99</v>
      </c>
      <c r="AH9" s="116">
        <f t="shared" si="3"/>
        <v>91.806451612903231</v>
      </c>
    </row>
    <row r="10" spans="1:36" x14ac:dyDescent="0.2">
      <c r="A10" s="48" t="s">
        <v>91</v>
      </c>
      <c r="B10" s="112">
        <f>[6]Dezembro!$F$5</f>
        <v>94</v>
      </c>
      <c r="C10" s="112">
        <f>[6]Dezembro!$F$6</f>
        <v>96</v>
      </c>
      <c r="D10" s="112">
        <f>[6]Dezembro!$F$7</f>
        <v>99</v>
      </c>
      <c r="E10" s="112">
        <f>[6]Dezembro!$F$8</f>
        <v>100</v>
      </c>
      <c r="F10" s="112">
        <f>[6]Dezembro!$F$9</f>
        <v>100</v>
      </c>
      <c r="G10" s="112">
        <f>[6]Dezembro!$F$10</f>
        <v>99</v>
      </c>
      <c r="H10" s="112">
        <f>[6]Dezembro!$F$11</f>
        <v>98</v>
      </c>
      <c r="I10" s="112">
        <f>[6]Dezembro!$F$12</f>
        <v>98</v>
      </c>
      <c r="J10" s="112">
        <f>[6]Dezembro!$F$13</f>
        <v>99</v>
      </c>
      <c r="K10" s="112">
        <f>[6]Dezembro!$F$14</f>
        <v>99</v>
      </c>
      <c r="L10" s="112">
        <f>[6]Dezembro!$F$15</f>
        <v>100</v>
      </c>
      <c r="M10" s="112">
        <f>[6]Dezembro!$F$16</f>
        <v>97</v>
      </c>
      <c r="N10" s="112">
        <f>[6]Dezembro!$F$17</f>
        <v>98</v>
      </c>
      <c r="O10" s="112">
        <f>[6]Dezembro!$F$18</f>
        <v>98</v>
      </c>
      <c r="P10" s="112">
        <f>[6]Dezembro!$F$19</f>
        <v>92</v>
      </c>
      <c r="Q10" s="112">
        <f>[6]Dezembro!$F$20</f>
        <v>93</v>
      </c>
      <c r="R10" s="112">
        <f>[6]Dezembro!$F$21</f>
        <v>93</v>
      </c>
      <c r="S10" s="112">
        <f>[6]Dezembro!$F$22</f>
        <v>96</v>
      </c>
      <c r="T10" s="112">
        <f>[6]Dezembro!$F$23</f>
        <v>95</v>
      </c>
      <c r="U10" s="112">
        <f>[6]Dezembro!$F$24</f>
        <v>99</v>
      </c>
      <c r="V10" s="112">
        <f>[6]Dezembro!$F$25</f>
        <v>99</v>
      </c>
      <c r="W10" s="112">
        <f>[6]Dezembro!$F$26</f>
        <v>99</v>
      </c>
      <c r="X10" s="112">
        <f>[6]Dezembro!$F$27</f>
        <v>98</v>
      </c>
      <c r="Y10" s="112">
        <f>[6]Dezembro!$F$28</f>
        <v>97</v>
      </c>
      <c r="Z10" s="112">
        <f>[6]Dezembro!$F$29</f>
        <v>98</v>
      </c>
      <c r="AA10" s="112">
        <f>[6]Dezembro!$F$30</f>
        <v>95</v>
      </c>
      <c r="AB10" s="112">
        <f>[6]Dezembro!$F$31</f>
        <v>100</v>
      </c>
      <c r="AC10" s="112">
        <f>[6]Dezembro!$F$32</f>
        <v>100</v>
      </c>
      <c r="AD10" s="112">
        <f>[6]Dezembro!$F$33</f>
        <v>82</v>
      </c>
      <c r="AE10" s="112">
        <f>[6]Dezembro!$F$34</f>
        <v>99</v>
      </c>
      <c r="AF10" s="112">
        <f>[6]Dezembro!$F$35</f>
        <v>100</v>
      </c>
      <c r="AG10" s="117">
        <f t="shared" si="2"/>
        <v>100</v>
      </c>
      <c r="AH10" s="116">
        <f t="shared" si="3"/>
        <v>97.096774193548384</v>
      </c>
    </row>
    <row r="11" spans="1:36" x14ac:dyDescent="0.2">
      <c r="A11" s="48" t="s">
        <v>49</v>
      </c>
      <c r="B11" s="112">
        <f>[7]Dezembro!$F$5</f>
        <v>100</v>
      </c>
      <c r="C11" s="112">
        <f>[7]Dezembro!$F$6</f>
        <v>100</v>
      </c>
      <c r="D11" s="112">
        <f>[7]Dezembro!$F$7</f>
        <v>100</v>
      </c>
      <c r="E11" s="112">
        <f>[7]Dezembro!$F$8</f>
        <v>100</v>
      </c>
      <c r="F11" s="112">
        <f>[7]Dezembro!$F$9</f>
        <v>100</v>
      </c>
      <c r="G11" s="112">
        <f>[7]Dezembro!$F$10</f>
        <v>100</v>
      </c>
      <c r="H11" s="112">
        <f>[7]Dezembro!$F$11</f>
        <v>100</v>
      </c>
      <c r="I11" s="112">
        <f>[7]Dezembro!$F$12</f>
        <v>100</v>
      </c>
      <c r="J11" s="112">
        <f>[7]Dezembro!$F$13</f>
        <v>100</v>
      </c>
      <c r="K11" s="112">
        <f>[7]Dezembro!$F$14</f>
        <v>81</v>
      </c>
      <c r="L11" s="112">
        <f>[7]Dezembro!$F$15</f>
        <v>98</v>
      </c>
      <c r="M11" s="112">
        <f>[7]Dezembro!$F$16</f>
        <v>81</v>
      </c>
      <c r="N11" s="112">
        <f>[7]Dezembro!$F$17</f>
        <v>80</v>
      </c>
      <c r="O11" s="112">
        <f>[7]Dezembro!$F$18</f>
        <v>75</v>
      </c>
      <c r="P11" s="112">
        <f>[7]Dezembro!$F$19</f>
        <v>64</v>
      </c>
      <c r="Q11" s="112">
        <f>[7]Dezembro!$F$20</f>
        <v>100</v>
      </c>
      <c r="R11" s="112">
        <f>[7]Dezembro!$F$21</f>
        <v>100</v>
      </c>
      <c r="S11" s="112">
        <f>[7]Dezembro!$F$22</f>
        <v>71</v>
      </c>
      <c r="T11" s="112">
        <f>[7]Dezembro!$F$23</f>
        <v>82</v>
      </c>
      <c r="U11" s="112">
        <f>[7]Dezembro!$F$24</f>
        <v>80</v>
      </c>
      <c r="V11" s="112">
        <f>[7]Dezembro!$F$25</f>
        <v>69</v>
      </c>
      <c r="W11" s="112">
        <f>[7]Dezembro!$F$26</f>
        <v>100</v>
      </c>
      <c r="X11" s="112">
        <f>[7]Dezembro!$F$27</f>
        <v>100</v>
      </c>
      <c r="Y11" s="112">
        <f>[7]Dezembro!$F$28</f>
        <v>100</v>
      </c>
      <c r="Z11" s="112">
        <f>[7]Dezembro!$F$29</f>
        <v>100</v>
      </c>
      <c r="AA11" s="112">
        <f>[7]Dezembro!$F$30</f>
        <v>100</v>
      </c>
      <c r="AB11" s="112">
        <f>[7]Dezembro!$F$31</f>
        <v>81</v>
      </c>
      <c r="AC11" s="112">
        <f>[7]Dezembro!$F$32</f>
        <v>78</v>
      </c>
      <c r="AD11" s="112">
        <f>[7]Dezembro!$F$33</f>
        <v>78</v>
      </c>
      <c r="AE11" s="112">
        <f>[7]Dezembro!$F$34</f>
        <v>100</v>
      </c>
      <c r="AF11" s="112">
        <f>[7]Dezembro!$F$35</f>
        <v>92</v>
      </c>
      <c r="AG11" s="117">
        <f t="shared" si="2"/>
        <v>100</v>
      </c>
      <c r="AH11" s="116">
        <f t="shared" si="3"/>
        <v>90.645161290322577</v>
      </c>
      <c r="AJ11" t="s">
        <v>35</v>
      </c>
    </row>
    <row r="12" spans="1:36" x14ac:dyDescent="0.2">
      <c r="A12" s="48" t="s">
        <v>94</v>
      </c>
      <c r="B12" s="112">
        <f>[8]Dezembro!$F$5</f>
        <v>100</v>
      </c>
      <c r="C12" s="112">
        <f>[8]Dezembro!$F$6</f>
        <v>90</v>
      </c>
      <c r="D12" s="112">
        <f>[8]Dezembro!$F$7</f>
        <v>92</v>
      </c>
      <c r="E12" s="112">
        <f>[8]Dezembro!$F$8</f>
        <v>100</v>
      </c>
      <c r="F12" s="112">
        <f>[8]Dezembro!$F$9</f>
        <v>100</v>
      </c>
      <c r="G12" s="112">
        <f>[8]Dezembro!$F$10</f>
        <v>100</v>
      </c>
      <c r="H12" s="112">
        <f>[8]Dezembro!$F$11</f>
        <v>92</v>
      </c>
      <c r="I12" s="112">
        <f>[8]Dezembro!$F$12</f>
        <v>98</v>
      </c>
      <c r="J12" s="112">
        <f>[8]Dezembro!$F$13</f>
        <v>100</v>
      </c>
      <c r="K12" s="112">
        <f>[8]Dezembro!$F$14</f>
        <v>97</v>
      </c>
      <c r="L12" s="112">
        <f>[8]Dezembro!$F$15</f>
        <v>100</v>
      </c>
      <c r="M12" s="112">
        <f>[8]Dezembro!$F$16</f>
        <v>98</v>
      </c>
      <c r="N12" s="112">
        <f>[8]Dezembro!$F$17</f>
        <v>96</v>
      </c>
      <c r="O12" s="112">
        <f>[8]Dezembro!$F$18</f>
        <v>92</v>
      </c>
      <c r="P12" s="112">
        <f>[8]Dezembro!$F$19</f>
        <v>89</v>
      </c>
      <c r="Q12" s="112">
        <f>[8]Dezembro!$F$20</f>
        <v>97</v>
      </c>
      <c r="R12" s="112">
        <f>[8]Dezembro!$F$21</f>
        <v>88</v>
      </c>
      <c r="S12" s="112">
        <f>[8]Dezembro!$F$22</f>
        <v>80</v>
      </c>
      <c r="T12" s="112">
        <f>[8]Dezembro!$F$23</f>
        <v>96</v>
      </c>
      <c r="U12" s="112">
        <f>[8]Dezembro!$F$24</f>
        <v>99</v>
      </c>
      <c r="V12" s="112">
        <f>[8]Dezembro!$F$25</f>
        <v>99</v>
      </c>
      <c r="W12" s="112">
        <f>[8]Dezembro!$F$26</f>
        <v>93</v>
      </c>
      <c r="X12" s="112">
        <f>[8]Dezembro!$F$27</f>
        <v>89</v>
      </c>
      <c r="Y12" s="112">
        <f>[8]Dezembro!$F$28</f>
        <v>90</v>
      </c>
      <c r="Z12" s="112">
        <f>[8]Dezembro!$F$29</f>
        <v>93</v>
      </c>
      <c r="AA12" s="112">
        <f>[8]Dezembro!$F$30</f>
        <v>95</v>
      </c>
      <c r="AB12" s="112">
        <f>[8]Dezembro!$F$31</f>
        <v>96</v>
      </c>
      <c r="AC12" s="112">
        <f>[8]Dezembro!$F$32</f>
        <v>95</v>
      </c>
      <c r="AD12" s="112">
        <f>[8]Dezembro!$F$33</f>
        <v>71</v>
      </c>
      <c r="AE12" s="112">
        <f>[8]Dezembro!$F$34</f>
        <v>96</v>
      </c>
      <c r="AF12" s="112">
        <f>[8]Dezembro!$F$35</f>
        <v>99</v>
      </c>
      <c r="AG12" s="117">
        <f t="shared" si="2"/>
        <v>100</v>
      </c>
      <c r="AH12" s="116">
        <f t="shared" si="3"/>
        <v>94.193548387096769</v>
      </c>
    </row>
    <row r="13" spans="1:36" x14ac:dyDescent="0.2">
      <c r="A13" s="48" t="s">
        <v>101</v>
      </c>
      <c r="B13" s="112">
        <f>[9]Dezembro!$F$5</f>
        <v>97</v>
      </c>
      <c r="C13" s="112">
        <f>[9]Dezembro!$F$6</f>
        <v>88</v>
      </c>
      <c r="D13" s="112">
        <f>[9]Dezembro!$F$7</f>
        <v>90</v>
      </c>
      <c r="E13" s="112">
        <f>[9]Dezembro!$F$8</f>
        <v>100</v>
      </c>
      <c r="F13" s="112">
        <f>[9]Dezembro!$F$9</f>
        <v>100</v>
      </c>
      <c r="G13" s="112">
        <f>[9]Dezembro!$F$10</f>
        <v>100</v>
      </c>
      <c r="H13" s="112">
        <f>[9]Dezembro!$F$11</f>
        <v>94</v>
      </c>
      <c r="I13" s="112">
        <f>[9]Dezembro!$F$12</f>
        <v>100</v>
      </c>
      <c r="J13" s="112">
        <f>[9]Dezembro!$F$13</f>
        <v>100</v>
      </c>
      <c r="K13" s="112">
        <f>[9]Dezembro!$F$14</f>
        <v>100</v>
      </c>
      <c r="L13" s="112">
        <f>[9]Dezembro!$F$15</f>
        <v>100</v>
      </c>
      <c r="M13" s="112">
        <f>[9]Dezembro!$F$16</f>
        <v>99</v>
      </c>
      <c r="N13" s="112">
        <f>[9]Dezembro!$F$17</f>
        <v>86</v>
      </c>
      <c r="O13" s="112">
        <f>[9]Dezembro!$F$18</f>
        <v>84</v>
      </c>
      <c r="P13" s="112">
        <f>[9]Dezembro!$F$19</f>
        <v>74</v>
      </c>
      <c r="Q13" s="112">
        <f>[9]Dezembro!$F$20</f>
        <v>95</v>
      </c>
      <c r="R13" s="112">
        <f>[9]Dezembro!$F$21</f>
        <v>88</v>
      </c>
      <c r="S13" s="112">
        <f>[9]Dezembro!$F$22</f>
        <v>83</v>
      </c>
      <c r="T13" s="112">
        <f>[9]Dezembro!$F$23</f>
        <v>94</v>
      </c>
      <c r="U13" s="112">
        <f>[9]Dezembro!$F$24</f>
        <v>100</v>
      </c>
      <c r="V13" s="112">
        <f>[9]Dezembro!$F$25</f>
        <v>100</v>
      </c>
      <c r="W13" s="112">
        <f>[9]Dezembro!$F$26</f>
        <v>97</v>
      </c>
      <c r="X13" s="112">
        <f>[9]Dezembro!$F$27</f>
        <v>91</v>
      </c>
      <c r="Y13" s="112">
        <f>[9]Dezembro!$F$28</f>
        <v>100</v>
      </c>
      <c r="Z13" s="112">
        <f>[9]Dezembro!$F$29</f>
        <v>100</v>
      </c>
      <c r="AA13" s="112">
        <f>[9]Dezembro!$F$30</f>
        <v>100</v>
      </c>
      <c r="AB13" s="112">
        <f>[9]Dezembro!$F$31</f>
        <v>100</v>
      </c>
      <c r="AC13" s="112">
        <f>[9]Dezembro!$F$32</f>
        <v>74</v>
      </c>
      <c r="AD13" s="112">
        <f>[9]Dezembro!$F$33</f>
        <v>91</v>
      </c>
      <c r="AE13" s="112">
        <f>[9]Dezembro!$F$34</f>
        <v>100</v>
      </c>
      <c r="AF13" s="112">
        <f>[9]Dezembro!$F$35</f>
        <v>96</v>
      </c>
      <c r="AG13" s="117">
        <f t="shared" si="2"/>
        <v>100</v>
      </c>
      <c r="AH13" s="116">
        <f t="shared" si="3"/>
        <v>94.225806451612897</v>
      </c>
      <c r="AJ13" t="s">
        <v>35</v>
      </c>
    </row>
    <row r="14" spans="1:36" x14ac:dyDescent="0.2">
      <c r="A14" s="48" t="s">
        <v>147</v>
      </c>
      <c r="B14" s="112">
        <f>[10]Dezembro!$F$5</f>
        <v>100</v>
      </c>
      <c r="C14" s="112">
        <f>[10]Dezembro!$F$6</f>
        <v>100</v>
      </c>
      <c r="D14" s="112">
        <f>[10]Dezembro!$F$7</f>
        <v>100</v>
      </c>
      <c r="E14" s="112">
        <f>[10]Dezembro!$F$8</f>
        <v>100</v>
      </c>
      <c r="F14" s="112" t="str">
        <f>[10]Dezembro!$F$9</f>
        <v>*</v>
      </c>
      <c r="G14" s="112">
        <f>[10]Dezembro!$F$10</f>
        <v>100</v>
      </c>
      <c r="H14" s="112">
        <f>[10]Dezembro!$F$11</f>
        <v>100</v>
      </c>
      <c r="I14" s="112">
        <f>[10]Dezembro!$F$12</f>
        <v>100</v>
      </c>
      <c r="J14" s="112">
        <f>[10]Dezembro!$F$13</f>
        <v>100</v>
      </c>
      <c r="K14" s="112">
        <f>[10]Dezembro!$F$14</f>
        <v>100</v>
      </c>
      <c r="L14" s="112">
        <f>[10]Dezembro!$F$15</f>
        <v>100</v>
      </c>
      <c r="M14" s="112">
        <f>[10]Dezembro!$F$16</f>
        <v>100</v>
      </c>
      <c r="N14" s="112">
        <f>[10]Dezembro!$F$17</f>
        <v>100</v>
      </c>
      <c r="O14" s="112">
        <f>[10]Dezembro!$F$18</f>
        <v>100</v>
      </c>
      <c r="P14" s="112">
        <f>[10]Dezembro!$F$19</f>
        <v>100</v>
      </c>
      <c r="Q14" s="112">
        <f>[10]Dezembro!$F$20</f>
        <v>100</v>
      </c>
      <c r="R14" s="112">
        <f>[10]Dezembro!$F$21</f>
        <v>100</v>
      </c>
      <c r="S14" s="112">
        <f>[10]Dezembro!$F$22</f>
        <v>100</v>
      </c>
      <c r="T14" s="112">
        <f>[10]Dezembro!$F$23</f>
        <v>100</v>
      </c>
      <c r="U14" s="112">
        <f>[10]Dezembro!$F$24</f>
        <v>100</v>
      </c>
      <c r="V14" s="112">
        <f>[10]Dezembro!$F$25</f>
        <v>100</v>
      </c>
      <c r="W14" s="112">
        <f>[10]Dezembro!$F$26</f>
        <v>100</v>
      </c>
      <c r="X14" s="112">
        <f>[10]Dezembro!$F$27</f>
        <v>100</v>
      </c>
      <c r="Y14" s="112">
        <f>[10]Dezembro!$F$28</f>
        <v>100</v>
      </c>
      <c r="Z14" s="112">
        <f>[10]Dezembro!$F$29</f>
        <v>100</v>
      </c>
      <c r="AA14" s="112">
        <f>[10]Dezembro!$F$30</f>
        <v>100</v>
      </c>
      <c r="AB14" s="112">
        <f>[10]Dezembro!$F$31</f>
        <v>100</v>
      </c>
      <c r="AC14" s="112">
        <f>[10]Dezembro!$F$32</f>
        <v>100</v>
      </c>
      <c r="AD14" s="112">
        <f>[10]Dezembro!$F$33</f>
        <v>100</v>
      </c>
      <c r="AE14" s="112">
        <f>[10]Dezembro!$F$34</f>
        <v>100</v>
      </c>
      <c r="AF14" s="112">
        <f>[10]Dezembro!$F$35</f>
        <v>100</v>
      </c>
      <c r="AG14" s="117">
        <f t="shared" si="2"/>
        <v>100</v>
      </c>
      <c r="AH14" s="116">
        <f t="shared" si="3"/>
        <v>100</v>
      </c>
    </row>
    <row r="15" spans="1:36" x14ac:dyDescent="0.2">
      <c r="A15" s="48" t="s">
        <v>2</v>
      </c>
      <c r="B15" s="112">
        <f>[11]Dezembro!$F$5</f>
        <v>85</v>
      </c>
      <c r="C15" s="112">
        <f>[11]Dezembro!$F$6</f>
        <v>80</v>
      </c>
      <c r="D15" s="112">
        <f>[11]Dezembro!$F$7</f>
        <v>93</v>
      </c>
      <c r="E15" s="112">
        <f>[11]Dezembro!$F$8</f>
        <v>94</v>
      </c>
      <c r="F15" s="112">
        <f>[11]Dezembro!$F$9</f>
        <v>94</v>
      </c>
      <c r="G15" s="112">
        <f>[11]Dezembro!$F$10</f>
        <v>90</v>
      </c>
      <c r="H15" s="112">
        <f>[11]Dezembro!$F$11</f>
        <v>83</v>
      </c>
      <c r="I15" s="112">
        <f>[11]Dezembro!$F$12</f>
        <v>79</v>
      </c>
      <c r="J15" s="112">
        <f>[11]Dezembro!$F$13</f>
        <v>89</v>
      </c>
      <c r="K15" s="112">
        <f>[11]Dezembro!$F$14</f>
        <v>90</v>
      </c>
      <c r="L15" s="112">
        <f>[11]Dezembro!$F$15</f>
        <v>95</v>
      </c>
      <c r="M15" s="112">
        <f>[11]Dezembro!$F$16</f>
        <v>92</v>
      </c>
      <c r="N15" s="112">
        <f>[11]Dezembro!$F$17</f>
        <v>87</v>
      </c>
      <c r="O15" s="112">
        <f>[11]Dezembro!$F$18</f>
        <v>88</v>
      </c>
      <c r="P15" s="112">
        <f>[11]Dezembro!$F$19</f>
        <v>93</v>
      </c>
      <c r="Q15" s="112">
        <f>[11]Dezembro!$F$20</f>
        <v>87</v>
      </c>
      <c r="R15" s="112">
        <f>[11]Dezembro!$F$21</f>
        <v>75</v>
      </c>
      <c r="S15" s="112">
        <f>[11]Dezembro!$F$22</f>
        <v>72</v>
      </c>
      <c r="T15" s="112">
        <f>[11]Dezembro!$F$23</f>
        <v>88</v>
      </c>
      <c r="U15" s="112">
        <f>[11]Dezembro!$F$24</f>
        <v>93</v>
      </c>
      <c r="V15" s="112">
        <f>[11]Dezembro!$F$25</f>
        <v>89</v>
      </c>
      <c r="W15" s="112">
        <f>[11]Dezembro!$F$26</f>
        <v>91</v>
      </c>
      <c r="X15" s="112">
        <f>[11]Dezembro!$F$27</f>
        <v>86</v>
      </c>
      <c r="Y15" s="112">
        <f>[11]Dezembro!$F$28</f>
        <v>92</v>
      </c>
      <c r="Z15" s="112">
        <f>[11]Dezembro!$F$29</f>
        <v>78</v>
      </c>
      <c r="AA15" s="112">
        <f>[11]Dezembro!$F$30</f>
        <v>88</v>
      </c>
      <c r="AB15" s="112">
        <f>[11]Dezembro!$F$31</f>
        <v>90</v>
      </c>
      <c r="AC15" s="112">
        <f>[11]Dezembro!$F$32</f>
        <v>71</v>
      </c>
      <c r="AD15" s="112">
        <f>[11]Dezembro!$F$33</f>
        <v>65</v>
      </c>
      <c r="AE15" s="112">
        <f>[11]Dezembro!$F$34</f>
        <v>94</v>
      </c>
      <c r="AF15" s="112">
        <f>[11]Dezembro!$F$35</f>
        <v>94</v>
      </c>
      <c r="AG15" s="117">
        <f t="shared" si="2"/>
        <v>95</v>
      </c>
      <c r="AH15" s="116">
        <f t="shared" si="3"/>
        <v>86.612903225806448</v>
      </c>
      <c r="AJ15" s="12" t="s">
        <v>35</v>
      </c>
    </row>
    <row r="16" spans="1:36" x14ac:dyDescent="0.2">
      <c r="A16" s="48" t="s">
        <v>3</v>
      </c>
      <c r="B16" s="127">
        <f>[12]Dezembro!$F$5</f>
        <v>93</v>
      </c>
      <c r="C16" s="112">
        <f>[12]Dezembro!$F$6</f>
        <v>90</v>
      </c>
      <c r="D16" s="112">
        <f>[12]Dezembro!$F$7</f>
        <v>91</v>
      </c>
      <c r="E16" s="112">
        <f>[12]Dezembro!$F$8</f>
        <v>92</v>
      </c>
      <c r="F16" s="112">
        <f>[12]Dezembro!$F$9</f>
        <v>94</v>
      </c>
      <c r="G16" s="112">
        <f>[12]Dezembro!$F$10</f>
        <v>93</v>
      </c>
      <c r="H16" s="112">
        <f>[12]Dezembro!$F$11</f>
        <v>90</v>
      </c>
      <c r="I16" s="112">
        <f>[12]Dezembro!$F$12</f>
        <v>90</v>
      </c>
      <c r="J16" s="112">
        <f>[12]Dezembro!$F$13</f>
        <v>89</v>
      </c>
      <c r="K16" s="112">
        <f>[12]Dezembro!$F$14</f>
        <v>91</v>
      </c>
      <c r="L16" s="112">
        <f>[12]Dezembro!$F$15</f>
        <v>94</v>
      </c>
      <c r="M16" s="112">
        <f>[12]Dezembro!$F$16</f>
        <v>90</v>
      </c>
      <c r="N16" s="112">
        <f>[12]Dezembro!$F$17</f>
        <v>91</v>
      </c>
      <c r="O16" s="112">
        <f>[12]Dezembro!$F$18</f>
        <v>88</v>
      </c>
      <c r="P16" s="112">
        <f>[12]Dezembro!$F$19</f>
        <v>87</v>
      </c>
      <c r="Q16" s="112">
        <f>[12]Dezembro!$F$20</f>
        <v>85</v>
      </c>
      <c r="R16" s="112">
        <f>[12]Dezembro!$F$21</f>
        <v>85</v>
      </c>
      <c r="S16" s="112">
        <f>[12]Dezembro!$F$22</f>
        <v>79</v>
      </c>
      <c r="T16" s="112">
        <f>[12]Dezembro!$F$23</f>
        <v>88</v>
      </c>
      <c r="U16" s="112">
        <f>[12]Dezembro!$F$24</f>
        <v>94</v>
      </c>
      <c r="V16" s="112">
        <f>[12]Dezembro!$F$25</f>
        <v>95</v>
      </c>
      <c r="W16" s="112">
        <f>[12]Dezembro!$F$26</f>
        <v>94</v>
      </c>
      <c r="X16" s="112">
        <f>[12]Dezembro!$F$27</f>
        <v>84</v>
      </c>
      <c r="Y16" s="112">
        <f>[12]Dezembro!$F$28</f>
        <v>94</v>
      </c>
      <c r="Z16" s="112">
        <f>[12]Dezembro!$F$29</f>
        <v>91</v>
      </c>
      <c r="AA16" s="112">
        <f>[12]Dezembro!$F$30</f>
        <v>87</v>
      </c>
      <c r="AB16" s="112">
        <f>[12]Dezembro!$F$31</f>
        <v>94</v>
      </c>
      <c r="AC16" s="112">
        <f>[12]Dezembro!$F$32</f>
        <v>92</v>
      </c>
      <c r="AD16" s="112">
        <f>[12]Dezembro!$F$33</f>
        <v>88</v>
      </c>
      <c r="AE16" s="112">
        <f>[12]Dezembro!$F$34</f>
        <v>95</v>
      </c>
      <c r="AF16" s="112">
        <f>[12]Dezembro!$F$35</f>
        <v>94</v>
      </c>
      <c r="AG16" s="117">
        <f>MAX(B16:AF16)</f>
        <v>95</v>
      </c>
      <c r="AH16" s="116">
        <f>AVERAGE(B16:AF16)</f>
        <v>90.387096774193552</v>
      </c>
      <c r="AJ16" s="12"/>
    </row>
    <row r="17" spans="1:37" x14ac:dyDescent="0.2">
      <c r="A17" s="48" t="s">
        <v>4</v>
      </c>
      <c r="B17" s="112">
        <f>[13]Dezembro!$F$5</f>
        <v>87</v>
      </c>
      <c r="C17" s="112">
        <f>[13]Dezembro!$F$6</f>
        <v>85</v>
      </c>
      <c r="D17" s="112">
        <f>[13]Dezembro!$F$7</f>
        <v>84</v>
      </c>
      <c r="E17" s="112">
        <f>[13]Dezembro!$F$8</f>
        <v>96</v>
      </c>
      <c r="F17" s="112">
        <f>[13]Dezembro!$F$9</f>
        <v>94</v>
      </c>
      <c r="G17" s="112">
        <f>[13]Dezembro!$F$10</f>
        <v>90</v>
      </c>
      <c r="H17" s="112">
        <f>[13]Dezembro!$F$11</f>
        <v>84</v>
      </c>
      <c r="I17" s="112">
        <f>[13]Dezembro!$F$12</f>
        <v>90</v>
      </c>
      <c r="J17" s="112">
        <f>[13]Dezembro!$F$13</f>
        <v>88</v>
      </c>
      <c r="K17" s="112">
        <f>[13]Dezembro!$F$14</f>
        <v>91</v>
      </c>
      <c r="L17" s="112">
        <f>[13]Dezembro!$F$15</f>
        <v>95</v>
      </c>
      <c r="M17" s="112">
        <f>[13]Dezembro!$F$16</f>
        <v>89</v>
      </c>
      <c r="N17" s="112">
        <f>[13]Dezembro!$F$17</f>
        <v>90</v>
      </c>
      <c r="O17" s="112">
        <f>[13]Dezembro!$F$18</f>
        <v>87</v>
      </c>
      <c r="P17" s="112">
        <f>[13]Dezembro!$F$19</f>
        <v>84</v>
      </c>
      <c r="Q17" s="112">
        <f>[13]Dezembro!$F$20</f>
        <v>78</v>
      </c>
      <c r="R17" s="112">
        <f>[13]Dezembro!$F$21</f>
        <v>79</v>
      </c>
      <c r="S17" s="112">
        <f>[13]Dezembro!$F$22</f>
        <v>81</v>
      </c>
      <c r="T17" s="112">
        <f>[13]Dezembro!$F$23</f>
        <v>89</v>
      </c>
      <c r="U17" s="112">
        <f>[13]Dezembro!$F$24</f>
        <v>94</v>
      </c>
      <c r="V17" s="112">
        <f>[13]Dezembro!$F$25</f>
        <v>92</v>
      </c>
      <c r="W17" s="112">
        <f>[13]Dezembro!$F$26</f>
        <v>93</v>
      </c>
      <c r="X17" s="112">
        <f>[13]Dezembro!$F$27</f>
        <v>90</v>
      </c>
      <c r="Y17" s="112">
        <f>[13]Dezembro!$F$28</f>
        <v>95</v>
      </c>
      <c r="Z17" s="112">
        <f>[13]Dezembro!$F$29</f>
        <v>83</v>
      </c>
      <c r="AA17" s="112">
        <f>[13]Dezembro!$F$30</f>
        <v>91</v>
      </c>
      <c r="AB17" s="112">
        <f>[13]Dezembro!$F$31</f>
        <v>95</v>
      </c>
      <c r="AC17" s="112">
        <f>[13]Dezembro!$F$32</f>
        <v>88</v>
      </c>
      <c r="AD17" s="112">
        <f>[13]Dezembro!$F$33</f>
        <v>81</v>
      </c>
      <c r="AE17" s="112">
        <f>[13]Dezembro!$F$34</f>
        <v>92</v>
      </c>
      <c r="AF17" s="112">
        <f>[13]Dezembro!$F$35</f>
        <v>92</v>
      </c>
      <c r="AG17" s="117">
        <f t="shared" si="2"/>
        <v>96</v>
      </c>
      <c r="AH17" s="116">
        <f t="shared" si="3"/>
        <v>88.612903225806448</v>
      </c>
      <c r="AJ17" t="s">
        <v>35</v>
      </c>
    </row>
    <row r="18" spans="1:37" x14ac:dyDescent="0.2">
      <c r="A18" s="48" t="s">
        <v>5</v>
      </c>
      <c r="B18" s="112">
        <f>[14]Dezembro!$F$5</f>
        <v>81</v>
      </c>
      <c r="C18" s="112">
        <f>[14]Dezembro!$F$6</f>
        <v>80</v>
      </c>
      <c r="D18" s="112">
        <f>[14]Dezembro!$F$7</f>
        <v>73</v>
      </c>
      <c r="E18" s="112">
        <f>[14]Dezembro!$F$8</f>
        <v>90</v>
      </c>
      <c r="F18" s="112">
        <f>[14]Dezembro!$F$9</f>
        <v>90</v>
      </c>
      <c r="G18" s="112">
        <f>[14]Dezembro!$F$10</f>
        <v>87</v>
      </c>
      <c r="H18" s="112">
        <f>[14]Dezembro!$F$11</f>
        <v>83</v>
      </c>
      <c r="I18" s="112">
        <f>[14]Dezembro!$F$12</f>
        <v>86</v>
      </c>
      <c r="J18" s="112">
        <f>[14]Dezembro!$F$13</f>
        <v>88</v>
      </c>
      <c r="K18" s="112">
        <f>[14]Dezembro!$F$14</f>
        <v>83</v>
      </c>
      <c r="L18" s="112">
        <f>[14]Dezembro!$F$15</f>
        <v>86</v>
      </c>
      <c r="M18" s="112">
        <f>[14]Dezembro!$F$16</f>
        <v>84</v>
      </c>
      <c r="N18" s="112">
        <f>[14]Dezembro!$F$17</f>
        <v>77</v>
      </c>
      <c r="O18" s="112">
        <f>[14]Dezembro!$F$18</f>
        <v>74</v>
      </c>
      <c r="P18" s="112">
        <f>[14]Dezembro!$F$19</f>
        <v>82</v>
      </c>
      <c r="Q18" s="112">
        <f>[14]Dezembro!$F$20</f>
        <v>80</v>
      </c>
      <c r="R18" s="112">
        <f>[14]Dezembro!$F$21</f>
        <v>82</v>
      </c>
      <c r="S18" s="112">
        <f>[14]Dezembro!$F$22</f>
        <v>75</v>
      </c>
      <c r="T18" s="112">
        <f>[14]Dezembro!$F$23</f>
        <v>72</v>
      </c>
      <c r="U18" s="112">
        <f>[14]Dezembro!$F$24</f>
        <v>91</v>
      </c>
      <c r="V18" s="112">
        <f>[14]Dezembro!$F$25</f>
        <v>86</v>
      </c>
      <c r="W18" s="112">
        <f>[14]Dezembro!$F$26</f>
        <v>87</v>
      </c>
      <c r="X18" s="112">
        <f>[14]Dezembro!$F$27</f>
        <v>84</v>
      </c>
      <c r="Y18" s="112">
        <f>[14]Dezembro!$F$28</f>
        <v>80</v>
      </c>
      <c r="Z18" s="112">
        <f>[14]Dezembro!$F$29</f>
        <v>75</v>
      </c>
      <c r="AA18" s="112">
        <f>[14]Dezembro!$F$30</f>
        <v>91</v>
      </c>
      <c r="AB18" s="112">
        <f>[14]Dezembro!$F$31</f>
        <v>91</v>
      </c>
      <c r="AC18" s="112">
        <f>[14]Dezembro!$F$32</f>
        <v>87</v>
      </c>
      <c r="AD18" s="112">
        <f>[14]Dezembro!$F$33</f>
        <v>78</v>
      </c>
      <c r="AE18" s="112">
        <f>[14]Dezembro!$F$34</f>
        <v>88</v>
      </c>
      <c r="AF18" s="112">
        <f>[14]Dezembro!$F$35</f>
        <v>91</v>
      </c>
      <c r="AG18" s="117">
        <f t="shared" si="2"/>
        <v>91</v>
      </c>
      <c r="AH18" s="116">
        <f t="shared" si="3"/>
        <v>83.290322580645167</v>
      </c>
      <c r="AI18" s="12" t="s">
        <v>35</v>
      </c>
    </row>
    <row r="19" spans="1:37" x14ac:dyDescent="0.2">
      <c r="A19" s="48" t="s">
        <v>33</v>
      </c>
      <c r="B19" s="112">
        <f>[15]Dezembro!$F$5</f>
        <v>92</v>
      </c>
      <c r="C19" s="112">
        <f>[15]Dezembro!$F$6</f>
        <v>97</v>
      </c>
      <c r="D19" s="112">
        <f>[15]Dezembro!$F$7</f>
        <v>100</v>
      </c>
      <c r="E19" s="112">
        <f>[15]Dezembro!$F$8</f>
        <v>100</v>
      </c>
      <c r="F19" s="112">
        <f>[15]Dezembro!$F$9</f>
        <v>100</v>
      </c>
      <c r="G19" s="112">
        <f>[15]Dezembro!$F$10</f>
        <v>100</v>
      </c>
      <c r="H19" s="112">
        <f>[15]Dezembro!$F$11</f>
        <v>100</v>
      </c>
      <c r="I19" s="112">
        <f>[15]Dezembro!$F$12</f>
        <v>96</v>
      </c>
      <c r="J19" s="112">
        <f>[15]Dezembro!$F$13</f>
        <v>98</v>
      </c>
      <c r="K19" s="112">
        <f>[15]Dezembro!$F$14</f>
        <v>100</v>
      </c>
      <c r="L19" s="112">
        <f>[15]Dezembro!$F$15</f>
        <v>100</v>
      </c>
      <c r="M19" s="112">
        <f>[15]Dezembro!$F$16</f>
        <v>92</v>
      </c>
      <c r="N19" s="112">
        <f>[15]Dezembro!$F$17</f>
        <v>93</v>
      </c>
      <c r="O19" s="112">
        <f>[15]Dezembro!$F$18</f>
        <v>93</v>
      </c>
      <c r="P19" s="112">
        <f>[15]Dezembro!$F$19</f>
        <v>82</v>
      </c>
      <c r="Q19" s="112">
        <f>[15]Dezembro!$F$20</f>
        <v>80</v>
      </c>
      <c r="R19" s="112">
        <f>[15]Dezembro!$F$21</f>
        <v>82</v>
      </c>
      <c r="S19" s="112">
        <f>[15]Dezembro!$F$22</f>
        <v>75</v>
      </c>
      <c r="T19" s="112">
        <f>[15]Dezembro!$F$23</f>
        <v>91</v>
      </c>
      <c r="U19" s="112">
        <f>[15]Dezembro!$F$24</f>
        <v>100</v>
      </c>
      <c r="V19" s="112">
        <f>[15]Dezembro!$F$25</f>
        <v>100</v>
      </c>
      <c r="W19" s="112">
        <f>[15]Dezembro!$F$26</f>
        <v>100</v>
      </c>
      <c r="X19" s="112">
        <f>[15]Dezembro!$F$27</f>
        <v>95</v>
      </c>
      <c r="Y19" s="112">
        <f>[15]Dezembro!$F$28</f>
        <v>100</v>
      </c>
      <c r="Z19" s="112">
        <f>[15]Dezembro!$F$29</f>
        <v>91</v>
      </c>
      <c r="AA19" s="112">
        <f>[15]Dezembro!$F$30</f>
        <v>99</v>
      </c>
      <c r="AB19" s="112">
        <f>[15]Dezembro!$F$31</f>
        <v>100</v>
      </c>
      <c r="AC19" s="112">
        <f>[15]Dezembro!$F$32</f>
        <v>95</v>
      </c>
      <c r="AD19" s="112">
        <f>[15]Dezembro!$F$33</f>
        <v>92</v>
      </c>
      <c r="AE19" s="112">
        <f>[15]Dezembro!$F$34</f>
        <v>100</v>
      </c>
      <c r="AF19" s="112">
        <f>[15]Dezembro!$F$35</f>
        <v>100</v>
      </c>
      <c r="AG19" s="117">
        <f t="shared" si="2"/>
        <v>100</v>
      </c>
      <c r="AH19" s="116">
        <f t="shared" si="3"/>
        <v>94.935483870967744</v>
      </c>
    </row>
    <row r="20" spans="1:37" x14ac:dyDescent="0.2">
      <c r="A20" s="48" t="s">
        <v>6</v>
      </c>
      <c r="B20" s="112">
        <f>[16]Dezembro!$F$5</f>
        <v>95</v>
      </c>
      <c r="C20" s="112">
        <f>[16]Dezembro!$F$6</f>
        <v>95</v>
      </c>
      <c r="D20" s="112">
        <f>[16]Dezembro!$F$7</f>
        <v>95</v>
      </c>
      <c r="E20" s="112">
        <f>[16]Dezembro!$F$8</f>
        <v>92</v>
      </c>
      <c r="F20" s="112">
        <f>[16]Dezembro!$F$9</f>
        <v>93</v>
      </c>
      <c r="G20" s="112">
        <f>[16]Dezembro!$F$10</f>
        <v>98</v>
      </c>
      <c r="H20" s="112">
        <f>[16]Dezembro!$F$11</f>
        <v>97</v>
      </c>
      <c r="I20" s="112">
        <f>[16]Dezembro!$F$12</f>
        <v>89</v>
      </c>
      <c r="J20" s="112">
        <f>[16]Dezembro!$F$13</f>
        <v>96</v>
      </c>
      <c r="K20" s="112">
        <f>[16]Dezembro!$F$14</f>
        <v>97</v>
      </c>
      <c r="L20" s="112">
        <f>[16]Dezembro!$F$15</f>
        <v>98</v>
      </c>
      <c r="M20" s="112">
        <f>[16]Dezembro!$F$16</f>
        <v>98</v>
      </c>
      <c r="N20" s="112">
        <f>[16]Dezembro!$F$17</f>
        <v>91</v>
      </c>
      <c r="O20" s="112">
        <f>[16]Dezembro!$F$18</f>
        <v>95</v>
      </c>
      <c r="P20" s="112">
        <f>[16]Dezembro!$F$19</f>
        <v>94</v>
      </c>
      <c r="Q20" s="112">
        <f>[16]Dezembro!$F$20</f>
        <v>87</v>
      </c>
      <c r="R20" s="112">
        <f>[16]Dezembro!$F$21</f>
        <v>90</v>
      </c>
      <c r="S20" s="112">
        <f>[16]Dezembro!$F$22</f>
        <v>86</v>
      </c>
      <c r="T20" s="112">
        <f>[16]Dezembro!$F$23</f>
        <v>92</v>
      </c>
      <c r="U20" s="112">
        <f>[16]Dezembro!$F$24</f>
        <v>97</v>
      </c>
      <c r="V20" s="112">
        <f>[16]Dezembro!$F$25</f>
        <v>95</v>
      </c>
      <c r="W20" s="112">
        <f>[16]Dezembro!$F$26</f>
        <v>97</v>
      </c>
      <c r="X20" s="112">
        <f>[16]Dezembro!$F$27</f>
        <v>95</v>
      </c>
      <c r="Y20" s="112">
        <f>[16]Dezembro!$F$28</f>
        <v>90</v>
      </c>
      <c r="Z20" s="112">
        <f>[16]Dezembro!$F$29</f>
        <v>94</v>
      </c>
      <c r="AA20" s="112">
        <f>[16]Dezembro!$F$30</f>
        <v>98</v>
      </c>
      <c r="AB20" s="112">
        <f>[16]Dezembro!$F$31</f>
        <v>98</v>
      </c>
      <c r="AC20" s="112">
        <f>[16]Dezembro!$F$32</f>
        <v>97</v>
      </c>
      <c r="AD20" s="112">
        <f>[16]Dezembro!$F$33</f>
        <v>96</v>
      </c>
      <c r="AE20" s="112">
        <f>[16]Dezembro!$F$34</f>
        <v>93</v>
      </c>
      <c r="AF20" s="112">
        <f>[16]Dezembro!$F$35</f>
        <v>97</v>
      </c>
      <c r="AG20" s="117">
        <f t="shared" si="2"/>
        <v>98</v>
      </c>
      <c r="AH20" s="116">
        <f t="shared" si="3"/>
        <v>94.354838709677423</v>
      </c>
    </row>
    <row r="21" spans="1:37" x14ac:dyDescent="0.2">
      <c r="A21" s="48" t="s">
        <v>7</v>
      </c>
      <c r="B21" s="112">
        <f>[17]Dezembro!$F$5</f>
        <v>93</v>
      </c>
      <c r="C21" s="112">
        <f>[17]Dezembro!$F$6</f>
        <v>87</v>
      </c>
      <c r="D21" s="112">
        <f>[17]Dezembro!$F$7</f>
        <v>87</v>
      </c>
      <c r="E21" s="112">
        <f>[17]Dezembro!$F$8</f>
        <v>95</v>
      </c>
      <c r="F21" s="112">
        <f>[17]Dezembro!$F$9</f>
        <v>99</v>
      </c>
      <c r="G21" s="112">
        <f>[17]Dezembro!$F$10</f>
        <v>99</v>
      </c>
      <c r="H21" s="112">
        <f>[17]Dezembro!$F$11</f>
        <v>90</v>
      </c>
      <c r="I21" s="112">
        <f>[17]Dezembro!$F$12</f>
        <v>98</v>
      </c>
      <c r="J21" s="112">
        <f>[17]Dezembro!$F$13</f>
        <v>98</v>
      </c>
      <c r="K21" s="112">
        <f>[17]Dezembro!$F$14</f>
        <v>98</v>
      </c>
      <c r="L21" s="112">
        <f>[17]Dezembro!$F$15</f>
        <v>100</v>
      </c>
      <c r="M21" s="112">
        <f>[17]Dezembro!$F$16</f>
        <v>84</v>
      </c>
      <c r="N21" s="112">
        <f>[17]Dezembro!$F$17</f>
        <v>85</v>
      </c>
      <c r="O21" s="112">
        <f>[17]Dezembro!$F$18</f>
        <v>81</v>
      </c>
      <c r="P21" s="112">
        <f>[17]Dezembro!$F$19</f>
        <v>67</v>
      </c>
      <c r="Q21" s="112">
        <f>[17]Dezembro!$F$20</f>
        <v>85</v>
      </c>
      <c r="R21" s="112">
        <f>[17]Dezembro!$F$21</f>
        <v>81</v>
      </c>
      <c r="S21" s="112">
        <f>[17]Dezembro!$F$22</f>
        <v>84</v>
      </c>
      <c r="T21" s="112">
        <f>[17]Dezembro!$F$23</f>
        <v>90</v>
      </c>
      <c r="U21" s="112">
        <f>[17]Dezembro!$F$24</f>
        <v>97</v>
      </c>
      <c r="V21" s="112">
        <f>[17]Dezembro!$F$25</f>
        <v>93</v>
      </c>
      <c r="W21" s="112">
        <f>[17]Dezembro!$F$26</f>
        <v>79</v>
      </c>
      <c r="X21" s="112">
        <f>[17]Dezembro!$F$27</f>
        <v>90</v>
      </c>
      <c r="Y21" s="112">
        <f>[17]Dezembro!$F$28</f>
        <v>99</v>
      </c>
      <c r="Z21" s="112">
        <f>[17]Dezembro!$F$29</f>
        <v>94</v>
      </c>
      <c r="AA21" s="112">
        <f>[17]Dezembro!$F$30</f>
        <v>98</v>
      </c>
      <c r="AB21" s="112">
        <f>[17]Dezembro!$F$31</f>
        <v>86</v>
      </c>
      <c r="AC21" s="112">
        <f>[17]Dezembro!$F$32</f>
        <v>75</v>
      </c>
      <c r="AD21" s="112">
        <f>[17]Dezembro!$F$33</f>
        <v>80</v>
      </c>
      <c r="AE21" s="112">
        <f>[17]Dezembro!$F$34</f>
        <v>97</v>
      </c>
      <c r="AF21" s="112">
        <f>[17]Dezembro!$F$35</f>
        <v>87</v>
      </c>
      <c r="AG21" s="117">
        <f t="shared" si="2"/>
        <v>100</v>
      </c>
      <c r="AH21" s="116">
        <f t="shared" si="3"/>
        <v>89.548387096774192</v>
      </c>
      <c r="AJ21" t="s">
        <v>35</v>
      </c>
    </row>
    <row r="22" spans="1:37" x14ac:dyDescent="0.2">
      <c r="A22" s="48" t="s">
        <v>148</v>
      </c>
      <c r="B22" s="112">
        <f>[18]Dezembro!$F$5</f>
        <v>100</v>
      </c>
      <c r="C22" s="112">
        <f>[18]Dezembro!$F$6</f>
        <v>100</v>
      </c>
      <c r="D22" s="112">
        <f>[18]Dezembro!$F$7</f>
        <v>100</v>
      </c>
      <c r="E22" s="112">
        <f>[18]Dezembro!$F$8</f>
        <v>100</v>
      </c>
      <c r="F22" s="112">
        <f>[18]Dezembro!$F$9</f>
        <v>100</v>
      </c>
      <c r="G22" s="112">
        <f>[18]Dezembro!$F$10</f>
        <v>100</v>
      </c>
      <c r="H22" s="112">
        <f>[18]Dezembro!$F$11</f>
        <v>100</v>
      </c>
      <c r="I22" s="112">
        <f>[18]Dezembro!$F$12</f>
        <v>100</v>
      </c>
      <c r="J22" s="112">
        <f>[18]Dezembro!$F$13</f>
        <v>100</v>
      </c>
      <c r="K22" s="112">
        <f>[18]Dezembro!$F$14</f>
        <v>100</v>
      </c>
      <c r="L22" s="112">
        <f>[18]Dezembro!$F$15</f>
        <v>100</v>
      </c>
      <c r="M22" s="112">
        <f>[18]Dezembro!$F$16</f>
        <v>99</v>
      </c>
      <c r="N22" s="112">
        <f>[18]Dezembro!$F$17</f>
        <v>98</v>
      </c>
      <c r="O22" s="112">
        <f>[18]Dezembro!$F$18</f>
        <v>91</v>
      </c>
      <c r="P22" s="112">
        <f>[18]Dezembro!$F$19</f>
        <v>94</v>
      </c>
      <c r="Q22" s="112">
        <f>[18]Dezembro!$F$20</f>
        <v>97</v>
      </c>
      <c r="R22" s="112">
        <f>[18]Dezembro!$F$21</f>
        <v>91</v>
      </c>
      <c r="S22" s="112">
        <f>[18]Dezembro!$F$22</f>
        <v>91</v>
      </c>
      <c r="T22" s="112">
        <f>[18]Dezembro!$F$23</f>
        <v>100</v>
      </c>
      <c r="U22" s="112">
        <f>[18]Dezembro!$F$24</f>
        <v>100</v>
      </c>
      <c r="V22" s="112">
        <f>[18]Dezembro!$F$25</f>
        <v>94</v>
      </c>
      <c r="W22" s="112">
        <f>[18]Dezembro!$F$26</f>
        <v>100</v>
      </c>
      <c r="X22" s="112">
        <f>[18]Dezembro!$F$27</f>
        <v>100</v>
      </c>
      <c r="Y22" s="112">
        <f>[18]Dezembro!$F$28</f>
        <v>100</v>
      </c>
      <c r="Z22" s="112">
        <f>[18]Dezembro!$F$29</f>
        <v>100</v>
      </c>
      <c r="AA22" s="112">
        <f>[18]Dezembro!$F$30</f>
        <v>100</v>
      </c>
      <c r="AB22" s="112">
        <f>[18]Dezembro!$F$31</f>
        <v>100</v>
      </c>
      <c r="AC22" s="112">
        <f>[18]Dezembro!$F$32</f>
        <v>91</v>
      </c>
      <c r="AD22" s="112">
        <f>[18]Dezembro!$F$33</f>
        <v>99</v>
      </c>
      <c r="AE22" s="112">
        <f>[18]Dezembro!$F$34</f>
        <v>100</v>
      </c>
      <c r="AF22" s="112">
        <f>[18]Dezembro!$F$35</f>
        <v>100</v>
      </c>
      <c r="AG22" s="117">
        <f t="shared" si="2"/>
        <v>100</v>
      </c>
      <c r="AH22" s="116">
        <f t="shared" si="3"/>
        <v>98.225806451612897</v>
      </c>
    </row>
    <row r="23" spans="1:37" x14ac:dyDescent="0.2">
      <c r="A23" s="48" t="s">
        <v>149</v>
      </c>
      <c r="B23" s="112">
        <f>[19]Dezembro!$F$5</f>
        <v>96</v>
      </c>
      <c r="C23" s="112">
        <f>[19]Dezembro!$F$6</f>
        <v>94</v>
      </c>
      <c r="D23" s="112">
        <f>[19]Dezembro!$F$7</f>
        <v>96</v>
      </c>
      <c r="E23" s="112">
        <f>[19]Dezembro!$F$8</f>
        <v>97</v>
      </c>
      <c r="F23" s="112">
        <f>[19]Dezembro!$F$9</f>
        <v>96</v>
      </c>
      <c r="G23" s="112">
        <f>[19]Dezembro!$F$10</f>
        <v>95</v>
      </c>
      <c r="H23" s="112">
        <f>[19]Dezembro!$F$11</f>
        <v>97</v>
      </c>
      <c r="I23" s="112">
        <f>[19]Dezembro!$F$12</f>
        <v>96</v>
      </c>
      <c r="J23" s="112">
        <f>[19]Dezembro!$F$13</f>
        <v>97</v>
      </c>
      <c r="K23" s="112">
        <f>[19]Dezembro!$F$14</f>
        <v>97</v>
      </c>
      <c r="L23" s="112">
        <f>[19]Dezembro!$F$15</f>
        <v>97</v>
      </c>
      <c r="M23" s="112">
        <f>[19]Dezembro!$F$16</f>
        <v>97</v>
      </c>
      <c r="N23" s="112">
        <f>[19]Dezembro!$F$17</f>
        <v>89</v>
      </c>
      <c r="O23" s="112">
        <f>[19]Dezembro!$F$18</f>
        <v>89</v>
      </c>
      <c r="P23" s="112">
        <f>[19]Dezembro!$F$19</f>
        <v>86</v>
      </c>
      <c r="Q23" s="112">
        <f>[19]Dezembro!$F$20</f>
        <v>93</v>
      </c>
      <c r="R23" s="112">
        <f>[19]Dezembro!$F$21</f>
        <v>93</v>
      </c>
      <c r="S23" s="112">
        <f>[19]Dezembro!$F$22</f>
        <v>90</v>
      </c>
      <c r="T23" s="112">
        <f>[19]Dezembro!$F$23</f>
        <v>94</v>
      </c>
      <c r="U23" s="112">
        <f>[19]Dezembro!$F$24</f>
        <v>97</v>
      </c>
      <c r="V23" s="112">
        <f>[19]Dezembro!$F$25</f>
        <v>97</v>
      </c>
      <c r="W23" s="112">
        <f>[19]Dezembro!$F$26</f>
        <v>96</v>
      </c>
      <c r="X23" s="112">
        <f>[19]Dezembro!$F$27</f>
        <v>94</v>
      </c>
      <c r="Y23" s="112">
        <f>[19]Dezembro!$F$28</f>
        <v>97</v>
      </c>
      <c r="Z23" s="112">
        <f>[19]Dezembro!$F$29</f>
        <v>96</v>
      </c>
      <c r="AA23" s="112">
        <f>[19]Dezembro!$F$30</f>
        <v>97</v>
      </c>
      <c r="AB23" s="112">
        <f>[19]Dezembro!$F$31</f>
        <v>97</v>
      </c>
      <c r="AC23" s="112">
        <f>[19]Dezembro!$F$32</f>
        <v>92</v>
      </c>
      <c r="AD23" s="112">
        <f>[19]Dezembro!$F$33</f>
        <v>94</v>
      </c>
      <c r="AE23" s="112">
        <f>[19]Dezembro!$F$34</f>
        <v>95</v>
      </c>
      <c r="AF23" s="112">
        <f>[19]Dezembro!$F$35</f>
        <v>97</v>
      </c>
      <c r="AG23" s="117">
        <f t="shared" si="2"/>
        <v>97</v>
      </c>
      <c r="AH23" s="116">
        <f t="shared" si="3"/>
        <v>94.774193548387103</v>
      </c>
      <c r="AI23" s="12" t="s">
        <v>35</v>
      </c>
    </row>
    <row r="24" spans="1:37" x14ac:dyDescent="0.2">
      <c r="A24" s="48" t="s">
        <v>150</v>
      </c>
      <c r="B24" s="112">
        <f>[20]Dezembro!$F$5</f>
        <v>100</v>
      </c>
      <c r="C24" s="112">
        <f>[20]Dezembro!$F$6</f>
        <v>100</v>
      </c>
      <c r="D24" s="112">
        <f>[20]Dezembro!$F$7</f>
        <v>100</v>
      </c>
      <c r="E24" s="112">
        <f>[20]Dezembro!$F$8</f>
        <v>100</v>
      </c>
      <c r="F24" s="112">
        <f>[20]Dezembro!$F$9</f>
        <v>100</v>
      </c>
      <c r="G24" s="112">
        <f>[20]Dezembro!$F$10</f>
        <v>100</v>
      </c>
      <c r="H24" s="112">
        <f>[20]Dezembro!$F$11</f>
        <v>100</v>
      </c>
      <c r="I24" s="112">
        <f>[20]Dezembro!$F$12</f>
        <v>100</v>
      </c>
      <c r="J24" s="112">
        <f>[20]Dezembro!$F$13</f>
        <v>100</v>
      </c>
      <c r="K24" s="112">
        <f>[20]Dezembro!$F$14</f>
        <v>100</v>
      </c>
      <c r="L24" s="112">
        <f>[20]Dezembro!$F$15</f>
        <v>100</v>
      </c>
      <c r="M24" s="112">
        <f>[20]Dezembro!$F$16</f>
        <v>100</v>
      </c>
      <c r="N24" s="112">
        <f>[20]Dezembro!$F$17</f>
        <v>97</v>
      </c>
      <c r="O24" s="112">
        <f>[20]Dezembro!$F$18</f>
        <v>90</v>
      </c>
      <c r="P24" s="112">
        <f>[20]Dezembro!$F$19</f>
        <v>76</v>
      </c>
      <c r="Q24" s="112">
        <f>[20]Dezembro!$F$20</f>
        <v>100</v>
      </c>
      <c r="R24" s="112">
        <f>[20]Dezembro!$F$21</f>
        <v>95</v>
      </c>
      <c r="S24" s="112">
        <f>[20]Dezembro!$F$22</f>
        <v>96</v>
      </c>
      <c r="T24" s="112">
        <f>[20]Dezembro!$F$23</f>
        <v>100</v>
      </c>
      <c r="U24" s="112">
        <f>[20]Dezembro!$F$24</f>
        <v>100</v>
      </c>
      <c r="V24" s="112">
        <f>[20]Dezembro!$F$25</f>
        <v>82</v>
      </c>
      <c r="W24" s="112">
        <f>[20]Dezembro!$F$26</f>
        <v>98</v>
      </c>
      <c r="X24" s="112">
        <f>[20]Dezembro!$F$27</f>
        <v>100</v>
      </c>
      <c r="Y24" s="112">
        <f>[20]Dezembro!$F$28</f>
        <v>100</v>
      </c>
      <c r="Z24" s="112">
        <f>[20]Dezembro!$F$29</f>
        <v>100</v>
      </c>
      <c r="AA24" s="112">
        <f>[20]Dezembro!$F$30</f>
        <v>100</v>
      </c>
      <c r="AB24" s="112">
        <f>[20]Dezembro!$F$31</f>
        <v>99</v>
      </c>
      <c r="AC24" s="112">
        <f>[20]Dezembro!$F$32</f>
        <v>88</v>
      </c>
      <c r="AD24" s="112">
        <f>[20]Dezembro!$F$33</f>
        <v>83</v>
      </c>
      <c r="AE24" s="112">
        <f>[20]Dezembro!$F$34</f>
        <v>100</v>
      </c>
      <c r="AF24" s="112">
        <f>[20]Dezembro!$F$35</f>
        <v>100</v>
      </c>
      <c r="AG24" s="117">
        <f t="shared" si="2"/>
        <v>100</v>
      </c>
      <c r="AH24" s="116">
        <f t="shared" si="3"/>
        <v>96.903225806451616</v>
      </c>
      <c r="AJ24" t="s">
        <v>35</v>
      </c>
    </row>
    <row r="25" spans="1:37" x14ac:dyDescent="0.2">
      <c r="A25" s="48" t="s">
        <v>8</v>
      </c>
      <c r="B25" s="112">
        <f>[21]Dezembro!$F$5</f>
        <v>100</v>
      </c>
      <c r="C25" s="112">
        <f>[21]Dezembro!$F$6</f>
        <v>100</v>
      </c>
      <c r="D25" s="112">
        <f>[21]Dezembro!$F$7</f>
        <v>99</v>
      </c>
      <c r="E25" s="112">
        <f>[21]Dezembro!$F$8</f>
        <v>100</v>
      </c>
      <c r="F25" s="112">
        <f>[21]Dezembro!$F$9</f>
        <v>100</v>
      </c>
      <c r="G25" s="112">
        <f>[21]Dezembro!$F$10</f>
        <v>97</v>
      </c>
      <c r="H25" s="112">
        <f>[21]Dezembro!$F$11</f>
        <v>100</v>
      </c>
      <c r="I25" s="112">
        <f>[21]Dezembro!$F$12</f>
        <v>94</v>
      </c>
      <c r="J25" s="112">
        <f>[21]Dezembro!$F$13</f>
        <v>100</v>
      </c>
      <c r="K25" s="112">
        <f>[21]Dezembro!$F$14</f>
        <v>100</v>
      </c>
      <c r="L25" s="112">
        <f>[21]Dezembro!$F$15</f>
        <v>100</v>
      </c>
      <c r="M25" s="112">
        <f>[21]Dezembro!$F$16</f>
        <v>100</v>
      </c>
      <c r="N25" s="112">
        <f>[21]Dezembro!$F$17</f>
        <v>99</v>
      </c>
      <c r="O25" s="112">
        <f>[21]Dezembro!$F$18</f>
        <v>89</v>
      </c>
      <c r="P25" s="112">
        <f>[21]Dezembro!$F$19</f>
        <v>81</v>
      </c>
      <c r="Q25" s="112">
        <f>[21]Dezembro!$F$20</f>
        <v>89</v>
      </c>
      <c r="R25" s="112">
        <f>[21]Dezembro!$F$21</f>
        <v>97</v>
      </c>
      <c r="S25" s="112">
        <f>[21]Dezembro!$F$22</f>
        <v>89</v>
      </c>
      <c r="T25" s="112">
        <f>[21]Dezembro!$F$23</f>
        <v>100</v>
      </c>
      <c r="U25" s="112">
        <f>[21]Dezembro!$F$24</f>
        <v>100</v>
      </c>
      <c r="V25" s="112">
        <f>[21]Dezembro!$F$25</f>
        <v>100</v>
      </c>
      <c r="W25" s="112">
        <f>[21]Dezembro!$F$26</f>
        <v>95</v>
      </c>
      <c r="X25" s="112">
        <f>[21]Dezembro!$F$27</f>
        <v>100</v>
      </c>
      <c r="Y25" s="112">
        <f>[21]Dezembro!$F$28</f>
        <v>100</v>
      </c>
      <c r="Z25" s="112">
        <f>[21]Dezembro!$F$29</f>
        <v>100</v>
      </c>
      <c r="AA25" s="112">
        <f>[21]Dezembro!$F$30</f>
        <v>100</v>
      </c>
      <c r="AB25" s="112">
        <f>[21]Dezembro!$F$31</f>
        <v>89</v>
      </c>
      <c r="AC25" s="112">
        <f>[21]Dezembro!$F$32</f>
        <v>98</v>
      </c>
      <c r="AD25" s="112">
        <f>[21]Dezembro!$F$33</f>
        <v>100</v>
      </c>
      <c r="AE25" s="112">
        <f>[21]Dezembro!$F$34</f>
        <v>100</v>
      </c>
      <c r="AF25" s="112">
        <f>[21]Dezembro!$F$35</f>
        <v>100</v>
      </c>
      <c r="AG25" s="117">
        <f t="shared" si="2"/>
        <v>100</v>
      </c>
      <c r="AH25" s="116">
        <f t="shared" si="3"/>
        <v>97.290322580645167</v>
      </c>
      <c r="AJ25" t="s">
        <v>35</v>
      </c>
    </row>
    <row r="26" spans="1:37" x14ac:dyDescent="0.2">
      <c r="A26" s="48" t="s">
        <v>9</v>
      </c>
      <c r="B26" s="112">
        <f>[22]Dezembro!$F$5</f>
        <v>92</v>
      </c>
      <c r="C26" s="112">
        <f>[22]Dezembro!$F$6</f>
        <v>87</v>
      </c>
      <c r="D26" s="112">
        <f>[22]Dezembro!$F$7</f>
        <v>86</v>
      </c>
      <c r="E26" s="112">
        <f>[22]Dezembro!$F$8</f>
        <v>94</v>
      </c>
      <c r="F26" s="112">
        <f>[22]Dezembro!$F$9</f>
        <v>95</v>
      </c>
      <c r="G26" s="112">
        <f>[22]Dezembro!$F$10</f>
        <v>96</v>
      </c>
      <c r="H26" s="112">
        <f>[22]Dezembro!$F$11</f>
        <v>90</v>
      </c>
      <c r="I26" s="112">
        <f>[22]Dezembro!$F$12</f>
        <v>95</v>
      </c>
      <c r="J26" s="112">
        <f>[22]Dezembro!$F$13</f>
        <v>86</v>
      </c>
      <c r="K26" s="112">
        <f>[22]Dezembro!$F$14</f>
        <v>96</v>
      </c>
      <c r="L26" s="112">
        <f>[22]Dezembro!$F$15</f>
        <v>97</v>
      </c>
      <c r="M26" s="112">
        <f>[22]Dezembro!$F$16</f>
        <v>90</v>
      </c>
      <c r="N26" s="112">
        <f>[22]Dezembro!$F$17</f>
        <v>82</v>
      </c>
      <c r="O26" s="112">
        <f>[22]Dezembro!$F$18</f>
        <v>79</v>
      </c>
      <c r="P26" s="112">
        <f>[22]Dezembro!$F$19</f>
        <v>76</v>
      </c>
      <c r="Q26" s="112">
        <f>[22]Dezembro!$F$20</f>
        <v>79</v>
      </c>
      <c r="R26" s="112">
        <f>[22]Dezembro!$F$21</f>
        <v>92</v>
      </c>
      <c r="S26" s="112">
        <f>[22]Dezembro!$F$22</f>
        <v>90</v>
      </c>
      <c r="T26" s="112">
        <f>[22]Dezembro!$F$23</f>
        <v>85</v>
      </c>
      <c r="U26" s="112">
        <f>[22]Dezembro!$F$24</f>
        <v>90</v>
      </c>
      <c r="V26" s="112">
        <f>[22]Dezembro!$F$25</f>
        <v>74</v>
      </c>
      <c r="W26" s="112">
        <f>[22]Dezembro!$F$26</f>
        <v>85</v>
      </c>
      <c r="X26" s="112">
        <f>[22]Dezembro!$F$27</f>
        <v>93</v>
      </c>
      <c r="Y26" s="112">
        <f>[22]Dezembro!$F$28</f>
        <v>95</v>
      </c>
      <c r="Z26" s="112">
        <f>[22]Dezembro!$F$29</f>
        <v>90</v>
      </c>
      <c r="AA26" s="112">
        <f>[22]Dezembro!$F$30</f>
        <v>96</v>
      </c>
      <c r="AB26" s="112">
        <f>[22]Dezembro!$F$31</f>
        <v>77</v>
      </c>
      <c r="AC26" s="112">
        <f>[22]Dezembro!$F$32</f>
        <v>75</v>
      </c>
      <c r="AD26" s="112">
        <f>[22]Dezembro!$F$33</f>
        <v>84</v>
      </c>
      <c r="AE26" s="112">
        <f>[22]Dezembro!$F$34</f>
        <v>91</v>
      </c>
      <c r="AF26" s="112">
        <f>[22]Dezembro!$F$35</f>
        <v>84</v>
      </c>
      <c r="AG26" s="117">
        <f t="shared" si="2"/>
        <v>97</v>
      </c>
      <c r="AH26" s="116">
        <f t="shared" si="3"/>
        <v>87.774193548387103</v>
      </c>
      <c r="AJ26" t="s">
        <v>35</v>
      </c>
    </row>
    <row r="27" spans="1:37" x14ac:dyDescent="0.2">
      <c r="A27" s="48" t="s">
        <v>32</v>
      </c>
      <c r="B27" s="112">
        <f>[23]Dezembro!$F$5</f>
        <v>91</v>
      </c>
      <c r="C27" s="112">
        <f>[23]Dezembro!$F$6</f>
        <v>77</v>
      </c>
      <c r="D27" s="112">
        <f>[23]Dezembro!$F$7</f>
        <v>90</v>
      </c>
      <c r="E27" s="112">
        <f>[23]Dezembro!$F$8</f>
        <v>84</v>
      </c>
      <c r="F27" s="112">
        <f>[23]Dezembro!$F$9</f>
        <v>92</v>
      </c>
      <c r="G27" s="112">
        <f>[23]Dezembro!$F$10</f>
        <v>83</v>
      </c>
      <c r="H27" s="112">
        <f>[23]Dezembro!$F$11</f>
        <v>100</v>
      </c>
      <c r="I27" s="112">
        <f>[23]Dezembro!$F$12</f>
        <v>91</v>
      </c>
      <c r="J27" s="112">
        <f>[23]Dezembro!$F$13</f>
        <v>87</v>
      </c>
      <c r="K27" s="112">
        <f>[23]Dezembro!$F$14</f>
        <v>97</v>
      </c>
      <c r="L27" s="112">
        <f>[23]Dezembro!$F$15</f>
        <v>90</v>
      </c>
      <c r="M27" s="112">
        <f>[23]Dezembro!$F$16</f>
        <v>84</v>
      </c>
      <c r="N27" s="112">
        <f>[23]Dezembro!$F$17</f>
        <v>89</v>
      </c>
      <c r="O27" s="112">
        <f>[23]Dezembro!$F$18</f>
        <v>81</v>
      </c>
      <c r="P27" s="112">
        <f>[23]Dezembro!$F$19</f>
        <v>87</v>
      </c>
      <c r="Q27" s="112">
        <f>[23]Dezembro!$F$20</f>
        <v>86</v>
      </c>
      <c r="R27" s="112">
        <f>[23]Dezembro!$F$21</f>
        <v>86</v>
      </c>
      <c r="S27" s="112">
        <f>[23]Dezembro!$F$22</f>
        <v>71</v>
      </c>
      <c r="T27" s="112">
        <f>[23]Dezembro!$F$23</f>
        <v>84</v>
      </c>
      <c r="U27" s="112">
        <f>[23]Dezembro!$F$24</f>
        <v>90</v>
      </c>
      <c r="V27" s="112">
        <f>[23]Dezembro!$F$25</f>
        <v>97</v>
      </c>
      <c r="W27" s="112">
        <f>[23]Dezembro!$F$26</f>
        <v>85</v>
      </c>
      <c r="X27" s="112">
        <f>[23]Dezembro!$F$27</f>
        <v>81</v>
      </c>
      <c r="Y27" s="112">
        <f>[23]Dezembro!$F$28</f>
        <v>82</v>
      </c>
      <c r="Z27" s="112">
        <f>[23]Dezembro!$F$29</f>
        <v>88</v>
      </c>
      <c r="AA27" s="112">
        <f>[23]Dezembro!$F$30</f>
        <v>93</v>
      </c>
      <c r="AB27" s="112">
        <f>[23]Dezembro!$F$31</f>
        <v>93</v>
      </c>
      <c r="AC27" s="112">
        <f>[23]Dezembro!$F$32</f>
        <v>83</v>
      </c>
      <c r="AD27" s="112">
        <f>[23]Dezembro!$F$33</f>
        <v>77</v>
      </c>
      <c r="AE27" s="112">
        <f>[23]Dezembro!$F$34</f>
        <v>89</v>
      </c>
      <c r="AF27" s="112">
        <f>[23]Dezembro!$F$35</f>
        <v>90</v>
      </c>
      <c r="AG27" s="117">
        <f t="shared" si="2"/>
        <v>100</v>
      </c>
      <c r="AH27" s="116">
        <f t="shared" si="3"/>
        <v>87.032258064516128</v>
      </c>
      <c r="AJ27" t="s">
        <v>35</v>
      </c>
    </row>
    <row r="28" spans="1:37" x14ac:dyDescent="0.2">
      <c r="A28" s="48" t="s">
        <v>10</v>
      </c>
      <c r="B28" s="112">
        <f>[24]Dezembro!$F$5</f>
        <v>92</v>
      </c>
      <c r="C28" s="112">
        <f>[24]Dezembro!$F$6</f>
        <v>89</v>
      </c>
      <c r="D28" s="112">
        <f>[24]Dezembro!$F$7</f>
        <v>89</v>
      </c>
      <c r="E28" s="112">
        <f>[24]Dezembro!$F$8</f>
        <v>99</v>
      </c>
      <c r="F28" s="112">
        <f>[24]Dezembro!$F$9</f>
        <v>96</v>
      </c>
      <c r="G28" s="112">
        <f>[24]Dezembro!$F$10</f>
        <v>97</v>
      </c>
      <c r="H28" s="112">
        <f>[24]Dezembro!$F$11</f>
        <v>92</v>
      </c>
      <c r="I28" s="112">
        <f>[24]Dezembro!$F$12</f>
        <v>100</v>
      </c>
      <c r="J28" s="112">
        <f>[24]Dezembro!$F$13</f>
        <v>100</v>
      </c>
      <c r="K28" s="112">
        <f>[24]Dezembro!$F$14</f>
        <v>99</v>
      </c>
      <c r="L28" s="112">
        <f>[24]Dezembro!$F$15</f>
        <v>100</v>
      </c>
      <c r="M28" s="112">
        <f>[24]Dezembro!$F$16</f>
        <v>92</v>
      </c>
      <c r="N28" s="112">
        <f>[24]Dezembro!$F$17</f>
        <v>82</v>
      </c>
      <c r="O28" s="112">
        <f>[24]Dezembro!$F$18</f>
        <v>84</v>
      </c>
      <c r="P28" s="112">
        <f>[24]Dezembro!$F$19</f>
        <v>80</v>
      </c>
      <c r="Q28" s="112">
        <f>[24]Dezembro!$F$20</f>
        <v>91</v>
      </c>
      <c r="R28" s="112">
        <f>[24]Dezembro!$F$21</f>
        <v>84</v>
      </c>
      <c r="S28" s="112">
        <f>[24]Dezembro!$F$22</f>
        <v>79</v>
      </c>
      <c r="T28" s="112">
        <f>[24]Dezembro!$F$23</f>
        <v>94</v>
      </c>
      <c r="U28" s="112">
        <f>[24]Dezembro!$F$24</f>
        <v>94</v>
      </c>
      <c r="V28" s="112">
        <f>[24]Dezembro!$F$25</f>
        <v>96</v>
      </c>
      <c r="W28" s="112">
        <f>[24]Dezembro!$F$26</f>
        <v>88</v>
      </c>
      <c r="X28" s="112">
        <f>[24]Dezembro!$F$27</f>
        <v>100</v>
      </c>
      <c r="Y28" s="112">
        <f>[24]Dezembro!$F$28</f>
        <v>96</v>
      </c>
      <c r="Z28" s="112">
        <f>[24]Dezembro!$F$29</f>
        <v>100</v>
      </c>
      <c r="AA28" s="112">
        <f>[24]Dezembro!$F$30</f>
        <v>100</v>
      </c>
      <c r="AB28" s="112">
        <f>[24]Dezembro!$F$31</f>
        <v>96</v>
      </c>
      <c r="AC28" s="112">
        <f>[24]Dezembro!$F$32</f>
        <v>89</v>
      </c>
      <c r="AD28" s="112">
        <f>[24]Dezembro!$F$33</f>
        <v>88</v>
      </c>
      <c r="AE28" s="112">
        <f>[24]Dezembro!$F$34</f>
        <v>95</v>
      </c>
      <c r="AF28" s="112">
        <f>[24]Dezembro!$F$35</f>
        <v>89</v>
      </c>
      <c r="AG28" s="117">
        <f t="shared" si="2"/>
        <v>100</v>
      </c>
      <c r="AH28" s="116">
        <f t="shared" si="3"/>
        <v>92.58064516129032</v>
      </c>
      <c r="AJ28" t="s">
        <v>35</v>
      </c>
    </row>
    <row r="29" spans="1:37" x14ac:dyDescent="0.2">
      <c r="A29" s="48" t="s">
        <v>151</v>
      </c>
      <c r="B29" s="112">
        <f>[25]Dezembro!$F$5</f>
        <v>98</v>
      </c>
      <c r="C29" s="112">
        <f>[25]Dezembro!$F$6</f>
        <v>95</v>
      </c>
      <c r="D29" s="112">
        <f>[25]Dezembro!$F$7</f>
        <v>94</v>
      </c>
      <c r="E29" s="112">
        <f>[25]Dezembro!$F$8</f>
        <v>98</v>
      </c>
      <c r="F29" s="112">
        <f>[25]Dezembro!$F$9</f>
        <v>98</v>
      </c>
      <c r="G29" s="112">
        <f>[25]Dezembro!$F$10</f>
        <v>98</v>
      </c>
      <c r="H29" s="112">
        <f>[25]Dezembro!$F$11</f>
        <v>97</v>
      </c>
      <c r="I29" s="112">
        <f>[25]Dezembro!$F$12</f>
        <v>98</v>
      </c>
      <c r="J29" s="112">
        <f>[25]Dezembro!$F$13</f>
        <v>99</v>
      </c>
      <c r="K29" s="112">
        <f>[25]Dezembro!$F$14</f>
        <v>98</v>
      </c>
      <c r="L29" s="112">
        <f>[25]Dezembro!$F$15</f>
        <v>99</v>
      </c>
      <c r="M29" s="112">
        <f>[25]Dezembro!$F$16</f>
        <v>97</v>
      </c>
      <c r="N29" s="112">
        <f>[25]Dezembro!$F$17</f>
        <v>95</v>
      </c>
      <c r="O29" s="112">
        <f>[25]Dezembro!$F$18</f>
        <v>94</v>
      </c>
      <c r="P29" s="112">
        <f>[25]Dezembro!$F$19</f>
        <v>86</v>
      </c>
      <c r="Q29" s="112">
        <f>[25]Dezembro!$F$20</f>
        <v>92</v>
      </c>
      <c r="R29" s="112">
        <f>[25]Dezembro!$F$21</f>
        <v>94</v>
      </c>
      <c r="S29" s="112">
        <f>[25]Dezembro!$F$22</f>
        <v>92</v>
      </c>
      <c r="T29" s="112">
        <f>[25]Dezembro!$F$23</f>
        <v>95</v>
      </c>
      <c r="U29" s="112">
        <f>[25]Dezembro!$F$24</f>
        <v>97</v>
      </c>
      <c r="V29" s="112">
        <f>[25]Dezembro!$F$25</f>
        <v>97</v>
      </c>
      <c r="W29" s="112">
        <f>[25]Dezembro!$F$26</f>
        <v>90</v>
      </c>
      <c r="X29" s="112">
        <f>[25]Dezembro!$F$27</f>
        <v>95</v>
      </c>
      <c r="Y29" s="112">
        <f>[25]Dezembro!$F$28</f>
        <v>98</v>
      </c>
      <c r="Z29" s="112">
        <f>[25]Dezembro!$F$29</f>
        <v>98</v>
      </c>
      <c r="AA29" s="112">
        <f>[25]Dezembro!$F$30</f>
        <v>98</v>
      </c>
      <c r="AB29" s="112">
        <f>[25]Dezembro!$F$31</f>
        <v>92</v>
      </c>
      <c r="AC29" s="112">
        <f>[25]Dezembro!$F$32</f>
        <v>92</v>
      </c>
      <c r="AD29" s="112">
        <f>[25]Dezembro!$F$33</f>
        <v>92</v>
      </c>
      <c r="AE29" s="112">
        <f>[25]Dezembro!$F$34</f>
        <v>94</v>
      </c>
      <c r="AF29" s="112">
        <f>[25]Dezembro!$F$35</f>
        <v>94</v>
      </c>
      <c r="AG29" s="117">
        <f t="shared" si="2"/>
        <v>99</v>
      </c>
      <c r="AH29" s="116">
        <f t="shared" si="3"/>
        <v>95.290322580645167</v>
      </c>
      <c r="AI29" s="12" t="s">
        <v>35</v>
      </c>
    </row>
    <row r="30" spans="1:37" x14ac:dyDescent="0.2">
      <c r="A30" s="48" t="s">
        <v>11</v>
      </c>
      <c r="B30" s="112">
        <f>[26]Dezembro!$F$5</f>
        <v>92</v>
      </c>
      <c r="C30" s="112">
        <f>[26]Dezembro!$F$6</f>
        <v>89</v>
      </c>
      <c r="D30" s="112">
        <f>[26]Dezembro!$F$7</f>
        <v>92</v>
      </c>
      <c r="E30" s="112">
        <f>[26]Dezembro!$F$8</f>
        <v>95</v>
      </c>
      <c r="F30" s="112">
        <f>[26]Dezembro!$F$9</f>
        <v>96</v>
      </c>
      <c r="G30" s="112">
        <f>[26]Dezembro!$F$10</f>
        <v>94</v>
      </c>
      <c r="H30" s="112">
        <f>[26]Dezembro!$F$11</f>
        <v>93</v>
      </c>
      <c r="I30" s="112">
        <f>[26]Dezembro!$F$12</f>
        <v>94</v>
      </c>
      <c r="J30" s="112">
        <f>[26]Dezembro!$F$13</f>
        <v>95</v>
      </c>
      <c r="K30" s="112">
        <f>[26]Dezembro!$F$14</f>
        <v>94</v>
      </c>
      <c r="L30" s="112">
        <f>[26]Dezembro!$F$15</f>
        <v>96</v>
      </c>
      <c r="M30" s="112">
        <f>[26]Dezembro!$F$16</f>
        <v>94</v>
      </c>
      <c r="N30" s="112">
        <f>[26]Dezembro!$F$17</f>
        <v>93</v>
      </c>
      <c r="O30" s="112">
        <f>[26]Dezembro!$F$18</f>
        <v>89</v>
      </c>
      <c r="P30" s="112">
        <f>[26]Dezembro!$F$19</f>
        <v>91</v>
      </c>
      <c r="Q30" s="112">
        <f>[26]Dezembro!$F$20</f>
        <v>93</v>
      </c>
      <c r="R30" s="112">
        <f>[26]Dezembro!$F$21</f>
        <v>93</v>
      </c>
      <c r="S30" s="112">
        <f>[26]Dezembro!$F$22</f>
        <v>88</v>
      </c>
      <c r="T30" s="112">
        <f>[26]Dezembro!$F$23</f>
        <v>90</v>
      </c>
      <c r="U30" s="112">
        <f>[26]Dezembro!$F$24</f>
        <v>93</v>
      </c>
      <c r="V30" s="112">
        <f>[26]Dezembro!$F$25</f>
        <v>92</v>
      </c>
      <c r="W30" s="112">
        <f>[26]Dezembro!$F$26</f>
        <v>91</v>
      </c>
      <c r="X30" s="112">
        <f>[26]Dezembro!$F$27</f>
        <v>91</v>
      </c>
      <c r="Y30" s="112">
        <f>[26]Dezembro!$F$28</f>
        <v>95</v>
      </c>
      <c r="Z30" s="112">
        <f>[26]Dezembro!$F$29</f>
        <v>89</v>
      </c>
      <c r="AA30" s="112">
        <f>[26]Dezembro!$F$30</f>
        <v>94</v>
      </c>
      <c r="AB30" s="112">
        <f>[26]Dezembro!$F$31</f>
        <v>92</v>
      </c>
      <c r="AC30" s="112">
        <f>[26]Dezembro!$F$32</f>
        <v>93</v>
      </c>
      <c r="AD30" s="112">
        <f>[26]Dezembro!$F$33</f>
        <v>89</v>
      </c>
      <c r="AE30" s="112">
        <f>[26]Dezembro!$F$34</f>
        <v>95</v>
      </c>
      <c r="AF30" s="112">
        <f>[26]Dezembro!$F$35</f>
        <v>94</v>
      </c>
      <c r="AG30" s="117">
        <f t="shared" si="2"/>
        <v>96</v>
      </c>
      <c r="AH30" s="116">
        <f t="shared" si="3"/>
        <v>92.548387096774192</v>
      </c>
      <c r="AJ30" t="s">
        <v>35</v>
      </c>
      <c r="AK30" t="s">
        <v>35</v>
      </c>
    </row>
    <row r="31" spans="1:37" s="5" customFormat="1" x14ac:dyDescent="0.2">
      <c r="A31" s="48" t="s">
        <v>12</v>
      </c>
      <c r="B31" s="112">
        <f>[27]Dezembro!$F$5</f>
        <v>89</v>
      </c>
      <c r="C31" s="112">
        <f>[27]Dezembro!$F$6</f>
        <v>88</v>
      </c>
      <c r="D31" s="112">
        <f>[27]Dezembro!$F$7</f>
        <v>87</v>
      </c>
      <c r="E31" s="112">
        <f>[27]Dezembro!$F$8</f>
        <v>92</v>
      </c>
      <c r="F31" s="112">
        <f>[27]Dezembro!$F$9</f>
        <v>92</v>
      </c>
      <c r="G31" s="112">
        <f>[27]Dezembro!$F$10</f>
        <v>92</v>
      </c>
      <c r="H31" s="112">
        <f>[27]Dezembro!$F$11</f>
        <v>91</v>
      </c>
      <c r="I31" s="112">
        <f>[27]Dezembro!$F$12</f>
        <v>88</v>
      </c>
      <c r="J31" s="112">
        <f>[27]Dezembro!$F$13</f>
        <v>91</v>
      </c>
      <c r="K31" s="112">
        <f>[27]Dezembro!$F$14</f>
        <v>89</v>
      </c>
      <c r="L31" s="112">
        <f>[27]Dezembro!$F$15</f>
        <v>90</v>
      </c>
      <c r="M31" s="112">
        <f>[27]Dezembro!$F$16</f>
        <v>87</v>
      </c>
      <c r="N31" s="112">
        <f>[27]Dezembro!$F$17</f>
        <v>85</v>
      </c>
      <c r="O31" s="112">
        <f>[27]Dezembro!$F$18</f>
        <v>91</v>
      </c>
      <c r="P31" s="112">
        <f>[27]Dezembro!$F$19</f>
        <v>92</v>
      </c>
      <c r="Q31" s="112">
        <f>[27]Dezembro!$F$20</f>
        <v>86</v>
      </c>
      <c r="R31" s="112">
        <f>[27]Dezembro!$F$21</f>
        <v>85</v>
      </c>
      <c r="S31" s="112">
        <f>[27]Dezembro!$F$22</f>
        <v>89</v>
      </c>
      <c r="T31" s="112">
        <f>[27]Dezembro!$F$23</f>
        <v>84</v>
      </c>
      <c r="U31" s="112">
        <f>[27]Dezembro!$F$24</f>
        <v>89</v>
      </c>
      <c r="V31" s="112">
        <f>[27]Dezembro!$F$25</f>
        <v>83</v>
      </c>
      <c r="W31" s="112">
        <f>[27]Dezembro!$F$26</f>
        <v>88</v>
      </c>
      <c r="X31" s="112">
        <f>[27]Dezembro!$F$27</f>
        <v>88</v>
      </c>
      <c r="Y31" s="112">
        <f>[27]Dezembro!$F$28</f>
        <v>84</v>
      </c>
      <c r="Z31" s="112">
        <f>[27]Dezembro!$F$29</f>
        <v>85</v>
      </c>
      <c r="AA31" s="112">
        <f>[27]Dezembro!$F$30</f>
        <v>83</v>
      </c>
      <c r="AB31" s="112">
        <f>[27]Dezembro!$F$31</f>
        <v>91</v>
      </c>
      <c r="AC31" s="112">
        <f>[27]Dezembro!$F$32</f>
        <v>90</v>
      </c>
      <c r="AD31" s="112">
        <f>[27]Dezembro!$F$33</f>
        <v>84</v>
      </c>
      <c r="AE31" s="112">
        <f>[27]Dezembro!$F$34</f>
        <v>92</v>
      </c>
      <c r="AF31" s="112">
        <f>[27]Dezembro!$F$35</f>
        <v>87</v>
      </c>
      <c r="AG31" s="117">
        <f t="shared" si="2"/>
        <v>92</v>
      </c>
      <c r="AH31" s="116">
        <f t="shared" si="3"/>
        <v>88.129032258064512</v>
      </c>
    </row>
    <row r="32" spans="1:37" x14ac:dyDescent="0.2">
      <c r="A32" s="48" t="s">
        <v>13</v>
      </c>
      <c r="B32" s="112">
        <f>[28]Dezembro!$F$5</f>
        <v>92</v>
      </c>
      <c r="C32" s="112">
        <f>[28]Dezembro!$F$6</f>
        <v>81</v>
      </c>
      <c r="D32" s="112">
        <f>[28]Dezembro!$F$7</f>
        <v>80</v>
      </c>
      <c r="E32" s="112">
        <f>[28]Dezembro!$F$8</f>
        <v>99</v>
      </c>
      <c r="F32" s="112">
        <f>[28]Dezembro!$F$9</f>
        <v>94</v>
      </c>
      <c r="G32" s="112">
        <f>[28]Dezembro!$F$10</f>
        <v>93</v>
      </c>
      <c r="H32" s="112">
        <f>[28]Dezembro!$F$11</f>
        <v>98</v>
      </c>
      <c r="I32" s="112">
        <f>[28]Dezembro!$F$12</f>
        <v>92</v>
      </c>
      <c r="J32" s="112">
        <f>[28]Dezembro!$F$13</f>
        <v>93</v>
      </c>
      <c r="K32" s="112">
        <f>[28]Dezembro!$F$14</f>
        <v>99</v>
      </c>
      <c r="L32" s="112">
        <f>[28]Dezembro!$F$15</f>
        <v>93</v>
      </c>
      <c r="M32" s="112">
        <f>[28]Dezembro!$F$16</f>
        <v>92</v>
      </c>
      <c r="N32" s="112">
        <f>[28]Dezembro!$F$17</f>
        <v>94</v>
      </c>
      <c r="O32" s="112">
        <f>[28]Dezembro!$F$18</f>
        <v>94</v>
      </c>
      <c r="P32" s="112">
        <f>[28]Dezembro!$F$19</f>
        <v>94</v>
      </c>
      <c r="Q32" s="112">
        <f>[28]Dezembro!$F$20</f>
        <v>91</v>
      </c>
      <c r="R32" s="112">
        <f>[28]Dezembro!$F$21</f>
        <v>93</v>
      </c>
      <c r="S32" s="112">
        <f>[28]Dezembro!$F$22</f>
        <v>88</v>
      </c>
      <c r="T32" s="112">
        <f>[28]Dezembro!$F$23</f>
        <v>84</v>
      </c>
      <c r="U32" s="112">
        <f>[28]Dezembro!$F$24</f>
        <v>92</v>
      </c>
      <c r="V32" s="112">
        <f>[28]Dezembro!$F$25</f>
        <v>92</v>
      </c>
      <c r="W32" s="112">
        <f>[28]Dezembro!$F$26</f>
        <v>90</v>
      </c>
      <c r="X32" s="112">
        <f>[28]Dezembro!$F$27</f>
        <v>90</v>
      </c>
      <c r="Y32" s="112">
        <f>[28]Dezembro!$F$28</f>
        <v>90</v>
      </c>
      <c r="Z32" s="112">
        <f>[28]Dezembro!$F$29</f>
        <v>89</v>
      </c>
      <c r="AA32" s="112">
        <f>[28]Dezembro!$F$30</f>
        <v>99</v>
      </c>
      <c r="AB32" s="112">
        <f>[28]Dezembro!$F$31</f>
        <v>99</v>
      </c>
      <c r="AC32" s="112">
        <f>[28]Dezembro!$F$32</f>
        <v>93</v>
      </c>
      <c r="AD32" s="112">
        <f>[28]Dezembro!$F$33</f>
        <v>89</v>
      </c>
      <c r="AE32" s="112">
        <f>[28]Dezembro!$F$34</f>
        <v>99</v>
      </c>
      <c r="AF32" s="112">
        <f>[28]Dezembro!$F$35</f>
        <v>99</v>
      </c>
      <c r="AG32" s="117">
        <f t="shared" si="2"/>
        <v>99</v>
      </c>
      <c r="AH32" s="116">
        <f t="shared" si="3"/>
        <v>92.41935483870968</v>
      </c>
      <c r="AJ32" t="s">
        <v>35</v>
      </c>
    </row>
    <row r="33" spans="1:36" x14ac:dyDescent="0.2">
      <c r="A33" s="48" t="s">
        <v>152</v>
      </c>
      <c r="B33" s="112">
        <f>[29]Dezembro!$F$5</f>
        <v>97</v>
      </c>
      <c r="C33" s="112">
        <f>[29]Dezembro!$F$6</f>
        <v>94</v>
      </c>
      <c r="D33" s="112">
        <f>[29]Dezembro!$F$7</f>
        <v>89</v>
      </c>
      <c r="E33" s="112">
        <f>[29]Dezembro!$F$8</f>
        <v>97</v>
      </c>
      <c r="F33" s="112">
        <f>[29]Dezembro!$F$9</f>
        <v>98</v>
      </c>
      <c r="G33" s="112">
        <f>[29]Dezembro!$F$10</f>
        <v>96</v>
      </c>
      <c r="H33" s="112">
        <f>[29]Dezembro!$F$11</f>
        <v>97</v>
      </c>
      <c r="I33" s="112">
        <f>[29]Dezembro!$F$12</f>
        <v>96</v>
      </c>
      <c r="J33" s="112">
        <f>[29]Dezembro!$F$13</f>
        <v>98</v>
      </c>
      <c r="K33" s="112">
        <f>[29]Dezembro!$F$14</f>
        <v>98</v>
      </c>
      <c r="L33" s="112">
        <f>[29]Dezembro!$F$15</f>
        <v>98</v>
      </c>
      <c r="M33" s="112">
        <f>[29]Dezembro!$F$16</f>
        <v>94</v>
      </c>
      <c r="N33" s="112">
        <f>[29]Dezembro!$F$17</f>
        <v>87</v>
      </c>
      <c r="O33" s="112">
        <f>[29]Dezembro!$F$18</f>
        <v>94</v>
      </c>
      <c r="P33" s="112">
        <f>[29]Dezembro!$F$19</f>
        <v>92</v>
      </c>
      <c r="Q33" s="112">
        <f>[29]Dezembro!$F$20</f>
        <v>97</v>
      </c>
      <c r="R33" s="112">
        <f>[29]Dezembro!$F$21</f>
        <v>93</v>
      </c>
      <c r="S33" s="112">
        <f>[29]Dezembro!$F$22</f>
        <v>89</v>
      </c>
      <c r="T33" s="112">
        <f>[29]Dezembro!$F$23</f>
        <v>94</v>
      </c>
      <c r="U33" s="112">
        <f>[29]Dezembro!$F$24</f>
        <v>96</v>
      </c>
      <c r="V33" s="112">
        <f>[29]Dezembro!$F$25</f>
        <v>97</v>
      </c>
      <c r="W33" s="112">
        <f>[29]Dezembro!$F$26</f>
        <v>96</v>
      </c>
      <c r="X33" s="112">
        <f>[29]Dezembro!$F$27</f>
        <v>92</v>
      </c>
      <c r="Y33" s="112">
        <f>[29]Dezembro!$F$28</f>
        <v>97</v>
      </c>
      <c r="Z33" s="112">
        <f>[29]Dezembro!$F$29</f>
        <v>93</v>
      </c>
      <c r="AA33" s="112">
        <f>[29]Dezembro!$F$30</f>
        <v>98</v>
      </c>
      <c r="AB33" s="112">
        <f>[29]Dezembro!$F$31</f>
        <v>97</v>
      </c>
      <c r="AC33" s="112">
        <f>[29]Dezembro!$F$32</f>
        <v>92</v>
      </c>
      <c r="AD33" s="112">
        <f>[29]Dezembro!$F$33</f>
        <v>84</v>
      </c>
      <c r="AE33" s="112">
        <f>[29]Dezembro!$F$34</f>
        <v>97</v>
      </c>
      <c r="AF33" s="112">
        <f>[29]Dezembro!$F$35</f>
        <v>97</v>
      </c>
      <c r="AG33" s="117">
        <f t="shared" si="2"/>
        <v>98</v>
      </c>
      <c r="AH33" s="116">
        <f t="shared" si="3"/>
        <v>94.645161290322577</v>
      </c>
      <c r="AJ33" t="s">
        <v>35</v>
      </c>
    </row>
    <row r="34" spans="1:36" x14ac:dyDescent="0.2">
      <c r="A34" s="48" t="s">
        <v>123</v>
      </c>
      <c r="B34" s="112">
        <f>[30]Dezembro!$F$5</f>
        <v>98</v>
      </c>
      <c r="C34" s="112">
        <f>[30]Dezembro!$F$6</f>
        <v>99</v>
      </c>
      <c r="D34" s="112">
        <f>[30]Dezembro!$F$7</f>
        <v>100</v>
      </c>
      <c r="E34" s="112">
        <f>[30]Dezembro!$F$8</f>
        <v>100</v>
      </c>
      <c r="F34" s="112">
        <f>[30]Dezembro!$F$9</f>
        <v>100</v>
      </c>
      <c r="G34" s="112">
        <f>[30]Dezembro!$F$10</f>
        <v>100</v>
      </c>
      <c r="H34" s="112">
        <f>[30]Dezembro!$F$11</f>
        <v>95</v>
      </c>
      <c r="I34" s="112">
        <f>[30]Dezembro!$F$12</f>
        <v>100</v>
      </c>
      <c r="J34" s="112">
        <f>[30]Dezembro!$F$13</f>
        <v>100</v>
      </c>
      <c r="K34" s="112">
        <f>[30]Dezembro!$F$14</f>
        <v>100</v>
      </c>
      <c r="L34" s="112">
        <f>[30]Dezembro!$F$15</f>
        <v>100</v>
      </c>
      <c r="M34" s="112">
        <f>[30]Dezembro!$F$16</f>
        <v>96</v>
      </c>
      <c r="N34" s="112">
        <f>[30]Dezembro!$F$17</f>
        <v>84</v>
      </c>
      <c r="O34" s="112">
        <f>[30]Dezembro!$F$18</f>
        <v>80</v>
      </c>
      <c r="P34" s="112">
        <f>[30]Dezembro!$F$19</f>
        <v>92</v>
      </c>
      <c r="Q34" s="112">
        <f>[30]Dezembro!$F$20</f>
        <v>97</v>
      </c>
      <c r="R34" s="112">
        <f>[30]Dezembro!$F$21</f>
        <v>93</v>
      </c>
      <c r="S34" s="112">
        <f>[30]Dezembro!$F$22</f>
        <v>89</v>
      </c>
      <c r="T34" s="112">
        <f>[30]Dezembro!$F$23</f>
        <v>98</v>
      </c>
      <c r="U34" s="112">
        <f>[30]Dezembro!$F$24</f>
        <v>100</v>
      </c>
      <c r="V34" s="112">
        <f>[30]Dezembro!$F$25</f>
        <v>92</v>
      </c>
      <c r="W34" s="112">
        <f>[30]Dezembro!$F$26</f>
        <v>97</v>
      </c>
      <c r="X34" s="112">
        <f>[30]Dezembro!$F$27</f>
        <v>100</v>
      </c>
      <c r="Y34" s="112">
        <f>[30]Dezembro!$F$28</f>
        <v>100</v>
      </c>
      <c r="Z34" s="112">
        <f>[30]Dezembro!$F$29</f>
        <v>99</v>
      </c>
      <c r="AA34" s="112">
        <f>[30]Dezembro!$F$30</f>
        <v>100</v>
      </c>
      <c r="AB34" s="112">
        <f>[30]Dezembro!$F$31</f>
        <v>98</v>
      </c>
      <c r="AC34" s="112">
        <f>[30]Dezembro!$F$32</f>
        <v>86</v>
      </c>
      <c r="AD34" s="112">
        <f>[30]Dezembro!$F$33</f>
        <v>91</v>
      </c>
      <c r="AE34" s="112">
        <f>[30]Dezembro!$F$34</f>
        <v>100</v>
      </c>
      <c r="AF34" s="112">
        <f>[30]Dezembro!$F$35</f>
        <v>100</v>
      </c>
      <c r="AG34" s="117">
        <f t="shared" si="2"/>
        <v>100</v>
      </c>
      <c r="AH34" s="116">
        <f t="shared" si="3"/>
        <v>96.258064516129039</v>
      </c>
    </row>
    <row r="35" spans="1:36" x14ac:dyDescent="0.2">
      <c r="A35" s="48" t="s">
        <v>14</v>
      </c>
      <c r="B35" s="112">
        <f>[31]Dezembro!$F$5</f>
        <v>91</v>
      </c>
      <c r="C35" s="112">
        <f>[31]Dezembro!$F$6</f>
        <v>88</v>
      </c>
      <c r="D35" s="112">
        <f>[31]Dezembro!$F$7</f>
        <v>82</v>
      </c>
      <c r="E35" s="112">
        <f>[31]Dezembro!$F$8</f>
        <v>91</v>
      </c>
      <c r="F35" s="112">
        <f>[31]Dezembro!$F$9</f>
        <v>92</v>
      </c>
      <c r="G35" s="112">
        <f>[31]Dezembro!$F$10</f>
        <v>89</v>
      </c>
      <c r="H35" s="112">
        <f>[31]Dezembro!$F$11</f>
        <v>89</v>
      </c>
      <c r="I35" s="112">
        <f>[31]Dezembro!$F$12</f>
        <v>80</v>
      </c>
      <c r="J35" s="112">
        <f>[31]Dezembro!$F$13</f>
        <v>89</v>
      </c>
      <c r="K35" s="112">
        <f>[31]Dezembro!$F$14</f>
        <v>88</v>
      </c>
      <c r="L35" s="112">
        <f>[31]Dezembro!$F$15</f>
        <v>90</v>
      </c>
      <c r="M35" s="112">
        <f>[31]Dezembro!$F$16</f>
        <v>88</v>
      </c>
      <c r="N35" s="112">
        <f>[31]Dezembro!$F$17</f>
        <v>89</v>
      </c>
      <c r="O35" s="112">
        <f>[31]Dezembro!$F$18</f>
        <v>74</v>
      </c>
      <c r="P35" s="112">
        <f>[31]Dezembro!$F$19</f>
        <v>81</v>
      </c>
      <c r="Q35" s="112">
        <f>[31]Dezembro!$F$20</f>
        <v>87</v>
      </c>
      <c r="R35" s="112">
        <f>[31]Dezembro!$F$21</f>
        <v>86</v>
      </c>
      <c r="S35" s="112">
        <f>[31]Dezembro!$F$22</f>
        <v>82</v>
      </c>
      <c r="T35" s="112">
        <f>[31]Dezembro!$F$23</f>
        <v>82</v>
      </c>
      <c r="U35" s="112">
        <f>[31]Dezembro!$F$24</f>
        <v>85</v>
      </c>
      <c r="V35" s="112">
        <f>[31]Dezembro!$F$25</f>
        <v>86</v>
      </c>
      <c r="W35" s="112">
        <f>[31]Dezembro!$F$26</f>
        <v>87</v>
      </c>
      <c r="X35" s="112">
        <f>[31]Dezembro!$F$27</f>
        <v>91</v>
      </c>
      <c r="Y35" s="112">
        <f>[31]Dezembro!$F$28</f>
        <v>92</v>
      </c>
      <c r="Z35" s="112">
        <f>[31]Dezembro!$F$29</f>
        <v>90</v>
      </c>
      <c r="AA35" s="112">
        <f>[31]Dezembro!$F$30</f>
        <v>89</v>
      </c>
      <c r="AB35" s="112">
        <f>[31]Dezembro!$F$31</f>
        <v>87</v>
      </c>
      <c r="AC35" s="112">
        <f>[31]Dezembro!$F$32</f>
        <v>90</v>
      </c>
      <c r="AD35" s="112">
        <f>[31]Dezembro!$F$33</f>
        <v>83</v>
      </c>
      <c r="AE35" s="112">
        <f>[31]Dezembro!$F$34</f>
        <v>78</v>
      </c>
      <c r="AF35" s="112">
        <f>[31]Dezembro!$F$35</f>
        <v>92</v>
      </c>
      <c r="AG35" s="117">
        <f t="shared" si="2"/>
        <v>92</v>
      </c>
      <c r="AH35" s="116">
        <f t="shared" si="3"/>
        <v>86.709677419354833</v>
      </c>
    </row>
    <row r="36" spans="1:36" x14ac:dyDescent="0.2">
      <c r="A36" s="48" t="s">
        <v>153</v>
      </c>
      <c r="B36" s="112">
        <f>[32]Dezembro!$F$5</f>
        <v>97</v>
      </c>
      <c r="C36" s="112">
        <f>[32]Dezembro!$F$6</f>
        <v>97</v>
      </c>
      <c r="D36" s="112">
        <f>[32]Dezembro!$F$7</f>
        <v>97</v>
      </c>
      <c r="E36" s="112">
        <f>[32]Dezembro!$F$8</f>
        <v>98</v>
      </c>
      <c r="F36" s="112">
        <f>[32]Dezembro!$F$9</f>
        <v>98</v>
      </c>
      <c r="G36" s="112">
        <f>[32]Dezembro!$F$10</f>
        <v>98</v>
      </c>
      <c r="H36" s="112">
        <f>[32]Dezembro!$F$11</f>
        <v>98</v>
      </c>
      <c r="I36" s="112">
        <f>[32]Dezembro!$F$12</f>
        <v>98</v>
      </c>
      <c r="J36" s="112">
        <f>[32]Dezembro!$F$13</f>
        <v>97</v>
      </c>
      <c r="K36" s="112">
        <f>[32]Dezembro!$F$14</f>
        <v>96</v>
      </c>
      <c r="L36" s="112">
        <f>[32]Dezembro!$F$15</f>
        <v>98</v>
      </c>
      <c r="M36" s="112">
        <f>[32]Dezembro!$F$16</f>
        <v>98</v>
      </c>
      <c r="N36" s="112">
        <f>[32]Dezembro!$F$17</f>
        <v>97</v>
      </c>
      <c r="O36" s="112">
        <f>[32]Dezembro!$F$18</f>
        <v>98</v>
      </c>
      <c r="P36" s="112">
        <f>[32]Dezembro!$F$19</f>
        <v>97</v>
      </c>
      <c r="Q36" s="112">
        <f>[32]Dezembro!$F$20</f>
        <v>96</v>
      </c>
      <c r="R36" s="112">
        <f>[32]Dezembro!$F$21</f>
        <v>97</v>
      </c>
      <c r="S36" s="112">
        <f>[32]Dezembro!$F$22</f>
        <v>96</v>
      </c>
      <c r="T36" s="112">
        <f>[32]Dezembro!$F$23</f>
        <v>94</v>
      </c>
      <c r="U36" s="112">
        <f>[32]Dezembro!$F$24</f>
        <v>97</v>
      </c>
      <c r="V36" s="112">
        <f>[32]Dezembro!$F$25</f>
        <v>98</v>
      </c>
      <c r="W36" s="112">
        <f>[32]Dezembro!$F$26</f>
        <v>98</v>
      </c>
      <c r="X36" s="112">
        <f>[32]Dezembro!$F$27</f>
        <v>97</v>
      </c>
      <c r="Y36" s="112">
        <f>[32]Dezembro!$F$28</f>
        <v>97</v>
      </c>
      <c r="Z36" s="112">
        <f>[32]Dezembro!$F$29</f>
        <v>98</v>
      </c>
      <c r="AA36" s="112">
        <f>[32]Dezembro!$F$30</f>
        <v>97</v>
      </c>
      <c r="AB36" s="112">
        <f>[32]Dezembro!$F$31</f>
        <v>98</v>
      </c>
      <c r="AC36" s="112">
        <f>[32]Dezembro!$F$32</f>
        <v>97</v>
      </c>
      <c r="AD36" s="112">
        <f>[32]Dezembro!$F$33</f>
        <v>98</v>
      </c>
      <c r="AE36" s="112">
        <f>[32]Dezembro!$F$34</f>
        <v>97</v>
      </c>
      <c r="AF36" s="112">
        <f>[32]Dezembro!$F$35</f>
        <v>98</v>
      </c>
      <c r="AG36" s="117">
        <f t="shared" si="2"/>
        <v>98</v>
      </c>
      <c r="AH36" s="116">
        <f t="shared" si="3"/>
        <v>97.258064516129039</v>
      </c>
    </row>
    <row r="37" spans="1:36" x14ac:dyDescent="0.2">
      <c r="A37" s="48" t="s">
        <v>15</v>
      </c>
      <c r="B37" s="112">
        <f>[33]Dezembro!$F$5</f>
        <v>92</v>
      </c>
      <c r="C37" s="112">
        <f>[33]Dezembro!$F$6</f>
        <v>83</v>
      </c>
      <c r="D37" s="112">
        <f>[33]Dezembro!$F$7</f>
        <v>92</v>
      </c>
      <c r="E37" s="112">
        <f>[33]Dezembro!$F$8</f>
        <v>95</v>
      </c>
      <c r="F37" s="112">
        <f>[33]Dezembro!$F$9</f>
        <v>94</v>
      </c>
      <c r="G37" s="112">
        <f>[33]Dezembro!$F$10</f>
        <v>93</v>
      </c>
      <c r="H37" s="112">
        <f>[33]Dezembro!$F$11</f>
        <v>91</v>
      </c>
      <c r="I37" s="112">
        <f>[33]Dezembro!$F$12</f>
        <v>95</v>
      </c>
      <c r="J37" s="112">
        <f>[33]Dezembro!$F$13</f>
        <v>95</v>
      </c>
      <c r="K37" s="112">
        <f>[33]Dezembro!$F$14</f>
        <v>95</v>
      </c>
      <c r="L37" s="112">
        <f>[33]Dezembro!$F$15</f>
        <v>95</v>
      </c>
      <c r="M37" s="112">
        <f>[33]Dezembro!$F$16</f>
        <v>92</v>
      </c>
      <c r="N37" s="112">
        <f>[33]Dezembro!$F$17</f>
        <v>90</v>
      </c>
      <c r="O37" s="112">
        <f>[33]Dezembro!$F$18</f>
        <v>89</v>
      </c>
      <c r="P37" s="112">
        <f>[33]Dezembro!$F$19</f>
        <v>84</v>
      </c>
      <c r="Q37" s="112">
        <f>[33]Dezembro!$F$20</f>
        <v>86</v>
      </c>
      <c r="R37" s="112">
        <f>[33]Dezembro!$F$21</f>
        <v>82</v>
      </c>
      <c r="S37" s="112">
        <f>[33]Dezembro!$F$22</f>
        <v>89</v>
      </c>
      <c r="T37" s="112">
        <f>[33]Dezembro!$F$23</f>
        <v>90</v>
      </c>
      <c r="U37" s="112">
        <f>[33]Dezembro!$F$24</f>
        <v>93</v>
      </c>
      <c r="V37" s="112">
        <f>[33]Dezembro!$F$25</f>
        <v>91</v>
      </c>
      <c r="W37" s="112">
        <f>[33]Dezembro!$F$26</f>
        <v>82</v>
      </c>
      <c r="X37" s="112">
        <f>[33]Dezembro!$F$27</f>
        <v>84</v>
      </c>
      <c r="Y37" s="112">
        <f>[33]Dezembro!$F$28</f>
        <v>94</v>
      </c>
      <c r="Z37" s="112">
        <f>[33]Dezembro!$F$29</f>
        <v>94</v>
      </c>
      <c r="AA37" s="112">
        <f>[33]Dezembro!$F$30</f>
        <v>93</v>
      </c>
      <c r="AB37" s="112">
        <f>[33]Dezembro!$F$31</f>
        <v>78</v>
      </c>
      <c r="AC37" s="112">
        <f>[33]Dezembro!$F$32</f>
        <v>86</v>
      </c>
      <c r="AD37" s="112">
        <f>[33]Dezembro!$F$33</f>
        <v>80</v>
      </c>
      <c r="AE37" s="112">
        <f>[33]Dezembro!$F$34</f>
        <v>87</v>
      </c>
      <c r="AF37" s="112">
        <f>[33]Dezembro!$F$35</f>
        <v>79</v>
      </c>
      <c r="AG37" s="117">
        <f t="shared" si="2"/>
        <v>95</v>
      </c>
      <c r="AH37" s="116">
        <f t="shared" si="3"/>
        <v>89.129032258064512</v>
      </c>
      <c r="AI37" s="12" t="s">
        <v>35</v>
      </c>
      <c r="AJ37" t="s">
        <v>35</v>
      </c>
    </row>
    <row r="38" spans="1:36" x14ac:dyDescent="0.2">
      <c r="A38" s="48" t="s">
        <v>16</v>
      </c>
      <c r="B38" s="112">
        <f>[34]Dezembro!$F$5</f>
        <v>74</v>
      </c>
      <c r="C38" s="112">
        <f>[34]Dezembro!$F$6</f>
        <v>68</v>
      </c>
      <c r="D38" s="112">
        <f>[34]Dezembro!$F$7</f>
        <v>70</v>
      </c>
      <c r="E38" s="112">
        <f>[34]Dezembro!$F$8</f>
        <v>93</v>
      </c>
      <c r="F38" s="112">
        <f>[34]Dezembro!$F$9</f>
        <v>93</v>
      </c>
      <c r="G38" s="112">
        <f>[34]Dezembro!$F$10</f>
        <v>88</v>
      </c>
      <c r="H38" s="112">
        <f>[34]Dezembro!$F$11</f>
        <v>82</v>
      </c>
      <c r="I38" s="112">
        <f>[34]Dezembro!$F$12</f>
        <v>92</v>
      </c>
      <c r="J38" s="112">
        <f>[34]Dezembro!$F$13</f>
        <v>91</v>
      </c>
      <c r="K38" s="112">
        <f>[34]Dezembro!$F$14</f>
        <v>94</v>
      </c>
      <c r="L38" s="112">
        <f>[34]Dezembro!$F$15</f>
        <v>94</v>
      </c>
      <c r="M38" s="112">
        <f>[34]Dezembro!$F$16</f>
        <v>85</v>
      </c>
      <c r="N38" s="112">
        <f>[34]Dezembro!$F$17</f>
        <v>78</v>
      </c>
      <c r="O38" s="112">
        <f>[34]Dezembro!$F$18</f>
        <v>70</v>
      </c>
      <c r="P38" s="112">
        <f>[34]Dezembro!$F$19</f>
        <v>68</v>
      </c>
      <c r="Q38" s="112">
        <f>[34]Dezembro!$F$20</f>
        <v>80</v>
      </c>
      <c r="R38" s="112">
        <f>[34]Dezembro!$F$21</f>
        <v>70</v>
      </c>
      <c r="S38" s="112">
        <f>[34]Dezembro!$F$22</f>
        <v>62</v>
      </c>
      <c r="T38" s="112">
        <f>[34]Dezembro!$F$23</f>
        <v>85</v>
      </c>
      <c r="U38" s="112">
        <f>[34]Dezembro!$F$24</f>
        <v>90</v>
      </c>
      <c r="V38" s="112">
        <f>[34]Dezembro!$F$25</f>
        <v>86</v>
      </c>
      <c r="W38" s="112">
        <f>[34]Dezembro!$F$26</f>
        <v>84</v>
      </c>
      <c r="X38" s="112">
        <f>[34]Dezembro!$F$27</f>
        <v>76</v>
      </c>
      <c r="Y38" s="112">
        <f>[34]Dezembro!$F$28</f>
        <v>71</v>
      </c>
      <c r="Z38" s="112">
        <f>[34]Dezembro!$F$29</f>
        <v>72</v>
      </c>
      <c r="AA38" s="112">
        <f>[34]Dezembro!$F$30</f>
        <v>84</v>
      </c>
      <c r="AB38" s="112">
        <f>[34]Dezembro!$F$31</f>
        <v>80</v>
      </c>
      <c r="AC38" s="112">
        <f>[34]Dezembro!$F$32</f>
        <v>71</v>
      </c>
      <c r="AD38" s="112">
        <f>[34]Dezembro!$F$33</f>
        <v>74</v>
      </c>
      <c r="AE38" s="112">
        <f>[34]Dezembro!$F$34</f>
        <v>94</v>
      </c>
      <c r="AF38" s="112">
        <f>[34]Dezembro!$F$35</f>
        <v>89</v>
      </c>
      <c r="AG38" s="117">
        <f t="shared" si="2"/>
        <v>94</v>
      </c>
      <c r="AH38" s="116">
        <f t="shared" si="3"/>
        <v>80.903225806451616</v>
      </c>
    </row>
    <row r="39" spans="1:36" x14ac:dyDescent="0.2">
      <c r="A39" s="48" t="s">
        <v>154</v>
      </c>
      <c r="B39" s="112">
        <f>[35]Dezembro!$F$5</f>
        <v>98</v>
      </c>
      <c r="C39" s="112">
        <f>[35]Dezembro!$F$6</f>
        <v>86</v>
      </c>
      <c r="D39" s="112">
        <f>[35]Dezembro!$F$7</f>
        <v>96</v>
      </c>
      <c r="E39" s="112">
        <f>[35]Dezembro!$F$8</f>
        <v>98</v>
      </c>
      <c r="F39" s="112">
        <f>[35]Dezembro!$F$9</f>
        <v>100</v>
      </c>
      <c r="G39" s="112">
        <f>[35]Dezembro!$F$10</f>
        <v>100</v>
      </c>
      <c r="H39" s="112">
        <f>[35]Dezembro!$F$11</f>
        <v>97</v>
      </c>
      <c r="I39" s="112">
        <f>[35]Dezembro!$F$12</f>
        <v>87</v>
      </c>
      <c r="J39" s="112">
        <f>[35]Dezembro!$F$13</f>
        <v>99</v>
      </c>
      <c r="K39" s="112">
        <f>[35]Dezembro!$F$14</f>
        <v>95</v>
      </c>
      <c r="L39" s="112">
        <f>[35]Dezembro!$F$15</f>
        <v>100</v>
      </c>
      <c r="M39" s="112">
        <f>[35]Dezembro!$F$16</f>
        <v>94</v>
      </c>
      <c r="N39" s="112">
        <f>[35]Dezembro!$F$17</f>
        <v>96</v>
      </c>
      <c r="O39" s="112">
        <f>[35]Dezembro!$F$18</f>
        <v>98</v>
      </c>
      <c r="P39" s="112">
        <f>[35]Dezembro!$F$19</f>
        <v>92</v>
      </c>
      <c r="Q39" s="112">
        <f>[35]Dezembro!$F$20</f>
        <v>93</v>
      </c>
      <c r="R39" s="112">
        <f>[35]Dezembro!$F$21</f>
        <v>89</v>
      </c>
      <c r="S39" s="112">
        <f>[35]Dezembro!$F$22</f>
        <v>93</v>
      </c>
      <c r="T39" s="112">
        <f>[35]Dezembro!$F$23</f>
        <v>97</v>
      </c>
      <c r="U39" s="112">
        <f>[35]Dezembro!$F$24</f>
        <v>100</v>
      </c>
      <c r="V39" s="112">
        <f>[35]Dezembro!$F$25</f>
        <v>100</v>
      </c>
      <c r="W39" s="112">
        <f>[35]Dezembro!$F$26</f>
        <v>96</v>
      </c>
      <c r="X39" s="112">
        <f>[35]Dezembro!$F$27</f>
        <v>100</v>
      </c>
      <c r="Y39" s="112">
        <f>[35]Dezembro!$F$28</f>
        <v>100</v>
      </c>
      <c r="Z39" s="112">
        <f>[35]Dezembro!$F$29</f>
        <v>90</v>
      </c>
      <c r="AA39" s="112">
        <f>[35]Dezembro!$F$30</f>
        <v>98</v>
      </c>
      <c r="AB39" s="112">
        <f>[35]Dezembro!$F$31</f>
        <v>97</v>
      </c>
      <c r="AC39" s="112">
        <f>[35]Dezembro!$F$32</f>
        <v>93</v>
      </c>
      <c r="AD39" s="112">
        <f>[35]Dezembro!$F$33</f>
        <v>83</v>
      </c>
      <c r="AE39" s="112">
        <f>[35]Dezembro!$F$34</f>
        <v>97</v>
      </c>
      <c r="AF39" s="112">
        <f>[35]Dezembro!$F$35</f>
        <v>100</v>
      </c>
      <c r="AG39" s="117">
        <f t="shared" si="2"/>
        <v>100</v>
      </c>
      <c r="AH39" s="116">
        <f t="shared" si="3"/>
        <v>95.548387096774192</v>
      </c>
    </row>
    <row r="40" spans="1:36" x14ac:dyDescent="0.2">
      <c r="A40" s="48" t="s">
        <v>17</v>
      </c>
      <c r="B40" s="112">
        <f>[36]Dezembro!$F$5</f>
        <v>70</v>
      </c>
      <c r="C40" s="112">
        <f>[36]Dezembro!$F$6</f>
        <v>89</v>
      </c>
      <c r="D40" s="112">
        <f>[36]Dezembro!$F$7</f>
        <v>97</v>
      </c>
      <c r="E40" s="112">
        <f>[36]Dezembro!$F$8</f>
        <v>98</v>
      </c>
      <c r="F40" s="112">
        <f>[36]Dezembro!$F$9</f>
        <v>100</v>
      </c>
      <c r="G40" s="112">
        <f>[36]Dezembro!$F$10</f>
        <v>99</v>
      </c>
      <c r="H40" s="112">
        <f>[36]Dezembro!$F$11</f>
        <v>95</v>
      </c>
      <c r="I40" s="112">
        <f>[36]Dezembro!$F$12</f>
        <v>93</v>
      </c>
      <c r="J40" s="112">
        <f>[36]Dezembro!$F$13</f>
        <v>96</v>
      </c>
      <c r="K40" s="112">
        <f>[36]Dezembro!$F$14</f>
        <v>98</v>
      </c>
      <c r="L40" s="112">
        <f>[36]Dezembro!$F$15</f>
        <v>100</v>
      </c>
      <c r="M40" s="112">
        <f>[36]Dezembro!$F$16</f>
        <v>99</v>
      </c>
      <c r="N40" s="112">
        <f>[36]Dezembro!$F$17</f>
        <v>87</v>
      </c>
      <c r="O40" s="112">
        <f>[36]Dezembro!$F$18</f>
        <v>94</v>
      </c>
      <c r="P40" s="112">
        <f>[36]Dezembro!$F$19</f>
        <v>93</v>
      </c>
      <c r="Q40" s="112">
        <f>[36]Dezembro!$F$20</f>
        <v>96</v>
      </c>
      <c r="R40" s="112">
        <f>[36]Dezembro!$F$21</f>
        <v>88</v>
      </c>
      <c r="S40" s="112">
        <f>[36]Dezembro!$F$22</f>
        <v>89</v>
      </c>
      <c r="T40" s="112">
        <f>[36]Dezembro!$F$23</f>
        <v>88</v>
      </c>
      <c r="U40" s="112">
        <f>[36]Dezembro!$F$24</f>
        <v>97</v>
      </c>
      <c r="V40" s="112">
        <f>[36]Dezembro!$F$25</f>
        <v>93</v>
      </c>
      <c r="W40" s="112">
        <f>[36]Dezembro!$F$26</f>
        <v>92</v>
      </c>
      <c r="X40" s="112">
        <f>[36]Dezembro!$F$27</f>
        <v>97</v>
      </c>
      <c r="Y40" s="112">
        <f>[36]Dezembro!$F$28</f>
        <v>97</v>
      </c>
      <c r="Z40" s="112">
        <f>[36]Dezembro!$F$29</f>
        <v>90</v>
      </c>
      <c r="AA40" s="112">
        <f>[36]Dezembro!$F$30</f>
        <v>88</v>
      </c>
      <c r="AB40" s="112">
        <f>[36]Dezembro!$F$31</f>
        <v>91</v>
      </c>
      <c r="AC40" s="112">
        <f>[36]Dezembro!$F$32</f>
        <v>83</v>
      </c>
      <c r="AD40" s="112">
        <f>[36]Dezembro!$F$33</f>
        <v>75</v>
      </c>
      <c r="AE40" s="112">
        <f>[36]Dezembro!$F$34</f>
        <v>81</v>
      </c>
      <c r="AF40" s="112">
        <f>[36]Dezembro!$F$35</f>
        <v>89</v>
      </c>
      <c r="AG40" s="117">
        <f t="shared" si="2"/>
        <v>100</v>
      </c>
      <c r="AH40" s="116">
        <f t="shared" si="3"/>
        <v>91.677419354838705</v>
      </c>
    </row>
    <row r="41" spans="1:36" x14ac:dyDescent="0.2">
      <c r="A41" s="48" t="s">
        <v>136</v>
      </c>
      <c r="B41" s="112">
        <f>[37]Dezembro!$F$5</f>
        <v>100</v>
      </c>
      <c r="C41" s="112">
        <f>[37]Dezembro!$F$6</f>
        <v>100</v>
      </c>
      <c r="D41" s="112">
        <f>[37]Dezembro!$F$7</f>
        <v>100</v>
      </c>
      <c r="E41" s="112">
        <f>[37]Dezembro!$F$8</f>
        <v>100</v>
      </c>
      <c r="F41" s="112">
        <f>[37]Dezembro!$F$9</f>
        <v>100</v>
      </c>
      <c r="G41" s="112">
        <f>[37]Dezembro!$F$10</f>
        <v>100</v>
      </c>
      <c r="H41" s="112">
        <f>[37]Dezembro!$F$11</f>
        <v>100</v>
      </c>
      <c r="I41" s="112">
        <f>[37]Dezembro!$F$12</f>
        <v>100</v>
      </c>
      <c r="J41" s="112">
        <f>[37]Dezembro!$F$13</f>
        <v>100</v>
      </c>
      <c r="K41" s="112">
        <f>[37]Dezembro!$F$14</f>
        <v>100</v>
      </c>
      <c r="L41" s="112">
        <f>[37]Dezembro!$F$15</f>
        <v>100</v>
      </c>
      <c r="M41" s="112">
        <f>[37]Dezembro!$F$16</f>
        <v>100</v>
      </c>
      <c r="N41" s="112">
        <f>[37]Dezembro!$F$17</f>
        <v>93</v>
      </c>
      <c r="O41" s="112">
        <f>[37]Dezembro!$F$18</f>
        <v>79</v>
      </c>
      <c r="P41" s="112">
        <f>[37]Dezembro!$F$19</f>
        <v>86</v>
      </c>
      <c r="Q41" s="112">
        <f>[37]Dezembro!$F$20</f>
        <v>100</v>
      </c>
      <c r="R41" s="112">
        <f>[37]Dezembro!$F$21</f>
        <v>100</v>
      </c>
      <c r="S41" s="112">
        <f>[37]Dezembro!$F$22</f>
        <v>100</v>
      </c>
      <c r="T41" s="112">
        <f>[37]Dezembro!$F$23</f>
        <v>98</v>
      </c>
      <c r="U41" s="112">
        <f>[37]Dezembro!$F$24</f>
        <v>100</v>
      </c>
      <c r="V41" s="112">
        <f>[37]Dezembro!$F$25</f>
        <v>75</v>
      </c>
      <c r="W41" s="112">
        <f>[37]Dezembro!$F$26</f>
        <v>100</v>
      </c>
      <c r="X41" s="112">
        <f>[37]Dezembro!$F$27</f>
        <v>100</v>
      </c>
      <c r="Y41" s="112">
        <f>[37]Dezembro!$F$28</f>
        <v>100</v>
      </c>
      <c r="Z41" s="112">
        <f>[37]Dezembro!$F$29</f>
        <v>100</v>
      </c>
      <c r="AA41" s="112">
        <f>[37]Dezembro!$F$30</f>
        <v>100</v>
      </c>
      <c r="AB41" s="112">
        <f>[37]Dezembro!$F$31</f>
        <v>100</v>
      </c>
      <c r="AC41" s="112">
        <f>[37]Dezembro!$F$32</f>
        <v>100</v>
      </c>
      <c r="AD41" s="112">
        <f>[37]Dezembro!$F$33</f>
        <v>100</v>
      </c>
      <c r="AE41" s="112">
        <f>[37]Dezembro!$F$34</f>
        <v>100</v>
      </c>
      <c r="AF41" s="112">
        <f>[37]Dezembro!$F$35</f>
        <v>100</v>
      </c>
      <c r="AG41" s="117">
        <f t="shared" si="2"/>
        <v>100</v>
      </c>
      <c r="AH41" s="116">
        <f t="shared" si="3"/>
        <v>97.774193548387103</v>
      </c>
    </row>
    <row r="42" spans="1:36" x14ac:dyDescent="0.2">
      <c r="A42" s="48" t="s">
        <v>18</v>
      </c>
      <c r="B42" s="112">
        <f>[38]Dezembro!$F$5</f>
        <v>96</v>
      </c>
      <c r="C42" s="112">
        <f>[38]Dezembro!$F$6</f>
        <v>86</v>
      </c>
      <c r="D42" s="112">
        <f>[38]Dezembro!$F$7</f>
        <v>94</v>
      </c>
      <c r="E42" s="112">
        <f>[38]Dezembro!$F$8</f>
        <v>93</v>
      </c>
      <c r="F42" s="112">
        <f>[38]Dezembro!$F$9</f>
        <v>95</v>
      </c>
      <c r="G42" s="112">
        <f>[38]Dezembro!$F$10</f>
        <v>96</v>
      </c>
      <c r="H42" s="112">
        <f>[38]Dezembro!$F$11</f>
        <v>91</v>
      </c>
      <c r="I42" s="112">
        <f>[38]Dezembro!$F$12</f>
        <v>90</v>
      </c>
      <c r="J42" s="112">
        <f>[38]Dezembro!$F$13</f>
        <v>93</v>
      </c>
      <c r="K42" s="112">
        <f>[38]Dezembro!$F$14</f>
        <v>90</v>
      </c>
      <c r="L42" s="112">
        <f>[38]Dezembro!$F$15</f>
        <v>94</v>
      </c>
      <c r="M42" s="112">
        <f>[38]Dezembro!$F$16</f>
        <v>88</v>
      </c>
      <c r="N42" s="112">
        <f>[38]Dezembro!$F$17</f>
        <v>90</v>
      </c>
      <c r="O42" s="112">
        <f>[38]Dezembro!$F$18</f>
        <v>86</v>
      </c>
      <c r="P42" s="112">
        <f>[38]Dezembro!$F$19</f>
        <v>86</v>
      </c>
      <c r="Q42" s="112">
        <f>[38]Dezembro!$F$20</f>
        <v>100</v>
      </c>
      <c r="R42" s="112">
        <f>[38]Dezembro!$F$21</f>
        <v>100</v>
      </c>
      <c r="S42" s="112">
        <f>[38]Dezembro!$F$22</f>
        <v>100</v>
      </c>
      <c r="T42" s="112">
        <f>[38]Dezembro!$F$23</f>
        <v>93</v>
      </c>
      <c r="U42" s="112">
        <f>[38]Dezembro!$F$24</f>
        <v>95</v>
      </c>
      <c r="V42" s="112">
        <f>[38]Dezembro!$F$25</f>
        <v>95</v>
      </c>
      <c r="W42" s="112">
        <f>[38]Dezembro!$F$26</f>
        <v>96</v>
      </c>
      <c r="X42" s="112">
        <f>[38]Dezembro!$F$27</f>
        <v>92</v>
      </c>
      <c r="Y42" s="112">
        <f>[38]Dezembro!$F$28</f>
        <v>95</v>
      </c>
      <c r="Z42" s="112">
        <f>[38]Dezembro!$F$29</f>
        <v>91</v>
      </c>
      <c r="AA42" s="112">
        <f>[38]Dezembro!$F$30</f>
        <v>89</v>
      </c>
      <c r="AB42" s="112">
        <f>[38]Dezembro!$F$31</f>
        <v>96</v>
      </c>
      <c r="AC42" s="112">
        <f>[38]Dezembro!$F$32</f>
        <v>92</v>
      </c>
      <c r="AD42" s="112">
        <f>[38]Dezembro!$F$33</f>
        <v>85</v>
      </c>
      <c r="AE42" s="112">
        <f>[38]Dezembro!$F$34</f>
        <v>95</v>
      </c>
      <c r="AF42" s="112">
        <f>[38]Dezembro!$F$35</f>
        <v>97</v>
      </c>
      <c r="AG42" s="117">
        <f t="shared" ref="AG42" si="4">MAX(B42:AF42)</f>
        <v>100</v>
      </c>
      <c r="AH42" s="116">
        <f t="shared" ref="AH42" si="5">AVERAGE(B42:AF42)</f>
        <v>92.870967741935488</v>
      </c>
      <c r="AJ42" t="s">
        <v>35</v>
      </c>
    </row>
    <row r="43" spans="1:36" hidden="1" x14ac:dyDescent="0.2">
      <c r="A43" s="48" t="s">
        <v>141</v>
      </c>
      <c r="B43" s="112" t="str">
        <f>[39]Dezembro!$F$5</f>
        <v>*</v>
      </c>
      <c r="C43" s="112" t="str">
        <f>[39]Dezembro!$F$6</f>
        <v>*</v>
      </c>
      <c r="D43" s="112" t="str">
        <f>[39]Dezembro!$F$7</f>
        <v>*</v>
      </c>
      <c r="E43" s="112" t="str">
        <f>[39]Dezembro!$F$8</f>
        <v>*</v>
      </c>
      <c r="F43" s="112" t="str">
        <f>[39]Dezembro!$F$9</f>
        <v>*</v>
      </c>
      <c r="G43" s="112" t="str">
        <f>[39]Dezembro!$F$10</f>
        <v>*</v>
      </c>
      <c r="H43" s="112" t="str">
        <f>[39]Dezembro!$F$11</f>
        <v>*</v>
      </c>
      <c r="I43" s="112" t="str">
        <f>[39]Dezembro!$F$12</f>
        <v>*</v>
      </c>
      <c r="J43" s="112" t="str">
        <f>[39]Dezembro!$F$13</f>
        <v>*</v>
      </c>
      <c r="K43" s="112" t="str">
        <f>[39]Dezembro!$F$14</f>
        <v>*</v>
      </c>
      <c r="L43" s="112" t="str">
        <f>[39]Dezembro!$F$15</f>
        <v>*</v>
      </c>
      <c r="M43" s="112" t="str">
        <f>[39]Dezembro!$F$16</f>
        <v>*</v>
      </c>
      <c r="N43" s="112" t="str">
        <f>[39]Dezembro!$F$17</f>
        <v>*</v>
      </c>
      <c r="O43" s="112" t="str">
        <f>[39]Dezembro!$F$18</f>
        <v>*</v>
      </c>
      <c r="P43" s="112" t="str">
        <f>[39]Dezembro!$F$19</f>
        <v>*</v>
      </c>
      <c r="Q43" s="112" t="str">
        <f>[39]Dezembro!$F$20</f>
        <v>*</v>
      </c>
      <c r="R43" s="112" t="str">
        <f>[39]Dezembro!$F$21</f>
        <v>*</v>
      </c>
      <c r="S43" s="112" t="str">
        <f>[39]Dezembro!$F$22</f>
        <v>*</v>
      </c>
      <c r="T43" s="112" t="str">
        <f>[39]Dezembro!$F$23</f>
        <v>*</v>
      </c>
      <c r="U43" s="112" t="str">
        <f>[39]Dezembro!$F$24</f>
        <v>*</v>
      </c>
      <c r="V43" s="112" t="str">
        <f>[39]Dezembro!$F$25</f>
        <v>*</v>
      </c>
      <c r="W43" s="112" t="str">
        <f>[39]Dezembro!$F$26</f>
        <v>*</v>
      </c>
      <c r="X43" s="112" t="str">
        <f>[39]Dezembro!$F$27</f>
        <v>*</v>
      </c>
      <c r="Y43" s="112" t="str">
        <f>[39]Dezembro!$F$28</f>
        <v>*</v>
      </c>
      <c r="Z43" s="112" t="str">
        <f>[39]Dezembro!$F$29</f>
        <v>*</v>
      </c>
      <c r="AA43" s="112" t="str">
        <f>[39]Dezembro!$F$30</f>
        <v>*</v>
      </c>
      <c r="AB43" s="112" t="str">
        <f>[39]Dezembro!$F$31</f>
        <v>*</v>
      </c>
      <c r="AC43" s="112" t="str">
        <f>[39]Dezembro!$F$32</f>
        <v>*</v>
      </c>
      <c r="AD43" s="112" t="str">
        <f>[39]Dezembro!$F$33</f>
        <v>*</v>
      </c>
      <c r="AE43" s="112" t="str">
        <f>[39]Dezembro!$F$34</f>
        <v>*</v>
      </c>
      <c r="AF43" s="112" t="str">
        <f>[39]Dezembro!$F$35</f>
        <v>*</v>
      </c>
      <c r="AG43" s="117" t="s">
        <v>197</v>
      </c>
      <c r="AH43" s="116" t="s">
        <v>197</v>
      </c>
      <c r="AJ43" t="s">
        <v>35</v>
      </c>
    </row>
    <row r="44" spans="1:36" x14ac:dyDescent="0.2">
      <c r="A44" s="48" t="s">
        <v>19</v>
      </c>
      <c r="B44" s="112">
        <f>[40]Dezembro!$F$5</f>
        <v>97</v>
      </c>
      <c r="C44" s="112">
        <f>[40]Dezembro!$F$6</f>
        <v>93</v>
      </c>
      <c r="D44" s="112">
        <f>[40]Dezembro!$F$7</f>
        <v>99</v>
      </c>
      <c r="E44" s="112">
        <f>[40]Dezembro!$F$8</f>
        <v>99</v>
      </c>
      <c r="F44" s="112">
        <f>[40]Dezembro!$F$9</f>
        <v>99</v>
      </c>
      <c r="G44" s="112">
        <f>[40]Dezembro!$F$10</f>
        <v>99</v>
      </c>
      <c r="H44" s="112">
        <f>[40]Dezembro!$F$11</f>
        <v>99</v>
      </c>
      <c r="I44" s="112">
        <f>[40]Dezembro!$F$12</f>
        <v>99</v>
      </c>
      <c r="J44" s="112">
        <f>[40]Dezembro!$F$13</f>
        <v>98</v>
      </c>
      <c r="K44" s="112">
        <f>[40]Dezembro!$F$14</f>
        <v>99</v>
      </c>
      <c r="L44" s="112">
        <f>[40]Dezembro!$F$15</f>
        <v>100</v>
      </c>
      <c r="M44" s="112">
        <f>[40]Dezembro!$F$16</f>
        <v>96</v>
      </c>
      <c r="N44" s="112">
        <f>[40]Dezembro!$F$17</f>
        <v>93</v>
      </c>
      <c r="O44" s="112">
        <f>[40]Dezembro!$F$18</f>
        <v>88</v>
      </c>
      <c r="P44" s="112">
        <f>[40]Dezembro!$F$19</f>
        <v>84</v>
      </c>
      <c r="Q44" s="112">
        <f>[40]Dezembro!$F$20</f>
        <v>88</v>
      </c>
      <c r="R44" s="112">
        <f>[40]Dezembro!$F$21</f>
        <v>94</v>
      </c>
      <c r="S44" s="112">
        <f>[40]Dezembro!$F$22</f>
        <v>86</v>
      </c>
      <c r="T44" s="112">
        <f>[40]Dezembro!$F$23</f>
        <v>96</v>
      </c>
      <c r="U44" s="112">
        <f>[40]Dezembro!$F$24</f>
        <v>99</v>
      </c>
      <c r="V44" s="112">
        <f>[40]Dezembro!$F$25</f>
        <v>98</v>
      </c>
      <c r="W44" s="112">
        <f>[40]Dezembro!$F$26</f>
        <v>86</v>
      </c>
      <c r="X44" s="112">
        <f>[40]Dezembro!$F$27</f>
        <v>92</v>
      </c>
      <c r="Y44" s="112">
        <f>[40]Dezembro!$F$28</f>
        <v>99</v>
      </c>
      <c r="Z44" s="112">
        <f>[40]Dezembro!$F$29</f>
        <v>99</v>
      </c>
      <c r="AA44" s="112">
        <f>[40]Dezembro!$F$30</f>
        <v>99</v>
      </c>
      <c r="AB44" s="112">
        <f>[40]Dezembro!$F$31</f>
        <v>92</v>
      </c>
      <c r="AC44" s="112">
        <f>[40]Dezembro!$F$32</f>
        <v>84</v>
      </c>
      <c r="AD44" s="112">
        <f>[40]Dezembro!$F$33</f>
        <v>91</v>
      </c>
      <c r="AE44" s="112">
        <f>[40]Dezembro!$F$34</f>
        <v>98</v>
      </c>
      <c r="AF44" s="112">
        <f>[40]Dezembro!$F$35</f>
        <v>96</v>
      </c>
      <c r="AG44" s="117">
        <f t="shared" si="2"/>
        <v>100</v>
      </c>
      <c r="AH44" s="116">
        <f t="shared" si="3"/>
        <v>94.806451612903231</v>
      </c>
      <c r="AI44" s="12" t="s">
        <v>35</v>
      </c>
      <c r="AJ44" t="s">
        <v>35</v>
      </c>
    </row>
    <row r="45" spans="1:36" x14ac:dyDescent="0.2">
      <c r="A45" s="48" t="s">
        <v>23</v>
      </c>
      <c r="B45" s="112">
        <f>[41]Dezembro!$F$5</f>
        <v>89</v>
      </c>
      <c r="C45" s="112">
        <f>[41]Dezembro!$F$6</f>
        <v>81</v>
      </c>
      <c r="D45" s="112">
        <f>[41]Dezembro!$F$7</f>
        <v>94</v>
      </c>
      <c r="E45" s="112">
        <f>[41]Dezembro!$F$8</f>
        <v>93</v>
      </c>
      <c r="F45" s="112">
        <f>[41]Dezembro!$F$9</f>
        <v>94</v>
      </c>
      <c r="G45" s="112">
        <f>[41]Dezembro!$F$10</f>
        <v>89</v>
      </c>
      <c r="H45" s="112">
        <f>[41]Dezembro!$F$11</f>
        <v>86</v>
      </c>
      <c r="I45" s="112">
        <f>[41]Dezembro!$F$12</f>
        <v>90</v>
      </c>
      <c r="J45" s="112">
        <f>[41]Dezembro!$F$13</f>
        <v>91</v>
      </c>
      <c r="K45" s="112">
        <f>[41]Dezembro!$F$14</f>
        <v>89</v>
      </c>
      <c r="L45" s="112">
        <f>[41]Dezembro!$F$15</f>
        <v>95</v>
      </c>
      <c r="M45" s="112">
        <f>[41]Dezembro!$F$16</f>
        <v>91</v>
      </c>
      <c r="N45" s="112">
        <f>[41]Dezembro!$F$17</f>
        <v>85</v>
      </c>
      <c r="O45" s="112">
        <f>[41]Dezembro!$F$18</f>
        <v>88</v>
      </c>
      <c r="P45" s="112">
        <f>[41]Dezembro!$F$19</f>
        <v>82</v>
      </c>
      <c r="Q45" s="112">
        <f>[41]Dezembro!$F$20</f>
        <v>85</v>
      </c>
      <c r="R45" s="112">
        <f>[41]Dezembro!$F$21</f>
        <v>73</v>
      </c>
      <c r="S45" s="112">
        <f>[41]Dezembro!$F$22</f>
        <v>77</v>
      </c>
      <c r="T45" s="112">
        <f>[41]Dezembro!$F$23</f>
        <v>90</v>
      </c>
      <c r="U45" s="112">
        <f>[41]Dezembro!$F$24</f>
        <v>92</v>
      </c>
      <c r="V45" s="112">
        <f>[41]Dezembro!$F$25</f>
        <v>91</v>
      </c>
      <c r="W45" s="112">
        <f>[41]Dezembro!$F$26</f>
        <v>86</v>
      </c>
      <c r="X45" s="112">
        <f>[41]Dezembro!$F$27</f>
        <v>88</v>
      </c>
      <c r="Y45" s="112">
        <f>[41]Dezembro!$F$28</f>
        <v>90</v>
      </c>
      <c r="Z45" s="112">
        <f>[41]Dezembro!$F$29</f>
        <v>89</v>
      </c>
      <c r="AA45" s="112">
        <f>[41]Dezembro!$F$30</f>
        <v>93</v>
      </c>
      <c r="AB45" s="112">
        <f>[41]Dezembro!$F$31</f>
        <v>93</v>
      </c>
      <c r="AC45" s="112">
        <f>[41]Dezembro!$F$32</f>
        <v>77</v>
      </c>
      <c r="AD45" s="112">
        <f>[41]Dezembro!$F$33</f>
        <v>72</v>
      </c>
      <c r="AE45" s="112">
        <f>[41]Dezembro!$F$34</f>
        <v>92</v>
      </c>
      <c r="AF45" s="112">
        <f>[41]Dezembro!$F$35</f>
        <v>89</v>
      </c>
      <c r="AG45" s="117">
        <f t="shared" si="2"/>
        <v>95</v>
      </c>
      <c r="AH45" s="116">
        <f t="shared" si="3"/>
        <v>87.548387096774192</v>
      </c>
      <c r="AJ45" t="s">
        <v>35</v>
      </c>
    </row>
    <row r="46" spans="1:36" x14ac:dyDescent="0.2">
      <c r="A46" s="48" t="s">
        <v>34</v>
      </c>
      <c r="B46" s="112">
        <f>[42]Dezembro!$F$5</f>
        <v>100</v>
      </c>
      <c r="C46" s="112">
        <f>[42]Dezembro!$F$6</f>
        <v>100</v>
      </c>
      <c r="D46" s="112">
        <f>[42]Dezembro!$F$7</f>
        <v>94</v>
      </c>
      <c r="E46" s="112">
        <f>[42]Dezembro!$F$8</f>
        <v>100</v>
      </c>
      <c r="F46" s="112">
        <f>[42]Dezembro!$F$9</f>
        <v>100</v>
      </c>
      <c r="G46" s="112">
        <f>[42]Dezembro!$F$10</f>
        <v>100</v>
      </c>
      <c r="H46" s="112">
        <f>[42]Dezembro!$F$11</f>
        <v>99</v>
      </c>
      <c r="I46" s="112">
        <f>[42]Dezembro!$F$12</f>
        <v>91</v>
      </c>
      <c r="J46" s="112">
        <f>[42]Dezembro!$F$13</f>
        <v>100</v>
      </c>
      <c r="K46" s="112">
        <f>[42]Dezembro!$F$14</f>
        <v>100</v>
      </c>
      <c r="L46" s="112">
        <f>[42]Dezembro!$F$15</f>
        <v>99</v>
      </c>
      <c r="M46" s="112">
        <f>[42]Dezembro!$F$16</f>
        <v>100</v>
      </c>
      <c r="N46" s="112">
        <f>[42]Dezembro!$F$17</f>
        <v>92</v>
      </c>
      <c r="O46" s="112">
        <f>[42]Dezembro!$F$18</f>
        <v>90</v>
      </c>
      <c r="P46" s="112">
        <f>[42]Dezembro!$F$19</f>
        <v>79</v>
      </c>
      <c r="Q46" s="112">
        <f>[42]Dezembro!$F$20</f>
        <v>84</v>
      </c>
      <c r="R46" s="112">
        <f>[42]Dezembro!$F$21</f>
        <v>77</v>
      </c>
      <c r="S46" s="112">
        <f>[42]Dezembro!$F$22</f>
        <v>88</v>
      </c>
      <c r="T46" s="112">
        <f>[42]Dezembro!$F$23</f>
        <v>100</v>
      </c>
      <c r="U46" s="112">
        <f>[42]Dezembro!$F$24</f>
        <v>100</v>
      </c>
      <c r="V46" s="112">
        <f>[42]Dezembro!$F$25</f>
        <v>100</v>
      </c>
      <c r="W46" s="112">
        <f>[42]Dezembro!$F$26</f>
        <v>98</v>
      </c>
      <c r="X46" s="112">
        <f>[42]Dezembro!$F$27</f>
        <v>100</v>
      </c>
      <c r="Y46" s="112">
        <f>[42]Dezembro!$F$28</f>
        <v>100</v>
      </c>
      <c r="Z46" s="112">
        <f>[42]Dezembro!$F$29</f>
        <v>100</v>
      </c>
      <c r="AA46" s="112">
        <f>[42]Dezembro!$F$30</f>
        <v>100</v>
      </c>
      <c r="AB46" s="112">
        <f>[42]Dezembro!$F$31</f>
        <v>92</v>
      </c>
      <c r="AC46" s="112">
        <f>[42]Dezembro!$F$32</f>
        <v>100</v>
      </c>
      <c r="AD46" s="112">
        <f>[42]Dezembro!$F$33</f>
        <v>93</v>
      </c>
      <c r="AE46" s="112">
        <f>[42]Dezembro!$F$34</f>
        <v>100</v>
      </c>
      <c r="AF46" s="112">
        <f>[42]Dezembro!$F$35</f>
        <v>100</v>
      </c>
      <c r="AG46" s="117">
        <f t="shared" si="2"/>
        <v>100</v>
      </c>
      <c r="AH46" s="116">
        <f t="shared" si="3"/>
        <v>96</v>
      </c>
      <c r="AI46" s="12" t="s">
        <v>35</v>
      </c>
      <c r="AJ46" t="s">
        <v>35</v>
      </c>
    </row>
    <row r="47" spans="1:36" x14ac:dyDescent="0.2">
      <c r="A47" s="48" t="s">
        <v>20</v>
      </c>
      <c r="B47" s="112">
        <f>[43]Dezembro!$F$5</f>
        <v>94</v>
      </c>
      <c r="C47" s="112">
        <f>[43]Dezembro!$F$6</f>
        <v>76</v>
      </c>
      <c r="D47" s="112">
        <f>[43]Dezembro!$F$7</f>
        <v>83</v>
      </c>
      <c r="E47" s="112">
        <f>[43]Dezembro!$F$8</f>
        <v>88</v>
      </c>
      <c r="F47" s="112">
        <f>[43]Dezembro!$F$9</f>
        <v>91</v>
      </c>
      <c r="G47" s="112">
        <f>[43]Dezembro!$F$10</f>
        <v>88</v>
      </c>
      <c r="H47" s="112">
        <f>[43]Dezembro!$F$11</f>
        <v>81</v>
      </c>
      <c r="I47" s="112">
        <f>[43]Dezembro!$F$12</f>
        <v>84</v>
      </c>
      <c r="J47" s="112">
        <f>[43]Dezembro!$F$13</f>
        <v>87</v>
      </c>
      <c r="K47" s="112">
        <f>[43]Dezembro!$F$14</f>
        <v>75</v>
      </c>
      <c r="L47" s="112">
        <f>[43]Dezembro!$F$15</f>
        <v>87</v>
      </c>
      <c r="M47" s="112">
        <f>[43]Dezembro!$F$16</f>
        <v>75</v>
      </c>
      <c r="N47" s="112">
        <f>[43]Dezembro!$F$17</f>
        <v>67</v>
      </c>
      <c r="O47" s="112">
        <f>[43]Dezembro!$F$18</f>
        <v>61</v>
      </c>
      <c r="P47" s="112">
        <f>[43]Dezembro!$F$19</f>
        <v>60</v>
      </c>
      <c r="Q47" s="112">
        <f>[43]Dezembro!$F$20</f>
        <v>64</v>
      </c>
      <c r="R47" s="112">
        <f>[43]Dezembro!$F$21</f>
        <v>82</v>
      </c>
      <c r="S47" s="112">
        <f>[43]Dezembro!$F$22</f>
        <v>71</v>
      </c>
      <c r="T47" s="112">
        <f>[43]Dezembro!$F$23</f>
        <v>90</v>
      </c>
      <c r="U47" s="112">
        <f>[43]Dezembro!$F$24</f>
        <v>84</v>
      </c>
      <c r="V47" s="112">
        <f>[43]Dezembro!$F$25</f>
        <v>69</v>
      </c>
      <c r="W47" s="112">
        <f>[43]Dezembro!$F$26</f>
        <v>85</v>
      </c>
      <c r="X47" s="112">
        <f>[43]Dezembro!$F$27</f>
        <v>95</v>
      </c>
      <c r="Y47" s="112">
        <f>[43]Dezembro!$F$28</f>
        <v>95</v>
      </c>
      <c r="Z47" s="112">
        <f>[43]Dezembro!$F$29</f>
        <v>86</v>
      </c>
      <c r="AA47" s="112">
        <f>[43]Dezembro!$F$30</f>
        <v>82</v>
      </c>
      <c r="AB47" s="112">
        <f>[43]Dezembro!$F$31</f>
        <v>84</v>
      </c>
      <c r="AC47" s="112">
        <f>[43]Dezembro!$F$32</f>
        <v>75</v>
      </c>
      <c r="AD47" s="112">
        <f>[43]Dezembro!$F$33</f>
        <v>69</v>
      </c>
      <c r="AE47" s="112">
        <f>[43]Dezembro!$F$34</f>
        <v>91</v>
      </c>
      <c r="AF47" s="112">
        <f>[43]Dezembro!$F$35</f>
        <v>95</v>
      </c>
      <c r="AG47" s="117">
        <f t="shared" si="2"/>
        <v>95</v>
      </c>
      <c r="AH47" s="116">
        <f t="shared" si="3"/>
        <v>81.096774193548384</v>
      </c>
    </row>
    <row r="48" spans="1:36" s="5" customFormat="1" ht="17.100000000000001" customHeight="1" x14ac:dyDescent="0.2">
      <c r="A48" s="49" t="s">
        <v>24</v>
      </c>
      <c r="B48" s="113">
        <f t="shared" ref="B48:AE48" si="6">MAX(B5:B47)</f>
        <v>100</v>
      </c>
      <c r="C48" s="113">
        <f t="shared" si="6"/>
        <v>100</v>
      </c>
      <c r="D48" s="113">
        <f t="shared" si="6"/>
        <v>100</v>
      </c>
      <c r="E48" s="113">
        <f t="shared" si="6"/>
        <v>100</v>
      </c>
      <c r="F48" s="113">
        <f t="shared" si="6"/>
        <v>100</v>
      </c>
      <c r="G48" s="113">
        <f t="shared" si="6"/>
        <v>100</v>
      </c>
      <c r="H48" s="113">
        <f t="shared" si="6"/>
        <v>100</v>
      </c>
      <c r="I48" s="113">
        <f t="shared" si="6"/>
        <v>100</v>
      </c>
      <c r="J48" s="113">
        <f t="shared" si="6"/>
        <v>100</v>
      </c>
      <c r="K48" s="113">
        <f t="shared" si="6"/>
        <v>100</v>
      </c>
      <c r="L48" s="113">
        <f t="shared" si="6"/>
        <v>100</v>
      </c>
      <c r="M48" s="113">
        <f t="shared" si="6"/>
        <v>100</v>
      </c>
      <c r="N48" s="113">
        <f t="shared" si="6"/>
        <v>100</v>
      </c>
      <c r="O48" s="113">
        <f t="shared" si="6"/>
        <v>100</v>
      </c>
      <c r="P48" s="113">
        <f t="shared" si="6"/>
        <v>100</v>
      </c>
      <c r="Q48" s="113">
        <f t="shared" si="6"/>
        <v>100</v>
      </c>
      <c r="R48" s="113">
        <f t="shared" si="6"/>
        <v>100</v>
      </c>
      <c r="S48" s="113">
        <f t="shared" si="6"/>
        <v>100</v>
      </c>
      <c r="T48" s="113">
        <f t="shared" si="6"/>
        <v>100</v>
      </c>
      <c r="U48" s="113">
        <f t="shared" si="6"/>
        <v>100</v>
      </c>
      <c r="V48" s="113">
        <f t="shared" si="6"/>
        <v>100</v>
      </c>
      <c r="W48" s="113">
        <f t="shared" si="6"/>
        <v>100</v>
      </c>
      <c r="X48" s="113">
        <f t="shared" si="6"/>
        <v>100</v>
      </c>
      <c r="Y48" s="113">
        <f t="shared" si="6"/>
        <v>100</v>
      </c>
      <c r="Z48" s="113">
        <f t="shared" si="6"/>
        <v>100</v>
      </c>
      <c r="AA48" s="113">
        <f t="shared" si="6"/>
        <v>100</v>
      </c>
      <c r="AB48" s="113">
        <f t="shared" si="6"/>
        <v>100</v>
      </c>
      <c r="AC48" s="113">
        <f t="shared" si="6"/>
        <v>100</v>
      </c>
      <c r="AD48" s="113">
        <f t="shared" si="6"/>
        <v>100</v>
      </c>
      <c r="AE48" s="113">
        <f t="shared" si="6"/>
        <v>100</v>
      </c>
      <c r="AF48" s="113">
        <f t="shared" ref="AF48" si="7">MAX(AF5:AF47)</f>
        <v>100</v>
      </c>
      <c r="AG48" s="117">
        <f>MAX(AG5:AG47)</f>
        <v>100</v>
      </c>
      <c r="AH48" s="116">
        <f>AVERAGE(AH5:AH47)</f>
        <v>92.221966205837177</v>
      </c>
      <c r="AJ48" s="5" t="s">
        <v>35</v>
      </c>
    </row>
    <row r="49" spans="1:36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50"/>
      <c r="AF49" s="50"/>
      <c r="AG49" s="43"/>
      <c r="AH49" s="44"/>
    </row>
    <row r="50" spans="1:36" x14ac:dyDescent="0.2">
      <c r="A50" s="106" t="s">
        <v>228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97"/>
      <c r="AF50" s="97"/>
      <c r="AG50" s="43"/>
      <c r="AH50" s="42"/>
    </row>
    <row r="51" spans="1:36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43"/>
      <c r="AH51" s="42"/>
      <c r="AI51" s="12" t="s">
        <v>35</v>
      </c>
    </row>
    <row r="52" spans="1:36" x14ac:dyDescent="0.2">
      <c r="A52" s="97"/>
      <c r="B52" s="97"/>
      <c r="C52" s="97"/>
      <c r="D52" s="97"/>
      <c r="E52" s="97"/>
      <c r="F52" s="39"/>
      <c r="G52" s="39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43"/>
      <c r="AH52" s="75"/>
    </row>
    <row r="53" spans="1:36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5"/>
      <c r="AF53" s="45"/>
      <c r="AG53" s="43"/>
      <c r="AH53" s="44"/>
      <c r="AJ53" t="s">
        <v>35</v>
      </c>
    </row>
    <row r="54" spans="1:36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46"/>
      <c r="AF54" s="46"/>
      <c r="AG54" s="43"/>
      <c r="AH54" s="44"/>
    </row>
    <row r="55" spans="1:36" ht="13.5" thickBot="1" x14ac:dyDescent="0.25">
      <c r="A55" s="51"/>
      <c r="B55" s="52"/>
      <c r="C55" s="52"/>
      <c r="D55" s="52"/>
      <c r="E55" s="52"/>
      <c r="F55" s="52"/>
      <c r="G55" s="52" t="s">
        <v>35</v>
      </c>
      <c r="H55" s="52"/>
      <c r="I55" s="52"/>
      <c r="J55" s="52"/>
      <c r="K55" s="52"/>
      <c r="L55" s="52" t="s">
        <v>35</v>
      </c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3"/>
      <c r="AH55" s="76"/>
    </row>
    <row r="56" spans="1:36" x14ac:dyDescent="0.2">
      <c r="AJ56" t="s">
        <v>35</v>
      </c>
    </row>
    <row r="57" spans="1:36" x14ac:dyDescent="0.2">
      <c r="U57" s="2" t="s">
        <v>35</v>
      </c>
      <c r="Y57" s="2" t="s">
        <v>35</v>
      </c>
      <c r="AJ57" t="s">
        <v>35</v>
      </c>
    </row>
    <row r="58" spans="1:36" x14ac:dyDescent="0.2">
      <c r="L58" s="2" t="s">
        <v>35</v>
      </c>
      <c r="Q58" s="2" t="s">
        <v>35</v>
      </c>
      <c r="U58" s="2" t="s">
        <v>35</v>
      </c>
      <c r="AD58" s="2" t="s">
        <v>35</v>
      </c>
      <c r="AJ58" t="s">
        <v>35</v>
      </c>
    </row>
    <row r="59" spans="1:36" x14ac:dyDescent="0.2">
      <c r="O59" s="2" t="s">
        <v>35</v>
      </c>
      <c r="AB59" s="2" t="s">
        <v>35</v>
      </c>
      <c r="AG59" s="7" t="s">
        <v>35</v>
      </c>
    </row>
    <row r="60" spans="1:36" x14ac:dyDescent="0.2">
      <c r="G60" s="2" t="s">
        <v>35</v>
      </c>
      <c r="L60" s="2" t="s">
        <v>35</v>
      </c>
      <c r="AF60" s="2" t="s">
        <v>35</v>
      </c>
      <c r="AJ60" s="12" t="s">
        <v>35</v>
      </c>
    </row>
    <row r="61" spans="1:36" x14ac:dyDescent="0.2">
      <c r="P61" s="2" t="s">
        <v>200</v>
      </c>
      <c r="S61" s="2" t="s">
        <v>35</v>
      </c>
      <c r="U61" s="2" t="s">
        <v>35</v>
      </c>
      <c r="V61" s="2" t="s">
        <v>35</v>
      </c>
      <c r="Y61" s="2" t="s">
        <v>35</v>
      </c>
      <c r="AD61" s="2" t="s">
        <v>35</v>
      </c>
    </row>
    <row r="62" spans="1:36" x14ac:dyDescent="0.2">
      <c r="L62" s="2" t="s">
        <v>35</v>
      </c>
      <c r="S62" s="2" t="s">
        <v>35</v>
      </c>
      <c r="T62" s="2" t="s">
        <v>35</v>
      </c>
      <c r="Z62" s="2" t="s">
        <v>35</v>
      </c>
      <c r="AA62" s="2" t="s">
        <v>35</v>
      </c>
      <c r="AB62" s="2" t="s">
        <v>35</v>
      </c>
      <c r="AE62" s="2" t="s">
        <v>35</v>
      </c>
    </row>
    <row r="63" spans="1:36" x14ac:dyDescent="0.2">
      <c r="V63" s="2" t="s">
        <v>35</v>
      </c>
      <c r="W63" s="2" t="s">
        <v>35</v>
      </c>
      <c r="X63" s="2" t="s">
        <v>35</v>
      </c>
      <c r="Y63" s="2" t="s">
        <v>35</v>
      </c>
      <c r="AG63" s="7" t="s">
        <v>35</v>
      </c>
    </row>
    <row r="64" spans="1:36" x14ac:dyDescent="0.2">
      <c r="G64" s="2" t="s">
        <v>35</v>
      </c>
      <c r="P64" s="2" t="s">
        <v>35</v>
      </c>
      <c r="V64" s="2" t="s">
        <v>35</v>
      </c>
      <c r="Y64" s="2" t="s">
        <v>35</v>
      </c>
      <c r="AE64" s="2" t="s">
        <v>35</v>
      </c>
    </row>
    <row r="65" spans="12:30" x14ac:dyDescent="0.2">
      <c r="R65" s="2" t="s">
        <v>35</v>
      </c>
      <c r="U65" s="2" t="s">
        <v>35</v>
      </c>
    </row>
    <row r="66" spans="12:30" x14ac:dyDescent="0.2">
      <c r="L66" s="2" t="s">
        <v>35</v>
      </c>
      <c r="Y66" s="2" t="s">
        <v>35</v>
      </c>
      <c r="AC66" s="2" t="s">
        <v>35</v>
      </c>
      <c r="AD66" s="2" t="s">
        <v>35</v>
      </c>
    </row>
    <row r="68" spans="12:30" x14ac:dyDescent="0.2">
      <c r="N68" s="2" t="s">
        <v>35</v>
      </c>
    </row>
    <row r="69" spans="12:30" x14ac:dyDescent="0.2">
      <c r="U69" s="2" t="s">
        <v>35</v>
      </c>
    </row>
    <row r="74" spans="12:30" x14ac:dyDescent="0.2">
      <c r="W74" s="2" t="s">
        <v>35</v>
      </c>
    </row>
  </sheetData>
  <mergeCells count="34">
    <mergeCell ref="B3:B4"/>
    <mergeCell ref="C3:C4"/>
    <mergeCell ref="D3:D4"/>
    <mergeCell ref="N3:N4"/>
    <mergeCell ref="G3:G4"/>
    <mergeCell ref="E3:E4"/>
    <mergeCell ref="F3:F4"/>
    <mergeCell ref="M3:M4"/>
    <mergeCell ref="K3:K4"/>
    <mergeCell ref="L3:L4"/>
    <mergeCell ref="H3:H4"/>
    <mergeCell ref="J3:J4"/>
    <mergeCell ref="I3:I4"/>
    <mergeCell ref="T3:T4"/>
    <mergeCell ref="Z3:Z4"/>
    <mergeCell ref="AF3:AF4"/>
    <mergeCell ref="U3:U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A2:A4"/>
    <mergeCell ref="S3:S4"/>
    <mergeCell ref="B2:AH2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zoomScale="90" zoomScaleNormal="90" workbookViewId="0">
      <selection activeCell="AF16" sqref="AF16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8" ht="20.100000000000001" customHeight="1" x14ac:dyDescent="0.2">
      <c r="A1" s="130" t="s">
        <v>205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2"/>
    </row>
    <row r="2" spans="1:38" s="4" customFormat="1" ht="20.100000000000001" customHeight="1" x14ac:dyDescent="0.2">
      <c r="A2" s="133" t="s">
        <v>21</v>
      </c>
      <c r="B2" s="128" t="s">
        <v>249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9"/>
    </row>
    <row r="3" spans="1:38" s="5" customFormat="1" ht="20.100000000000001" customHeight="1" x14ac:dyDescent="0.2">
      <c r="A3" s="133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34">
        <v>31</v>
      </c>
      <c r="AG3" s="101" t="s">
        <v>28</v>
      </c>
      <c r="AH3" s="102" t="s">
        <v>26</v>
      </c>
    </row>
    <row r="4" spans="1:38" s="5" customFormat="1" ht="20.100000000000001" customHeight="1" x14ac:dyDescent="0.2">
      <c r="A4" s="133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01" t="s">
        <v>25</v>
      </c>
      <c r="AH4" s="102" t="s">
        <v>25</v>
      </c>
    </row>
    <row r="5" spans="1:38" s="5" customFormat="1" x14ac:dyDescent="0.2">
      <c r="A5" s="48" t="s">
        <v>30</v>
      </c>
      <c r="B5" s="110">
        <f>[1]Dezembro!$G$5</f>
        <v>30</v>
      </c>
      <c r="C5" s="110">
        <f>[1]Dezembro!$G$6</f>
        <v>30</v>
      </c>
      <c r="D5" s="110">
        <f>[1]Dezembro!$G$7</f>
        <v>35</v>
      </c>
      <c r="E5" s="110">
        <f>[1]Dezembro!$G$8</f>
        <v>50</v>
      </c>
      <c r="F5" s="110">
        <f>[1]Dezembro!$G$9</f>
        <v>72</v>
      </c>
      <c r="G5" s="110">
        <f>[1]Dezembro!$G$10</f>
        <v>39</v>
      </c>
      <c r="H5" s="110">
        <f>[1]Dezembro!$G$11</f>
        <v>30</v>
      </c>
      <c r="I5" s="110">
        <f>[1]Dezembro!$G$12</f>
        <v>35</v>
      </c>
      <c r="J5" s="110">
        <f>[1]Dezembro!$G$13</f>
        <v>39</v>
      </c>
      <c r="K5" s="110">
        <f>[1]Dezembro!$G$14</f>
        <v>51</v>
      </c>
      <c r="L5" s="110">
        <f>[1]Dezembro!$G$15</f>
        <v>35</v>
      </c>
      <c r="M5" s="110">
        <f>[1]Dezembro!$G$16</f>
        <v>33</v>
      </c>
      <c r="N5" s="110">
        <f>[1]Dezembro!$G$17</f>
        <v>32</v>
      </c>
      <c r="O5" s="110">
        <f>[1]Dezembro!$G$18</f>
        <v>27</v>
      </c>
      <c r="P5" s="110">
        <f>[1]Dezembro!$G$19</f>
        <v>26</v>
      </c>
      <c r="Q5" s="110">
        <f>[1]Dezembro!$G$20</f>
        <v>23</v>
      </c>
      <c r="R5" s="110">
        <f>[1]Dezembro!$G$21</f>
        <v>24</v>
      </c>
      <c r="S5" s="110">
        <f>[1]Dezembro!$G$22</f>
        <v>25</v>
      </c>
      <c r="T5" s="110">
        <f>[1]Dezembro!$G$23</f>
        <v>38</v>
      </c>
      <c r="U5" s="110">
        <f>[1]Dezembro!$G$24</f>
        <v>38</v>
      </c>
      <c r="V5" s="110">
        <f>[1]Dezembro!$G$25</f>
        <v>48</v>
      </c>
      <c r="W5" s="110">
        <f>[1]Dezembro!$G$26</f>
        <v>41</v>
      </c>
      <c r="X5" s="110">
        <f>[1]Dezembro!$G$27</f>
        <v>37</v>
      </c>
      <c r="Y5" s="110">
        <f>[1]Dezembro!$G$28</f>
        <v>38</v>
      </c>
      <c r="Z5" s="110">
        <f>[1]Dezembro!$G$29</f>
        <v>34</v>
      </c>
      <c r="AA5" s="110">
        <f>[1]Dezembro!$G$30</f>
        <v>43</v>
      </c>
      <c r="AB5" s="110">
        <f>[1]Dezembro!$G$31</f>
        <v>32</v>
      </c>
      <c r="AC5" s="110">
        <f>[1]Dezembro!$G$32</f>
        <v>25</v>
      </c>
      <c r="AD5" s="110">
        <f>[1]Dezembro!$G$33</f>
        <v>24</v>
      </c>
      <c r="AE5" s="110">
        <f>[1]Dezembro!$G$34</f>
        <v>46</v>
      </c>
      <c r="AF5" s="110">
        <f>[1]Dezembro!$G$35</f>
        <v>43</v>
      </c>
      <c r="AG5" s="117">
        <f t="shared" ref="AG5" si="1">MIN(B5:AF5)</f>
        <v>23</v>
      </c>
      <c r="AH5" s="116">
        <f t="shared" ref="AH5" si="2">AVERAGE(B5:AF5)</f>
        <v>36.225806451612904</v>
      </c>
    </row>
    <row r="6" spans="1:38" x14ac:dyDescent="0.2">
      <c r="A6" s="48" t="s">
        <v>0</v>
      </c>
      <c r="B6" s="112">
        <f>[2]Dezembro!$G$5</f>
        <v>36</v>
      </c>
      <c r="C6" s="112">
        <f>[2]Dezembro!$G$6</f>
        <v>39</v>
      </c>
      <c r="D6" s="112">
        <f>[2]Dezembro!$G$7</f>
        <v>40</v>
      </c>
      <c r="E6" s="112">
        <f>[2]Dezembro!$G$8</f>
        <v>61</v>
      </c>
      <c r="F6" s="112">
        <f>[2]Dezembro!$G$9</f>
        <v>50</v>
      </c>
      <c r="G6" s="112">
        <f>[2]Dezembro!$G$10</f>
        <v>51</v>
      </c>
      <c r="H6" s="112">
        <f>[2]Dezembro!$G$11</f>
        <v>47</v>
      </c>
      <c r="I6" s="112">
        <f>[2]Dezembro!$G$12</f>
        <v>54</v>
      </c>
      <c r="J6" s="112">
        <f>[2]Dezembro!$G$13</f>
        <v>47</v>
      </c>
      <c r="K6" s="112">
        <f>[2]Dezembro!$G$14</f>
        <v>78</v>
      </c>
      <c r="L6" s="112">
        <f>[2]Dezembro!$G$15</f>
        <v>53</v>
      </c>
      <c r="M6" s="112">
        <f>[2]Dezembro!$G$16</f>
        <v>47</v>
      </c>
      <c r="N6" s="112">
        <f>[2]Dezembro!$G$17</f>
        <v>48</v>
      </c>
      <c r="O6" s="112">
        <f>[2]Dezembro!$G$18</f>
        <v>49</v>
      </c>
      <c r="P6" s="112">
        <f>[2]Dezembro!$G$19</f>
        <v>34</v>
      </c>
      <c r="Q6" s="112">
        <f>[2]Dezembro!$G$20</f>
        <v>37</v>
      </c>
      <c r="R6" s="112">
        <f>[2]Dezembro!$G$21</f>
        <v>34</v>
      </c>
      <c r="S6" s="112">
        <f>[2]Dezembro!$G$22</f>
        <v>31</v>
      </c>
      <c r="T6" s="112">
        <f>[2]Dezembro!$G$23</f>
        <v>47</v>
      </c>
      <c r="U6" s="112">
        <f>[2]Dezembro!$G$24</f>
        <v>46</v>
      </c>
      <c r="V6" s="112">
        <f>[2]Dezembro!$G$25</f>
        <v>33</v>
      </c>
      <c r="W6" s="112">
        <f>[2]Dezembro!$G$26</f>
        <v>28</v>
      </c>
      <c r="X6" s="112">
        <f>[2]Dezembro!$G$27</f>
        <v>38</v>
      </c>
      <c r="Y6" s="112">
        <f>[2]Dezembro!$G$28</f>
        <v>51</v>
      </c>
      <c r="Z6" s="112">
        <f>[2]Dezembro!$G$29</f>
        <v>59</v>
      </c>
      <c r="AA6" s="112">
        <f>[2]Dezembro!$G$30</f>
        <v>41</v>
      </c>
      <c r="AB6" s="112">
        <f>[2]Dezembro!$G$31</f>
        <v>25</v>
      </c>
      <c r="AC6" s="112">
        <f>[2]Dezembro!$G$32</f>
        <v>36</v>
      </c>
      <c r="AD6" s="112">
        <f>[2]Dezembro!$G$33</f>
        <v>34</v>
      </c>
      <c r="AE6" s="112">
        <f>[2]Dezembro!$G$34</f>
        <v>49</v>
      </c>
      <c r="AF6" s="112">
        <f>[2]Dezembro!$G$35</f>
        <v>50</v>
      </c>
      <c r="AG6" s="117">
        <f t="shared" ref="AG6:AG47" si="3">MIN(B6:AF6)</f>
        <v>25</v>
      </c>
      <c r="AH6" s="116">
        <f t="shared" ref="AH6:AH47" si="4">AVERAGE(B6:AF6)</f>
        <v>44.29032258064516</v>
      </c>
    </row>
    <row r="7" spans="1:38" x14ac:dyDescent="0.2">
      <c r="A7" s="48" t="s">
        <v>85</v>
      </c>
      <c r="B7" s="112">
        <f>[3]Dezembro!$G$5</f>
        <v>47</v>
      </c>
      <c r="C7" s="112">
        <f>[3]Dezembro!$G$6</f>
        <v>45</v>
      </c>
      <c r="D7" s="112">
        <f>[3]Dezembro!$G$7</f>
        <v>39</v>
      </c>
      <c r="E7" s="112">
        <f>[3]Dezembro!$G$8</f>
        <v>67</v>
      </c>
      <c r="F7" s="112">
        <f>[3]Dezembro!$G$9</f>
        <v>62</v>
      </c>
      <c r="G7" s="112">
        <f>[3]Dezembro!$G$10</f>
        <v>64</v>
      </c>
      <c r="H7" s="112">
        <f>[3]Dezembro!$G$11</f>
        <v>55</v>
      </c>
      <c r="I7" s="112">
        <f>[3]Dezembro!$G$12</f>
        <v>60</v>
      </c>
      <c r="J7" s="112">
        <f>[3]Dezembro!$G$13</f>
        <v>53</v>
      </c>
      <c r="K7" s="112">
        <f>[3]Dezembro!$G$14</f>
        <v>74</v>
      </c>
      <c r="L7" s="112">
        <f>[3]Dezembro!$G$15</f>
        <v>62</v>
      </c>
      <c r="M7" s="112">
        <f>[3]Dezembro!$G$16</f>
        <v>55</v>
      </c>
      <c r="N7" s="112">
        <f>[3]Dezembro!$G$17</f>
        <v>43</v>
      </c>
      <c r="O7" s="112">
        <f>[3]Dezembro!$G$18</f>
        <v>38</v>
      </c>
      <c r="P7" s="112">
        <f>[3]Dezembro!$G$19</f>
        <v>32</v>
      </c>
      <c r="Q7" s="112">
        <f>[3]Dezembro!$G$20</f>
        <v>35</v>
      </c>
      <c r="R7" s="112">
        <f>[3]Dezembro!$G$21</f>
        <v>38</v>
      </c>
      <c r="S7" s="112">
        <f>[3]Dezembro!$G$22</f>
        <v>38</v>
      </c>
      <c r="T7" s="112">
        <f>[3]Dezembro!$G$23</f>
        <v>44</v>
      </c>
      <c r="U7" s="112">
        <f>[3]Dezembro!$G$24</f>
        <v>49</v>
      </c>
      <c r="V7" s="112">
        <f>[3]Dezembro!$G$25</f>
        <v>34</v>
      </c>
      <c r="W7" s="112">
        <f>[3]Dezembro!$G$26</f>
        <v>37</v>
      </c>
      <c r="X7" s="112">
        <f>[3]Dezembro!$G$27</f>
        <v>41</v>
      </c>
      <c r="Y7" s="112">
        <f>[3]Dezembro!$G$28</f>
        <v>50</v>
      </c>
      <c r="Z7" s="112">
        <f>[3]Dezembro!$G$29</f>
        <v>48</v>
      </c>
      <c r="AA7" s="112">
        <f>[3]Dezembro!$G$30</f>
        <v>44</v>
      </c>
      <c r="AB7" s="112">
        <f>[3]Dezembro!$G$31</f>
        <v>38</v>
      </c>
      <c r="AC7" s="112">
        <f>[3]Dezembro!$G$32</f>
        <v>25</v>
      </c>
      <c r="AD7" s="112">
        <f>[3]Dezembro!$G$33</f>
        <v>28</v>
      </c>
      <c r="AE7" s="112">
        <f>[3]Dezembro!$G$34</f>
        <v>45</v>
      </c>
      <c r="AF7" s="112">
        <f>[3]Dezembro!$G$35</f>
        <v>49</v>
      </c>
      <c r="AG7" s="117">
        <f t="shared" si="3"/>
        <v>25</v>
      </c>
      <c r="AH7" s="116">
        <f t="shared" si="4"/>
        <v>46.41935483870968</v>
      </c>
    </row>
    <row r="8" spans="1:38" x14ac:dyDescent="0.2">
      <c r="A8" s="48" t="s">
        <v>1</v>
      </c>
      <c r="B8" s="112">
        <f>[4]Dezembro!$G$5</f>
        <v>35</v>
      </c>
      <c r="C8" s="112">
        <f>[4]Dezembro!$G$6</f>
        <v>39</v>
      </c>
      <c r="D8" s="112">
        <f>[4]Dezembro!$G$7</f>
        <v>34</v>
      </c>
      <c r="E8" s="112">
        <f>[4]Dezembro!$G$8</f>
        <v>68</v>
      </c>
      <c r="F8" s="112">
        <f>[4]Dezembro!$G$9</f>
        <v>53</v>
      </c>
      <c r="G8" s="112">
        <f>[4]Dezembro!$G$10</f>
        <v>44</v>
      </c>
      <c r="H8" s="112">
        <f>[4]Dezembro!$G$11</f>
        <v>35</v>
      </c>
      <c r="I8" s="112">
        <f>[4]Dezembro!$G$12</f>
        <v>49</v>
      </c>
      <c r="J8" s="112">
        <f>[4]Dezembro!$G$13</f>
        <v>36</v>
      </c>
      <c r="K8" s="112">
        <f>[4]Dezembro!$G$14</f>
        <v>51</v>
      </c>
      <c r="L8" s="112">
        <f>[4]Dezembro!$G$15</f>
        <v>38</v>
      </c>
      <c r="M8" s="112">
        <f>[4]Dezembro!$G$16</f>
        <v>39</v>
      </c>
      <c r="N8" s="112">
        <f>[4]Dezembro!$G$17</f>
        <v>37</v>
      </c>
      <c r="O8" s="112">
        <f>[4]Dezembro!$G$18</f>
        <v>31</v>
      </c>
      <c r="P8" s="112">
        <f>[4]Dezembro!$G$19</f>
        <v>37</v>
      </c>
      <c r="Q8" s="112">
        <f>[4]Dezembro!$G$20</f>
        <v>28</v>
      </c>
      <c r="R8" s="112">
        <f>[4]Dezembro!$G$21</f>
        <v>26</v>
      </c>
      <c r="S8" s="112">
        <f>[4]Dezembro!$G$22</f>
        <v>31</v>
      </c>
      <c r="T8" s="112">
        <f>[4]Dezembro!$G$23</f>
        <v>40</v>
      </c>
      <c r="U8" s="112">
        <f>[4]Dezembro!$G$24</f>
        <v>38</v>
      </c>
      <c r="V8" s="112">
        <f>[4]Dezembro!$G$25</f>
        <v>31</v>
      </c>
      <c r="W8" s="112">
        <f>[4]Dezembro!$G$26</f>
        <v>42</v>
      </c>
      <c r="X8" s="112">
        <f>[4]Dezembro!$G$27</f>
        <v>38</v>
      </c>
      <c r="Y8" s="112">
        <f>[4]Dezembro!$G$28</f>
        <v>37</v>
      </c>
      <c r="Z8" s="112">
        <f>[4]Dezembro!$G$29</f>
        <v>30</v>
      </c>
      <c r="AA8" s="112">
        <f>[4]Dezembro!$G$30</f>
        <v>30</v>
      </c>
      <c r="AB8" s="112">
        <f>[4]Dezembro!$G$31</f>
        <v>43</v>
      </c>
      <c r="AC8" s="112">
        <f>[4]Dezembro!$G$32</f>
        <v>30</v>
      </c>
      <c r="AD8" s="112">
        <f>[4]Dezembro!$G$33</f>
        <v>27</v>
      </c>
      <c r="AE8" s="112">
        <f>[4]Dezembro!$G$34</f>
        <v>45</v>
      </c>
      <c r="AF8" s="112">
        <f>[4]Dezembro!$G$35</f>
        <v>46</v>
      </c>
      <c r="AG8" s="117">
        <f t="shared" si="3"/>
        <v>26</v>
      </c>
      <c r="AH8" s="116">
        <f t="shared" si="4"/>
        <v>38.322580645161288</v>
      </c>
    </row>
    <row r="9" spans="1:38" x14ac:dyDescent="0.2">
      <c r="A9" s="48" t="s">
        <v>146</v>
      </c>
      <c r="B9" s="112">
        <f>[5]Dezembro!$G$5</f>
        <v>40</v>
      </c>
      <c r="C9" s="112">
        <f>[5]Dezembro!$G$6</f>
        <v>44</v>
      </c>
      <c r="D9" s="112">
        <f>[5]Dezembro!$G$7</f>
        <v>46</v>
      </c>
      <c r="E9" s="112">
        <f>[5]Dezembro!$G$8</f>
        <v>71</v>
      </c>
      <c r="F9" s="112">
        <f>[5]Dezembro!$G$9</f>
        <v>59</v>
      </c>
      <c r="G9" s="112">
        <f>[5]Dezembro!$G$10</f>
        <v>51</v>
      </c>
      <c r="H9" s="112">
        <f>[5]Dezembro!$G$11</f>
        <v>51</v>
      </c>
      <c r="I9" s="112">
        <f>[5]Dezembro!$G$12</f>
        <v>69</v>
      </c>
      <c r="J9" s="112">
        <f>[5]Dezembro!$G$13</f>
        <v>60</v>
      </c>
      <c r="K9" s="112">
        <f>[5]Dezembro!$G$14</f>
        <v>72</v>
      </c>
      <c r="L9" s="112">
        <f>[5]Dezembro!$G$15</f>
        <v>60</v>
      </c>
      <c r="M9" s="112">
        <f>[5]Dezembro!$G$16</f>
        <v>58</v>
      </c>
      <c r="N9" s="112">
        <f>[5]Dezembro!$G$17</f>
        <v>55</v>
      </c>
      <c r="O9" s="112">
        <f>[5]Dezembro!$G$18</f>
        <v>58</v>
      </c>
      <c r="P9" s="112">
        <f>[5]Dezembro!$G$19</f>
        <v>50</v>
      </c>
      <c r="Q9" s="112">
        <f>[5]Dezembro!$G$20</f>
        <v>44</v>
      </c>
      <c r="R9" s="112">
        <f>[5]Dezembro!$G$21</f>
        <v>40</v>
      </c>
      <c r="S9" s="112">
        <f>[5]Dezembro!$G$22</f>
        <v>38</v>
      </c>
      <c r="T9" s="112">
        <f>[5]Dezembro!$G$23</f>
        <v>55</v>
      </c>
      <c r="U9" s="112">
        <f>[5]Dezembro!$G$24</f>
        <v>63</v>
      </c>
      <c r="V9" s="112">
        <f>[5]Dezembro!$G$25</f>
        <v>54</v>
      </c>
      <c r="W9" s="112">
        <f>[5]Dezembro!$G$26</f>
        <v>43</v>
      </c>
      <c r="X9" s="112">
        <f>[5]Dezembro!$G$27</f>
        <v>49</v>
      </c>
      <c r="Y9" s="112">
        <f>[5]Dezembro!$G$28</f>
        <v>53</v>
      </c>
      <c r="Z9" s="112">
        <f>[5]Dezembro!$G$29</f>
        <v>55</v>
      </c>
      <c r="AA9" s="112">
        <f>[5]Dezembro!$G$30</f>
        <v>53</v>
      </c>
      <c r="AB9" s="112">
        <f>[5]Dezembro!$G$31</f>
        <v>30</v>
      </c>
      <c r="AC9" s="112">
        <f>[5]Dezembro!$G$32</f>
        <v>45</v>
      </c>
      <c r="AD9" s="112">
        <f>[5]Dezembro!$G$33</f>
        <v>37</v>
      </c>
      <c r="AE9" s="112">
        <f>[5]Dezembro!$G$34</f>
        <v>57</v>
      </c>
      <c r="AF9" s="112">
        <f>[5]Dezembro!$G$35</f>
        <v>59</v>
      </c>
      <c r="AG9" s="117">
        <f t="shared" si="3"/>
        <v>30</v>
      </c>
      <c r="AH9" s="116">
        <f t="shared" si="4"/>
        <v>52.225806451612904</v>
      </c>
      <c r="AL9" t="s">
        <v>35</v>
      </c>
    </row>
    <row r="10" spans="1:38" x14ac:dyDescent="0.2">
      <c r="A10" s="48" t="s">
        <v>91</v>
      </c>
      <c r="B10" s="112">
        <f>[6]Dezembro!$G$5</f>
        <v>37</v>
      </c>
      <c r="C10" s="112">
        <f>[6]Dezembro!$G$6</f>
        <v>44</v>
      </c>
      <c r="D10" s="112">
        <f>[6]Dezembro!$G$7</f>
        <v>43</v>
      </c>
      <c r="E10" s="112">
        <f>[6]Dezembro!$G$8</f>
        <v>84</v>
      </c>
      <c r="F10" s="112">
        <f>[6]Dezembro!$G$9</f>
        <v>80</v>
      </c>
      <c r="G10" s="112">
        <f>[6]Dezembro!$G$10</f>
        <v>49</v>
      </c>
      <c r="H10" s="112">
        <f>[6]Dezembro!$G$11</f>
        <v>41</v>
      </c>
      <c r="I10" s="112">
        <f>[6]Dezembro!$G$12</f>
        <v>43</v>
      </c>
      <c r="J10" s="112">
        <f>[6]Dezembro!$G$13</f>
        <v>43</v>
      </c>
      <c r="K10" s="112">
        <f>[6]Dezembro!$G$14</f>
        <v>60</v>
      </c>
      <c r="L10" s="112">
        <f>[6]Dezembro!$G$15</f>
        <v>42</v>
      </c>
      <c r="M10" s="112">
        <f>[6]Dezembro!$G$16</f>
        <v>44</v>
      </c>
      <c r="N10" s="112">
        <f>[6]Dezembro!$G$17</f>
        <v>42</v>
      </c>
      <c r="O10" s="112">
        <f>[6]Dezembro!$G$18</f>
        <v>37</v>
      </c>
      <c r="P10" s="112">
        <f>[6]Dezembro!$G$19</f>
        <v>36</v>
      </c>
      <c r="Q10" s="112">
        <f>[6]Dezembro!$G$20</f>
        <v>28</v>
      </c>
      <c r="R10" s="112">
        <f>[6]Dezembro!$G$21</f>
        <v>32</v>
      </c>
      <c r="S10" s="112">
        <f>[6]Dezembro!$G$22</f>
        <v>38</v>
      </c>
      <c r="T10" s="112">
        <f>[6]Dezembro!$G$23</f>
        <v>41</v>
      </c>
      <c r="U10" s="112">
        <f>[6]Dezembro!$G$24</f>
        <v>61</v>
      </c>
      <c r="V10" s="112">
        <f>[6]Dezembro!$G$25</f>
        <v>48</v>
      </c>
      <c r="W10" s="112">
        <f>[6]Dezembro!$G$26</f>
        <v>51</v>
      </c>
      <c r="X10" s="112">
        <f>[6]Dezembro!$G$27</f>
        <v>51</v>
      </c>
      <c r="Y10" s="112">
        <f>[6]Dezembro!$G$28</f>
        <v>44</v>
      </c>
      <c r="Z10" s="112">
        <f>[6]Dezembro!$G$29</f>
        <v>40</v>
      </c>
      <c r="AA10" s="112">
        <f>[6]Dezembro!$G$30</f>
        <v>45</v>
      </c>
      <c r="AB10" s="112">
        <f>[6]Dezembro!$G$31</f>
        <v>46</v>
      </c>
      <c r="AC10" s="112">
        <f>[6]Dezembro!$G$32</f>
        <v>39</v>
      </c>
      <c r="AD10" s="112">
        <f>[6]Dezembro!$G$33</f>
        <v>34</v>
      </c>
      <c r="AE10" s="112">
        <f>[6]Dezembro!$G$34</f>
        <v>59</v>
      </c>
      <c r="AF10" s="112">
        <f>[6]Dezembro!$G$35</f>
        <v>58</v>
      </c>
      <c r="AG10" s="117">
        <f t="shared" si="3"/>
        <v>28</v>
      </c>
      <c r="AH10" s="116">
        <f t="shared" si="4"/>
        <v>46.451612903225808</v>
      </c>
    </row>
    <row r="11" spans="1:38" x14ac:dyDescent="0.2">
      <c r="A11" s="48" t="s">
        <v>49</v>
      </c>
      <c r="B11" s="112">
        <f>[7]Dezembro!$G$5</f>
        <v>48</v>
      </c>
      <c r="C11" s="112">
        <f>[7]Dezembro!$G$6</f>
        <v>34</v>
      </c>
      <c r="D11" s="112">
        <f>[7]Dezembro!$G$7</f>
        <v>37</v>
      </c>
      <c r="E11" s="112">
        <f>[7]Dezembro!$G$8</f>
        <v>53</v>
      </c>
      <c r="F11" s="112">
        <f>[7]Dezembro!$G$9</f>
        <v>68</v>
      </c>
      <c r="G11" s="112">
        <f>[7]Dezembro!$G$10</f>
        <v>41</v>
      </c>
      <c r="H11" s="112">
        <f>[7]Dezembro!$G$11</f>
        <v>34</v>
      </c>
      <c r="I11" s="112">
        <f>[7]Dezembro!$G$12</f>
        <v>52</v>
      </c>
      <c r="J11" s="112">
        <f>[7]Dezembro!$G$13</f>
        <v>43</v>
      </c>
      <c r="K11" s="112">
        <f>[7]Dezembro!$G$14</f>
        <v>60</v>
      </c>
      <c r="L11" s="112">
        <f>[7]Dezembro!$G$15</f>
        <v>47</v>
      </c>
      <c r="M11" s="112">
        <f>[7]Dezembro!$G$16</f>
        <v>42</v>
      </c>
      <c r="N11" s="112">
        <f>[7]Dezembro!$G$17</f>
        <v>37</v>
      </c>
      <c r="O11" s="112">
        <f>[7]Dezembro!$G$18</f>
        <v>30</v>
      </c>
      <c r="P11" s="112">
        <f>[7]Dezembro!$G$19</f>
        <v>30</v>
      </c>
      <c r="Q11" s="112">
        <f>[7]Dezembro!$G$20</f>
        <v>29</v>
      </c>
      <c r="R11" s="112">
        <f>[7]Dezembro!$G$21</f>
        <v>25</v>
      </c>
      <c r="S11" s="112">
        <f>[7]Dezembro!$G$22</f>
        <v>27</v>
      </c>
      <c r="T11" s="112">
        <f>[7]Dezembro!$G$23</f>
        <v>39</v>
      </c>
      <c r="U11" s="112">
        <f>[7]Dezembro!$G$24</f>
        <v>36</v>
      </c>
      <c r="V11" s="112">
        <f>[7]Dezembro!$G$25</f>
        <v>31</v>
      </c>
      <c r="W11" s="112">
        <f>[7]Dezembro!$G$26</f>
        <v>38</v>
      </c>
      <c r="X11" s="112">
        <f>[7]Dezembro!$G$27</f>
        <v>34</v>
      </c>
      <c r="Y11" s="112">
        <f>[7]Dezembro!$G$28</f>
        <v>40</v>
      </c>
      <c r="Z11" s="112">
        <f>[7]Dezembro!$G$29</f>
        <v>33</v>
      </c>
      <c r="AA11" s="112">
        <f>[7]Dezembro!$G$30</f>
        <v>42</v>
      </c>
      <c r="AB11" s="112">
        <f>[7]Dezembro!$G$31</f>
        <v>24</v>
      </c>
      <c r="AC11" s="112">
        <f>[7]Dezembro!$G$32</f>
        <v>27</v>
      </c>
      <c r="AD11" s="112">
        <f>[7]Dezembro!$G$33</f>
        <v>29</v>
      </c>
      <c r="AE11" s="112">
        <f>[7]Dezembro!$G$34</f>
        <v>46</v>
      </c>
      <c r="AF11" s="112">
        <f>[7]Dezembro!$G$35</f>
        <v>53</v>
      </c>
      <c r="AG11" s="117">
        <f t="shared" si="3"/>
        <v>24</v>
      </c>
      <c r="AH11" s="116">
        <f t="shared" si="4"/>
        <v>39</v>
      </c>
    </row>
    <row r="12" spans="1:38" x14ac:dyDescent="0.2">
      <c r="A12" s="48" t="s">
        <v>94</v>
      </c>
      <c r="B12" s="112">
        <f>[8]Dezembro!$G$5</f>
        <v>40</v>
      </c>
      <c r="C12" s="112">
        <f>[8]Dezembro!$G$6</f>
        <v>48</v>
      </c>
      <c r="D12" s="112">
        <f>[8]Dezembro!$G$7</f>
        <v>40</v>
      </c>
      <c r="E12" s="112">
        <f>[8]Dezembro!$G$8</f>
        <v>66</v>
      </c>
      <c r="F12" s="112">
        <f>[8]Dezembro!$G$9</f>
        <v>60</v>
      </c>
      <c r="G12" s="112">
        <f>[8]Dezembro!$G$10</f>
        <v>53</v>
      </c>
      <c r="H12" s="112">
        <f>[8]Dezembro!$G$11</f>
        <v>45</v>
      </c>
      <c r="I12" s="112">
        <f>[8]Dezembro!$G$12</f>
        <v>57</v>
      </c>
      <c r="J12" s="112">
        <f>[8]Dezembro!$G$13</f>
        <v>42</v>
      </c>
      <c r="K12" s="112">
        <f>[8]Dezembro!$G$14</f>
        <v>60</v>
      </c>
      <c r="L12" s="112">
        <f>[8]Dezembro!$G$15</f>
        <v>48</v>
      </c>
      <c r="M12" s="112">
        <f>[8]Dezembro!$G$16</f>
        <v>45</v>
      </c>
      <c r="N12" s="112">
        <f>[8]Dezembro!$G$17</f>
        <v>44</v>
      </c>
      <c r="O12" s="112">
        <f>[8]Dezembro!$G$18</f>
        <v>37</v>
      </c>
      <c r="P12" s="112">
        <f>[8]Dezembro!$G$19</f>
        <v>43</v>
      </c>
      <c r="Q12" s="112">
        <f>[8]Dezembro!$G$20</f>
        <v>27</v>
      </c>
      <c r="R12" s="112">
        <f>[8]Dezembro!$G$21</f>
        <v>27</v>
      </c>
      <c r="S12" s="112">
        <f>[8]Dezembro!$G$22</f>
        <v>32</v>
      </c>
      <c r="T12" s="112">
        <f>[8]Dezembro!$G$23</f>
        <v>42</v>
      </c>
      <c r="U12" s="112">
        <f>[8]Dezembro!$G$24</f>
        <v>53</v>
      </c>
      <c r="V12" s="112">
        <f>[8]Dezembro!$G$25</f>
        <v>40</v>
      </c>
      <c r="W12" s="112">
        <f>[8]Dezembro!$G$26</f>
        <v>50</v>
      </c>
      <c r="X12" s="112">
        <f>[8]Dezembro!$G$27</f>
        <v>42</v>
      </c>
      <c r="Y12" s="112">
        <f>[8]Dezembro!$G$28</f>
        <v>43</v>
      </c>
      <c r="Z12" s="112">
        <f>[8]Dezembro!$G$29</f>
        <v>43</v>
      </c>
      <c r="AA12" s="112">
        <f>[8]Dezembro!$G$30</f>
        <v>43</v>
      </c>
      <c r="AB12" s="112">
        <f>[8]Dezembro!$G$31</f>
        <v>38</v>
      </c>
      <c r="AC12" s="112">
        <f>[8]Dezembro!$G$32</f>
        <v>36</v>
      </c>
      <c r="AD12" s="112">
        <f>[8]Dezembro!$G$33</f>
        <v>31</v>
      </c>
      <c r="AE12" s="112">
        <f>[8]Dezembro!$G$34</f>
        <v>47</v>
      </c>
      <c r="AF12" s="112">
        <f>[8]Dezembro!$G$35</f>
        <v>46</v>
      </c>
      <c r="AG12" s="117">
        <f t="shared" si="3"/>
        <v>27</v>
      </c>
      <c r="AH12" s="116">
        <f t="shared" si="4"/>
        <v>44.12903225806452</v>
      </c>
    </row>
    <row r="13" spans="1:38" x14ac:dyDescent="0.2">
      <c r="A13" s="48" t="s">
        <v>101</v>
      </c>
      <c r="B13" s="112">
        <f>[9]Dezembro!$G$5</f>
        <v>46</v>
      </c>
      <c r="C13" s="112">
        <f>[9]Dezembro!$G$6</f>
        <v>41</v>
      </c>
      <c r="D13" s="112">
        <f>[9]Dezembro!$G$7</f>
        <v>44</v>
      </c>
      <c r="E13" s="112">
        <f>[9]Dezembro!$G$8</f>
        <v>65</v>
      </c>
      <c r="F13" s="112">
        <f>[9]Dezembro!$G$9</f>
        <v>58</v>
      </c>
      <c r="G13" s="112">
        <f>[9]Dezembro!$G$10</f>
        <v>58</v>
      </c>
      <c r="H13" s="112">
        <f>[9]Dezembro!$G$11</f>
        <v>53</v>
      </c>
      <c r="I13" s="112">
        <f>[9]Dezembro!$G$12</f>
        <v>70</v>
      </c>
      <c r="J13" s="112">
        <f>[9]Dezembro!$G$13</f>
        <v>50</v>
      </c>
      <c r="K13" s="112">
        <f>[9]Dezembro!$G$14</f>
        <v>78</v>
      </c>
      <c r="L13" s="112">
        <f>[9]Dezembro!$G$15</f>
        <v>58</v>
      </c>
      <c r="M13" s="112">
        <f>[9]Dezembro!$G$16</f>
        <v>49</v>
      </c>
      <c r="N13" s="112">
        <f>[9]Dezembro!$G$17</f>
        <v>51</v>
      </c>
      <c r="O13" s="112">
        <f>[9]Dezembro!$G$18</f>
        <v>46</v>
      </c>
      <c r="P13" s="112">
        <f>[9]Dezembro!$G$19</f>
        <v>40</v>
      </c>
      <c r="Q13" s="112">
        <f>[9]Dezembro!$G$20</f>
        <v>36</v>
      </c>
      <c r="R13" s="112">
        <f>[9]Dezembro!$G$21</f>
        <v>31</v>
      </c>
      <c r="S13" s="112">
        <f>[9]Dezembro!$G$22</f>
        <v>38</v>
      </c>
      <c r="T13" s="112">
        <f>[9]Dezembro!$G$23</f>
        <v>48</v>
      </c>
      <c r="U13" s="112">
        <f>[9]Dezembro!$G$24</f>
        <v>58</v>
      </c>
      <c r="V13" s="112">
        <f>[9]Dezembro!$G$25</f>
        <v>49</v>
      </c>
      <c r="W13" s="112">
        <f>[9]Dezembro!$G$26</f>
        <v>34</v>
      </c>
      <c r="X13" s="112">
        <f>[9]Dezembro!$G$27</f>
        <v>48</v>
      </c>
      <c r="Y13" s="112">
        <f>[9]Dezembro!$G$28</f>
        <v>59</v>
      </c>
      <c r="Z13" s="112">
        <f>[9]Dezembro!$G$29</f>
        <v>36</v>
      </c>
      <c r="AA13" s="112">
        <f>[9]Dezembro!$G$30</f>
        <v>57</v>
      </c>
      <c r="AB13" s="112">
        <f>[9]Dezembro!$G$31</f>
        <v>45</v>
      </c>
      <c r="AC13" s="112">
        <f>[9]Dezembro!$G$32</f>
        <v>39</v>
      </c>
      <c r="AD13" s="112">
        <f>[9]Dezembro!$G$33</f>
        <v>38</v>
      </c>
      <c r="AE13" s="112">
        <f>[9]Dezembro!$G$34</f>
        <v>50</v>
      </c>
      <c r="AF13" s="112">
        <f>[9]Dezembro!$G$35</f>
        <v>63</v>
      </c>
      <c r="AG13" s="117">
        <f t="shared" si="3"/>
        <v>31</v>
      </c>
      <c r="AH13" s="116">
        <f t="shared" si="4"/>
        <v>49.548387096774192</v>
      </c>
    </row>
    <row r="14" spans="1:38" x14ac:dyDescent="0.2">
      <c r="A14" s="48" t="s">
        <v>147</v>
      </c>
      <c r="B14" s="112">
        <f>[10]Dezembro!$G$5</f>
        <v>35</v>
      </c>
      <c r="C14" s="112">
        <f>[10]Dezembro!$G$6</f>
        <v>44</v>
      </c>
      <c r="D14" s="112">
        <f>[10]Dezembro!$G$7</f>
        <v>49</v>
      </c>
      <c r="E14" s="112">
        <f>[10]Dezembro!$G$8</f>
        <v>59</v>
      </c>
      <c r="F14" s="112" t="str">
        <f>[10]Dezembro!$G$9</f>
        <v>*</v>
      </c>
      <c r="G14" s="112">
        <f>[10]Dezembro!$G$10</f>
        <v>42</v>
      </c>
      <c r="H14" s="112">
        <f>[10]Dezembro!$G$11</f>
        <v>35</v>
      </c>
      <c r="I14" s="112">
        <f>[10]Dezembro!$G$12</f>
        <v>42</v>
      </c>
      <c r="J14" s="112">
        <f>[10]Dezembro!$G$13</f>
        <v>43</v>
      </c>
      <c r="K14" s="112">
        <f>[10]Dezembro!$G$14</f>
        <v>53</v>
      </c>
      <c r="L14" s="112">
        <f>[10]Dezembro!$G$15</f>
        <v>44</v>
      </c>
      <c r="M14" s="112">
        <f>[10]Dezembro!$G$16</f>
        <v>46</v>
      </c>
      <c r="N14" s="112">
        <f>[10]Dezembro!$G$17</f>
        <v>39</v>
      </c>
      <c r="O14" s="112">
        <f>[10]Dezembro!$G$18</f>
        <v>37</v>
      </c>
      <c r="P14" s="112">
        <f>[10]Dezembro!$G$19</f>
        <v>33</v>
      </c>
      <c r="Q14" s="112">
        <f>[10]Dezembro!$G$20</f>
        <v>28</v>
      </c>
      <c r="R14" s="112">
        <f>[10]Dezembro!$G$21</f>
        <v>26</v>
      </c>
      <c r="S14" s="112">
        <f>[10]Dezembro!$G$22</f>
        <v>33</v>
      </c>
      <c r="T14" s="112">
        <f>[10]Dezembro!$G$23</f>
        <v>41</v>
      </c>
      <c r="U14" s="112">
        <f>[10]Dezembro!$G$24</f>
        <v>61</v>
      </c>
      <c r="V14" s="112">
        <f>[10]Dezembro!$G$25</f>
        <v>57</v>
      </c>
      <c r="W14" s="112">
        <f>[10]Dezembro!$G$26</f>
        <v>55</v>
      </c>
      <c r="X14" s="112">
        <f>[10]Dezembro!$G$27</f>
        <v>56</v>
      </c>
      <c r="Y14" s="112">
        <f>[10]Dezembro!$G$28</f>
        <v>43</v>
      </c>
      <c r="Z14" s="112">
        <f>[10]Dezembro!$G$29</f>
        <v>39</v>
      </c>
      <c r="AA14" s="112">
        <f>[10]Dezembro!$G$30</f>
        <v>53</v>
      </c>
      <c r="AB14" s="112">
        <f>[10]Dezembro!$G$31</f>
        <v>46</v>
      </c>
      <c r="AC14" s="112">
        <f>[10]Dezembro!$G$32</f>
        <v>39</v>
      </c>
      <c r="AD14" s="112">
        <f>[10]Dezembro!$G$33</f>
        <v>35</v>
      </c>
      <c r="AE14" s="112">
        <f>[10]Dezembro!$G$34</f>
        <v>58</v>
      </c>
      <c r="AF14" s="112">
        <f>[10]Dezembro!$G$35</f>
        <v>54</v>
      </c>
      <c r="AG14" s="117">
        <f t="shared" si="3"/>
        <v>26</v>
      </c>
      <c r="AH14" s="116">
        <f t="shared" si="4"/>
        <v>44.166666666666664</v>
      </c>
    </row>
    <row r="15" spans="1:38" x14ac:dyDescent="0.2">
      <c r="A15" s="48" t="s">
        <v>2</v>
      </c>
      <c r="B15" s="112">
        <f>[11]Dezembro!$G$5</f>
        <v>30</v>
      </c>
      <c r="C15" s="112">
        <f>[11]Dezembro!$G$6</f>
        <v>33</v>
      </c>
      <c r="D15" s="112">
        <f>[11]Dezembro!$G$7</f>
        <v>36</v>
      </c>
      <c r="E15" s="112">
        <f>[11]Dezembro!$G$8</f>
        <v>78</v>
      </c>
      <c r="F15" s="112">
        <f>[11]Dezembro!$G$9</f>
        <v>56</v>
      </c>
      <c r="G15" s="112">
        <f>[11]Dezembro!$G$10</f>
        <v>35</v>
      </c>
      <c r="H15" s="112">
        <f>[11]Dezembro!$G$11</f>
        <v>38</v>
      </c>
      <c r="I15" s="112">
        <f>[11]Dezembro!$G$12</f>
        <v>43</v>
      </c>
      <c r="J15" s="112">
        <f>[11]Dezembro!$G$13</f>
        <v>36</v>
      </c>
      <c r="K15" s="112">
        <f>[11]Dezembro!$G$14</f>
        <v>49</v>
      </c>
      <c r="L15" s="112">
        <f>[11]Dezembro!$G$15</f>
        <v>35</v>
      </c>
      <c r="M15" s="112">
        <f>[11]Dezembro!$G$16</f>
        <v>37</v>
      </c>
      <c r="N15" s="112">
        <f>[11]Dezembro!$G$17</f>
        <v>37</v>
      </c>
      <c r="O15" s="112">
        <f>[11]Dezembro!$G$18</f>
        <v>34</v>
      </c>
      <c r="P15" s="112">
        <f>[11]Dezembro!$G$19</f>
        <v>35</v>
      </c>
      <c r="Q15" s="112">
        <f>[11]Dezembro!$G$20</f>
        <v>30</v>
      </c>
      <c r="R15" s="112">
        <f>[11]Dezembro!$G$21</f>
        <v>28</v>
      </c>
      <c r="S15" s="112">
        <f>[11]Dezembro!$G$22</f>
        <v>34</v>
      </c>
      <c r="T15" s="112">
        <f>[11]Dezembro!$G$23</f>
        <v>43</v>
      </c>
      <c r="U15" s="112">
        <f>[11]Dezembro!$G$24</f>
        <v>57</v>
      </c>
      <c r="V15" s="112">
        <f>[11]Dezembro!$G$25</f>
        <v>40</v>
      </c>
      <c r="W15" s="112">
        <f>[11]Dezembro!$G$26</f>
        <v>47</v>
      </c>
      <c r="X15" s="112">
        <f>[11]Dezembro!$G$27</f>
        <v>46</v>
      </c>
      <c r="Y15" s="112">
        <f>[11]Dezembro!$G$28</f>
        <v>36</v>
      </c>
      <c r="Z15" s="112">
        <f>[11]Dezembro!$G$29</f>
        <v>38</v>
      </c>
      <c r="AA15" s="112">
        <f>[11]Dezembro!$G$30</f>
        <v>39</v>
      </c>
      <c r="AB15" s="112">
        <f>[11]Dezembro!$G$31</f>
        <v>43</v>
      </c>
      <c r="AC15" s="112">
        <f>[11]Dezembro!$G$32</f>
        <v>35</v>
      </c>
      <c r="AD15" s="112">
        <f>[11]Dezembro!$G$33</f>
        <v>30</v>
      </c>
      <c r="AE15" s="112">
        <f>[11]Dezembro!$G$34</f>
        <v>49</v>
      </c>
      <c r="AF15" s="112">
        <f>[11]Dezembro!$G$35</f>
        <v>45</v>
      </c>
      <c r="AG15" s="117">
        <f t="shared" si="3"/>
        <v>28</v>
      </c>
      <c r="AH15" s="116">
        <f t="shared" si="4"/>
        <v>40.387096774193552</v>
      </c>
      <c r="AJ15" s="12" t="s">
        <v>35</v>
      </c>
    </row>
    <row r="16" spans="1:38" x14ac:dyDescent="0.2">
      <c r="A16" s="48" t="s">
        <v>3</v>
      </c>
      <c r="B16" s="112">
        <f>[12]Dezembro!$G$5</f>
        <v>33</v>
      </c>
      <c r="C16" s="112">
        <f>[12]Dezembro!$G$6</f>
        <v>34</v>
      </c>
      <c r="D16" s="112">
        <f>[12]Dezembro!$G$7</f>
        <v>47</v>
      </c>
      <c r="E16" s="112">
        <f>[12]Dezembro!$G$8</f>
        <v>48</v>
      </c>
      <c r="F16" s="112">
        <f>[12]Dezembro!$G$9</f>
        <v>52</v>
      </c>
      <c r="G16" s="112">
        <f>[12]Dezembro!$G$10</f>
        <v>36</v>
      </c>
      <c r="H16" s="112">
        <f>[12]Dezembro!$G$11</f>
        <v>30</v>
      </c>
      <c r="I16" s="112">
        <f>[12]Dezembro!$G$12</f>
        <v>40</v>
      </c>
      <c r="J16" s="112">
        <f>[12]Dezembro!$G$13</f>
        <v>34</v>
      </c>
      <c r="K16" s="112">
        <f>[12]Dezembro!$G$14</f>
        <v>38</v>
      </c>
      <c r="L16" s="112">
        <f>[12]Dezembro!$G$15</f>
        <v>41</v>
      </c>
      <c r="M16" s="112">
        <f>[12]Dezembro!$G$16</f>
        <v>40</v>
      </c>
      <c r="N16" s="112">
        <f>[12]Dezembro!$G$17</f>
        <v>34</v>
      </c>
      <c r="O16" s="112">
        <f>[12]Dezembro!$G$18</f>
        <v>31</v>
      </c>
      <c r="P16" s="112">
        <f>[12]Dezembro!$G$19</f>
        <v>29</v>
      </c>
      <c r="Q16" s="112">
        <f>[12]Dezembro!$G$20</f>
        <v>23</v>
      </c>
      <c r="R16" s="112">
        <f>[12]Dezembro!$G$21</f>
        <v>25</v>
      </c>
      <c r="S16" s="112">
        <f>[12]Dezembro!$G$22</f>
        <v>24</v>
      </c>
      <c r="T16" s="112">
        <f>[12]Dezembro!$G$23</f>
        <v>41</v>
      </c>
      <c r="U16" s="112">
        <f>[12]Dezembro!$G$24</f>
        <v>47</v>
      </c>
      <c r="V16" s="112">
        <f>[12]Dezembro!$G$25</f>
        <v>42</v>
      </c>
      <c r="W16" s="112">
        <f>[12]Dezembro!$G$26</f>
        <v>51</v>
      </c>
      <c r="X16" s="112">
        <f>[12]Dezembro!$G$27</f>
        <v>51</v>
      </c>
      <c r="Y16" s="112">
        <f>[12]Dezembro!$G$28</f>
        <v>35</v>
      </c>
      <c r="Z16" s="112">
        <f>[12]Dezembro!$G$29</f>
        <v>35</v>
      </c>
      <c r="AA16" s="112">
        <f>[12]Dezembro!$G$30</f>
        <v>35</v>
      </c>
      <c r="AB16" s="112">
        <f>[12]Dezembro!$G$31</f>
        <v>49</v>
      </c>
      <c r="AC16" s="112">
        <f>[12]Dezembro!$G$32</f>
        <v>34</v>
      </c>
      <c r="AD16" s="112">
        <f>[12]Dezembro!$G$33</f>
        <v>32</v>
      </c>
      <c r="AE16" s="112">
        <f>[12]Dezembro!$G$34</f>
        <v>44</v>
      </c>
      <c r="AF16" s="112">
        <f>[12]Dezembro!$G$35</f>
        <v>57</v>
      </c>
      <c r="AG16" s="117">
        <f>MIN(B16:AF16)</f>
        <v>23</v>
      </c>
      <c r="AH16" s="116">
        <f>AVERAGE(B16:AF16)</f>
        <v>38.451612903225808</v>
      </c>
      <c r="AJ16" s="12"/>
    </row>
    <row r="17" spans="1:39" x14ac:dyDescent="0.2">
      <c r="A17" s="48" t="s">
        <v>4</v>
      </c>
      <c r="B17" s="112">
        <f>[13]Dezembro!$G$5</f>
        <v>34</v>
      </c>
      <c r="C17" s="112">
        <f>[13]Dezembro!$G$6</f>
        <v>34</v>
      </c>
      <c r="D17" s="112">
        <f>[13]Dezembro!$G$7</f>
        <v>55</v>
      </c>
      <c r="E17" s="112">
        <f>[13]Dezembro!$G$8</f>
        <v>52</v>
      </c>
      <c r="F17" s="112">
        <f>[13]Dezembro!$G$9</f>
        <v>65</v>
      </c>
      <c r="G17" s="112">
        <f>[13]Dezembro!$G$10</f>
        <v>33</v>
      </c>
      <c r="H17" s="112">
        <f>[13]Dezembro!$G$11</f>
        <v>35</v>
      </c>
      <c r="I17" s="112">
        <f>[13]Dezembro!$G$12</f>
        <v>43</v>
      </c>
      <c r="J17" s="112">
        <f>[13]Dezembro!$G$13</f>
        <v>41</v>
      </c>
      <c r="K17" s="112">
        <f>[13]Dezembro!$G$14</f>
        <v>47</v>
      </c>
      <c r="L17" s="112">
        <f>[13]Dezembro!$G$15</f>
        <v>35</v>
      </c>
      <c r="M17" s="112">
        <f>[13]Dezembro!$G$16</f>
        <v>42</v>
      </c>
      <c r="N17" s="112">
        <f>[13]Dezembro!$G$17</f>
        <v>45</v>
      </c>
      <c r="O17" s="112">
        <f>[13]Dezembro!$G$18</f>
        <v>33</v>
      </c>
      <c r="P17" s="112">
        <f>[13]Dezembro!$G$19</f>
        <v>34</v>
      </c>
      <c r="Q17" s="112">
        <f>[13]Dezembro!$G$20</f>
        <v>25</v>
      </c>
      <c r="R17" s="112">
        <f>[13]Dezembro!$G$21</f>
        <v>24</v>
      </c>
      <c r="S17" s="112">
        <f>[13]Dezembro!$G$22</f>
        <v>28</v>
      </c>
      <c r="T17" s="112">
        <f>[13]Dezembro!$G$23</f>
        <v>41</v>
      </c>
      <c r="U17" s="112">
        <f>[13]Dezembro!$G$24</f>
        <v>54</v>
      </c>
      <c r="V17" s="112">
        <f>[13]Dezembro!$G$25</f>
        <v>49</v>
      </c>
      <c r="W17" s="112">
        <f>[13]Dezembro!$G$26</f>
        <v>60</v>
      </c>
      <c r="X17" s="112">
        <f>[13]Dezembro!$G$27</f>
        <v>57</v>
      </c>
      <c r="Y17" s="112">
        <f>[13]Dezembro!$G$28</f>
        <v>47</v>
      </c>
      <c r="Z17" s="112">
        <f>[13]Dezembro!$G$29</f>
        <v>39</v>
      </c>
      <c r="AA17" s="112">
        <f>[13]Dezembro!$G$30</f>
        <v>55</v>
      </c>
      <c r="AB17" s="112">
        <f>[13]Dezembro!$G$31</f>
        <v>51</v>
      </c>
      <c r="AC17" s="112">
        <f>[13]Dezembro!$G$32</f>
        <v>41</v>
      </c>
      <c r="AD17" s="112">
        <f>[13]Dezembro!$G$33</f>
        <v>37</v>
      </c>
      <c r="AE17" s="112">
        <f>[13]Dezembro!$G$34</f>
        <v>54</v>
      </c>
      <c r="AF17" s="112">
        <f>[13]Dezembro!$G$35</f>
        <v>57</v>
      </c>
      <c r="AG17" s="117">
        <f t="shared" si="3"/>
        <v>24</v>
      </c>
      <c r="AH17" s="116">
        <f t="shared" si="4"/>
        <v>43.451612903225808</v>
      </c>
      <c r="AL17" t="s">
        <v>35</v>
      </c>
    </row>
    <row r="18" spans="1:39" x14ac:dyDescent="0.2">
      <c r="A18" s="48" t="s">
        <v>5</v>
      </c>
      <c r="B18" s="112">
        <f>[14]Dezembro!$G$5</f>
        <v>47</v>
      </c>
      <c r="C18" s="112">
        <f>[14]Dezembro!$G$6</f>
        <v>45</v>
      </c>
      <c r="D18" s="112">
        <f>[14]Dezembro!$G$7</f>
        <v>40</v>
      </c>
      <c r="E18" s="112">
        <f>[14]Dezembro!$G$8</f>
        <v>64</v>
      </c>
      <c r="F18" s="112">
        <f>[14]Dezembro!$G$9</f>
        <v>54</v>
      </c>
      <c r="G18" s="112">
        <f>[14]Dezembro!$G$10</f>
        <v>50</v>
      </c>
      <c r="H18" s="112">
        <f>[14]Dezembro!$G$11</f>
        <v>43</v>
      </c>
      <c r="I18" s="112">
        <f>[14]Dezembro!$G$12</f>
        <v>37</v>
      </c>
      <c r="J18" s="112">
        <f>[14]Dezembro!$G$13</f>
        <v>35</v>
      </c>
      <c r="K18" s="112">
        <f>[14]Dezembro!$G$14</f>
        <v>32</v>
      </c>
      <c r="L18" s="112">
        <f>[14]Dezembro!$G$15</f>
        <v>48</v>
      </c>
      <c r="M18" s="112">
        <f>[14]Dezembro!$G$16</f>
        <v>42</v>
      </c>
      <c r="N18" s="112">
        <f>[14]Dezembro!$G$17</f>
        <v>38</v>
      </c>
      <c r="O18" s="112">
        <f>[14]Dezembro!$G$18</f>
        <v>38</v>
      </c>
      <c r="P18" s="112">
        <f>[14]Dezembro!$G$19</f>
        <v>34</v>
      </c>
      <c r="Q18" s="112">
        <f>[14]Dezembro!$G$20</f>
        <v>25</v>
      </c>
      <c r="R18" s="112">
        <f>[14]Dezembro!$G$21</f>
        <v>29</v>
      </c>
      <c r="S18" s="112">
        <f>[14]Dezembro!$G$22</f>
        <v>27</v>
      </c>
      <c r="T18" s="112">
        <f>[14]Dezembro!$G$23</f>
        <v>33</v>
      </c>
      <c r="U18" s="112">
        <f>[14]Dezembro!$G$24</f>
        <v>46</v>
      </c>
      <c r="V18" s="112">
        <f>[14]Dezembro!$G$25</f>
        <v>56</v>
      </c>
      <c r="W18" s="112">
        <f>[14]Dezembro!$G$26</f>
        <v>53</v>
      </c>
      <c r="X18" s="112">
        <f>[14]Dezembro!$G$27</f>
        <v>47</v>
      </c>
      <c r="Y18" s="112">
        <f>[14]Dezembro!$G$28</f>
        <v>41</v>
      </c>
      <c r="Z18" s="112">
        <f>[14]Dezembro!$G$29</f>
        <v>39</v>
      </c>
      <c r="AA18" s="112">
        <f>[14]Dezembro!$G$30</f>
        <v>49</v>
      </c>
      <c r="AB18" s="112">
        <f>[14]Dezembro!$G$31</f>
        <v>45</v>
      </c>
      <c r="AC18" s="112">
        <f>[14]Dezembro!$G$32</f>
        <v>39</v>
      </c>
      <c r="AD18" s="112">
        <f>[14]Dezembro!$G$33</f>
        <v>36</v>
      </c>
      <c r="AE18" s="112">
        <f>[14]Dezembro!$G$34</f>
        <v>54</v>
      </c>
      <c r="AF18" s="112">
        <f>[14]Dezembro!$G$35</f>
        <v>50</v>
      </c>
      <c r="AG18" s="117">
        <f t="shared" si="3"/>
        <v>25</v>
      </c>
      <c r="AH18" s="116">
        <f t="shared" si="4"/>
        <v>42.451612903225808</v>
      </c>
      <c r="AI18" s="12" t="s">
        <v>35</v>
      </c>
    </row>
    <row r="19" spans="1:39" x14ac:dyDescent="0.2">
      <c r="A19" s="48" t="s">
        <v>33</v>
      </c>
      <c r="B19" s="112">
        <f>[15]Dezembro!$G$5</f>
        <v>38</v>
      </c>
      <c r="C19" s="112">
        <f>[15]Dezembro!$G$6</f>
        <v>39</v>
      </c>
      <c r="D19" s="112">
        <f>[15]Dezembro!$G$7</f>
        <v>62</v>
      </c>
      <c r="E19" s="112">
        <f>[15]Dezembro!$G$8</f>
        <v>61</v>
      </c>
      <c r="F19" s="112">
        <f>[15]Dezembro!$G$9</f>
        <v>63</v>
      </c>
      <c r="G19" s="112">
        <f>[15]Dezembro!$G$10</f>
        <v>36</v>
      </c>
      <c r="H19" s="112">
        <f>[15]Dezembro!$G$11</f>
        <v>38</v>
      </c>
      <c r="I19" s="112">
        <f>[15]Dezembro!$G$12</f>
        <v>34</v>
      </c>
      <c r="J19" s="112">
        <f>[15]Dezembro!$G$13</f>
        <v>37</v>
      </c>
      <c r="K19" s="112">
        <f>[15]Dezembro!$G$14</f>
        <v>44</v>
      </c>
      <c r="L19" s="112">
        <f>[15]Dezembro!$G$15</f>
        <v>38</v>
      </c>
      <c r="M19" s="112">
        <f>[15]Dezembro!$G$16</f>
        <v>41</v>
      </c>
      <c r="N19" s="112">
        <f>[15]Dezembro!$G$17</f>
        <v>49</v>
      </c>
      <c r="O19" s="112">
        <f>[15]Dezembro!$G$18</f>
        <v>38</v>
      </c>
      <c r="P19" s="112">
        <f>[15]Dezembro!$G$19</f>
        <v>34</v>
      </c>
      <c r="Q19" s="112">
        <f>[15]Dezembro!$G$20</f>
        <v>25</v>
      </c>
      <c r="R19" s="112">
        <f>[15]Dezembro!$G$21</f>
        <v>29</v>
      </c>
      <c r="S19" s="112">
        <f>[15]Dezembro!$G$22</f>
        <v>27</v>
      </c>
      <c r="T19" s="112">
        <f>[15]Dezembro!$G$23</f>
        <v>36</v>
      </c>
      <c r="U19" s="112">
        <f>[15]Dezembro!$G$24</f>
        <v>54</v>
      </c>
      <c r="V19" s="112">
        <f>[15]Dezembro!$G$25</f>
        <v>47</v>
      </c>
      <c r="W19" s="112">
        <f>[15]Dezembro!$G$26</f>
        <v>55</v>
      </c>
      <c r="X19" s="112">
        <f>[15]Dezembro!$G$27</f>
        <v>57</v>
      </c>
      <c r="Y19" s="112">
        <f>[15]Dezembro!$G$28</f>
        <v>46</v>
      </c>
      <c r="Z19" s="112">
        <f>[15]Dezembro!$G$29</f>
        <v>34</v>
      </c>
      <c r="AA19" s="112">
        <f>[15]Dezembro!$G$30</f>
        <v>47</v>
      </c>
      <c r="AB19" s="112">
        <f>[15]Dezembro!$G$31</f>
        <v>43</v>
      </c>
      <c r="AC19" s="112">
        <f>[15]Dezembro!$G$32</f>
        <v>41</v>
      </c>
      <c r="AD19" s="112">
        <f>[15]Dezembro!$G$33</f>
        <v>34</v>
      </c>
      <c r="AE19" s="112">
        <f>[15]Dezembro!$G$34</f>
        <v>57</v>
      </c>
      <c r="AF19" s="112">
        <f>[15]Dezembro!$G$35</f>
        <v>59</v>
      </c>
      <c r="AG19" s="117">
        <f t="shared" si="3"/>
        <v>25</v>
      </c>
      <c r="AH19" s="116">
        <f t="shared" si="4"/>
        <v>43.322580645161288</v>
      </c>
      <c r="AJ19" t="s">
        <v>35</v>
      </c>
      <c r="AL19" t="s">
        <v>35</v>
      </c>
    </row>
    <row r="20" spans="1:39" x14ac:dyDescent="0.2">
      <c r="A20" s="48" t="s">
        <v>6</v>
      </c>
      <c r="B20" s="112">
        <f>[16]Dezembro!$G$5</f>
        <v>32</v>
      </c>
      <c r="C20" s="112">
        <f>[16]Dezembro!$G$6</f>
        <v>38</v>
      </c>
      <c r="D20" s="112">
        <f>[16]Dezembro!$G$7</f>
        <v>46</v>
      </c>
      <c r="E20" s="112">
        <f>[16]Dezembro!$G$8</f>
        <v>56</v>
      </c>
      <c r="F20" s="112">
        <f>[16]Dezembro!$G$9</f>
        <v>64</v>
      </c>
      <c r="G20" s="112">
        <f>[16]Dezembro!$G$10</f>
        <v>33</v>
      </c>
      <c r="H20" s="112">
        <f>[16]Dezembro!$G$11</f>
        <v>28</v>
      </c>
      <c r="I20" s="112">
        <f>[16]Dezembro!$G$12</f>
        <v>40</v>
      </c>
      <c r="J20" s="112">
        <f>[16]Dezembro!$G$13</f>
        <v>35</v>
      </c>
      <c r="K20" s="112">
        <f>[16]Dezembro!$G$14</f>
        <v>44</v>
      </c>
      <c r="L20" s="112">
        <f>[16]Dezembro!$G$15</f>
        <v>36</v>
      </c>
      <c r="M20" s="112">
        <f>[16]Dezembro!$G$16</f>
        <v>37</v>
      </c>
      <c r="N20" s="112">
        <f>[16]Dezembro!$G$17</f>
        <v>34</v>
      </c>
      <c r="O20" s="112">
        <f>[16]Dezembro!$G$18</f>
        <v>30</v>
      </c>
      <c r="P20" s="112">
        <f>[16]Dezembro!$G$19</f>
        <v>32</v>
      </c>
      <c r="Q20" s="112">
        <f>[16]Dezembro!$G$20</f>
        <v>17</v>
      </c>
      <c r="R20" s="112">
        <f>[16]Dezembro!$G$21</f>
        <v>24</v>
      </c>
      <c r="S20" s="112">
        <f>[16]Dezembro!$G$22</f>
        <v>31</v>
      </c>
      <c r="T20" s="112">
        <f>[16]Dezembro!$G$23</f>
        <v>34</v>
      </c>
      <c r="U20" s="112">
        <f>[16]Dezembro!$G$24</f>
        <v>42</v>
      </c>
      <c r="V20" s="112">
        <f>[16]Dezembro!$G$25</f>
        <v>40</v>
      </c>
      <c r="W20" s="112">
        <f>[16]Dezembro!$G$26</f>
        <v>50</v>
      </c>
      <c r="X20" s="112">
        <f>[16]Dezembro!$G$27</f>
        <v>43</v>
      </c>
      <c r="Y20" s="112">
        <f>[16]Dezembro!$G$28</f>
        <v>34</v>
      </c>
      <c r="Z20" s="112">
        <f>[16]Dezembro!$G$29</f>
        <v>28</v>
      </c>
      <c r="AA20" s="112">
        <f>[16]Dezembro!$G$30</f>
        <v>48</v>
      </c>
      <c r="AB20" s="112">
        <f>[16]Dezembro!$G$31</f>
        <v>42</v>
      </c>
      <c r="AC20" s="112">
        <f>[16]Dezembro!$G$32</f>
        <v>30</v>
      </c>
      <c r="AD20" s="112">
        <f>[16]Dezembro!$G$33</f>
        <v>29</v>
      </c>
      <c r="AE20" s="112">
        <f>[16]Dezembro!$G$34</f>
        <v>43</v>
      </c>
      <c r="AF20" s="112">
        <f>[16]Dezembro!$G$35</f>
        <v>48</v>
      </c>
      <c r="AG20" s="117">
        <f t="shared" si="3"/>
        <v>17</v>
      </c>
      <c r="AH20" s="116">
        <f t="shared" si="4"/>
        <v>37.677419354838712</v>
      </c>
      <c r="AK20" t="s">
        <v>35</v>
      </c>
      <c r="AL20" t="s">
        <v>35</v>
      </c>
    </row>
    <row r="21" spans="1:39" x14ac:dyDescent="0.2">
      <c r="A21" s="48" t="s">
        <v>7</v>
      </c>
      <c r="B21" s="112">
        <f>[17]Dezembro!$G$5</f>
        <v>42</v>
      </c>
      <c r="C21" s="112">
        <f>[17]Dezembro!$G$6</f>
        <v>43</v>
      </c>
      <c r="D21" s="112">
        <f>[17]Dezembro!$G$7</f>
        <v>40</v>
      </c>
      <c r="E21" s="112">
        <f>[17]Dezembro!$G$8</f>
        <v>63</v>
      </c>
      <c r="F21" s="112">
        <f>[17]Dezembro!$G$9</f>
        <v>56</v>
      </c>
      <c r="G21" s="112">
        <f>[17]Dezembro!$G$10</f>
        <v>65</v>
      </c>
      <c r="H21" s="112">
        <f>[17]Dezembro!$G$11</f>
        <v>47</v>
      </c>
      <c r="I21" s="112">
        <f>[17]Dezembro!$G$12</f>
        <v>57</v>
      </c>
      <c r="J21" s="112">
        <f>[17]Dezembro!$G$13</f>
        <v>48</v>
      </c>
      <c r="K21" s="112">
        <f>[17]Dezembro!$G$14</f>
        <v>67</v>
      </c>
      <c r="L21" s="112">
        <f>[17]Dezembro!$G$15</f>
        <v>59</v>
      </c>
      <c r="M21" s="112">
        <f>[17]Dezembro!$G$16</f>
        <v>47</v>
      </c>
      <c r="N21" s="112">
        <f>[17]Dezembro!$G$17</f>
        <v>49</v>
      </c>
      <c r="O21" s="112">
        <f>[17]Dezembro!$G$18</f>
        <v>42</v>
      </c>
      <c r="P21" s="112">
        <f>[17]Dezembro!$G$19</f>
        <v>43</v>
      </c>
      <c r="Q21" s="112">
        <f>[17]Dezembro!$G$20</f>
        <v>41</v>
      </c>
      <c r="R21" s="112">
        <f>[17]Dezembro!$G$21</f>
        <v>34</v>
      </c>
      <c r="S21" s="112">
        <f>[17]Dezembro!$G$22</f>
        <v>40</v>
      </c>
      <c r="T21" s="112">
        <f>[17]Dezembro!$G$23</f>
        <v>50</v>
      </c>
      <c r="U21" s="112">
        <f>[17]Dezembro!$G$24</f>
        <v>58</v>
      </c>
      <c r="V21" s="112">
        <f>[17]Dezembro!$G$25</f>
        <v>41</v>
      </c>
      <c r="W21" s="112">
        <f>[17]Dezembro!$G$26</f>
        <v>40</v>
      </c>
      <c r="X21" s="112">
        <f>[17]Dezembro!$G$27</f>
        <v>48</v>
      </c>
      <c r="Y21" s="112">
        <f>[17]Dezembro!$G$28</f>
        <v>57</v>
      </c>
      <c r="Z21" s="112">
        <f>[17]Dezembro!$G$29</f>
        <v>38</v>
      </c>
      <c r="AA21" s="112">
        <f>[17]Dezembro!$G$30</f>
        <v>46</v>
      </c>
      <c r="AB21" s="112">
        <f>[17]Dezembro!$G$31</f>
        <v>41</v>
      </c>
      <c r="AC21" s="112">
        <f>[17]Dezembro!$G$32</f>
        <v>38</v>
      </c>
      <c r="AD21" s="112">
        <f>[17]Dezembro!$G$33</f>
        <v>34</v>
      </c>
      <c r="AE21" s="112">
        <f>[17]Dezembro!$G$34</f>
        <v>47</v>
      </c>
      <c r="AF21" s="112">
        <f>[17]Dezembro!$G$35</f>
        <v>42</v>
      </c>
      <c r="AG21" s="117">
        <f t="shared" si="3"/>
        <v>34</v>
      </c>
      <c r="AH21" s="116">
        <f t="shared" si="4"/>
        <v>47.193548387096776</v>
      </c>
      <c r="AJ21" t="s">
        <v>35</v>
      </c>
      <c r="AK21" t="s">
        <v>35</v>
      </c>
    </row>
    <row r="22" spans="1:39" x14ac:dyDescent="0.2">
      <c r="A22" s="48" t="s">
        <v>148</v>
      </c>
      <c r="B22" s="112">
        <f>[18]Dezembro!$G$5</f>
        <v>48</v>
      </c>
      <c r="C22" s="112">
        <f>[18]Dezembro!$G$6</f>
        <v>46</v>
      </c>
      <c r="D22" s="112">
        <f>[18]Dezembro!$G$7</f>
        <v>42</v>
      </c>
      <c r="E22" s="112">
        <f>[18]Dezembro!$G$8</f>
        <v>68</v>
      </c>
      <c r="F22" s="112">
        <f>[18]Dezembro!$G$9</f>
        <v>61</v>
      </c>
      <c r="G22" s="112">
        <f>[18]Dezembro!$G$10</f>
        <v>55</v>
      </c>
      <c r="H22" s="112">
        <f>[18]Dezembro!$G$11</f>
        <v>49</v>
      </c>
      <c r="I22" s="112">
        <f>[18]Dezembro!$G$12</f>
        <v>63</v>
      </c>
      <c r="J22" s="112">
        <f>[18]Dezembro!$G$13</f>
        <v>49</v>
      </c>
      <c r="K22" s="112">
        <f>[18]Dezembro!$G$14</f>
        <v>73</v>
      </c>
      <c r="L22" s="112">
        <f>[18]Dezembro!$G$15</f>
        <v>62</v>
      </c>
      <c r="M22" s="112">
        <f>[18]Dezembro!$G$16</f>
        <v>53</v>
      </c>
      <c r="N22" s="112">
        <f>[18]Dezembro!$G$17</f>
        <v>49</v>
      </c>
      <c r="O22" s="112">
        <f>[18]Dezembro!$G$18</f>
        <v>41</v>
      </c>
      <c r="P22" s="112">
        <f>[18]Dezembro!$G$19</f>
        <v>33</v>
      </c>
      <c r="Q22" s="112">
        <f>[18]Dezembro!$G$20</f>
        <v>39</v>
      </c>
      <c r="R22" s="112">
        <f>[18]Dezembro!$G$21</f>
        <v>34</v>
      </c>
      <c r="S22" s="112">
        <f>[18]Dezembro!$G$22</f>
        <v>33</v>
      </c>
      <c r="T22" s="112">
        <f>[18]Dezembro!$G$23</f>
        <v>49</v>
      </c>
      <c r="U22" s="112">
        <f>[18]Dezembro!$G$24</f>
        <v>56</v>
      </c>
      <c r="V22" s="112">
        <f>[18]Dezembro!$G$25</f>
        <v>39</v>
      </c>
      <c r="W22" s="112">
        <f>[18]Dezembro!$G$26</f>
        <v>40</v>
      </c>
      <c r="X22" s="112">
        <f>[18]Dezembro!$G$27</f>
        <v>51</v>
      </c>
      <c r="Y22" s="112">
        <f>[18]Dezembro!$G$28</f>
        <v>51</v>
      </c>
      <c r="Z22" s="112">
        <f>[18]Dezembro!$G$29</f>
        <v>60</v>
      </c>
      <c r="AA22" s="112">
        <f>[18]Dezembro!$G$30</f>
        <v>50</v>
      </c>
      <c r="AB22" s="112">
        <f>[18]Dezembro!$G$31</f>
        <v>45</v>
      </c>
      <c r="AC22" s="112">
        <f>[18]Dezembro!$G$32</f>
        <v>37</v>
      </c>
      <c r="AD22" s="112">
        <f>[18]Dezembro!$G$33</f>
        <v>39</v>
      </c>
      <c r="AE22" s="112">
        <f>[18]Dezembro!$G$34</f>
        <v>50</v>
      </c>
      <c r="AF22" s="112">
        <f>[18]Dezembro!$G$35</f>
        <v>60</v>
      </c>
      <c r="AG22" s="117">
        <f t="shared" si="3"/>
        <v>33</v>
      </c>
      <c r="AH22" s="116">
        <f t="shared" si="4"/>
        <v>49.193548387096776</v>
      </c>
      <c r="AJ22" t="s">
        <v>35</v>
      </c>
    </row>
    <row r="23" spans="1:39" x14ac:dyDescent="0.2">
      <c r="A23" s="48" t="s">
        <v>149</v>
      </c>
      <c r="B23" s="112">
        <f>[19]Dezembro!$G$5</f>
        <v>37</v>
      </c>
      <c r="C23" s="112">
        <f>[19]Dezembro!$G$6</f>
        <v>40</v>
      </c>
      <c r="D23" s="112">
        <f>[19]Dezembro!$G$7</f>
        <v>38</v>
      </c>
      <c r="E23" s="112">
        <f>[19]Dezembro!$G$8</f>
        <v>60</v>
      </c>
      <c r="F23" s="112">
        <f>[19]Dezembro!$G$9</f>
        <v>52</v>
      </c>
      <c r="G23" s="112">
        <f>[19]Dezembro!$G$10</f>
        <v>55</v>
      </c>
      <c r="H23" s="112">
        <f>[19]Dezembro!$G$11</f>
        <v>49</v>
      </c>
      <c r="I23" s="112">
        <f>[19]Dezembro!$G$12</f>
        <v>60</v>
      </c>
      <c r="J23" s="112">
        <f>[19]Dezembro!$G$13</f>
        <v>52</v>
      </c>
      <c r="K23" s="112">
        <f>[19]Dezembro!$G$14</f>
        <v>82</v>
      </c>
      <c r="L23" s="112">
        <f>[19]Dezembro!$G$15</f>
        <v>56</v>
      </c>
      <c r="M23" s="112">
        <f>[19]Dezembro!$G$16</f>
        <v>49</v>
      </c>
      <c r="N23" s="112">
        <f>[19]Dezembro!$G$17</f>
        <v>48</v>
      </c>
      <c r="O23" s="112">
        <f>[19]Dezembro!$G$18</f>
        <v>41</v>
      </c>
      <c r="P23" s="112">
        <f>[19]Dezembro!$G$19</f>
        <v>35</v>
      </c>
      <c r="Q23" s="112">
        <f>[19]Dezembro!$G$20</f>
        <v>28</v>
      </c>
      <c r="R23" s="112">
        <f>[19]Dezembro!$G$21</f>
        <v>31</v>
      </c>
      <c r="S23" s="112">
        <f>[19]Dezembro!$G$22</f>
        <v>37</v>
      </c>
      <c r="T23" s="112">
        <f>[19]Dezembro!$G$23</f>
        <v>48</v>
      </c>
      <c r="U23" s="112">
        <f>[19]Dezembro!$G$24</f>
        <v>50</v>
      </c>
      <c r="V23" s="112">
        <f>[19]Dezembro!$G$25</f>
        <v>39</v>
      </c>
      <c r="W23" s="112">
        <f>[19]Dezembro!$G$26</f>
        <v>37</v>
      </c>
      <c r="X23" s="112">
        <f>[19]Dezembro!$G$27</f>
        <v>54</v>
      </c>
      <c r="Y23" s="112">
        <f>[19]Dezembro!$G$28</f>
        <v>58</v>
      </c>
      <c r="Z23" s="112">
        <f>[19]Dezembro!$G$29</f>
        <v>59</v>
      </c>
      <c r="AA23" s="112">
        <f>[19]Dezembro!$G$30</f>
        <v>47</v>
      </c>
      <c r="AB23" s="112">
        <f>[19]Dezembro!$G$31</f>
        <v>16</v>
      </c>
      <c r="AC23" s="112">
        <f>[19]Dezembro!$G$32</f>
        <v>35</v>
      </c>
      <c r="AD23" s="112">
        <f>[19]Dezembro!$G$33</f>
        <v>39</v>
      </c>
      <c r="AE23" s="112">
        <f>[19]Dezembro!$G$34</f>
        <v>51</v>
      </c>
      <c r="AF23" s="112">
        <f>[19]Dezembro!$G$35</f>
        <v>63</v>
      </c>
      <c r="AG23" s="117">
        <f t="shared" si="3"/>
        <v>16</v>
      </c>
      <c r="AH23" s="116">
        <f t="shared" si="4"/>
        <v>46.645161290322584</v>
      </c>
      <c r="AI23" s="12" t="s">
        <v>35</v>
      </c>
      <c r="AJ23" t="s">
        <v>35</v>
      </c>
    </row>
    <row r="24" spans="1:39" x14ac:dyDescent="0.2">
      <c r="A24" s="48" t="s">
        <v>150</v>
      </c>
      <c r="B24" s="112">
        <f>[20]Dezembro!$G$5</f>
        <v>43</v>
      </c>
      <c r="C24" s="112">
        <f>[20]Dezembro!$G$6</f>
        <v>43</v>
      </c>
      <c r="D24" s="112">
        <f>[20]Dezembro!$G$7</f>
        <v>42</v>
      </c>
      <c r="E24" s="112">
        <f>[20]Dezembro!$G$8</f>
        <v>73</v>
      </c>
      <c r="F24" s="112">
        <f>[20]Dezembro!$G$9</f>
        <v>59</v>
      </c>
      <c r="G24" s="112">
        <f>[20]Dezembro!$G$10</f>
        <v>63</v>
      </c>
      <c r="H24" s="112">
        <f>[20]Dezembro!$G$11</f>
        <v>50</v>
      </c>
      <c r="I24" s="112">
        <f>[20]Dezembro!$G$12</f>
        <v>58</v>
      </c>
      <c r="J24" s="112">
        <f>[20]Dezembro!$G$13</f>
        <v>46</v>
      </c>
      <c r="K24" s="112">
        <f>[20]Dezembro!$G$14</f>
        <v>75</v>
      </c>
      <c r="L24" s="112">
        <f>[20]Dezembro!$G$15</f>
        <v>61</v>
      </c>
      <c r="M24" s="112">
        <f>[20]Dezembro!$G$16</f>
        <v>51</v>
      </c>
      <c r="N24" s="112">
        <f>[20]Dezembro!$G$17</f>
        <v>52</v>
      </c>
      <c r="O24" s="112">
        <f>[20]Dezembro!$G$18</f>
        <v>42</v>
      </c>
      <c r="P24" s="112">
        <f>[20]Dezembro!$G$19</f>
        <v>43</v>
      </c>
      <c r="Q24" s="112">
        <f>[20]Dezembro!$G$20</f>
        <v>43</v>
      </c>
      <c r="R24" s="112">
        <f>[20]Dezembro!$G$21</f>
        <v>36</v>
      </c>
      <c r="S24" s="112">
        <f>[20]Dezembro!$G$22</f>
        <v>37</v>
      </c>
      <c r="T24" s="112">
        <f>[20]Dezembro!$G$23</f>
        <v>48</v>
      </c>
      <c r="U24" s="112">
        <f>[20]Dezembro!$G$24</f>
        <v>59</v>
      </c>
      <c r="V24" s="112">
        <f>[20]Dezembro!$G$25</f>
        <v>39</v>
      </c>
      <c r="W24" s="112">
        <f>[20]Dezembro!$G$26</f>
        <v>44</v>
      </c>
      <c r="X24" s="112">
        <f>[20]Dezembro!$G$27</f>
        <v>47</v>
      </c>
      <c r="Y24" s="112">
        <f>[20]Dezembro!$G$28</f>
        <v>52</v>
      </c>
      <c r="Z24" s="112">
        <f>[20]Dezembro!$G$29</f>
        <v>55</v>
      </c>
      <c r="AA24" s="112">
        <f>[20]Dezembro!$G$30</f>
        <v>41</v>
      </c>
      <c r="AB24" s="112">
        <f>[20]Dezembro!$G$31</f>
        <v>45</v>
      </c>
      <c r="AC24" s="112">
        <f>[20]Dezembro!$G$32</f>
        <v>38</v>
      </c>
      <c r="AD24" s="112">
        <f>[20]Dezembro!$G$33</f>
        <v>35</v>
      </c>
      <c r="AE24" s="112">
        <f>[20]Dezembro!$G$34</f>
        <v>51</v>
      </c>
      <c r="AF24" s="112">
        <f>[20]Dezembro!$G$35</f>
        <v>42</v>
      </c>
      <c r="AG24" s="117">
        <f t="shared" si="3"/>
        <v>35</v>
      </c>
      <c r="AH24" s="116">
        <f t="shared" si="4"/>
        <v>48.806451612903224</v>
      </c>
      <c r="AJ24" t="s">
        <v>35</v>
      </c>
      <c r="AM24" t="s">
        <v>35</v>
      </c>
    </row>
    <row r="25" spans="1:39" x14ac:dyDescent="0.2">
      <c r="A25" s="48" t="s">
        <v>8</v>
      </c>
      <c r="B25" s="112">
        <f>[21]Dezembro!$G$5</f>
        <v>47</v>
      </c>
      <c r="C25" s="112">
        <f>[21]Dezembro!$G$6</f>
        <v>42</v>
      </c>
      <c r="D25" s="112">
        <f>[21]Dezembro!$G$7</f>
        <v>46</v>
      </c>
      <c r="E25" s="112">
        <f>[21]Dezembro!$G$8</f>
        <v>62</v>
      </c>
      <c r="F25" s="112">
        <f>[21]Dezembro!$G$9</f>
        <v>56</v>
      </c>
      <c r="G25" s="112">
        <f>[21]Dezembro!$G$10</f>
        <v>70</v>
      </c>
      <c r="H25" s="112">
        <f>[21]Dezembro!$G$11</f>
        <v>47</v>
      </c>
      <c r="I25" s="112">
        <f>[21]Dezembro!$G$12</f>
        <v>63</v>
      </c>
      <c r="J25" s="112">
        <f>[21]Dezembro!$G$13</f>
        <v>53</v>
      </c>
      <c r="K25" s="112">
        <f>[21]Dezembro!$G$14</f>
        <v>82</v>
      </c>
      <c r="L25" s="112">
        <f>[21]Dezembro!$G$15</f>
        <v>57</v>
      </c>
      <c r="M25" s="112">
        <f>[21]Dezembro!$G$16</f>
        <v>53</v>
      </c>
      <c r="N25" s="112">
        <f>[21]Dezembro!$G$17</f>
        <v>52</v>
      </c>
      <c r="O25" s="112">
        <f>[21]Dezembro!$G$18</f>
        <v>45</v>
      </c>
      <c r="P25" s="112">
        <f>[21]Dezembro!$G$19</f>
        <v>35</v>
      </c>
      <c r="Q25" s="112">
        <f>[21]Dezembro!$G$20</f>
        <v>26</v>
      </c>
      <c r="R25" s="112">
        <f>[21]Dezembro!$G$21</f>
        <v>38</v>
      </c>
      <c r="S25" s="112">
        <f>[21]Dezembro!$G$22</f>
        <v>33</v>
      </c>
      <c r="T25" s="112">
        <f>[21]Dezembro!$G$23</f>
        <v>45</v>
      </c>
      <c r="U25" s="112">
        <f>[21]Dezembro!$G$24</f>
        <v>47</v>
      </c>
      <c r="V25" s="112">
        <f>[21]Dezembro!$G$25</f>
        <v>37</v>
      </c>
      <c r="W25" s="112">
        <f>[21]Dezembro!$G$26</f>
        <v>37</v>
      </c>
      <c r="X25" s="112">
        <f>[21]Dezembro!$G$27</f>
        <v>51</v>
      </c>
      <c r="Y25" s="112">
        <f>[21]Dezembro!$G$28</f>
        <v>60</v>
      </c>
      <c r="Z25" s="112">
        <f>[21]Dezembro!$G$29</f>
        <v>58</v>
      </c>
      <c r="AA25" s="112">
        <f>[21]Dezembro!$G$30</f>
        <v>44</v>
      </c>
      <c r="AB25" s="112">
        <f>[21]Dezembro!$G$31</f>
        <v>28</v>
      </c>
      <c r="AC25" s="112">
        <f>[21]Dezembro!$G$32</f>
        <v>42</v>
      </c>
      <c r="AD25" s="112">
        <f>[21]Dezembro!$G$33</f>
        <v>41</v>
      </c>
      <c r="AE25" s="112">
        <f>[21]Dezembro!$G$34</f>
        <v>54</v>
      </c>
      <c r="AF25" s="112">
        <f>[21]Dezembro!$G$35</f>
        <v>64</v>
      </c>
      <c r="AG25" s="117">
        <f t="shared" si="3"/>
        <v>26</v>
      </c>
      <c r="AH25" s="116">
        <f t="shared" si="4"/>
        <v>48.87096774193548</v>
      </c>
      <c r="AJ25" t="s">
        <v>35</v>
      </c>
      <c r="AK25" t="s">
        <v>35</v>
      </c>
      <c r="AL25" t="s">
        <v>35</v>
      </c>
    </row>
    <row r="26" spans="1:39" x14ac:dyDescent="0.2">
      <c r="A26" s="48" t="s">
        <v>9</v>
      </c>
      <c r="B26" s="112">
        <f>[22]Dezembro!$G$5</f>
        <v>42</v>
      </c>
      <c r="C26" s="112">
        <f>[22]Dezembro!$G$6</f>
        <v>41</v>
      </c>
      <c r="D26" s="112">
        <f>[22]Dezembro!$G$7</f>
        <v>36</v>
      </c>
      <c r="E26" s="112">
        <f>[22]Dezembro!$G$8</f>
        <v>60</v>
      </c>
      <c r="F26" s="112">
        <f>[22]Dezembro!$G$9</f>
        <v>55</v>
      </c>
      <c r="G26" s="112">
        <f>[22]Dezembro!$G$10</f>
        <v>58</v>
      </c>
      <c r="H26" s="112">
        <f>[22]Dezembro!$G$11</f>
        <v>55</v>
      </c>
      <c r="I26" s="112">
        <f>[22]Dezembro!$G$12</f>
        <v>56</v>
      </c>
      <c r="J26" s="112">
        <f>[22]Dezembro!$G$13</f>
        <v>52</v>
      </c>
      <c r="K26" s="112">
        <f>[22]Dezembro!$G$14</f>
        <v>70</v>
      </c>
      <c r="L26" s="112">
        <f>[22]Dezembro!$G$15</f>
        <v>57</v>
      </c>
      <c r="M26" s="112">
        <f>[22]Dezembro!$G$16</f>
        <v>51</v>
      </c>
      <c r="N26" s="112">
        <f>[22]Dezembro!$G$17</f>
        <v>41</v>
      </c>
      <c r="O26" s="112">
        <f>[22]Dezembro!$G$18</f>
        <v>35</v>
      </c>
      <c r="P26" s="112">
        <f>[22]Dezembro!$G$19</f>
        <v>26</v>
      </c>
      <c r="Q26" s="112">
        <f>[22]Dezembro!$G$20</f>
        <v>28</v>
      </c>
      <c r="R26" s="112">
        <f>[22]Dezembro!$G$21</f>
        <v>35</v>
      </c>
      <c r="S26" s="112">
        <f>[22]Dezembro!$G$22</f>
        <v>37</v>
      </c>
      <c r="T26" s="112">
        <f>[22]Dezembro!$G$23</f>
        <v>41</v>
      </c>
      <c r="U26" s="112">
        <f>[22]Dezembro!$G$24</f>
        <v>45</v>
      </c>
      <c r="V26" s="112">
        <f>[22]Dezembro!$G$25</f>
        <v>37</v>
      </c>
      <c r="W26" s="112">
        <f>[22]Dezembro!$G$26</f>
        <v>38</v>
      </c>
      <c r="X26" s="112">
        <f>[22]Dezembro!$G$27</f>
        <v>47</v>
      </c>
      <c r="Y26" s="112">
        <f>[22]Dezembro!$G$28</f>
        <v>44</v>
      </c>
      <c r="Z26" s="112">
        <f>[22]Dezembro!$G$29</f>
        <v>46</v>
      </c>
      <c r="AA26" s="112">
        <f>[22]Dezembro!$G$30</f>
        <v>43</v>
      </c>
      <c r="AB26" s="112">
        <f>[22]Dezembro!$G$31</f>
        <v>36</v>
      </c>
      <c r="AC26" s="112">
        <f>[22]Dezembro!$G$32</f>
        <v>30</v>
      </c>
      <c r="AD26" s="112">
        <f>[22]Dezembro!$G$33</f>
        <v>29</v>
      </c>
      <c r="AE26" s="112">
        <f>[22]Dezembro!$G$34</f>
        <v>42</v>
      </c>
      <c r="AF26" s="112">
        <f>[22]Dezembro!$G$35</f>
        <v>47</v>
      </c>
      <c r="AG26" s="117">
        <f t="shared" si="3"/>
        <v>26</v>
      </c>
      <c r="AH26" s="116">
        <f t="shared" si="4"/>
        <v>43.87096774193548</v>
      </c>
      <c r="AL26" t="s">
        <v>35</v>
      </c>
    </row>
    <row r="27" spans="1:39" x14ac:dyDescent="0.2">
      <c r="A27" s="48" t="s">
        <v>32</v>
      </c>
      <c r="B27" s="112">
        <f>[23]Dezembro!$G$5</f>
        <v>32</v>
      </c>
      <c r="C27" s="112">
        <f>[23]Dezembro!$G$6</f>
        <v>33</v>
      </c>
      <c r="D27" s="112">
        <f>[23]Dezembro!$G$7</f>
        <v>32</v>
      </c>
      <c r="E27" s="112">
        <f>[23]Dezembro!$G$8</f>
        <v>54</v>
      </c>
      <c r="F27" s="112">
        <f>[23]Dezembro!$G$9</f>
        <v>52</v>
      </c>
      <c r="G27" s="112">
        <f>[23]Dezembro!$G$10</f>
        <v>48</v>
      </c>
      <c r="H27" s="112">
        <f>[23]Dezembro!$G$11</f>
        <v>42</v>
      </c>
      <c r="I27" s="112">
        <f>[23]Dezembro!$G$12</f>
        <v>58</v>
      </c>
      <c r="J27" s="112">
        <f>[23]Dezembro!$G$13</f>
        <v>32</v>
      </c>
      <c r="K27" s="112">
        <f>[23]Dezembro!$G$14</f>
        <v>49</v>
      </c>
      <c r="L27" s="112">
        <f>[23]Dezembro!$G$15</f>
        <v>41</v>
      </c>
      <c r="M27" s="112">
        <f>[23]Dezembro!$G$16</f>
        <v>36</v>
      </c>
      <c r="N27" s="112">
        <f>[23]Dezembro!$G$17</f>
        <v>36</v>
      </c>
      <c r="O27" s="112">
        <f>[23]Dezembro!$G$18</f>
        <v>32</v>
      </c>
      <c r="P27" s="112">
        <f>[23]Dezembro!$G$19</f>
        <v>33</v>
      </c>
      <c r="Q27" s="112">
        <f>[23]Dezembro!$G$20</f>
        <v>27</v>
      </c>
      <c r="R27" s="112">
        <f>[23]Dezembro!$G$21</f>
        <v>22</v>
      </c>
      <c r="S27" s="112">
        <f>[23]Dezembro!$G$22</f>
        <v>26</v>
      </c>
      <c r="T27" s="112">
        <f>[23]Dezembro!$G$23</f>
        <v>37</v>
      </c>
      <c r="U27" s="112">
        <f>[23]Dezembro!$G$24</f>
        <v>45</v>
      </c>
      <c r="V27" s="112">
        <f>[23]Dezembro!$G$25</f>
        <v>31</v>
      </c>
      <c r="W27" s="112">
        <f>[23]Dezembro!$G$26</f>
        <v>36</v>
      </c>
      <c r="X27" s="112">
        <f>[23]Dezembro!$G$27</f>
        <v>33</v>
      </c>
      <c r="Y27" s="112">
        <f>[23]Dezembro!$G$28</f>
        <v>33</v>
      </c>
      <c r="Z27" s="112">
        <f>[23]Dezembro!$G$29</f>
        <v>33</v>
      </c>
      <c r="AA27" s="112">
        <f>[23]Dezembro!$G$30</f>
        <v>38</v>
      </c>
      <c r="AB27" s="112">
        <f>[23]Dezembro!$G$31</f>
        <v>30</v>
      </c>
      <c r="AC27" s="112">
        <f>[23]Dezembro!$G$32</f>
        <v>28</v>
      </c>
      <c r="AD27" s="112">
        <f>[23]Dezembro!$G$33</f>
        <v>23</v>
      </c>
      <c r="AE27" s="112">
        <f>[23]Dezembro!$G$34</f>
        <v>40</v>
      </c>
      <c r="AF27" s="112">
        <f>[23]Dezembro!$G$35</f>
        <v>40</v>
      </c>
      <c r="AG27" s="117">
        <f t="shared" si="3"/>
        <v>22</v>
      </c>
      <c r="AH27" s="116">
        <f t="shared" si="4"/>
        <v>36.516129032258064</v>
      </c>
      <c r="AK27" t="s">
        <v>35</v>
      </c>
      <c r="AL27" t="s">
        <v>35</v>
      </c>
    </row>
    <row r="28" spans="1:39" x14ac:dyDescent="0.2">
      <c r="A28" s="48" t="s">
        <v>10</v>
      </c>
      <c r="B28" s="112">
        <f>[24]Dezembro!$G$5</f>
        <v>40</v>
      </c>
      <c r="C28" s="112">
        <f>[24]Dezembro!$G$6</f>
        <v>40</v>
      </c>
      <c r="D28" s="112">
        <f>[24]Dezembro!$G$7</f>
        <v>40</v>
      </c>
      <c r="E28" s="112">
        <f>[24]Dezembro!$G$8</f>
        <v>75</v>
      </c>
      <c r="F28" s="112">
        <f>[24]Dezembro!$G$9</f>
        <v>53</v>
      </c>
      <c r="G28" s="112">
        <f>[24]Dezembro!$G$10</f>
        <v>54</v>
      </c>
      <c r="H28" s="112">
        <f>[24]Dezembro!$G$11</f>
        <v>46</v>
      </c>
      <c r="I28" s="112">
        <f>[24]Dezembro!$G$12</f>
        <v>61</v>
      </c>
      <c r="J28" s="112">
        <f>[24]Dezembro!$G$13</f>
        <v>50</v>
      </c>
      <c r="K28" s="112">
        <f>[24]Dezembro!$G$14</f>
        <v>73</v>
      </c>
      <c r="L28" s="112">
        <f>[24]Dezembro!$G$15</f>
        <v>52</v>
      </c>
      <c r="M28" s="112">
        <f>[24]Dezembro!$G$16</f>
        <v>48</v>
      </c>
      <c r="N28" s="112">
        <f>[24]Dezembro!$G$17</f>
        <v>47</v>
      </c>
      <c r="O28" s="112">
        <f>[24]Dezembro!$G$18</f>
        <v>40</v>
      </c>
      <c r="P28" s="112">
        <f>[24]Dezembro!$G$19</f>
        <v>29</v>
      </c>
      <c r="Q28" s="112">
        <f>[24]Dezembro!$G$20</f>
        <v>33</v>
      </c>
      <c r="R28" s="112">
        <f>[24]Dezembro!$G$21</f>
        <v>28</v>
      </c>
      <c r="S28" s="112">
        <f>[24]Dezembro!$G$22</f>
        <v>35</v>
      </c>
      <c r="T28" s="112">
        <f>[24]Dezembro!$G$23</f>
        <v>44</v>
      </c>
      <c r="U28" s="112">
        <f>[24]Dezembro!$G$24</f>
        <v>52</v>
      </c>
      <c r="V28" s="112">
        <f>[24]Dezembro!$G$25</f>
        <v>36</v>
      </c>
      <c r="W28" s="112">
        <f>[24]Dezembro!$G$26</f>
        <v>33</v>
      </c>
      <c r="X28" s="112">
        <f>[24]Dezembro!$G$27</f>
        <v>48</v>
      </c>
      <c r="Y28" s="112">
        <f>[24]Dezembro!$G$28</f>
        <v>56</v>
      </c>
      <c r="Z28" s="112">
        <f>[24]Dezembro!$G$29</f>
        <v>59</v>
      </c>
      <c r="AA28" s="112">
        <f>[24]Dezembro!$G$30</f>
        <v>46</v>
      </c>
      <c r="AB28" s="112">
        <f>[24]Dezembro!$G$31</f>
        <v>34</v>
      </c>
      <c r="AC28" s="112">
        <f>[24]Dezembro!$G$32</f>
        <v>31</v>
      </c>
      <c r="AD28" s="112">
        <f>[24]Dezembro!$G$33</f>
        <v>39</v>
      </c>
      <c r="AE28" s="112">
        <f>[24]Dezembro!$G$34</f>
        <v>46</v>
      </c>
      <c r="AF28" s="112">
        <f>[24]Dezembro!$G$35</f>
        <v>59</v>
      </c>
      <c r="AG28" s="117">
        <f t="shared" si="3"/>
        <v>28</v>
      </c>
      <c r="AH28" s="116">
        <f t="shared" si="4"/>
        <v>46.032258064516128</v>
      </c>
      <c r="AK28" t="s">
        <v>35</v>
      </c>
      <c r="AL28" t="s">
        <v>35</v>
      </c>
    </row>
    <row r="29" spans="1:39" x14ac:dyDescent="0.2">
      <c r="A29" s="48" t="s">
        <v>151</v>
      </c>
      <c r="B29" s="112">
        <f>[25]Dezembro!$G$5</f>
        <v>53</v>
      </c>
      <c r="C29" s="112">
        <f>[25]Dezembro!$G$6</f>
        <v>48</v>
      </c>
      <c r="D29" s="112">
        <f>[25]Dezembro!$G$7</f>
        <v>48</v>
      </c>
      <c r="E29" s="112">
        <f>[25]Dezembro!$G$8</f>
        <v>69</v>
      </c>
      <c r="F29" s="112">
        <f>[25]Dezembro!$G$9</f>
        <v>58</v>
      </c>
      <c r="G29" s="112">
        <f>[25]Dezembro!$G$10</f>
        <v>64</v>
      </c>
      <c r="H29" s="112">
        <f>[25]Dezembro!$G$11</f>
        <v>58</v>
      </c>
      <c r="I29" s="112">
        <f>[25]Dezembro!$G$12</f>
        <v>66</v>
      </c>
      <c r="J29" s="112">
        <f>[25]Dezembro!$G$13</f>
        <v>57</v>
      </c>
      <c r="K29" s="112">
        <f>[25]Dezembro!$G$14</f>
        <v>79</v>
      </c>
      <c r="L29" s="112">
        <f>[25]Dezembro!$G$15</f>
        <v>64</v>
      </c>
      <c r="M29" s="112">
        <f>[25]Dezembro!$G$16</f>
        <v>58</v>
      </c>
      <c r="N29" s="112">
        <f>[25]Dezembro!$G$17</f>
        <v>59</v>
      </c>
      <c r="O29" s="112">
        <f>[25]Dezembro!$G$18</f>
        <v>59</v>
      </c>
      <c r="P29" s="112">
        <f>[25]Dezembro!$G$19</f>
        <v>51</v>
      </c>
      <c r="Q29" s="112">
        <f>[25]Dezembro!$G$20</f>
        <v>50</v>
      </c>
      <c r="R29" s="112">
        <f>[25]Dezembro!$G$21</f>
        <v>49</v>
      </c>
      <c r="S29" s="112">
        <f>[25]Dezembro!$G$22</f>
        <v>39</v>
      </c>
      <c r="T29" s="112">
        <f>[25]Dezembro!$G$23</f>
        <v>56</v>
      </c>
      <c r="U29" s="112">
        <f>[25]Dezembro!$G$24</f>
        <v>56</v>
      </c>
      <c r="V29" s="112">
        <f>[25]Dezembro!$G$25</f>
        <v>46</v>
      </c>
      <c r="W29" s="112">
        <f>[25]Dezembro!$G$26</f>
        <v>39</v>
      </c>
      <c r="X29" s="112">
        <f>[25]Dezembro!$G$27</f>
        <v>52</v>
      </c>
      <c r="Y29" s="112">
        <f>[25]Dezembro!$G$28</f>
        <v>63</v>
      </c>
      <c r="Z29" s="112">
        <f>[25]Dezembro!$G$29</f>
        <v>43</v>
      </c>
      <c r="AA29" s="112">
        <f>[25]Dezembro!$G$30</f>
        <v>52</v>
      </c>
      <c r="AB29" s="112">
        <f>[25]Dezembro!$G$31</f>
        <v>41</v>
      </c>
      <c r="AC29" s="112">
        <f>[25]Dezembro!$G$32</f>
        <v>48</v>
      </c>
      <c r="AD29" s="112">
        <f>[25]Dezembro!$G$33</f>
        <v>42</v>
      </c>
      <c r="AE29" s="112">
        <f>[25]Dezembro!$G$34</f>
        <v>52</v>
      </c>
      <c r="AF29" s="112">
        <f>[25]Dezembro!$G$35</f>
        <v>50</v>
      </c>
      <c r="AG29" s="117">
        <f t="shared" si="3"/>
        <v>39</v>
      </c>
      <c r="AH29" s="116">
        <f t="shared" si="4"/>
        <v>53.838709677419352</v>
      </c>
      <c r="AI29" s="12" t="s">
        <v>35</v>
      </c>
      <c r="AJ29" t="s">
        <v>35</v>
      </c>
      <c r="AL29" t="s">
        <v>35</v>
      </c>
    </row>
    <row r="30" spans="1:39" x14ac:dyDescent="0.2">
      <c r="A30" s="48" t="s">
        <v>11</v>
      </c>
      <c r="B30" s="112">
        <f>[26]Dezembro!$G$5</f>
        <v>34</v>
      </c>
      <c r="C30" s="112">
        <f>[26]Dezembro!$G$6</f>
        <v>36</v>
      </c>
      <c r="D30" s="112">
        <f>[26]Dezembro!$G$7</f>
        <v>40</v>
      </c>
      <c r="E30" s="112">
        <f>[26]Dezembro!$G$8</f>
        <v>80</v>
      </c>
      <c r="F30" s="112">
        <f>[26]Dezembro!$G$9</f>
        <v>58</v>
      </c>
      <c r="G30" s="112">
        <f>[26]Dezembro!$G$10</f>
        <v>54</v>
      </c>
      <c r="H30" s="112">
        <f>[26]Dezembro!$G$11</f>
        <v>46</v>
      </c>
      <c r="I30" s="112">
        <f>[26]Dezembro!$G$12</f>
        <v>55</v>
      </c>
      <c r="J30" s="112">
        <f>[26]Dezembro!$G$13</f>
        <v>44</v>
      </c>
      <c r="K30" s="112">
        <f>[26]Dezembro!$G$14</f>
        <v>71</v>
      </c>
      <c r="L30" s="112">
        <f>[26]Dezembro!$G$15</f>
        <v>51</v>
      </c>
      <c r="M30" s="112">
        <f>[26]Dezembro!$G$16</f>
        <v>45</v>
      </c>
      <c r="N30" s="112">
        <f>[26]Dezembro!$G$17</f>
        <v>41</v>
      </c>
      <c r="O30" s="112">
        <f>[26]Dezembro!$G$18</f>
        <v>40</v>
      </c>
      <c r="P30" s="112">
        <f>[26]Dezembro!$G$19</f>
        <v>38</v>
      </c>
      <c r="Q30" s="112">
        <f>[26]Dezembro!$G$20</f>
        <v>36</v>
      </c>
      <c r="R30" s="112">
        <f>[26]Dezembro!$G$21</f>
        <v>27</v>
      </c>
      <c r="S30" s="112">
        <f>[26]Dezembro!$G$22</f>
        <v>37</v>
      </c>
      <c r="T30" s="112">
        <f>[26]Dezembro!$G$23</f>
        <v>43</v>
      </c>
      <c r="U30" s="112">
        <f>[26]Dezembro!$G$24</f>
        <v>51</v>
      </c>
      <c r="V30" s="112">
        <f>[26]Dezembro!$G$25</f>
        <v>39</v>
      </c>
      <c r="W30" s="112">
        <f>[26]Dezembro!$G$26</f>
        <v>41</v>
      </c>
      <c r="X30" s="112">
        <f>[26]Dezembro!$G$27</f>
        <v>41</v>
      </c>
      <c r="Y30" s="112">
        <f>[26]Dezembro!$G$28</f>
        <v>42</v>
      </c>
      <c r="Z30" s="112">
        <f>[26]Dezembro!$G$29</f>
        <v>44</v>
      </c>
      <c r="AA30" s="112">
        <f>[26]Dezembro!$G$30</f>
        <v>46</v>
      </c>
      <c r="AB30" s="112">
        <f>[26]Dezembro!$G$31</f>
        <v>42</v>
      </c>
      <c r="AC30" s="112">
        <f>[26]Dezembro!$G$32</f>
        <v>32</v>
      </c>
      <c r="AD30" s="112">
        <f>[26]Dezembro!$G$33</f>
        <v>26</v>
      </c>
      <c r="AE30" s="112">
        <f>[26]Dezembro!$G$34</f>
        <v>51</v>
      </c>
      <c r="AF30" s="112">
        <f>[26]Dezembro!$G$35</f>
        <v>56</v>
      </c>
      <c r="AG30" s="117">
        <f t="shared" si="3"/>
        <v>26</v>
      </c>
      <c r="AH30" s="116">
        <f t="shared" si="4"/>
        <v>44.741935483870968</v>
      </c>
      <c r="AL30" t="s">
        <v>35</v>
      </c>
    </row>
    <row r="31" spans="1:39" s="5" customFormat="1" x14ac:dyDescent="0.2">
      <c r="A31" s="48" t="s">
        <v>12</v>
      </c>
      <c r="B31" s="112">
        <f>[27]Dezembro!$G$5</f>
        <v>35</v>
      </c>
      <c r="C31" s="112">
        <f>[27]Dezembro!$G$6</f>
        <v>48</v>
      </c>
      <c r="D31" s="112">
        <f>[27]Dezembro!$G$7</f>
        <v>40</v>
      </c>
      <c r="E31" s="112">
        <f>[27]Dezembro!$G$8</f>
        <v>68</v>
      </c>
      <c r="F31" s="112">
        <f>[27]Dezembro!$G$9</f>
        <v>65</v>
      </c>
      <c r="G31" s="112">
        <f>[27]Dezembro!$G$10</f>
        <v>47</v>
      </c>
      <c r="H31" s="112">
        <f>[27]Dezembro!$G$11</f>
        <v>40</v>
      </c>
      <c r="I31" s="112">
        <f>[27]Dezembro!$G$12</f>
        <v>52</v>
      </c>
      <c r="J31" s="112">
        <f>[27]Dezembro!$G$13</f>
        <v>39</v>
      </c>
      <c r="K31" s="112">
        <f>[27]Dezembro!$G$14</f>
        <v>55</v>
      </c>
      <c r="L31" s="112">
        <f>[27]Dezembro!$G$15</f>
        <v>43</v>
      </c>
      <c r="M31" s="112">
        <f>[27]Dezembro!$G$16</f>
        <v>40</v>
      </c>
      <c r="N31" s="112">
        <f>[27]Dezembro!$G$17</f>
        <v>39</v>
      </c>
      <c r="O31" s="112">
        <f>[27]Dezembro!$G$18</f>
        <v>35</v>
      </c>
      <c r="P31" s="112">
        <f>[27]Dezembro!$G$19</f>
        <v>47</v>
      </c>
      <c r="Q31" s="112">
        <f>[27]Dezembro!$G$20</f>
        <v>32</v>
      </c>
      <c r="R31" s="112">
        <f>[27]Dezembro!$G$21</f>
        <v>32</v>
      </c>
      <c r="S31" s="112">
        <f>[27]Dezembro!$G$22</f>
        <v>32</v>
      </c>
      <c r="T31" s="112">
        <f>[27]Dezembro!$G$23</f>
        <v>39</v>
      </c>
      <c r="U31" s="112">
        <f>[27]Dezembro!$G$24</f>
        <v>42</v>
      </c>
      <c r="V31" s="112">
        <f>[27]Dezembro!$G$25</f>
        <v>34</v>
      </c>
      <c r="W31" s="112">
        <f>[27]Dezembro!$G$26</f>
        <v>46</v>
      </c>
      <c r="X31" s="112">
        <f>[27]Dezembro!$G$27</f>
        <v>45</v>
      </c>
      <c r="Y31" s="112">
        <f>[27]Dezembro!$G$28</f>
        <v>39</v>
      </c>
      <c r="Z31" s="112">
        <f>[27]Dezembro!$G$29</f>
        <v>37</v>
      </c>
      <c r="AA31" s="112">
        <f>[27]Dezembro!$G$30</f>
        <v>32</v>
      </c>
      <c r="AB31" s="112">
        <f>[27]Dezembro!$G$31</f>
        <v>46</v>
      </c>
      <c r="AC31" s="112">
        <f>[27]Dezembro!$G$32</f>
        <v>32</v>
      </c>
      <c r="AD31" s="112">
        <f>[27]Dezembro!$G$33</f>
        <v>29</v>
      </c>
      <c r="AE31" s="112">
        <f>[27]Dezembro!$G$34</f>
        <v>44</v>
      </c>
      <c r="AF31" s="112">
        <f>[27]Dezembro!$G$35</f>
        <v>53</v>
      </c>
      <c r="AG31" s="117">
        <f t="shared" si="3"/>
        <v>29</v>
      </c>
      <c r="AH31" s="116">
        <f t="shared" si="4"/>
        <v>42.161290322580648</v>
      </c>
      <c r="AJ31" s="5" t="s">
        <v>35</v>
      </c>
    </row>
    <row r="32" spans="1:39" x14ac:dyDescent="0.2">
      <c r="A32" s="48" t="s">
        <v>13</v>
      </c>
      <c r="B32" s="112">
        <f>[28]Dezembro!$G$5</f>
        <v>31</v>
      </c>
      <c r="C32" s="112">
        <f>[28]Dezembro!$G$6</f>
        <v>32</v>
      </c>
      <c r="D32" s="112">
        <f>[28]Dezembro!$G$7</f>
        <v>31</v>
      </c>
      <c r="E32" s="112">
        <f>[28]Dezembro!$G$8</f>
        <v>59</v>
      </c>
      <c r="F32" s="112">
        <f>[28]Dezembro!$G$9</f>
        <v>56</v>
      </c>
      <c r="G32" s="112">
        <f>[28]Dezembro!$G$10</f>
        <v>38</v>
      </c>
      <c r="H32" s="112">
        <f>[28]Dezembro!$G$11</f>
        <v>38</v>
      </c>
      <c r="I32" s="112">
        <f>[28]Dezembro!$G$12</f>
        <v>49</v>
      </c>
      <c r="J32" s="112">
        <f>[28]Dezembro!$G$13</f>
        <v>34</v>
      </c>
      <c r="K32" s="112">
        <f>[28]Dezembro!$G$14</f>
        <v>39</v>
      </c>
      <c r="L32" s="112">
        <f>[28]Dezembro!$G$15</f>
        <v>43</v>
      </c>
      <c r="M32" s="112">
        <f>[28]Dezembro!$G$16</f>
        <v>40</v>
      </c>
      <c r="N32" s="112">
        <f>[28]Dezembro!$G$17</f>
        <v>36</v>
      </c>
      <c r="O32" s="112">
        <f>[28]Dezembro!$G$18</f>
        <v>36</v>
      </c>
      <c r="P32" s="112">
        <f>[28]Dezembro!$G$19</f>
        <v>38</v>
      </c>
      <c r="Q32" s="112">
        <f>[28]Dezembro!$G$20</f>
        <v>28</v>
      </c>
      <c r="R32" s="112">
        <f>[28]Dezembro!$G$21</f>
        <v>25</v>
      </c>
      <c r="S32" s="112">
        <f>[28]Dezembro!$G$22</f>
        <v>26</v>
      </c>
      <c r="T32" s="112">
        <f>[28]Dezembro!$G$23</f>
        <v>46</v>
      </c>
      <c r="U32" s="112">
        <f>[28]Dezembro!$G$24</f>
        <v>46</v>
      </c>
      <c r="V32" s="112">
        <f>[28]Dezembro!$G$25</f>
        <v>44</v>
      </c>
      <c r="W32" s="112">
        <f>[28]Dezembro!$G$26</f>
        <v>50</v>
      </c>
      <c r="X32" s="112">
        <f>[28]Dezembro!$G$27</f>
        <v>45</v>
      </c>
      <c r="Y32" s="112">
        <f>[28]Dezembro!$G$28</f>
        <v>37</v>
      </c>
      <c r="Z32" s="112">
        <f>[28]Dezembro!$G$29</f>
        <v>29</v>
      </c>
      <c r="AA32" s="112">
        <f>[28]Dezembro!$G$30</f>
        <v>47</v>
      </c>
      <c r="AB32" s="112">
        <f>[28]Dezembro!$G$31</f>
        <v>49</v>
      </c>
      <c r="AC32" s="112">
        <f>[28]Dezembro!$G$32</f>
        <v>32</v>
      </c>
      <c r="AD32" s="112">
        <f>[28]Dezembro!$G$33</f>
        <v>31</v>
      </c>
      <c r="AE32" s="112">
        <f>[28]Dezembro!$G$34</f>
        <v>55</v>
      </c>
      <c r="AF32" s="112">
        <f>[28]Dezembro!$G$35</f>
        <v>48</v>
      </c>
      <c r="AG32" s="117">
        <f t="shared" si="3"/>
        <v>25</v>
      </c>
      <c r="AH32" s="116">
        <f t="shared" si="4"/>
        <v>39.935483870967744</v>
      </c>
      <c r="AK32" t="s">
        <v>35</v>
      </c>
    </row>
    <row r="33" spans="1:39" x14ac:dyDescent="0.2">
      <c r="A33" s="48" t="s">
        <v>152</v>
      </c>
      <c r="B33" s="112">
        <f>[29]Dezembro!$G$5</f>
        <v>43</v>
      </c>
      <c r="C33" s="112">
        <f>[29]Dezembro!$G$6</f>
        <v>39</v>
      </c>
      <c r="D33" s="112">
        <f>[29]Dezembro!$G$7</f>
        <v>43</v>
      </c>
      <c r="E33" s="112">
        <f>[29]Dezembro!$G$8</f>
        <v>65</v>
      </c>
      <c r="F33" s="112">
        <f>[29]Dezembro!$G$9</f>
        <v>57</v>
      </c>
      <c r="G33" s="112">
        <f>[29]Dezembro!$G$10</f>
        <v>44</v>
      </c>
      <c r="H33" s="112">
        <f>[29]Dezembro!$G$11</f>
        <v>44</v>
      </c>
      <c r="I33" s="112">
        <f>[29]Dezembro!$G$12</f>
        <v>53</v>
      </c>
      <c r="J33" s="112">
        <f>[29]Dezembro!$G$13</f>
        <v>46</v>
      </c>
      <c r="K33" s="112">
        <f>[29]Dezembro!$G$14</f>
        <v>74</v>
      </c>
      <c r="L33" s="112">
        <f>[29]Dezembro!$G$15</f>
        <v>52</v>
      </c>
      <c r="M33" s="112">
        <f>[29]Dezembro!$G$16</f>
        <v>45</v>
      </c>
      <c r="N33" s="112">
        <f>[29]Dezembro!$G$17</f>
        <v>44</v>
      </c>
      <c r="O33" s="112">
        <f>[29]Dezembro!$G$18</f>
        <v>35</v>
      </c>
      <c r="P33" s="112">
        <f>[29]Dezembro!$G$19</f>
        <v>38</v>
      </c>
      <c r="Q33" s="112">
        <f>[29]Dezembro!$G$20</f>
        <v>35</v>
      </c>
      <c r="R33" s="112">
        <f>[29]Dezembro!$G$21</f>
        <v>35</v>
      </c>
      <c r="S33" s="112">
        <f>[29]Dezembro!$G$22</f>
        <v>40</v>
      </c>
      <c r="T33" s="112">
        <f>[29]Dezembro!$G$23</f>
        <v>44</v>
      </c>
      <c r="U33" s="112">
        <f>[29]Dezembro!$G$24</f>
        <v>52</v>
      </c>
      <c r="V33" s="112">
        <f>[29]Dezembro!$G$25</f>
        <v>42</v>
      </c>
      <c r="W33" s="112">
        <f>[29]Dezembro!$G$26</f>
        <v>44</v>
      </c>
      <c r="X33" s="112">
        <f>[29]Dezembro!$G$27</f>
        <v>50</v>
      </c>
      <c r="Y33" s="112">
        <f>[29]Dezembro!$G$28</f>
        <v>46</v>
      </c>
      <c r="Z33" s="112">
        <f>[29]Dezembro!$G$29</f>
        <v>49</v>
      </c>
      <c r="AA33" s="112">
        <f>[29]Dezembro!$G$30</f>
        <v>52</v>
      </c>
      <c r="AB33" s="112">
        <f>[29]Dezembro!$G$31</f>
        <v>42</v>
      </c>
      <c r="AC33" s="112">
        <f>[29]Dezembro!$G$32</f>
        <v>31</v>
      </c>
      <c r="AD33" s="112">
        <f>[29]Dezembro!$G$33</f>
        <v>35</v>
      </c>
      <c r="AE33" s="112">
        <f>[29]Dezembro!$G$34</f>
        <v>58</v>
      </c>
      <c r="AF33" s="112">
        <f>[29]Dezembro!$G$35</f>
        <v>54</v>
      </c>
      <c r="AG33" s="117">
        <f t="shared" si="3"/>
        <v>31</v>
      </c>
      <c r="AH33" s="116">
        <f t="shared" si="4"/>
        <v>46.161290322580648</v>
      </c>
    </row>
    <row r="34" spans="1:39" x14ac:dyDescent="0.2">
      <c r="A34" s="48" t="s">
        <v>123</v>
      </c>
      <c r="B34" s="112">
        <f>[30]Dezembro!$G$5</f>
        <v>39</v>
      </c>
      <c r="C34" s="112">
        <f>[30]Dezembro!$G$6</f>
        <v>40</v>
      </c>
      <c r="D34" s="112">
        <f>[30]Dezembro!$G$7</f>
        <v>37</v>
      </c>
      <c r="E34" s="112">
        <f>[30]Dezembro!$G$8</f>
        <v>62</v>
      </c>
      <c r="F34" s="112">
        <f>[30]Dezembro!$G$9</f>
        <v>53</v>
      </c>
      <c r="G34" s="112">
        <f>[30]Dezembro!$G$10</f>
        <v>47</v>
      </c>
      <c r="H34" s="112">
        <f>[30]Dezembro!$G$11</f>
        <v>49</v>
      </c>
      <c r="I34" s="112">
        <f>[30]Dezembro!$G$12</f>
        <v>62</v>
      </c>
      <c r="J34" s="112">
        <f>[30]Dezembro!$G$13</f>
        <v>57</v>
      </c>
      <c r="K34" s="112">
        <f>[30]Dezembro!$G$14</f>
        <v>72</v>
      </c>
      <c r="L34" s="112">
        <f>[30]Dezembro!$G$15</f>
        <v>55</v>
      </c>
      <c r="M34" s="112">
        <f>[30]Dezembro!$G$16</f>
        <v>51</v>
      </c>
      <c r="N34" s="112">
        <f>[30]Dezembro!$G$17</f>
        <v>42</v>
      </c>
      <c r="O34" s="112">
        <f>[30]Dezembro!$G$18</f>
        <v>35</v>
      </c>
      <c r="P34" s="112">
        <f>[30]Dezembro!$G$19</f>
        <v>38</v>
      </c>
      <c r="Q34" s="112">
        <f>[30]Dezembro!$G$20</f>
        <v>35</v>
      </c>
      <c r="R34" s="112">
        <f>[30]Dezembro!$G$21</f>
        <v>35</v>
      </c>
      <c r="S34" s="112">
        <f>[30]Dezembro!$G$22</f>
        <v>40</v>
      </c>
      <c r="T34" s="112">
        <f>[30]Dezembro!$G$23</f>
        <v>44</v>
      </c>
      <c r="U34" s="112">
        <f>[30]Dezembro!$G$24</f>
        <v>44</v>
      </c>
      <c r="V34" s="112">
        <f>[30]Dezembro!$G$25</f>
        <v>44</v>
      </c>
      <c r="W34" s="112">
        <f>[30]Dezembro!$G$26</f>
        <v>42</v>
      </c>
      <c r="X34" s="112">
        <f>[30]Dezembro!$G$27</f>
        <v>49</v>
      </c>
      <c r="Y34" s="112">
        <f>[30]Dezembro!$G$28</f>
        <v>44</v>
      </c>
      <c r="Z34" s="112">
        <f>[30]Dezembro!$G$29</f>
        <v>45</v>
      </c>
      <c r="AA34" s="112">
        <f>[30]Dezembro!$G$30</f>
        <v>46</v>
      </c>
      <c r="AB34" s="112">
        <f>[30]Dezembro!$G$31</f>
        <v>36</v>
      </c>
      <c r="AC34" s="112">
        <f>[30]Dezembro!$G$32</f>
        <v>35</v>
      </c>
      <c r="AD34" s="112">
        <f>[30]Dezembro!$G$33</f>
        <v>28</v>
      </c>
      <c r="AE34" s="112">
        <f>[30]Dezembro!$G$34</f>
        <v>49</v>
      </c>
      <c r="AF34" s="112">
        <f>[30]Dezembro!$G$35</f>
        <v>47</v>
      </c>
      <c r="AG34" s="117">
        <f t="shared" si="3"/>
        <v>28</v>
      </c>
      <c r="AH34" s="116">
        <f t="shared" si="4"/>
        <v>45.225806451612904</v>
      </c>
    </row>
    <row r="35" spans="1:39" x14ac:dyDescent="0.2">
      <c r="A35" s="48" t="s">
        <v>14</v>
      </c>
      <c r="B35" s="112">
        <f>[31]Dezembro!$G$5</f>
        <v>34</v>
      </c>
      <c r="C35" s="112">
        <f>[31]Dezembro!$G$6</f>
        <v>26</v>
      </c>
      <c r="D35" s="112">
        <f>[31]Dezembro!$G$7</f>
        <v>36</v>
      </c>
      <c r="E35" s="112">
        <f>[31]Dezembro!$G$8</f>
        <v>36</v>
      </c>
      <c r="F35" s="112">
        <f>[31]Dezembro!$G$9</f>
        <v>41</v>
      </c>
      <c r="G35" s="112">
        <f>[31]Dezembro!$G$10</f>
        <v>35</v>
      </c>
      <c r="H35" s="112">
        <f>[31]Dezembro!$G$11</f>
        <v>25</v>
      </c>
      <c r="I35" s="112">
        <f>[31]Dezembro!$G$12</f>
        <v>33</v>
      </c>
      <c r="J35" s="112">
        <f>[31]Dezembro!$G$13</f>
        <v>33</v>
      </c>
      <c r="K35" s="112">
        <f>[31]Dezembro!$G$14</f>
        <v>37</v>
      </c>
      <c r="L35" s="112">
        <f>[31]Dezembro!$G$15</f>
        <v>36</v>
      </c>
      <c r="M35" s="112">
        <f>[31]Dezembro!$G$16</f>
        <v>37</v>
      </c>
      <c r="N35" s="112">
        <f>[31]Dezembro!$G$17</f>
        <v>27</v>
      </c>
      <c r="O35" s="112">
        <f>[31]Dezembro!$G$18</f>
        <v>28</v>
      </c>
      <c r="P35" s="112">
        <f>[31]Dezembro!$G$19</f>
        <v>24</v>
      </c>
      <c r="Q35" s="112">
        <f>[31]Dezembro!$G$20</f>
        <v>22</v>
      </c>
      <c r="R35" s="112">
        <f>[31]Dezembro!$G$21</f>
        <v>18</v>
      </c>
      <c r="S35" s="112">
        <f>[31]Dezembro!$G$22</f>
        <v>25</v>
      </c>
      <c r="T35" s="112">
        <f>[31]Dezembro!$G$23</f>
        <v>27</v>
      </c>
      <c r="U35" s="112">
        <f>[31]Dezembro!$G$24</f>
        <v>39</v>
      </c>
      <c r="V35" s="112">
        <f>[31]Dezembro!$G$25</f>
        <v>34</v>
      </c>
      <c r="W35" s="112">
        <f>[31]Dezembro!$G$26</f>
        <v>40</v>
      </c>
      <c r="X35" s="112">
        <f>[31]Dezembro!$G$27</f>
        <v>41</v>
      </c>
      <c r="Y35" s="112">
        <f>[31]Dezembro!$G$28</f>
        <v>38</v>
      </c>
      <c r="Z35" s="112">
        <f>[31]Dezembro!$G$29</f>
        <v>33</v>
      </c>
      <c r="AA35" s="112">
        <f>[31]Dezembro!$G$30</f>
        <v>34</v>
      </c>
      <c r="AB35" s="112">
        <f>[31]Dezembro!$G$31</f>
        <v>38</v>
      </c>
      <c r="AC35" s="112">
        <f>[31]Dezembro!$G$32</f>
        <v>30</v>
      </c>
      <c r="AD35" s="112">
        <f>[31]Dezembro!$G$33</f>
        <v>31</v>
      </c>
      <c r="AE35" s="112">
        <f>[31]Dezembro!$G$34</f>
        <v>44</v>
      </c>
      <c r="AF35" s="112">
        <f>[31]Dezembro!$G$35</f>
        <v>58</v>
      </c>
      <c r="AG35" s="117">
        <f t="shared" si="3"/>
        <v>18</v>
      </c>
      <c r="AH35" s="116">
        <f t="shared" si="4"/>
        <v>33.548387096774192</v>
      </c>
    </row>
    <row r="36" spans="1:39" x14ac:dyDescent="0.2">
      <c r="A36" s="48" t="s">
        <v>153</v>
      </c>
      <c r="B36" s="112">
        <f>[32]Dezembro!$G$5</f>
        <v>44</v>
      </c>
      <c r="C36" s="112">
        <f>[32]Dezembro!$G$6</f>
        <v>39</v>
      </c>
      <c r="D36" s="112">
        <f>[32]Dezembro!$G$7</f>
        <v>54</v>
      </c>
      <c r="E36" s="112">
        <f>[32]Dezembro!$G$8</f>
        <v>53</v>
      </c>
      <c r="F36" s="112">
        <f>[32]Dezembro!$G$9</f>
        <v>61</v>
      </c>
      <c r="G36" s="112">
        <f>[32]Dezembro!$G$10</f>
        <v>41</v>
      </c>
      <c r="H36" s="112">
        <f>[32]Dezembro!$G$11</f>
        <v>35</v>
      </c>
      <c r="I36" s="112">
        <f>[32]Dezembro!$G$12</f>
        <v>35</v>
      </c>
      <c r="J36" s="112">
        <f>[32]Dezembro!$G$13</f>
        <v>39</v>
      </c>
      <c r="K36" s="112">
        <f>[32]Dezembro!$G$14</f>
        <v>47</v>
      </c>
      <c r="L36" s="112">
        <f>[32]Dezembro!$G$15</f>
        <v>48</v>
      </c>
      <c r="M36" s="112">
        <f>[32]Dezembro!$G$16</f>
        <v>46</v>
      </c>
      <c r="N36" s="112">
        <f>[32]Dezembro!$G$17</f>
        <v>40</v>
      </c>
      <c r="O36" s="112">
        <f>[32]Dezembro!$G$18</f>
        <v>42</v>
      </c>
      <c r="P36" s="112">
        <f>[32]Dezembro!$G$19</f>
        <v>39</v>
      </c>
      <c r="Q36" s="112">
        <f>[32]Dezembro!$G$20</f>
        <v>28</v>
      </c>
      <c r="R36" s="112">
        <f>[32]Dezembro!$G$21</f>
        <v>29</v>
      </c>
      <c r="S36" s="112">
        <f>[32]Dezembro!$G$22</f>
        <v>35</v>
      </c>
      <c r="T36" s="112">
        <f>[32]Dezembro!$G$23</f>
        <v>43</v>
      </c>
      <c r="U36" s="112">
        <f>[32]Dezembro!$G$24</f>
        <v>48</v>
      </c>
      <c r="V36" s="112">
        <f>[32]Dezembro!$G$25</f>
        <v>45</v>
      </c>
      <c r="W36" s="112">
        <f>[32]Dezembro!$G$26</f>
        <v>56</v>
      </c>
      <c r="X36" s="112">
        <f>[32]Dezembro!$G$27</f>
        <v>49</v>
      </c>
      <c r="Y36" s="112">
        <f>[32]Dezembro!$G$28</f>
        <v>43</v>
      </c>
      <c r="Z36" s="112">
        <f>[32]Dezembro!$G$29</f>
        <v>40</v>
      </c>
      <c r="AA36" s="112">
        <f>[32]Dezembro!$G$30</f>
        <v>58</v>
      </c>
      <c r="AB36" s="112">
        <f>[32]Dezembro!$G$31</f>
        <v>42</v>
      </c>
      <c r="AC36" s="112">
        <f>[32]Dezembro!$G$32</f>
        <v>38</v>
      </c>
      <c r="AD36" s="112">
        <f>[32]Dezembro!$G$33</f>
        <v>40</v>
      </c>
      <c r="AE36" s="112">
        <f>[32]Dezembro!$G$34</f>
        <v>46</v>
      </c>
      <c r="AF36" s="112">
        <f>[32]Dezembro!$G$35</f>
        <v>67</v>
      </c>
      <c r="AG36" s="117">
        <f t="shared" si="3"/>
        <v>28</v>
      </c>
      <c r="AH36" s="116">
        <f t="shared" si="4"/>
        <v>44.193548387096776</v>
      </c>
      <c r="AJ36" t="s">
        <v>35</v>
      </c>
      <c r="AK36" t="s">
        <v>35</v>
      </c>
    </row>
    <row r="37" spans="1:39" x14ac:dyDescent="0.2">
      <c r="A37" s="48" t="s">
        <v>15</v>
      </c>
      <c r="B37" s="112">
        <f>[33]Dezembro!$G$5</f>
        <v>37</v>
      </c>
      <c r="C37" s="112">
        <f>[33]Dezembro!$G$6</f>
        <v>35</v>
      </c>
      <c r="D37" s="112">
        <f>[33]Dezembro!$G$7</f>
        <v>36</v>
      </c>
      <c r="E37" s="112">
        <f>[33]Dezembro!$G$8</f>
        <v>67</v>
      </c>
      <c r="F37" s="112">
        <f>[33]Dezembro!$G$9</f>
        <v>54</v>
      </c>
      <c r="G37" s="112">
        <f>[33]Dezembro!$G$10</f>
        <v>50</v>
      </c>
      <c r="H37" s="112">
        <f>[33]Dezembro!$G$11</f>
        <v>46</v>
      </c>
      <c r="I37" s="112">
        <f>[33]Dezembro!$G$12</f>
        <v>55</v>
      </c>
      <c r="J37" s="112">
        <f>[33]Dezembro!$G$13</f>
        <v>52</v>
      </c>
      <c r="K37" s="112">
        <f>[33]Dezembro!$G$14</f>
        <v>72</v>
      </c>
      <c r="L37" s="112">
        <f>[33]Dezembro!$G$15</f>
        <v>53</v>
      </c>
      <c r="M37" s="112">
        <f>[33]Dezembro!$G$16</f>
        <v>52</v>
      </c>
      <c r="N37" s="112">
        <f>[33]Dezembro!$G$17</f>
        <v>50</v>
      </c>
      <c r="O37" s="112">
        <f>[33]Dezembro!$G$18</f>
        <v>45</v>
      </c>
      <c r="P37" s="112">
        <f>[33]Dezembro!$G$19</f>
        <v>45</v>
      </c>
      <c r="Q37" s="112">
        <f>[33]Dezembro!$G$20</f>
        <v>36</v>
      </c>
      <c r="R37" s="112">
        <f>[33]Dezembro!$G$21</f>
        <v>28</v>
      </c>
      <c r="S37" s="112">
        <f>[33]Dezembro!$G$22</f>
        <v>33</v>
      </c>
      <c r="T37" s="112">
        <f>[33]Dezembro!$G$23</f>
        <v>52</v>
      </c>
      <c r="U37" s="112">
        <f>[33]Dezembro!$G$24</f>
        <v>63</v>
      </c>
      <c r="V37" s="112">
        <f>[33]Dezembro!$G$25</f>
        <v>43</v>
      </c>
      <c r="W37" s="112">
        <f>[33]Dezembro!$G$26</f>
        <v>36</v>
      </c>
      <c r="X37" s="112">
        <f>[33]Dezembro!$G$27</f>
        <v>47</v>
      </c>
      <c r="Y37" s="112">
        <f>[33]Dezembro!$G$28</f>
        <v>53</v>
      </c>
      <c r="Z37" s="112">
        <f>[33]Dezembro!$G$29</f>
        <v>55</v>
      </c>
      <c r="AA37" s="112">
        <f>[33]Dezembro!$G$30</f>
        <v>43</v>
      </c>
      <c r="AB37" s="112">
        <f>[33]Dezembro!$G$31</f>
        <v>41</v>
      </c>
      <c r="AC37" s="112">
        <f>[33]Dezembro!$G$32</f>
        <v>39</v>
      </c>
      <c r="AD37" s="112">
        <f>[33]Dezembro!$G$33</f>
        <v>34</v>
      </c>
      <c r="AE37" s="112">
        <f>[33]Dezembro!$G$34</f>
        <v>51</v>
      </c>
      <c r="AF37" s="112">
        <f>[33]Dezembro!$G$35</f>
        <v>53</v>
      </c>
      <c r="AG37" s="117">
        <f t="shared" si="3"/>
        <v>28</v>
      </c>
      <c r="AH37" s="116">
        <f t="shared" si="4"/>
        <v>46.967741935483872</v>
      </c>
      <c r="AI37" s="12" t="s">
        <v>35</v>
      </c>
      <c r="AK37" t="s">
        <v>35</v>
      </c>
      <c r="AL37" t="s">
        <v>35</v>
      </c>
      <c r="AM37" t="s">
        <v>35</v>
      </c>
    </row>
    <row r="38" spans="1:39" x14ac:dyDescent="0.2">
      <c r="A38" s="48" t="s">
        <v>16</v>
      </c>
      <c r="B38" s="112">
        <f>[34]Dezembro!$G$5</f>
        <v>36</v>
      </c>
      <c r="C38" s="112">
        <f>[34]Dezembro!$G$6</f>
        <v>35</v>
      </c>
      <c r="D38" s="112">
        <f>[34]Dezembro!$G$7</f>
        <v>30</v>
      </c>
      <c r="E38" s="112">
        <f>[34]Dezembro!$G$8</f>
        <v>41</v>
      </c>
      <c r="F38" s="112">
        <f>[34]Dezembro!$G$9</f>
        <v>63</v>
      </c>
      <c r="G38" s="112">
        <f>[34]Dezembro!$G$10</f>
        <v>48</v>
      </c>
      <c r="H38" s="112">
        <f>[34]Dezembro!$G$11</f>
        <v>44</v>
      </c>
      <c r="I38" s="112">
        <f>[34]Dezembro!$G$12</f>
        <v>52</v>
      </c>
      <c r="J38" s="112">
        <f>[34]Dezembro!$G$13</f>
        <v>39</v>
      </c>
      <c r="K38" s="112">
        <f>[34]Dezembro!$G$14</f>
        <v>55</v>
      </c>
      <c r="L38" s="112">
        <f>[34]Dezembro!$G$15</f>
        <v>45</v>
      </c>
      <c r="M38" s="112">
        <f>[34]Dezembro!$G$16</f>
        <v>40</v>
      </c>
      <c r="N38" s="112">
        <f>[34]Dezembro!$G$17</f>
        <v>37</v>
      </c>
      <c r="O38" s="112">
        <f>[34]Dezembro!$G$18</f>
        <v>33</v>
      </c>
      <c r="P38" s="112">
        <f>[34]Dezembro!$G$19</f>
        <v>37</v>
      </c>
      <c r="Q38" s="112">
        <f>[34]Dezembro!$G$20</f>
        <v>28</v>
      </c>
      <c r="R38" s="112">
        <f>[34]Dezembro!$G$21</f>
        <v>26</v>
      </c>
      <c r="S38" s="112">
        <f>[34]Dezembro!$G$22</f>
        <v>25</v>
      </c>
      <c r="T38" s="112">
        <f>[34]Dezembro!$G$23</f>
        <v>36</v>
      </c>
      <c r="U38" s="112">
        <f>[34]Dezembro!$G$24</f>
        <v>45</v>
      </c>
      <c r="V38" s="112">
        <f>[34]Dezembro!$G$25</f>
        <v>36</v>
      </c>
      <c r="W38" s="112">
        <f>[34]Dezembro!$G$26</f>
        <v>27</v>
      </c>
      <c r="X38" s="112">
        <f>[34]Dezembro!$G$27</f>
        <v>38</v>
      </c>
      <c r="Y38" s="112">
        <f>[34]Dezembro!$G$28</f>
        <v>34</v>
      </c>
      <c r="Z38" s="112">
        <f>[34]Dezembro!$G$29</f>
        <v>33</v>
      </c>
      <c r="AA38" s="112">
        <f>[34]Dezembro!$G$30</f>
        <v>45</v>
      </c>
      <c r="AB38" s="112">
        <f>[34]Dezembro!$G$31</f>
        <v>30</v>
      </c>
      <c r="AC38" s="112">
        <f>[34]Dezembro!$G$32</f>
        <v>25</v>
      </c>
      <c r="AD38" s="112">
        <f>[34]Dezembro!$G$33</f>
        <v>22</v>
      </c>
      <c r="AE38" s="112">
        <f>[34]Dezembro!$G$34</f>
        <v>54</v>
      </c>
      <c r="AF38" s="112">
        <f>[34]Dezembro!$G$35</f>
        <v>47</v>
      </c>
      <c r="AG38" s="117">
        <f t="shared" si="3"/>
        <v>22</v>
      </c>
      <c r="AH38" s="116">
        <f t="shared" si="4"/>
        <v>38.258064516129032</v>
      </c>
      <c r="AL38" t="s">
        <v>35</v>
      </c>
    </row>
    <row r="39" spans="1:39" x14ac:dyDescent="0.2">
      <c r="A39" s="48" t="s">
        <v>154</v>
      </c>
      <c r="B39" s="112">
        <f>[35]Dezembro!$G$5</f>
        <v>34</v>
      </c>
      <c r="C39" s="112">
        <f>[35]Dezembro!$G$6</f>
        <v>35</v>
      </c>
      <c r="D39" s="112">
        <f>[35]Dezembro!$G$7</f>
        <v>40</v>
      </c>
      <c r="E39" s="112">
        <f>[35]Dezembro!$G$8</f>
        <v>64</v>
      </c>
      <c r="F39" s="112">
        <f>[35]Dezembro!$G$9</f>
        <v>64</v>
      </c>
      <c r="G39" s="112">
        <f>[35]Dezembro!$G$10</f>
        <v>44</v>
      </c>
      <c r="H39" s="112">
        <f>[35]Dezembro!$G$11</f>
        <v>40</v>
      </c>
      <c r="I39" s="112">
        <f>[35]Dezembro!$G$12</f>
        <v>40</v>
      </c>
      <c r="J39" s="112">
        <f>[35]Dezembro!$G$13</f>
        <v>46</v>
      </c>
      <c r="K39" s="112">
        <f>[35]Dezembro!$G$14</f>
        <v>56</v>
      </c>
      <c r="L39" s="112">
        <f>[35]Dezembro!$G$15</f>
        <v>43</v>
      </c>
      <c r="M39" s="112">
        <f>[35]Dezembro!$G$16</f>
        <v>41</v>
      </c>
      <c r="N39" s="112">
        <f>[35]Dezembro!$G$17</f>
        <v>39</v>
      </c>
      <c r="O39" s="112">
        <f>[35]Dezembro!$G$18</f>
        <v>34</v>
      </c>
      <c r="P39" s="112">
        <f>[35]Dezembro!$E$19</f>
        <v>57.916666666666664</v>
      </c>
      <c r="Q39" s="112">
        <f>[35]Dezembro!$G$20</f>
        <v>25</v>
      </c>
      <c r="R39" s="112">
        <f>[35]Dezembro!$G$21</f>
        <v>28</v>
      </c>
      <c r="S39" s="112">
        <f>[35]Dezembro!$G$22</f>
        <v>30</v>
      </c>
      <c r="T39" s="112">
        <f>[35]Dezembro!$G$23</f>
        <v>43</v>
      </c>
      <c r="U39" s="112">
        <f>[35]Dezembro!$G$24</f>
        <v>50</v>
      </c>
      <c r="V39" s="112">
        <f>[35]Dezembro!$G$25</f>
        <v>44</v>
      </c>
      <c r="W39" s="112">
        <f>[35]Dezembro!$G$26</f>
        <v>47</v>
      </c>
      <c r="X39" s="112">
        <f>[35]Dezembro!$G$27</f>
        <v>45</v>
      </c>
      <c r="Y39" s="112">
        <f>[35]Dezembro!$G$28</f>
        <v>36</v>
      </c>
      <c r="Z39" s="112">
        <f>[35]Dezembro!$G$29</f>
        <v>33</v>
      </c>
      <c r="AA39" s="112">
        <f>[35]Dezembro!$G$30</f>
        <v>41</v>
      </c>
      <c r="AB39" s="112">
        <f>[35]Dezembro!$G$31</f>
        <v>40</v>
      </c>
      <c r="AC39" s="112">
        <f>[35]Dezembro!$G$32</f>
        <v>27</v>
      </c>
      <c r="AD39" s="112">
        <f>[35]Dezembro!$G$33</f>
        <v>23</v>
      </c>
      <c r="AE39" s="112">
        <f>[35]Dezembro!$G$34</f>
        <v>45</v>
      </c>
      <c r="AF39" s="112">
        <f>[35]Dezembro!$G$35</f>
        <v>51</v>
      </c>
      <c r="AG39" s="117">
        <f t="shared" si="3"/>
        <v>23</v>
      </c>
      <c r="AH39" s="116">
        <f t="shared" si="4"/>
        <v>41.481182795698921</v>
      </c>
      <c r="AJ39" t="s">
        <v>35</v>
      </c>
      <c r="AL39" t="s">
        <v>35</v>
      </c>
    </row>
    <row r="40" spans="1:39" x14ac:dyDescent="0.2">
      <c r="A40" s="48" t="s">
        <v>17</v>
      </c>
      <c r="B40" s="112">
        <f>[36]Dezembro!$G$5</f>
        <v>37</v>
      </c>
      <c r="C40" s="112">
        <f>[36]Dezembro!$G$6</f>
        <v>43</v>
      </c>
      <c r="D40" s="112">
        <f>[36]Dezembro!$G$7</f>
        <v>42</v>
      </c>
      <c r="E40" s="112">
        <f>[36]Dezembro!$G$8</f>
        <v>69</v>
      </c>
      <c r="F40" s="112">
        <f>[36]Dezembro!$G$9</f>
        <v>58</v>
      </c>
      <c r="G40" s="112">
        <f>[36]Dezembro!$G$10</f>
        <v>49</v>
      </c>
      <c r="H40" s="112">
        <f>[36]Dezembro!$G$11</f>
        <v>51</v>
      </c>
      <c r="I40" s="112">
        <f>[36]Dezembro!$G$12</f>
        <v>58</v>
      </c>
      <c r="J40" s="112">
        <f>[36]Dezembro!$G$13</f>
        <v>45</v>
      </c>
      <c r="K40" s="112">
        <f>[36]Dezembro!$G$14</f>
        <v>74</v>
      </c>
      <c r="L40" s="112">
        <f>[36]Dezembro!$G$15</f>
        <v>57</v>
      </c>
      <c r="M40" s="112">
        <f>[36]Dezembro!$G$16</f>
        <v>49</v>
      </c>
      <c r="N40" s="112">
        <f>[36]Dezembro!$G$17</f>
        <v>46</v>
      </c>
      <c r="O40" s="112">
        <f>[36]Dezembro!$G$18</f>
        <v>40</v>
      </c>
      <c r="P40" s="112">
        <f>[36]Dezembro!$G$19</f>
        <v>41</v>
      </c>
      <c r="Q40" s="112">
        <f>[36]Dezembro!$G$20</f>
        <v>37</v>
      </c>
      <c r="R40" s="112">
        <f>[36]Dezembro!$G$21</f>
        <v>34</v>
      </c>
      <c r="S40" s="112">
        <f>[36]Dezembro!$G$22</f>
        <v>34</v>
      </c>
      <c r="T40" s="112">
        <f>[36]Dezembro!$G$23</f>
        <v>48</v>
      </c>
      <c r="U40" s="112">
        <f>[36]Dezembro!$G$24</f>
        <v>51</v>
      </c>
      <c r="V40" s="112">
        <f>[36]Dezembro!$G$25</f>
        <v>41</v>
      </c>
      <c r="W40" s="112">
        <f>[36]Dezembro!$G$26</f>
        <v>44</v>
      </c>
      <c r="X40" s="112">
        <f>[36]Dezembro!$G$27</f>
        <v>46</v>
      </c>
      <c r="Y40" s="112">
        <f>[36]Dezembro!$G$28</f>
        <v>39</v>
      </c>
      <c r="Z40" s="112">
        <f>[36]Dezembro!$G$29</f>
        <v>39</v>
      </c>
      <c r="AA40" s="112">
        <f>[36]Dezembro!$G$30</f>
        <v>39</v>
      </c>
      <c r="AB40" s="112">
        <f>[36]Dezembro!$G$31</f>
        <v>35</v>
      </c>
      <c r="AC40" s="112">
        <f>[36]Dezembro!$G$32</f>
        <v>26</v>
      </c>
      <c r="AD40" s="112">
        <f>[36]Dezembro!$G$33</f>
        <v>25</v>
      </c>
      <c r="AE40" s="112">
        <f>[36]Dezembro!$G$34</f>
        <v>45</v>
      </c>
      <c r="AF40" s="112">
        <f>[36]Dezembro!$G$35</f>
        <v>48</v>
      </c>
      <c r="AG40" s="117">
        <f t="shared" si="3"/>
        <v>25</v>
      </c>
      <c r="AH40" s="116">
        <f t="shared" si="4"/>
        <v>44.838709677419352</v>
      </c>
    </row>
    <row r="41" spans="1:39" x14ac:dyDescent="0.2">
      <c r="A41" s="48" t="s">
        <v>136</v>
      </c>
      <c r="B41" s="112">
        <f>[37]Dezembro!$G$5</f>
        <v>38</v>
      </c>
      <c r="C41" s="112">
        <f>[37]Dezembro!$G$6</f>
        <v>43</v>
      </c>
      <c r="D41" s="112">
        <f>[37]Dezembro!$G$7</f>
        <v>44</v>
      </c>
      <c r="E41" s="112">
        <f>[37]Dezembro!$G$8</f>
        <v>59</v>
      </c>
      <c r="F41" s="112">
        <f>[37]Dezembro!$G$9</f>
        <v>63</v>
      </c>
      <c r="G41" s="112">
        <f>[37]Dezembro!$G$10</f>
        <v>46</v>
      </c>
      <c r="H41" s="112">
        <f>[37]Dezembro!$G$11</f>
        <v>40</v>
      </c>
      <c r="I41" s="112">
        <f>[37]Dezembro!$G$12</f>
        <v>45</v>
      </c>
      <c r="J41" s="112">
        <f>[37]Dezembro!$G$13</f>
        <v>48</v>
      </c>
      <c r="K41" s="112">
        <f>[37]Dezembro!$G$14</f>
        <v>67</v>
      </c>
      <c r="L41" s="112">
        <f>[37]Dezembro!$G$15</f>
        <v>42</v>
      </c>
      <c r="M41" s="112">
        <f>[37]Dezembro!$G$16</f>
        <v>45</v>
      </c>
      <c r="N41" s="112">
        <f>[37]Dezembro!$G$17</f>
        <v>39</v>
      </c>
      <c r="O41" s="112">
        <f>[37]Dezembro!$G$18</f>
        <v>34</v>
      </c>
      <c r="P41" s="112">
        <f>[37]Dezembro!$G$19</f>
        <v>33</v>
      </c>
      <c r="Q41" s="112">
        <f>[37]Dezembro!$G$20</f>
        <v>31</v>
      </c>
      <c r="R41" s="112">
        <f>[37]Dezembro!$G$21</f>
        <v>32</v>
      </c>
      <c r="S41" s="112">
        <f>[37]Dezembro!$G$22</f>
        <v>35</v>
      </c>
      <c r="T41" s="112">
        <f>[37]Dezembro!$G$23</f>
        <v>43</v>
      </c>
      <c r="U41" s="112">
        <f>[37]Dezembro!$G$24</f>
        <v>41</v>
      </c>
      <c r="V41" s="112">
        <f>[37]Dezembro!$G$25</f>
        <v>41</v>
      </c>
      <c r="W41" s="112">
        <f>[37]Dezembro!$G$26</f>
        <v>43</v>
      </c>
      <c r="X41" s="112">
        <f>[37]Dezembro!$G$27</f>
        <v>42</v>
      </c>
      <c r="Y41" s="112">
        <f>[37]Dezembro!$G$28</f>
        <v>46</v>
      </c>
      <c r="Z41" s="112">
        <f>[37]Dezembro!$G$29</f>
        <v>40</v>
      </c>
      <c r="AA41" s="112">
        <f>[37]Dezembro!$G$30</f>
        <v>52</v>
      </c>
      <c r="AB41" s="112">
        <f>[37]Dezembro!$G$31</f>
        <v>38</v>
      </c>
      <c r="AC41" s="112">
        <f>[37]Dezembro!$G$32</f>
        <v>29</v>
      </c>
      <c r="AD41" s="112">
        <f>[37]Dezembro!$G$33</f>
        <v>32</v>
      </c>
      <c r="AE41" s="112">
        <f>[37]Dezembro!$G$34</f>
        <v>52</v>
      </c>
      <c r="AF41" s="112">
        <f>[37]Dezembro!$G$35</f>
        <v>51</v>
      </c>
      <c r="AG41" s="117">
        <f t="shared" si="3"/>
        <v>29</v>
      </c>
      <c r="AH41" s="116">
        <f t="shared" si="4"/>
        <v>43.032258064516128</v>
      </c>
      <c r="AJ41" t="s">
        <v>35</v>
      </c>
      <c r="AL41" t="s">
        <v>35</v>
      </c>
      <c r="AM41" t="s">
        <v>35</v>
      </c>
    </row>
    <row r="42" spans="1:39" x14ac:dyDescent="0.2">
      <c r="A42" s="48" t="s">
        <v>18</v>
      </c>
      <c r="B42" s="112">
        <f>[38]Dezembro!$G$5</f>
        <v>36</v>
      </c>
      <c r="C42" s="112">
        <f>[38]Dezembro!$G$6</f>
        <v>38</v>
      </c>
      <c r="D42" s="112">
        <f>[38]Dezembro!$G$7</f>
        <v>43</v>
      </c>
      <c r="E42" s="112">
        <f>[38]Dezembro!$G$8</f>
        <v>66</v>
      </c>
      <c r="F42" s="112">
        <f>[38]Dezembro!$G$9</f>
        <v>71</v>
      </c>
      <c r="G42" s="112">
        <f>[38]Dezembro!$G$10</f>
        <v>36</v>
      </c>
      <c r="H42" s="112">
        <f>[38]Dezembro!$G$11</f>
        <v>42</v>
      </c>
      <c r="I42" s="112">
        <f>[38]Dezembro!$G$12</f>
        <v>46</v>
      </c>
      <c r="J42" s="112">
        <f>[38]Dezembro!$G$13</f>
        <v>42</v>
      </c>
      <c r="K42" s="112">
        <f>[38]Dezembro!$G$14</f>
        <v>44</v>
      </c>
      <c r="L42" s="112">
        <f>[38]Dezembro!$G$15</f>
        <v>38</v>
      </c>
      <c r="M42" s="112">
        <f>[38]Dezembro!$G$16</f>
        <v>40</v>
      </c>
      <c r="N42" s="112">
        <f>[38]Dezembro!$G$17</f>
        <v>37</v>
      </c>
      <c r="O42" s="112">
        <f>[38]Dezembro!$G$18</f>
        <v>32</v>
      </c>
      <c r="P42" s="112">
        <f>[38]Dezembro!$G$19</f>
        <v>33</v>
      </c>
      <c r="Q42" s="112">
        <f>[38]Dezembro!$G$20</f>
        <v>31</v>
      </c>
      <c r="R42" s="112">
        <f>[38]Dezembro!$G$21</f>
        <v>32</v>
      </c>
      <c r="S42" s="112">
        <f>[38]Dezembro!$G$22</f>
        <v>35</v>
      </c>
      <c r="T42" s="112">
        <f>[38]Dezembro!$G$23</f>
        <v>45</v>
      </c>
      <c r="U42" s="112">
        <f>[38]Dezembro!$G$24</f>
        <v>61</v>
      </c>
      <c r="V42" s="112">
        <f>[38]Dezembro!$G$25</f>
        <v>61</v>
      </c>
      <c r="W42" s="112">
        <f>[38]Dezembro!$G$26</f>
        <v>55</v>
      </c>
      <c r="X42" s="112">
        <f>[38]Dezembro!$G$27</f>
        <v>54</v>
      </c>
      <c r="Y42" s="112">
        <f>[38]Dezembro!$G$28</f>
        <v>42</v>
      </c>
      <c r="Z42" s="112">
        <f>[38]Dezembro!$G$29</f>
        <v>41</v>
      </c>
      <c r="AA42" s="112">
        <f>[38]Dezembro!$G$30</f>
        <v>56</v>
      </c>
      <c r="AB42" s="112">
        <f>[38]Dezembro!$G$31</f>
        <v>52</v>
      </c>
      <c r="AC42" s="112">
        <f>[38]Dezembro!$G$32</f>
        <v>43</v>
      </c>
      <c r="AD42" s="112">
        <f>[38]Dezembro!$G$33</f>
        <v>35</v>
      </c>
      <c r="AE42" s="112">
        <f>[38]Dezembro!$G$34</f>
        <v>59</v>
      </c>
      <c r="AF42" s="112">
        <f>[38]Dezembro!$G$35</f>
        <v>56</v>
      </c>
      <c r="AG42" s="117">
        <f t="shared" ref="AG42" si="5">MIN(B42:AF42)</f>
        <v>31</v>
      </c>
      <c r="AH42" s="116">
        <f t="shared" ref="AH42" si="6">AVERAGE(B42:AF42)</f>
        <v>45.225806451612904</v>
      </c>
    </row>
    <row r="43" spans="1:39" hidden="1" x14ac:dyDescent="0.2">
      <c r="A43" s="48" t="s">
        <v>141</v>
      </c>
      <c r="B43" s="112" t="str">
        <f>[39]Dezembro!$G$5</f>
        <v>*</v>
      </c>
      <c r="C43" s="112" t="str">
        <f>[39]Dezembro!$G$6</f>
        <v>*</v>
      </c>
      <c r="D43" s="112" t="str">
        <f>[39]Dezembro!$G$7</f>
        <v>*</v>
      </c>
      <c r="E43" s="112" t="str">
        <f>[39]Dezembro!$G$8</f>
        <v>*</v>
      </c>
      <c r="F43" s="112" t="str">
        <f>[39]Dezembro!$G$9</f>
        <v>*</v>
      </c>
      <c r="G43" s="112" t="str">
        <f>[39]Dezembro!$G$10</f>
        <v>*</v>
      </c>
      <c r="H43" s="112" t="str">
        <f>[39]Dezembro!$G$11</f>
        <v>*</v>
      </c>
      <c r="I43" s="112" t="str">
        <f>[39]Dezembro!$G$12</f>
        <v>*</v>
      </c>
      <c r="J43" s="112" t="str">
        <f>[39]Dezembro!$G$13</f>
        <v>*</v>
      </c>
      <c r="K43" s="112" t="str">
        <f>[39]Dezembro!$G$14</f>
        <v>*</v>
      </c>
      <c r="L43" s="112" t="str">
        <f>[39]Dezembro!$G$15</f>
        <v>*</v>
      </c>
      <c r="M43" s="112" t="str">
        <f>[39]Dezembro!$G$16</f>
        <v>*</v>
      </c>
      <c r="N43" s="112" t="str">
        <f>[39]Dezembro!$G$17</f>
        <v>*</v>
      </c>
      <c r="O43" s="112" t="str">
        <f>[39]Dezembro!$G$18</f>
        <v>*</v>
      </c>
      <c r="P43" s="112" t="str">
        <f>[39]Dezembro!$G$19</f>
        <v>*</v>
      </c>
      <c r="Q43" s="112" t="str">
        <f>[39]Dezembro!$G$20</f>
        <v>*</v>
      </c>
      <c r="R43" s="112" t="str">
        <f>[39]Dezembro!$G$21</f>
        <v>*</v>
      </c>
      <c r="S43" s="112" t="str">
        <f>[39]Dezembro!$G$22</f>
        <v>*</v>
      </c>
      <c r="T43" s="112" t="str">
        <f>[39]Dezembro!$G$23</f>
        <v>*</v>
      </c>
      <c r="U43" s="112" t="str">
        <f>[39]Dezembro!$G$24</f>
        <v>*</v>
      </c>
      <c r="V43" s="112" t="str">
        <f>[39]Dezembro!$G$25</f>
        <v>*</v>
      </c>
      <c r="W43" s="112" t="str">
        <f>[39]Dezembro!$G$26</f>
        <v>*</v>
      </c>
      <c r="X43" s="112" t="str">
        <f>[39]Dezembro!$G$27</f>
        <v>*</v>
      </c>
      <c r="Y43" s="112" t="str">
        <f>[39]Dezembro!$G$28</f>
        <v>*</v>
      </c>
      <c r="Z43" s="112" t="str">
        <f>[39]Dezembro!$G$29</f>
        <v>*</v>
      </c>
      <c r="AA43" s="112" t="str">
        <f>[39]Dezembro!$G$30</f>
        <v>*</v>
      </c>
      <c r="AB43" s="112" t="str">
        <f>[39]Dezembro!$G$31</f>
        <v>*</v>
      </c>
      <c r="AC43" s="112" t="str">
        <f>[39]Dezembro!$G$32</f>
        <v>*</v>
      </c>
      <c r="AD43" s="112" t="str">
        <f>[39]Dezembro!$G$33</f>
        <v>*</v>
      </c>
      <c r="AE43" s="112" t="str">
        <f>[39]Dezembro!$G$34</f>
        <v>*</v>
      </c>
      <c r="AF43" s="112" t="str">
        <f>[39]Dezembro!$G$35</f>
        <v>*</v>
      </c>
      <c r="AG43" s="117" t="s">
        <v>197</v>
      </c>
      <c r="AH43" s="116" t="s">
        <v>197</v>
      </c>
      <c r="AJ43" s="12" t="s">
        <v>35</v>
      </c>
      <c r="AL43" t="s">
        <v>35</v>
      </c>
    </row>
    <row r="44" spans="1:39" x14ac:dyDescent="0.2">
      <c r="A44" s="48" t="s">
        <v>19</v>
      </c>
      <c r="B44" s="112">
        <f>[40]Dezembro!$G$5</f>
        <v>39</v>
      </c>
      <c r="C44" s="112">
        <f>[40]Dezembro!$G$6</f>
        <v>47</v>
      </c>
      <c r="D44" s="112">
        <f>[40]Dezembro!$G$7</f>
        <v>53</v>
      </c>
      <c r="E44" s="112">
        <f>[40]Dezembro!$G$8</f>
        <v>64</v>
      </c>
      <c r="F44" s="112">
        <f>[40]Dezembro!$G$9</f>
        <v>58</v>
      </c>
      <c r="G44" s="112">
        <f>[40]Dezembro!$G$10</f>
        <v>64</v>
      </c>
      <c r="H44" s="112">
        <f>[40]Dezembro!$G$11</f>
        <v>59</v>
      </c>
      <c r="I44" s="112">
        <f>[40]Dezembro!$G$12</f>
        <v>57</v>
      </c>
      <c r="J44" s="112">
        <f>[40]Dezembro!$G$13</f>
        <v>53</v>
      </c>
      <c r="K44" s="112">
        <f>[40]Dezembro!$G$14</f>
        <v>83</v>
      </c>
      <c r="L44" s="112">
        <f>[40]Dezembro!$G$15</f>
        <v>59</v>
      </c>
      <c r="M44" s="112">
        <f>[40]Dezembro!$G$16</f>
        <v>51</v>
      </c>
      <c r="N44" s="112">
        <f>[40]Dezembro!$G$17</f>
        <v>51</v>
      </c>
      <c r="O44" s="112">
        <f>[40]Dezembro!$G$18</f>
        <v>51</v>
      </c>
      <c r="P44" s="112">
        <f>[40]Dezembro!$G$19</f>
        <v>38</v>
      </c>
      <c r="Q44" s="112">
        <f>[40]Dezembro!$G$20</f>
        <v>32</v>
      </c>
      <c r="R44" s="112">
        <f>[40]Dezembro!$G$21</f>
        <v>38</v>
      </c>
      <c r="S44" s="112">
        <f>[40]Dezembro!$G$22</f>
        <v>40</v>
      </c>
      <c r="T44" s="112">
        <f>[40]Dezembro!$G$23</f>
        <v>54</v>
      </c>
      <c r="U44" s="112">
        <f>[40]Dezembro!$G$24</f>
        <v>58</v>
      </c>
      <c r="V44" s="112">
        <f>[40]Dezembro!$G$25</f>
        <v>41</v>
      </c>
      <c r="W44" s="112">
        <f>[40]Dezembro!$G$26</f>
        <v>39</v>
      </c>
      <c r="X44" s="112">
        <f>[40]Dezembro!$G$27</f>
        <v>59</v>
      </c>
      <c r="Y44" s="112">
        <f>[40]Dezembro!$G$28</f>
        <v>61</v>
      </c>
      <c r="Z44" s="112">
        <f>[40]Dezembro!$G$29</f>
        <v>79</v>
      </c>
      <c r="AA44" s="112">
        <f>[40]Dezembro!$G$30</f>
        <v>42</v>
      </c>
      <c r="AB44" s="112">
        <f>[40]Dezembro!$G$31</f>
        <v>30</v>
      </c>
      <c r="AC44" s="112">
        <f>[40]Dezembro!$G$32</f>
        <v>42</v>
      </c>
      <c r="AD44" s="112">
        <f>[40]Dezembro!$G$33</f>
        <v>45</v>
      </c>
      <c r="AE44" s="112">
        <f>[40]Dezembro!$G$34</f>
        <v>42</v>
      </c>
      <c r="AF44" s="112">
        <f>[40]Dezembro!$G$35</f>
        <v>59</v>
      </c>
      <c r="AG44" s="117">
        <f t="shared" si="3"/>
        <v>30</v>
      </c>
      <c r="AH44" s="116">
        <f t="shared" si="4"/>
        <v>51.225806451612904</v>
      </c>
      <c r="AI44" s="12" t="s">
        <v>35</v>
      </c>
      <c r="AJ44" t="s">
        <v>35</v>
      </c>
      <c r="AK44" t="s">
        <v>35</v>
      </c>
      <c r="AL44" t="s">
        <v>35</v>
      </c>
    </row>
    <row r="45" spans="1:39" x14ac:dyDescent="0.2">
      <c r="A45" s="48" t="s">
        <v>23</v>
      </c>
      <c r="B45" s="112">
        <f>[41]Dezembro!$G$5</f>
        <v>29</v>
      </c>
      <c r="C45" s="112">
        <f>[41]Dezembro!$G$6</f>
        <v>32</v>
      </c>
      <c r="D45" s="112">
        <f>[41]Dezembro!$G$7</f>
        <v>32</v>
      </c>
      <c r="E45" s="112">
        <f>[41]Dezembro!$G$8</f>
        <v>76</v>
      </c>
      <c r="F45" s="112">
        <f>[41]Dezembro!$G$9</f>
        <v>57</v>
      </c>
      <c r="G45" s="112">
        <f>[41]Dezembro!$G$10</f>
        <v>43</v>
      </c>
      <c r="H45" s="112">
        <f>[41]Dezembro!$G$11</f>
        <v>33</v>
      </c>
      <c r="I45" s="112">
        <f>[41]Dezembro!$G$12</f>
        <v>46</v>
      </c>
      <c r="J45" s="112">
        <f>[41]Dezembro!$G$13</f>
        <v>40</v>
      </c>
      <c r="K45" s="112">
        <f>[41]Dezembro!$G$14</f>
        <v>64</v>
      </c>
      <c r="L45" s="112">
        <f>[41]Dezembro!$G$15</f>
        <v>47</v>
      </c>
      <c r="M45" s="112">
        <f>[41]Dezembro!$G$16</f>
        <v>37</v>
      </c>
      <c r="N45" s="112">
        <f>[41]Dezembro!$G$17</f>
        <v>35</v>
      </c>
      <c r="O45" s="112">
        <f>[41]Dezembro!$G$18</f>
        <v>35</v>
      </c>
      <c r="P45" s="112">
        <f>[41]Dezembro!$G$19</f>
        <v>34</v>
      </c>
      <c r="Q45" s="112">
        <f>[41]Dezembro!$G$20</f>
        <v>28</v>
      </c>
      <c r="R45" s="112">
        <f>[41]Dezembro!$G$21</f>
        <v>24</v>
      </c>
      <c r="S45" s="112">
        <f>[41]Dezembro!$G$22</f>
        <v>32</v>
      </c>
      <c r="T45" s="112">
        <f>[41]Dezembro!$G$23</f>
        <v>37</v>
      </c>
      <c r="U45" s="112">
        <f>[41]Dezembro!$G$24</f>
        <v>53</v>
      </c>
      <c r="V45" s="112">
        <f>[41]Dezembro!$G$25</f>
        <v>39</v>
      </c>
      <c r="W45" s="112">
        <f>[41]Dezembro!$G$26</f>
        <v>42</v>
      </c>
      <c r="X45" s="112">
        <f>[41]Dezembro!$G$27</f>
        <v>37</v>
      </c>
      <c r="Y45" s="112">
        <f>[41]Dezembro!$G$28</f>
        <v>38</v>
      </c>
      <c r="Z45" s="112">
        <f>[41]Dezembro!$G$29</f>
        <v>36</v>
      </c>
      <c r="AA45" s="112">
        <f>[41]Dezembro!$G$30</f>
        <v>45</v>
      </c>
      <c r="AB45" s="112">
        <f>[41]Dezembro!$G$31</f>
        <v>43</v>
      </c>
      <c r="AC45" s="112">
        <f>[41]Dezembro!$G$32</f>
        <v>29</v>
      </c>
      <c r="AD45" s="112">
        <f>[41]Dezembro!$G$33</f>
        <v>24</v>
      </c>
      <c r="AE45" s="112">
        <f>[41]Dezembro!$G$34</f>
        <v>49</v>
      </c>
      <c r="AF45" s="112">
        <f>[41]Dezembro!$G$35</f>
        <v>39</v>
      </c>
      <c r="AG45" s="117">
        <f t="shared" si="3"/>
        <v>24</v>
      </c>
      <c r="AH45" s="116">
        <f t="shared" si="4"/>
        <v>39.838709677419352</v>
      </c>
      <c r="AL45" t="s">
        <v>35</v>
      </c>
    </row>
    <row r="46" spans="1:39" x14ac:dyDescent="0.2">
      <c r="A46" s="48" t="s">
        <v>34</v>
      </c>
      <c r="B46" s="112">
        <f>[42]Dezembro!$G$5</f>
        <v>39</v>
      </c>
      <c r="C46" s="112">
        <f>[42]Dezembro!$G$6</f>
        <v>37</v>
      </c>
      <c r="D46" s="112">
        <f>[42]Dezembro!$G$7</f>
        <v>43</v>
      </c>
      <c r="E46" s="112">
        <f>[42]Dezembro!$G$8</f>
        <v>54</v>
      </c>
      <c r="F46" s="112">
        <f>[42]Dezembro!$G$9</f>
        <v>59</v>
      </c>
      <c r="G46" s="112">
        <f>[42]Dezembro!$G$10</f>
        <v>37</v>
      </c>
      <c r="H46" s="112">
        <f>[42]Dezembro!$G$11</f>
        <v>32</v>
      </c>
      <c r="I46" s="112">
        <f>[42]Dezembro!$G$12</f>
        <v>41</v>
      </c>
      <c r="J46" s="112">
        <f>[42]Dezembro!$G$13</f>
        <v>35</v>
      </c>
      <c r="K46" s="112">
        <f>[42]Dezembro!$G$14</f>
        <v>43</v>
      </c>
      <c r="L46" s="112">
        <f>[42]Dezembro!$G$15</f>
        <v>50</v>
      </c>
      <c r="M46" s="112">
        <f>[42]Dezembro!$G$16</f>
        <v>41</v>
      </c>
      <c r="N46" s="112">
        <f>[42]Dezembro!$G$17</f>
        <v>34</v>
      </c>
      <c r="O46" s="112">
        <f>[42]Dezembro!$G$18</f>
        <v>34</v>
      </c>
      <c r="P46" s="112">
        <f>[42]Dezembro!$G$19</f>
        <v>32</v>
      </c>
      <c r="Q46" s="112">
        <f>[42]Dezembro!$G$20</f>
        <v>23</v>
      </c>
      <c r="R46" s="112">
        <f>[42]Dezembro!$G$21</f>
        <v>19</v>
      </c>
      <c r="S46" s="112">
        <f>[42]Dezembro!$G$22</f>
        <v>30</v>
      </c>
      <c r="T46" s="112">
        <f>[42]Dezembro!$G$23</f>
        <v>34</v>
      </c>
      <c r="U46" s="112">
        <f>[42]Dezembro!$G$24</f>
        <v>54</v>
      </c>
      <c r="V46" s="112">
        <f>[42]Dezembro!$G$25</f>
        <v>57</v>
      </c>
      <c r="W46" s="112">
        <f>[42]Dezembro!$G$26</f>
        <v>66</v>
      </c>
      <c r="X46" s="112">
        <f>[42]Dezembro!$G$27</f>
        <v>52</v>
      </c>
      <c r="Y46" s="112">
        <f>[42]Dezembro!$G$28</f>
        <v>44</v>
      </c>
      <c r="Z46" s="112">
        <f>[42]Dezembro!$G$29</f>
        <v>36</v>
      </c>
      <c r="AA46" s="112">
        <f>[42]Dezembro!$G$30</f>
        <v>55</v>
      </c>
      <c r="AB46" s="112">
        <f>[42]Dezembro!$G$31</f>
        <v>48</v>
      </c>
      <c r="AC46" s="112">
        <f>[42]Dezembro!$G$32</f>
        <v>33</v>
      </c>
      <c r="AD46" s="112">
        <f>[42]Dezembro!$G$33</f>
        <v>39</v>
      </c>
      <c r="AE46" s="112">
        <f>[42]Dezembro!$G$34</f>
        <v>44</v>
      </c>
      <c r="AF46" s="112">
        <f>[42]Dezembro!$G$35</f>
        <v>67</v>
      </c>
      <c r="AG46" s="117">
        <f t="shared" si="3"/>
        <v>19</v>
      </c>
      <c r="AH46" s="116">
        <f t="shared" si="4"/>
        <v>42.322580645161288</v>
      </c>
      <c r="AI46" s="12" t="s">
        <v>35</v>
      </c>
      <c r="AJ46" t="s">
        <v>35</v>
      </c>
      <c r="AK46" t="s">
        <v>35</v>
      </c>
    </row>
    <row r="47" spans="1:39" x14ac:dyDescent="0.2">
      <c r="A47" s="48" t="s">
        <v>20</v>
      </c>
      <c r="B47" s="112">
        <f>[43]Dezembro!$G$5</f>
        <v>35</v>
      </c>
      <c r="C47" s="112">
        <f>[43]Dezembro!$G$6</f>
        <v>39</v>
      </c>
      <c r="D47" s="112">
        <f>[43]Dezembro!$G$7</f>
        <v>37</v>
      </c>
      <c r="E47" s="112">
        <f>[43]Dezembro!$G$8</f>
        <v>55</v>
      </c>
      <c r="F47" s="112">
        <f>[43]Dezembro!$G$9</f>
        <v>58</v>
      </c>
      <c r="G47" s="112">
        <f>[43]Dezembro!$G$10</f>
        <v>35</v>
      </c>
      <c r="H47" s="112">
        <f>[43]Dezembro!$G$11</f>
        <v>31</v>
      </c>
      <c r="I47" s="112">
        <f>[43]Dezembro!$G$12</f>
        <v>33</v>
      </c>
      <c r="J47" s="112">
        <f>[43]Dezembro!$G$13</f>
        <v>31</v>
      </c>
      <c r="K47" s="112">
        <f>[43]Dezembro!$G$14</f>
        <v>40</v>
      </c>
      <c r="L47" s="112">
        <f>[43]Dezembro!$G$15</f>
        <v>34</v>
      </c>
      <c r="M47" s="112">
        <f>[43]Dezembro!$G$16</f>
        <v>32</v>
      </c>
      <c r="N47" s="112">
        <f>[43]Dezembro!$G$17</f>
        <v>22</v>
      </c>
      <c r="O47" s="112">
        <f>[43]Dezembro!$G$18</f>
        <v>17</v>
      </c>
      <c r="P47" s="112">
        <f>[43]Dezembro!$G$19</f>
        <v>24</v>
      </c>
      <c r="Q47" s="112">
        <f>[43]Dezembro!$G$20</f>
        <v>22</v>
      </c>
      <c r="R47" s="112">
        <f>[43]Dezembro!$G$21</f>
        <v>15</v>
      </c>
      <c r="S47" s="112">
        <f>[43]Dezembro!$G$22</f>
        <v>21</v>
      </c>
      <c r="T47" s="112">
        <f>[43]Dezembro!$G$23</f>
        <v>37</v>
      </c>
      <c r="U47" s="112">
        <f>[43]Dezembro!$G$24</f>
        <v>29</v>
      </c>
      <c r="V47" s="112">
        <f>[43]Dezembro!$G$25</f>
        <v>30</v>
      </c>
      <c r="W47" s="112">
        <f>[43]Dezembro!$G$26</f>
        <v>38</v>
      </c>
      <c r="X47" s="112">
        <f>[43]Dezembro!$G$27</f>
        <v>40</v>
      </c>
      <c r="Y47" s="112">
        <f>[43]Dezembro!$G$28</f>
        <v>35</v>
      </c>
      <c r="Z47" s="112">
        <f>[43]Dezembro!$G$29</f>
        <v>26</v>
      </c>
      <c r="AA47" s="112">
        <f>[43]Dezembro!$G$30</f>
        <v>30</v>
      </c>
      <c r="AB47" s="112">
        <f>[43]Dezembro!$G$31</f>
        <v>26</v>
      </c>
      <c r="AC47" s="112">
        <f>[43]Dezembro!$G$32</f>
        <v>23</v>
      </c>
      <c r="AD47" s="112">
        <f>[43]Dezembro!$G$33</f>
        <v>25</v>
      </c>
      <c r="AE47" s="112">
        <f>[43]Dezembro!$G$34</f>
        <v>36</v>
      </c>
      <c r="AF47" s="112">
        <f>[43]Dezembro!$G$35</f>
        <v>45</v>
      </c>
      <c r="AG47" s="117">
        <f t="shared" si="3"/>
        <v>15</v>
      </c>
      <c r="AH47" s="116">
        <f t="shared" si="4"/>
        <v>32.29032258064516</v>
      </c>
      <c r="AJ47" t="s">
        <v>35</v>
      </c>
    </row>
    <row r="48" spans="1:39" s="5" customFormat="1" ht="17.100000000000001" customHeight="1" x14ac:dyDescent="0.2">
      <c r="A48" s="81" t="s">
        <v>199</v>
      </c>
      <c r="B48" s="113">
        <f t="shared" ref="B48:AE48" si="7">MIN(B5:B47)</f>
        <v>29</v>
      </c>
      <c r="C48" s="113">
        <f t="shared" si="7"/>
        <v>26</v>
      </c>
      <c r="D48" s="113">
        <f t="shared" si="7"/>
        <v>30</v>
      </c>
      <c r="E48" s="113">
        <f t="shared" si="7"/>
        <v>36</v>
      </c>
      <c r="F48" s="113">
        <f t="shared" si="7"/>
        <v>41</v>
      </c>
      <c r="G48" s="113">
        <f t="shared" si="7"/>
        <v>33</v>
      </c>
      <c r="H48" s="113">
        <f t="shared" si="7"/>
        <v>25</v>
      </c>
      <c r="I48" s="113">
        <f t="shared" si="7"/>
        <v>33</v>
      </c>
      <c r="J48" s="113">
        <f t="shared" si="7"/>
        <v>31</v>
      </c>
      <c r="K48" s="113">
        <f t="shared" si="7"/>
        <v>32</v>
      </c>
      <c r="L48" s="113">
        <f t="shared" si="7"/>
        <v>34</v>
      </c>
      <c r="M48" s="113">
        <f t="shared" si="7"/>
        <v>32</v>
      </c>
      <c r="N48" s="113">
        <f t="shared" si="7"/>
        <v>22</v>
      </c>
      <c r="O48" s="113">
        <f t="shared" si="7"/>
        <v>17</v>
      </c>
      <c r="P48" s="113">
        <f t="shared" si="7"/>
        <v>24</v>
      </c>
      <c r="Q48" s="113">
        <f t="shared" si="7"/>
        <v>17</v>
      </c>
      <c r="R48" s="113">
        <f t="shared" si="7"/>
        <v>15</v>
      </c>
      <c r="S48" s="113">
        <f t="shared" si="7"/>
        <v>21</v>
      </c>
      <c r="T48" s="113">
        <f t="shared" si="7"/>
        <v>27</v>
      </c>
      <c r="U48" s="113">
        <f t="shared" si="7"/>
        <v>29</v>
      </c>
      <c r="V48" s="113">
        <f t="shared" si="7"/>
        <v>30</v>
      </c>
      <c r="W48" s="113">
        <f t="shared" si="7"/>
        <v>27</v>
      </c>
      <c r="X48" s="113">
        <f t="shared" si="7"/>
        <v>33</v>
      </c>
      <c r="Y48" s="113">
        <f t="shared" si="7"/>
        <v>33</v>
      </c>
      <c r="Z48" s="113">
        <f t="shared" si="7"/>
        <v>26</v>
      </c>
      <c r="AA48" s="113">
        <f t="shared" si="7"/>
        <v>30</v>
      </c>
      <c r="AB48" s="113">
        <f t="shared" si="7"/>
        <v>16</v>
      </c>
      <c r="AC48" s="113">
        <f t="shared" si="7"/>
        <v>23</v>
      </c>
      <c r="AD48" s="113">
        <f t="shared" si="7"/>
        <v>22</v>
      </c>
      <c r="AE48" s="113">
        <f t="shared" si="7"/>
        <v>36</v>
      </c>
      <c r="AF48" s="113">
        <f t="shared" ref="AF48" si="8">MIN(AF5:AF47)</f>
        <v>39</v>
      </c>
      <c r="AG48" s="117">
        <f>MIN(AG5:AG47)</f>
        <v>15</v>
      </c>
      <c r="AH48" s="116">
        <f>AVERAGE(AH5:AH47)</f>
        <v>43.546146953405021</v>
      </c>
      <c r="AL48" s="5" t="s">
        <v>35</v>
      </c>
      <c r="AM48" s="5" t="s">
        <v>35</v>
      </c>
    </row>
    <row r="49" spans="1:39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50"/>
      <c r="AF49" s="50"/>
      <c r="AG49" s="43"/>
      <c r="AH49" s="44"/>
    </row>
    <row r="50" spans="1:39" x14ac:dyDescent="0.2">
      <c r="A50" s="106" t="s">
        <v>228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97"/>
      <c r="AF50" s="97"/>
      <c r="AG50" s="43"/>
      <c r="AH50" s="42"/>
      <c r="AJ50" s="12" t="s">
        <v>35</v>
      </c>
      <c r="AL50" t="s">
        <v>35</v>
      </c>
    </row>
    <row r="51" spans="1:39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43"/>
      <c r="AH51" s="42"/>
      <c r="AM51" s="12" t="s">
        <v>35</v>
      </c>
    </row>
    <row r="52" spans="1:39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43"/>
      <c r="AH52" s="75"/>
    </row>
    <row r="53" spans="1:39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5"/>
      <c r="AF53" s="45"/>
      <c r="AG53" s="43"/>
      <c r="AH53" s="44"/>
      <c r="AL53" t="s">
        <v>35</v>
      </c>
    </row>
    <row r="54" spans="1:39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46"/>
      <c r="AF54" s="46"/>
      <c r="AG54" s="43"/>
      <c r="AH54" s="44"/>
    </row>
    <row r="55" spans="1:39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3"/>
      <c r="AH55" s="76"/>
    </row>
    <row r="56" spans="1:39" x14ac:dyDescent="0.2">
      <c r="AG56" s="7"/>
    </row>
    <row r="61" spans="1:39" x14ac:dyDescent="0.2">
      <c r="P61" s="2" t="s">
        <v>35</v>
      </c>
      <c r="AE61" s="2" t="s">
        <v>35</v>
      </c>
      <c r="AI61" t="s">
        <v>35</v>
      </c>
    </row>
    <row r="62" spans="1:39" x14ac:dyDescent="0.2">
      <c r="T62" s="2" t="s">
        <v>35</v>
      </c>
      <c r="Z62" s="2" t="s">
        <v>35</v>
      </c>
    </row>
    <row r="64" spans="1:39" x14ac:dyDescent="0.2">
      <c r="N64" s="2" t="s">
        <v>35</v>
      </c>
    </row>
    <row r="65" spans="7:38" x14ac:dyDescent="0.2">
      <c r="G65" s="2" t="s">
        <v>35</v>
      </c>
    </row>
    <row r="67" spans="7:38" x14ac:dyDescent="0.2">
      <c r="J67" s="2" t="s">
        <v>35</v>
      </c>
      <c r="AL67" s="12" t="s">
        <v>35</v>
      </c>
    </row>
  </sheetData>
  <mergeCells count="34">
    <mergeCell ref="M3:M4"/>
    <mergeCell ref="W3:W4"/>
    <mergeCell ref="B2:AH2"/>
    <mergeCell ref="C3:C4"/>
    <mergeCell ref="D3:D4"/>
    <mergeCell ref="E3:E4"/>
    <mergeCell ref="F3:F4"/>
    <mergeCell ref="G3:G4"/>
    <mergeCell ref="H3:H4"/>
    <mergeCell ref="R3:R4"/>
    <mergeCell ref="I3:I4"/>
    <mergeCell ref="T3:T4"/>
    <mergeCell ref="U3:U4"/>
    <mergeCell ref="L3:L4"/>
    <mergeCell ref="X3:X4"/>
    <mergeCell ref="J3:J4"/>
    <mergeCell ref="S3:S4"/>
    <mergeCell ref="AF3:AF4"/>
    <mergeCell ref="A2:A4"/>
    <mergeCell ref="B3:B4"/>
    <mergeCell ref="K3:K4"/>
    <mergeCell ref="V3:V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topLeftCell="A4" zoomScale="90" zoomScaleNormal="90" workbookViewId="0">
      <selection activeCell="A51" sqref="A51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27" width="5.42578125" style="3" bestFit="1" customWidth="1"/>
    <col min="28" max="28" width="5.85546875" style="3" bestFit="1" customWidth="1"/>
    <col min="29" max="30" width="5.42578125" style="3" bestFit="1" customWidth="1"/>
    <col min="31" max="32" width="5.42578125" style="3" customWidth="1"/>
    <col min="33" max="33" width="7.42578125" style="7" bestFit="1" customWidth="1"/>
  </cols>
  <sheetData>
    <row r="1" spans="1:36" ht="20.100000000000001" customHeight="1" x14ac:dyDescent="0.2">
      <c r="A1" s="130" t="s">
        <v>204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2"/>
    </row>
    <row r="2" spans="1:36" s="4" customFormat="1" ht="20.100000000000001" customHeight="1" x14ac:dyDescent="0.2">
      <c r="A2" s="133" t="s">
        <v>21</v>
      </c>
      <c r="B2" s="128" t="s">
        <v>249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9"/>
    </row>
    <row r="3" spans="1:36" s="5" customFormat="1" ht="20.100000000000001" customHeight="1" x14ac:dyDescent="0.2">
      <c r="A3" s="133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34">
        <v>31</v>
      </c>
      <c r="AG3" s="101" t="s">
        <v>27</v>
      </c>
      <c r="AH3" s="102" t="s">
        <v>26</v>
      </c>
    </row>
    <row r="4" spans="1:36" s="5" customFormat="1" ht="20.100000000000001" customHeight="1" x14ac:dyDescent="0.2">
      <c r="A4" s="133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01" t="s">
        <v>25</v>
      </c>
      <c r="AH4" s="102" t="s">
        <v>25</v>
      </c>
    </row>
    <row r="5" spans="1:36" s="5" customFormat="1" x14ac:dyDescent="0.2">
      <c r="A5" s="48" t="s">
        <v>30</v>
      </c>
      <c r="B5" s="110">
        <f>[1]Dezembro!$H$5</f>
        <v>8.2799999999999994</v>
      </c>
      <c r="C5" s="110">
        <f>[1]Dezembro!$H$6</f>
        <v>8.2799999999999994</v>
      </c>
      <c r="D5" s="110">
        <f>[1]Dezembro!$H$7</f>
        <v>12.24</v>
      </c>
      <c r="E5" s="110">
        <f>[1]Dezembro!$H$8</f>
        <v>14.4</v>
      </c>
      <c r="F5" s="110">
        <f>[1]Dezembro!$H$9</f>
        <v>15.840000000000002</v>
      </c>
      <c r="G5" s="110">
        <f>[1]Dezembro!$H$10</f>
        <v>9</v>
      </c>
      <c r="H5" s="110">
        <f>[1]Dezembro!$H$11</f>
        <v>17.28</v>
      </c>
      <c r="I5" s="110">
        <f>[1]Dezembro!$H$12</f>
        <v>12.24</v>
      </c>
      <c r="J5" s="110">
        <f>[1]Dezembro!$H$13</f>
        <v>7.5600000000000005</v>
      </c>
      <c r="K5" s="110">
        <f>[1]Dezembro!$H$14</f>
        <v>32.76</v>
      </c>
      <c r="L5" s="110">
        <f>[1]Dezembro!$H$15</f>
        <v>8.64</v>
      </c>
      <c r="M5" s="110">
        <f>[1]Dezembro!$H$16</f>
        <v>12.96</v>
      </c>
      <c r="N5" s="110">
        <f>[1]Dezembro!$H$17</f>
        <v>7.5600000000000005</v>
      </c>
      <c r="O5" s="110">
        <f>[1]Dezembro!$H$18</f>
        <v>14.76</v>
      </c>
      <c r="P5" s="110">
        <f>[1]Dezembro!$H$19</f>
        <v>10.44</v>
      </c>
      <c r="Q5" s="110">
        <f>[1]Dezembro!$H$20</f>
        <v>16.559999999999999</v>
      </c>
      <c r="R5" s="110">
        <f>[1]Dezembro!$H$21</f>
        <v>26.64</v>
      </c>
      <c r="S5" s="110">
        <f>[1]Dezembro!$H$22</f>
        <v>8.2799999999999994</v>
      </c>
      <c r="T5" s="110">
        <f>[1]Dezembro!$H$23</f>
        <v>14.76</v>
      </c>
      <c r="U5" s="110">
        <f>[1]Dezembro!$H$24</f>
        <v>12.96</v>
      </c>
      <c r="V5" s="110">
        <f>[1]Dezembro!$H$25</f>
        <v>7.9200000000000008</v>
      </c>
      <c r="W5" s="110">
        <f>[1]Dezembro!$H$26</f>
        <v>12.6</v>
      </c>
      <c r="X5" s="110">
        <f>[1]Dezembro!$H$27</f>
        <v>25.56</v>
      </c>
      <c r="Y5" s="110">
        <f>[1]Dezembro!$H$28</f>
        <v>7.9200000000000008</v>
      </c>
      <c r="Z5" s="110">
        <f>[1]Dezembro!$H$29</f>
        <v>11.520000000000001</v>
      </c>
      <c r="AA5" s="110">
        <f>[1]Dezembro!$H$30</f>
        <v>18</v>
      </c>
      <c r="AB5" s="110">
        <f>[1]Dezembro!$H$31</f>
        <v>11.16</v>
      </c>
      <c r="AC5" s="110">
        <f>[1]Dezembro!$H$32</f>
        <v>8.64</v>
      </c>
      <c r="AD5" s="110">
        <f>[1]Dezembro!$H$33</f>
        <v>11.879999999999999</v>
      </c>
      <c r="AE5" s="110">
        <f>[1]Dezembro!$H$34</f>
        <v>16.920000000000002</v>
      </c>
      <c r="AF5" s="110">
        <f>[1]Dezembro!$H$35</f>
        <v>10.8</v>
      </c>
      <c r="AG5" s="117">
        <f t="shared" ref="AG5" si="1">MAX(B5:AF5)</f>
        <v>32.76</v>
      </c>
      <c r="AH5" s="116">
        <f t="shared" ref="AH5" si="2">AVERAGE(B5:AF5)</f>
        <v>13.366451612903228</v>
      </c>
    </row>
    <row r="6" spans="1:36" x14ac:dyDescent="0.2">
      <c r="A6" s="48" t="s">
        <v>0</v>
      </c>
      <c r="B6" s="112" t="str">
        <f>[2]Dezembro!$H$5</f>
        <v>*</v>
      </c>
      <c r="C6" s="112" t="str">
        <f>[2]Dezembro!$H$6</f>
        <v>*</v>
      </c>
      <c r="D6" s="112" t="str">
        <f>[2]Dezembro!$H$7</f>
        <v>*</v>
      </c>
      <c r="E6" s="112" t="str">
        <f>[2]Dezembro!$H$8</f>
        <v>*</v>
      </c>
      <c r="F6" s="112" t="str">
        <f>[2]Dezembro!$H$9</f>
        <v>*</v>
      </c>
      <c r="G6" s="112" t="str">
        <f>[2]Dezembro!$H$10</f>
        <v>*</v>
      </c>
      <c r="H6" s="112" t="str">
        <f>[2]Dezembro!$H$11</f>
        <v>*</v>
      </c>
      <c r="I6" s="112" t="str">
        <f>[2]Dezembro!$H$12</f>
        <v>*</v>
      </c>
      <c r="J6" s="112" t="str">
        <f>[2]Dezembro!$H$13</f>
        <v>*</v>
      </c>
      <c r="K6" s="112" t="str">
        <f>[2]Dezembro!$H$14</f>
        <v>*</v>
      </c>
      <c r="L6" s="112" t="str">
        <f>[2]Dezembro!$H$15</f>
        <v>*</v>
      </c>
      <c r="M6" s="112" t="str">
        <f>[2]Dezembro!$H$16</f>
        <v>*</v>
      </c>
      <c r="N6" s="112" t="str">
        <f>[2]Dezembro!$H$17</f>
        <v>*</v>
      </c>
      <c r="O6" s="112" t="str">
        <f>[2]Dezembro!$H$18</f>
        <v>*</v>
      </c>
      <c r="P6" s="112" t="str">
        <f>[2]Dezembro!$H$19</f>
        <v>*</v>
      </c>
      <c r="Q6" s="112" t="str">
        <f>[2]Dezembro!$H$20</f>
        <v>*</v>
      </c>
      <c r="R6" s="112" t="str">
        <f>[2]Dezembro!$H$21</f>
        <v>*</v>
      </c>
      <c r="S6" s="112" t="str">
        <f>[2]Dezembro!$H$22</f>
        <v>*</v>
      </c>
      <c r="T6" s="112" t="str">
        <f>[2]Dezembro!$H$23</f>
        <v>*</v>
      </c>
      <c r="U6" s="112" t="str">
        <f>[2]Dezembro!$H$24</f>
        <v>*</v>
      </c>
      <c r="V6" s="112" t="str">
        <f>[2]Dezembro!$H$25</f>
        <v>*</v>
      </c>
      <c r="W6" s="112" t="str">
        <f>[2]Dezembro!$H$26</f>
        <v>*</v>
      </c>
      <c r="X6" s="112" t="str">
        <f>[2]Dezembro!$H$27</f>
        <v>*</v>
      </c>
      <c r="Y6" s="112" t="str">
        <f>[2]Dezembro!$H$28</f>
        <v>*</v>
      </c>
      <c r="Z6" s="112" t="str">
        <f>[2]Dezembro!$H$29</f>
        <v>*</v>
      </c>
      <c r="AA6" s="112" t="str">
        <f>[2]Dezembro!$H$30</f>
        <v>*</v>
      </c>
      <c r="AB6" s="112" t="str">
        <f>[2]Dezembro!$H$31</f>
        <v>*</v>
      </c>
      <c r="AC6" s="112" t="str">
        <f>[2]Dezembro!$H$32</f>
        <v>*</v>
      </c>
      <c r="AD6" s="112" t="str">
        <f>[2]Dezembro!$H$33</f>
        <v>*</v>
      </c>
      <c r="AE6" s="112" t="str">
        <f>[2]Dezembro!$H$34</f>
        <v>*</v>
      </c>
      <c r="AF6" s="112" t="str">
        <f>[2]Dezembro!$H$35</f>
        <v>*</v>
      </c>
      <c r="AG6" s="117" t="s">
        <v>197</v>
      </c>
      <c r="AH6" s="116" t="s">
        <v>197</v>
      </c>
    </row>
    <row r="7" spans="1:36" x14ac:dyDescent="0.2">
      <c r="A7" s="48" t="s">
        <v>85</v>
      </c>
      <c r="B7" s="112">
        <f>[3]Dezembro!$H$5</f>
        <v>17.64</v>
      </c>
      <c r="C7" s="112">
        <f>[3]Dezembro!$H$6</f>
        <v>18.720000000000002</v>
      </c>
      <c r="D7" s="112">
        <f>[3]Dezembro!$H$7</f>
        <v>20.16</v>
      </c>
      <c r="E7" s="112">
        <f>[3]Dezembro!$H$8</f>
        <v>20.52</v>
      </c>
      <c r="F7" s="112">
        <f>[3]Dezembro!$H$9</f>
        <v>15.840000000000002</v>
      </c>
      <c r="G7" s="112">
        <f>[3]Dezembro!$H$10</f>
        <v>15.48</v>
      </c>
      <c r="H7" s="112">
        <f>[3]Dezembro!$H$11</f>
        <v>13.68</v>
      </c>
      <c r="I7" s="112">
        <f>[3]Dezembro!$H$12</f>
        <v>18.720000000000002</v>
      </c>
      <c r="J7" s="112">
        <f>[3]Dezembro!$H$13</f>
        <v>13.32</v>
      </c>
      <c r="K7" s="112">
        <f>[3]Dezembro!$H$14</f>
        <v>17.28</v>
      </c>
      <c r="L7" s="112">
        <f>[3]Dezembro!$H$15</f>
        <v>11.879999999999999</v>
      </c>
      <c r="M7" s="112">
        <f>[3]Dezembro!$H$16</f>
        <v>19.8</v>
      </c>
      <c r="N7" s="112">
        <f>[3]Dezembro!$H$17</f>
        <v>18.36</v>
      </c>
      <c r="O7" s="112">
        <f>[3]Dezembro!$H$18</f>
        <v>15.120000000000001</v>
      </c>
      <c r="P7" s="112">
        <f>[3]Dezembro!$H$19</f>
        <v>17.64</v>
      </c>
      <c r="Q7" s="112">
        <f>[3]Dezembro!$H$20</f>
        <v>28.08</v>
      </c>
      <c r="R7" s="112">
        <f>[3]Dezembro!$H$21</f>
        <v>13.32</v>
      </c>
      <c r="S7" s="112">
        <f>[3]Dezembro!$H$22</f>
        <v>20.16</v>
      </c>
      <c r="T7" s="112">
        <f>[3]Dezembro!$H$23</f>
        <v>13.32</v>
      </c>
      <c r="U7" s="112">
        <f>[3]Dezembro!$H$24</f>
        <v>16.2</v>
      </c>
      <c r="V7" s="112">
        <f>[3]Dezembro!$H$25</f>
        <v>16.920000000000002</v>
      </c>
      <c r="W7" s="112">
        <f>[3]Dezembro!$H$26</f>
        <v>18.720000000000002</v>
      </c>
      <c r="X7" s="112">
        <f>[3]Dezembro!$H$27</f>
        <v>28.08</v>
      </c>
      <c r="Y7" s="112">
        <f>[3]Dezembro!$H$28</f>
        <v>10.08</v>
      </c>
      <c r="Z7" s="112">
        <f>[3]Dezembro!$H$29</f>
        <v>39.6</v>
      </c>
      <c r="AA7" s="112">
        <f>[3]Dezembro!$H$30</f>
        <v>12.24</v>
      </c>
      <c r="AB7" s="112">
        <f>[3]Dezembro!$H$31</f>
        <v>12.6</v>
      </c>
      <c r="AC7" s="112">
        <f>[3]Dezembro!$H$32</f>
        <v>18</v>
      </c>
      <c r="AD7" s="112">
        <f>[3]Dezembro!$H$33</f>
        <v>21.240000000000002</v>
      </c>
      <c r="AE7" s="112">
        <f>[3]Dezembro!$H$34</f>
        <v>16.2</v>
      </c>
      <c r="AF7" s="112">
        <f>[3]Dezembro!$H$35</f>
        <v>16.2</v>
      </c>
      <c r="AG7" s="117">
        <f t="shared" ref="AG7:AG47" si="3">MAX(B7:AF7)</f>
        <v>39.6</v>
      </c>
      <c r="AH7" s="116">
        <f t="shared" ref="AH7:AH47" si="4">AVERAGE(B7:AF7)</f>
        <v>17.907096774193551</v>
      </c>
    </row>
    <row r="8" spans="1:36" x14ac:dyDescent="0.2">
      <c r="A8" s="48" t="s">
        <v>1</v>
      </c>
      <c r="B8" s="112">
        <f>[4]Dezembro!$H$5</f>
        <v>13.68</v>
      </c>
      <c r="C8" s="112">
        <f>[4]Dezembro!$H$6</f>
        <v>15.48</v>
      </c>
      <c r="D8" s="112">
        <f>[4]Dezembro!$H$7</f>
        <v>23.400000000000002</v>
      </c>
      <c r="E8" s="112">
        <f>[4]Dezembro!$H$8</f>
        <v>10.08</v>
      </c>
      <c r="F8" s="112">
        <f>[4]Dezembro!$H$9</f>
        <v>16.2</v>
      </c>
      <c r="G8" s="112">
        <f>[4]Dezembro!$H$10</f>
        <v>10.8</v>
      </c>
      <c r="H8" s="112">
        <f>[4]Dezembro!$H$11</f>
        <v>9</v>
      </c>
      <c r="I8" s="112">
        <f>[4]Dezembro!$H$12</f>
        <v>6.12</v>
      </c>
      <c r="J8" s="112">
        <f>[4]Dezembro!$H$13</f>
        <v>7.5600000000000005</v>
      </c>
      <c r="K8" s="112">
        <f>[4]Dezembro!$H$14</f>
        <v>23.759999999999998</v>
      </c>
      <c r="L8" s="112">
        <f>[4]Dezembro!$H$15</f>
        <v>7.5600000000000005</v>
      </c>
      <c r="M8" s="112">
        <f>[4]Dezembro!$H$16</f>
        <v>10.44</v>
      </c>
      <c r="N8" s="112">
        <f>[4]Dezembro!$H$17</f>
        <v>8.64</v>
      </c>
      <c r="O8" s="112">
        <f>[4]Dezembro!$H$18</f>
        <v>12.96</v>
      </c>
      <c r="P8" s="112">
        <f>[4]Dezembro!$H$19</f>
        <v>8.2799999999999994</v>
      </c>
      <c r="Q8" s="112">
        <f>[4]Dezembro!$H$20</f>
        <v>28.8</v>
      </c>
      <c r="R8" s="112">
        <f>[4]Dezembro!$H$21</f>
        <v>11.520000000000001</v>
      </c>
      <c r="S8" s="112">
        <f>[4]Dezembro!$H$22</f>
        <v>9.7200000000000006</v>
      </c>
      <c r="T8" s="112">
        <f>[4]Dezembro!$H$23</f>
        <v>10.08</v>
      </c>
      <c r="U8" s="112">
        <f>[4]Dezembro!$H$24</f>
        <v>10.8</v>
      </c>
      <c r="V8" s="112">
        <f>[4]Dezembro!$H$25</f>
        <v>11.879999999999999</v>
      </c>
      <c r="W8" s="112">
        <f>[4]Dezembro!$H$26</f>
        <v>14.76</v>
      </c>
      <c r="X8" s="112">
        <f>[4]Dezembro!$H$27</f>
        <v>14.4</v>
      </c>
      <c r="Y8" s="112">
        <f>[4]Dezembro!$H$28</f>
        <v>32.04</v>
      </c>
      <c r="Z8" s="112">
        <f>[4]Dezembro!$H$29</f>
        <v>12.96</v>
      </c>
      <c r="AA8" s="112">
        <f>[4]Dezembro!$H$30</f>
        <v>21.6</v>
      </c>
      <c r="AB8" s="112">
        <f>[4]Dezembro!$H$31</f>
        <v>10.8</v>
      </c>
      <c r="AC8" s="112">
        <f>[4]Dezembro!$H$32</f>
        <v>15.120000000000001</v>
      </c>
      <c r="AD8" s="112">
        <f>[4]Dezembro!$H$33</f>
        <v>16.559999999999999</v>
      </c>
      <c r="AE8" s="112">
        <f>[4]Dezembro!$H$34</f>
        <v>12.96</v>
      </c>
      <c r="AF8" s="112">
        <f>[4]Dezembro!$H$35</f>
        <v>11.16</v>
      </c>
      <c r="AG8" s="117">
        <f t="shared" si="3"/>
        <v>32.04</v>
      </c>
      <c r="AH8" s="116">
        <f t="shared" si="4"/>
        <v>13.842580645161295</v>
      </c>
    </row>
    <row r="9" spans="1:36" x14ac:dyDescent="0.2">
      <c r="A9" s="48" t="s">
        <v>146</v>
      </c>
      <c r="B9" s="112">
        <f>[5]Dezembro!$H$5</f>
        <v>12.24</v>
      </c>
      <c r="C9" s="112">
        <f>[5]Dezembro!$H$6</f>
        <v>14.76</v>
      </c>
      <c r="D9" s="112">
        <f>[5]Dezembro!$H$7</f>
        <v>23.400000000000002</v>
      </c>
      <c r="E9" s="112">
        <f>[5]Dezembro!$H$8</f>
        <v>18.36</v>
      </c>
      <c r="F9" s="112">
        <f>[5]Dezembro!$H$9</f>
        <v>10.8</v>
      </c>
      <c r="G9" s="112">
        <f>[5]Dezembro!$H$10</f>
        <v>15.48</v>
      </c>
      <c r="H9" s="112">
        <f>[5]Dezembro!$H$11</f>
        <v>14.76</v>
      </c>
      <c r="I9" s="112">
        <f>[5]Dezembro!$H$12</f>
        <v>10.44</v>
      </c>
      <c r="J9" s="112">
        <f>[5]Dezembro!$H$13</f>
        <v>11.879999999999999</v>
      </c>
      <c r="K9" s="112">
        <f>[5]Dezembro!$H$14</f>
        <v>18.36</v>
      </c>
      <c r="L9" s="112">
        <f>[5]Dezembro!$H$15</f>
        <v>15.48</v>
      </c>
      <c r="M9" s="112">
        <f>[5]Dezembro!$H$16</f>
        <v>16.559999999999999</v>
      </c>
      <c r="N9" s="112">
        <f>[5]Dezembro!$H$17</f>
        <v>21.240000000000002</v>
      </c>
      <c r="O9" s="112">
        <f>[5]Dezembro!$H$18</f>
        <v>22.68</v>
      </c>
      <c r="P9" s="112">
        <f>[5]Dezembro!$H$19</f>
        <v>18</v>
      </c>
      <c r="Q9" s="112">
        <f>[5]Dezembro!$H$20</f>
        <v>14.4</v>
      </c>
      <c r="R9" s="112">
        <f>[5]Dezembro!$H$21</f>
        <v>15.48</v>
      </c>
      <c r="S9" s="112">
        <f>[5]Dezembro!$H$22</f>
        <v>15.120000000000001</v>
      </c>
      <c r="T9" s="112">
        <f>[5]Dezembro!$H$23</f>
        <v>19.440000000000001</v>
      </c>
      <c r="U9" s="112">
        <f>[5]Dezembro!$H$24</f>
        <v>13.68</v>
      </c>
      <c r="V9" s="112">
        <f>[5]Dezembro!$H$25</f>
        <v>14.4</v>
      </c>
      <c r="W9" s="112">
        <f>[5]Dezembro!$H$26</f>
        <v>12.96</v>
      </c>
      <c r="X9" s="112">
        <f>[5]Dezembro!$H$27</f>
        <v>16.2</v>
      </c>
      <c r="Y9" s="112">
        <f>[5]Dezembro!$H$28</f>
        <v>17.28</v>
      </c>
      <c r="Z9" s="112">
        <f>[5]Dezembro!$H$29</f>
        <v>24.840000000000003</v>
      </c>
      <c r="AA9" s="112">
        <f>[5]Dezembro!$H$30</f>
        <v>17.28</v>
      </c>
      <c r="AB9" s="112">
        <f>[5]Dezembro!$H$31</f>
        <v>9.3600000000000012</v>
      </c>
      <c r="AC9" s="112">
        <f>[5]Dezembro!$H$32</f>
        <v>17.28</v>
      </c>
      <c r="AD9" s="112">
        <f>[5]Dezembro!$H$33</f>
        <v>32.04</v>
      </c>
      <c r="AE9" s="112">
        <f>[5]Dezembro!$H$34</f>
        <v>16.2</v>
      </c>
      <c r="AF9" s="112">
        <f>[5]Dezembro!$H$35</f>
        <v>12.6</v>
      </c>
      <c r="AG9" s="117">
        <f t="shared" si="3"/>
        <v>32.04</v>
      </c>
      <c r="AH9" s="116">
        <f t="shared" si="4"/>
        <v>16.548387096774192</v>
      </c>
    </row>
    <row r="10" spans="1:36" x14ac:dyDescent="0.2">
      <c r="A10" s="48" t="s">
        <v>91</v>
      </c>
      <c r="B10" s="112">
        <f>[6]Dezembro!$H$5</f>
        <v>18.720000000000002</v>
      </c>
      <c r="C10" s="112">
        <f>[6]Dezembro!$H$6</f>
        <v>19.440000000000001</v>
      </c>
      <c r="D10" s="112">
        <f>[6]Dezembro!$H$7</f>
        <v>28.44</v>
      </c>
      <c r="E10" s="112">
        <f>[6]Dezembro!$H$8</f>
        <v>21.6</v>
      </c>
      <c r="F10" s="112">
        <f>[6]Dezembro!$H$9</f>
        <v>15.840000000000002</v>
      </c>
      <c r="G10" s="112">
        <f>[6]Dezembro!$H$10</f>
        <v>12.6</v>
      </c>
      <c r="H10" s="112">
        <f>[6]Dezembro!$H$11</f>
        <v>11.879999999999999</v>
      </c>
      <c r="I10" s="112">
        <f>[6]Dezembro!$H$12</f>
        <v>21.6</v>
      </c>
      <c r="J10" s="112">
        <f>[6]Dezembro!$H$13</f>
        <v>34.56</v>
      </c>
      <c r="K10" s="112">
        <f>[6]Dezembro!$H$14</f>
        <v>35.64</v>
      </c>
      <c r="L10" s="112">
        <f>[6]Dezembro!$H$15</f>
        <v>23.400000000000002</v>
      </c>
      <c r="M10" s="112">
        <f>[6]Dezembro!$H$16</f>
        <v>12.96</v>
      </c>
      <c r="N10" s="112">
        <f>[6]Dezembro!$H$17</f>
        <v>19.079999999999998</v>
      </c>
      <c r="O10" s="112">
        <f>[6]Dezembro!$H$18</f>
        <v>16.559999999999999</v>
      </c>
      <c r="P10" s="112">
        <f>[6]Dezembro!$H$19</f>
        <v>15.840000000000002</v>
      </c>
      <c r="Q10" s="112">
        <f>[6]Dezembro!$H$20</f>
        <v>14.4</v>
      </c>
      <c r="R10" s="112">
        <f>[6]Dezembro!$H$21</f>
        <v>28.08</v>
      </c>
      <c r="S10" s="112">
        <f>[6]Dezembro!$H$22</f>
        <v>23.040000000000003</v>
      </c>
      <c r="T10" s="112">
        <f>[6]Dezembro!$H$23</f>
        <v>14.4</v>
      </c>
      <c r="U10" s="112">
        <f>[6]Dezembro!$H$24</f>
        <v>13.32</v>
      </c>
      <c r="V10" s="112">
        <f>[6]Dezembro!$H$25</f>
        <v>15.840000000000002</v>
      </c>
      <c r="W10" s="112">
        <f>[6]Dezembro!$H$26</f>
        <v>21.240000000000002</v>
      </c>
      <c r="X10" s="112">
        <f>[6]Dezembro!$H$27</f>
        <v>18.36</v>
      </c>
      <c r="Y10" s="112">
        <f>[6]Dezembro!$H$28</f>
        <v>22.32</v>
      </c>
      <c r="Z10" s="112">
        <f>[6]Dezembro!$H$29</f>
        <v>17.64</v>
      </c>
      <c r="AA10" s="112">
        <f>[6]Dezembro!$H$30</f>
        <v>19.440000000000001</v>
      </c>
      <c r="AB10" s="112">
        <f>[6]Dezembro!$H$31</f>
        <v>18.36</v>
      </c>
      <c r="AC10" s="112">
        <f>[6]Dezembro!$H$32</f>
        <v>15.48</v>
      </c>
      <c r="AD10" s="112">
        <f>[6]Dezembro!$H$33</f>
        <v>16.2</v>
      </c>
      <c r="AE10" s="112">
        <f>[6]Dezembro!$H$34</f>
        <v>21.6</v>
      </c>
      <c r="AF10" s="112">
        <f>[6]Dezembro!$H$35</f>
        <v>20.52</v>
      </c>
      <c r="AG10" s="117">
        <f t="shared" si="3"/>
        <v>35.64</v>
      </c>
      <c r="AH10" s="116">
        <f t="shared" si="4"/>
        <v>19.625806451612902</v>
      </c>
    </row>
    <row r="11" spans="1:36" x14ac:dyDescent="0.2">
      <c r="A11" s="48" t="s">
        <v>49</v>
      </c>
      <c r="B11" s="112">
        <f>[7]Dezembro!$H$5</f>
        <v>11.520000000000001</v>
      </c>
      <c r="C11" s="112">
        <f>[7]Dezembro!$H$6</f>
        <v>15.840000000000002</v>
      </c>
      <c r="D11" s="112">
        <f>[7]Dezembro!$H$7</f>
        <v>16.920000000000002</v>
      </c>
      <c r="E11" s="112">
        <f>[7]Dezembro!$H$8</f>
        <v>18.36</v>
      </c>
      <c r="F11" s="112">
        <f>[7]Dezembro!$H$9</f>
        <v>27</v>
      </c>
      <c r="G11" s="112">
        <f>[7]Dezembro!$H$10</f>
        <v>10.44</v>
      </c>
      <c r="H11" s="112">
        <f>[7]Dezembro!$H$11</f>
        <v>27.720000000000002</v>
      </c>
      <c r="I11" s="112">
        <f>[7]Dezembro!$H$12</f>
        <v>27.36</v>
      </c>
      <c r="J11" s="112">
        <f>[7]Dezembro!$H$13</f>
        <v>19.8</v>
      </c>
      <c r="K11" s="112">
        <f>[7]Dezembro!$H$14</f>
        <v>31.680000000000003</v>
      </c>
      <c r="L11" s="112">
        <f>[7]Dezembro!$H$15</f>
        <v>12.96</v>
      </c>
      <c r="M11" s="112">
        <f>[7]Dezembro!$H$16</f>
        <v>20.88</v>
      </c>
      <c r="N11" s="112">
        <f>[7]Dezembro!$H$17</f>
        <v>19.440000000000001</v>
      </c>
      <c r="O11" s="112">
        <f>[7]Dezembro!$H$18</f>
        <v>18.36</v>
      </c>
      <c r="P11" s="112">
        <f>[7]Dezembro!$H$19</f>
        <v>15.840000000000002</v>
      </c>
      <c r="Q11" s="112">
        <f>[7]Dezembro!$H$20</f>
        <v>15.840000000000002</v>
      </c>
      <c r="R11" s="112">
        <f>[7]Dezembro!$H$21</f>
        <v>10.08</v>
      </c>
      <c r="S11" s="112">
        <f>[7]Dezembro!$H$22</f>
        <v>18.36</v>
      </c>
      <c r="T11" s="112">
        <f>[7]Dezembro!$H$23</f>
        <v>19.440000000000001</v>
      </c>
      <c r="U11" s="112">
        <f>[7]Dezembro!$H$24</f>
        <v>18</v>
      </c>
      <c r="V11" s="112">
        <f>[7]Dezembro!$H$25</f>
        <v>21.6</v>
      </c>
      <c r="W11" s="112">
        <f>[7]Dezembro!$H$26</f>
        <v>13.32</v>
      </c>
      <c r="X11" s="112">
        <f>[7]Dezembro!$H$27</f>
        <v>48.6</v>
      </c>
      <c r="Y11" s="112">
        <f>[7]Dezembro!$H$28</f>
        <v>11.520000000000001</v>
      </c>
      <c r="Z11" s="112">
        <f>[7]Dezembro!$H$29</f>
        <v>34.200000000000003</v>
      </c>
      <c r="AA11" s="112">
        <f>[7]Dezembro!$H$30</f>
        <v>19.8</v>
      </c>
      <c r="AB11" s="112">
        <f>[7]Dezembro!$H$31</f>
        <v>13.32</v>
      </c>
      <c r="AC11" s="112">
        <f>[7]Dezembro!$H$32</f>
        <v>19.079999999999998</v>
      </c>
      <c r="AD11" s="112">
        <f>[7]Dezembro!$H$33</f>
        <v>24.48</v>
      </c>
      <c r="AE11" s="112">
        <f>[7]Dezembro!$H$34</f>
        <v>16.559999999999999</v>
      </c>
      <c r="AF11" s="112">
        <f>[7]Dezembro!$H$35</f>
        <v>20.52</v>
      </c>
      <c r="AG11" s="117">
        <f t="shared" si="3"/>
        <v>48.6</v>
      </c>
      <c r="AH11" s="116">
        <f t="shared" si="4"/>
        <v>19.962580645161292</v>
      </c>
    </row>
    <row r="12" spans="1:36" x14ac:dyDescent="0.2">
      <c r="A12" s="48" t="s">
        <v>94</v>
      </c>
      <c r="B12" s="112">
        <f>[8]Dezembro!$H$5</f>
        <v>19.440000000000001</v>
      </c>
      <c r="C12" s="112">
        <f>[8]Dezembro!$H$6</f>
        <v>17.28</v>
      </c>
      <c r="D12" s="112">
        <f>[8]Dezembro!$H$7</f>
        <v>33.480000000000004</v>
      </c>
      <c r="E12" s="112">
        <f>[8]Dezembro!$H$8</f>
        <v>21.6</v>
      </c>
      <c r="F12" s="112">
        <f>[8]Dezembro!$H$9</f>
        <v>20.52</v>
      </c>
      <c r="G12" s="112">
        <f>[8]Dezembro!$H$10</f>
        <v>18</v>
      </c>
      <c r="H12" s="112">
        <f>[8]Dezembro!$H$11</f>
        <v>22.32</v>
      </c>
      <c r="I12" s="112">
        <f>[8]Dezembro!$H$12</f>
        <v>22.32</v>
      </c>
      <c r="J12" s="112">
        <f>[8]Dezembro!$H$13</f>
        <v>13.68</v>
      </c>
      <c r="K12" s="112">
        <f>[8]Dezembro!$H$14</f>
        <v>29.52</v>
      </c>
      <c r="L12" s="112">
        <f>[8]Dezembro!$H$15</f>
        <v>12.6</v>
      </c>
      <c r="M12" s="112">
        <f>[8]Dezembro!$H$16</f>
        <v>14.76</v>
      </c>
      <c r="N12" s="112">
        <f>[8]Dezembro!$H$17</f>
        <v>17.28</v>
      </c>
      <c r="O12" s="112">
        <f>[8]Dezembro!$H$18</f>
        <v>15.840000000000002</v>
      </c>
      <c r="P12" s="112">
        <f>[8]Dezembro!$H$19</f>
        <v>16.920000000000002</v>
      </c>
      <c r="Q12" s="112">
        <f>[8]Dezembro!$H$20</f>
        <v>19.079999999999998</v>
      </c>
      <c r="R12" s="112">
        <f>[8]Dezembro!$H$21</f>
        <v>23.400000000000002</v>
      </c>
      <c r="S12" s="112">
        <f>[8]Dezembro!$H$22</f>
        <v>18.36</v>
      </c>
      <c r="T12" s="112">
        <f>[8]Dezembro!$H$23</f>
        <v>23.759999999999998</v>
      </c>
      <c r="U12" s="112">
        <f>[8]Dezembro!$H$24</f>
        <v>18.36</v>
      </c>
      <c r="V12" s="112">
        <f>[8]Dezembro!$H$25</f>
        <v>17.28</v>
      </c>
      <c r="W12" s="112">
        <f>[8]Dezembro!$H$26</f>
        <v>15.48</v>
      </c>
      <c r="X12" s="112">
        <f>[8]Dezembro!$H$27</f>
        <v>20.52</v>
      </c>
      <c r="Y12" s="112">
        <f>[8]Dezembro!$H$28</f>
        <v>26.64</v>
      </c>
      <c r="Z12" s="112">
        <f>[8]Dezembro!$H$29</f>
        <v>51.84</v>
      </c>
      <c r="AA12" s="112">
        <f>[8]Dezembro!$H$30</f>
        <v>21.96</v>
      </c>
      <c r="AB12" s="112">
        <f>[8]Dezembro!$H$31</f>
        <v>12.6</v>
      </c>
      <c r="AC12" s="112">
        <f>[8]Dezembro!$H$32</f>
        <v>19.440000000000001</v>
      </c>
      <c r="AD12" s="112">
        <f>[8]Dezembro!$H$33</f>
        <v>25.92</v>
      </c>
      <c r="AE12" s="112">
        <f>[8]Dezembro!$H$34</f>
        <v>23.040000000000003</v>
      </c>
      <c r="AF12" s="112">
        <f>[8]Dezembro!$H$35</f>
        <v>19.079999999999998</v>
      </c>
      <c r="AG12" s="117">
        <f t="shared" si="3"/>
        <v>51.84</v>
      </c>
      <c r="AH12" s="116">
        <f t="shared" si="4"/>
        <v>21.042580645161291</v>
      </c>
    </row>
    <row r="13" spans="1:36" x14ac:dyDescent="0.2">
      <c r="A13" s="48" t="s">
        <v>101</v>
      </c>
      <c r="B13" s="112">
        <f>[9]Dezembro!$H$5</f>
        <v>13.32</v>
      </c>
      <c r="C13" s="112">
        <f>[9]Dezembro!$H$6</f>
        <v>18</v>
      </c>
      <c r="D13" s="112">
        <f>[9]Dezembro!$H$7</f>
        <v>22.68</v>
      </c>
      <c r="E13" s="112">
        <f>[9]Dezembro!$H$8</f>
        <v>19.8</v>
      </c>
      <c r="F13" s="112">
        <f>[9]Dezembro!$H$9</f>
        <v>14.04</v>
      </c>
      <c r="G13" s="112">
        <f>[9]Dezembro!$H$10</f>
        <v>12.96</v>
      </c>
      <c r="H13" s="112">
        <f>[9]Dezembro!$H$11</f>
        <v>28.44</v>
      </c>
      <c r="I13" s="112">
        <f>[9]Dezembro!$H$12</f>
        <v>16.920000000000002</v>
      </c>
      <c r="J13" s="112">
        <f>[9]Dezembro!$H$13</f>
        <v>11.16</v>
      </c>
      <c r="K13" s="112">
        <f>[9]Dezembro!$H$14</f>
        <v>21.240000000000002</v>
      </c>
      <c r="L13" s="112">
        <f>[9]Dezembro!$H$15</f>
        <v>11.16</v>
      </c>
      <c r="M13" s="112">
        <f>[9]Dezembro!$H$16</f>
        <v>17.28</v>
      </c>
      <c r="N13" s="112">
        <f>[9]Dezembro!$H$17</f>
        <v>21.240000000000002</v>
      </c>
      <c r="O13" s="112">
        <f>[9]Dezembro!$H$18</f>
        <v>17.64</v>
      </c>
      <c r="P13" s="112">
        <f>[9]Dezembro!$H$19</f>
        <v>19.079999999999998</v>
      </c>
      <c r="Q13" s="112">
        <f>[9]Dezembro!$H$20</f>
        <v>14.4</v>
      </c>
      <c r="R13" s="112">
        <f>[9]Dezembro!$H$21</f>
        <v>18.720000000000002</v>
      </c>
      <c r="S13" s="112">
        <f>[9]Dezembro!$H$22</f>
        <v>17.28</v>
      </c>
      <c r="T13" s="112">
        <f>[9]Dezembro!$H$23</f>
        <v>16.559999999999999</v>
      </c>
      <c r="U13" s="112">
        <f>[9]Dezembro!$H$24</f>
        <v>20.16</v>
      </c>
      <c r="V13" s="112">
        <f>[9]Dezembro!$H$25</f>
        <v>16.2</v>
      </c>
      <c r="W13" s="112">
        <f>[9]Dezembro!$H$26</f>
        <v>13.68</v>
      </c>
      <c r="X13" s="112">
        <f>[9]Dezembro!$H$27</f>
        <v>25.56</v>
      </c>
      <c r="Y13" s="112">
        <f>[9]Dezembro!$H$28</f>
        <v>19.8</v>
      </c>
      <c r="Z13" s="112">
        <f>[9]Dezembro!$H$29</f>
        <v>20.16</v>
      </c>
      <c r="AA13" s="112">
        <f>[9]Dezembro!$H$30</f>
        <v>14.4</v>
      </c>
      <c r="AB13" s="112">
        <f>[9]Dezembro!$H$31</f>
        <v>9.7200000000000006</v>
      </c>
      <c r="AC13" s="112">
        <f>[9]Dezembro!$H$32</f>
        <v>17.64</v>
      </c>
      <c r="AD13" s="112">
        <f>[9]Dezembro!$H$33</f>
        <v>28.8</v>
      </c>
      <c r="AE13" s="112">
        <f>[9]Dezembro!$H$34</f>
        <v>18.36</v>
      </c>
      <c r="AF13" s="112">
        <f>[9]Dezembro!$H$35</f>
        <v>12.96</v>
      </c>
      <c r="AG13" s="117">
        <f t="shared" si="3"/>
        <v>28.8</v>
      </c>
      <c r="AH13" s="116">
        <f t="shared" si="4"/>
        <v>17.72129032258065</v>
      </c>
    </row>
    <row r="14" spans="1:36" x14ac:dyDescent="0.2">
      <c r="A14" s="48" t="s">
        <v>147</v>
      </c>
      <c r="B14" s="112">
        <f>[10]Dezembro!$H$5</f>
        <v>15.120000000000001</v>
      </c>
      <c r="C14" s="112">
        <f>[10]Dezembro!$H$6</f>
        <v>17.28</v>
      </c>
      <c r="D14" s="112">
        <f>[10]Dezembro!$H$7</f>
        <v>27.36</v>
      </c>
      <c r="E14" s="112">
        <f>[10]Dezembro!$H$8</f>
        <v>25.56</v>
      </c>
      <c r="F14" s="112">
        <f>[10]Dezembro!$H$9</f>
        <v>26.28</v>
      </c>
      <c r="G14" s="112">
        <f>[10]Dezembro!$H$10</f>
        <v>12.96</v>
      </c>
      <c r="H14" s="112">
        <f>[10]Dezembro!$H$11</f>
        <v>14.76</v>
      </c>
      <c r="I14" s="112">
        <f>[10]Dezembro!$H$12</f>
        <v>21.240000000000002</v>
      </c>
      <c r="J14" s="112">
        <f>[10]Dezembro!$H$13</f>
        <v>18.36</v>
      </c>
      <c r="K14" s="112">
        <f>[10]Dezembro!$H$14</f>
        <v>39.96</v>
      </c>
      <c r="L14" s="112">
        <f>[10]Dezembro!$H$15</f>
        <v>15.48</v>
      </c>
      <c r="M14" s="112">
        <f>[10]Dezembro!$H$16</f>
        <v>20.16</v>
      </c>
      <c r="N14" s="112">
        <f>[10]Dezembro!$H$17</f>
        <v>25.2</v>
      </c>
      <c r="O14" s="112">
        <f>[10]Dezembro!$H$18</f>
        <v>12.6</v>
      </c>
      <c r="P14" s="112">
        <f>[10]Dezembro!$H$19</f>
        <v>37.440000000000005</v>
      </c>
      <c r="Q14" s="112">
        <f>[10]Dezembro!$H$20</f>
        <v>16.2</v>
      </c>
      <c r="R14" s="112">
        <f>[10]Dezembro!$H$21</f>
        <v>20.52</v>
      </c>
      <c r="S14" s="112">
        <f>[10]Dezembro!$H$22</f>
        <v>19.440000000000001</v>
      </c>
      <c r="T14" s="112">
        <f>[10]Dezembro!$H$23</f>
        <v>18.720000000000002</v>
      </c>
      <c r="U14" s="112">
        <f>[10]Dezembro!$H$24</f>
        <v>24.840000000000003</v>
      </c>
      <c r="V14" s="112">
        <f>[10]Dezembro!$H$25</f>
        <v>11.520000000000001</v>
      </c>
      <c r="W14" s="112">
        <f>[10]Dezembro!$H$26</f>
        <v>15.120000000000001</v>
      </c>
      <c r="X14" s="112">
        <f>[10]Dezembro!$H$27</f>
        <v>23.759999999999998</v>
      </c>
      <c r="Y14" s="112">
        <f>[10]Dezembro!$H$28</f>
        <v>33.119999999999997</v>
      </c>
      <c r="Z14" s="112">
        <f>[10]Dezembro!$H$29</f>
        <v>13.68</v>
      </c>
      <c r="AA14" s="112">
        <f>[10]Dezembro!$H$30</f>
        <v>14.4</v>
      </c>
      <c r="AB14" s="112">
        <f>[10]Dezembro!$H$31</f>
        <v>15.840000000000002</v>
      </c>
      <c r="AC14" s="112">
        <f>[10]Dezembro!$H$32</f>
        <v>10.8</v>
      </c>
      <c r="AD14" s="112">
        <f>[10]Dezembro!$H$33</f>
        <v>15.840000000000002</v>
      </c>
      <c r="AE14" s="112">
        <f>[10]Dezembro!$H$34</f>
        <v>21.96</v>
      </c>
      <c r="AF14" s="112">
        <f>[10]Dezembro!$H$35</f>
        <v>14.4</v>
      </c>
      <c r="AG14" s="117">
        <f t="shared" si="3"/>
        <v>39.96</v>
      </c>
      <c r="AH14" s="116">
        <f t="shared" si="4"/>
        <v>19.997419354838708</v>
      </c>
    </row>
    <row r="15" spans="1:36" ht="12" customHeight="1" x14ac:dyDescent="0.2">
      <c r="A15" s="48" t="s">
        <v>2</v>
      </c>
      <c r="B15" s="112">
        <f>[11]Dezembro!$H$5</f>
        <v>16.2</v>
      </c>
      <c r="C15" s="112">
        <f>[11]Dezembro!$H$6</f>
        <v>19.079999999999998</v>
      </c>
      <c r="D15" s="112">
        <f>[11]Dezembro!$H$7</f>
        <v>20.52</v>
      </c>
      <c r="E15" s="112">
        <f>[11]Dezembro!$H$8</f>
        <v>14.04</v>
      </c>
      <c r="F15" s="112">
        <f>[11]Dezembro!$H$9</f>
        <v>16.920000000000002</v>
      </c>
      <c r="G15" s="112">
        <f>[11]Dezembro!$H$10</f>
        <v>12.96</v>
      </c>
      <c r="H15" s="112">
        <f>[11]Dezembro!$H$11</f>
        <v>10.8</v>
      </c>
      <c r="I15" s="112">
        <f>[11]Dezembro!$H$12</f>
        <v>20.52</v>
      </c>
      <c r="J15" s="112">
        <f>[11]Dezembro!$H$13</f>
        <v>23.040000000000003</v>
      </c>
      <c r="K15" s="112">
        <f>[11]Dezembro!$H$14</f>
        <v>33.119999999999997</v>
      </c>
      <c r="L15" s="112">
        <f>[11]Dezembro!$H$15</f>
        <v>19.440000000000001</v>
      </c>
      <c r="M15" s="112">
        <f>[11]Dezembro!$H$16</f>
        <v>31.680000000000003</v>
      </c>
      <c r="N15" s="112">
        <f>[11]Dezembro!$H$17</f>
        <v>27.720000000000002</v>
      </c>
      <c r="O15" s="112">
        <f>[11]Dezembro!$H$18</f>
        <v>17.64</v>
      </c>
      <c r="P15" s="112">
        <f>[11]Dezembro!$H$19</f>
        <v>11.879999999999999</v>
      </c>
      <c r="Q15" s="112">
        <f>[11]Dezembro!$H$20</f>
        <v>15.48</v>
      </c>
      <c r="R15" s="112">
        <f>[11]Dezembro!$H$21</f>
        <v>24.12</v>
      </c>
      <c r="S15" s="112">
        <f>[11]Dezembro!$H$22</f>
        <v>16.559999999999999</v>
      </c>
      <c r="T15" s="112">
        <f>[11]Dezembro!$H$23</f>
        <v>16.2</v>
      </c>
      <c r="U15" s="112">
        <f>[11]Dezembro!$H$24</f>
        <v>15.48</v>
      </c>
      <c r="V15" s="112">
        <f>[11]Dezembro!$H$25</f>
        <v>18</v>
      </c>
      <c r="W15" s="112">
        <f>[11]Dezembro!$H$26</f>
        <v>12.6</v>
      </c>
      <c r="X15" s="112">
        <f>[11]Dezembro!$H$27</f>
        <v>17.28</v>
      </c>
      <c r="Y15" s="112">
        <f>[11]Dezembro!$H$28</f>
        <v>32.04</v>
      </c>
      <c r="Z15" s="112">
        <f>[11]Dezembro!$H$29</f>
        <v>19.440000000000001</v>
      </c>
      <c r="AA15" s="112">
        <f>[11]Dezembro!$H$30</f>
        <v>16.2</v>
      </c>
      <c r="AB15" s="112">
        <f>[11]Dezembro!$H$31</f>
        <v>12.96</v>
      </c>
      <c r="AC15" s="112">
        <f>[11]Dezembro!$H$32</f>
        <v>14.04</v>
      </c>
      <c r="AD15" s="112">
        <f>[11]Dezembro!$H$33</f>
        <v>16.2</v>
      </c>
      <c r="AE15" s="112">
        <f>[11]Dezembro!$H$34</f>
        <v>16.920000000000002</v>
      </c>
      <c r="AF15" s="112">
        <f>[11]Dezembro!$H$35</f>
        <v>9.7200000000000006</v>
      </c>
      <c r="AG15" s="117">
        <f t="shared" si="3"/>
        <v>33.119999999999997</v>
      </c>
      <c r="AH15" s="116">
        <f t="shared" si="4"/>
        <v>18.348387096774196</v>
      </c>
      <c r="AJ15" s="12" t="s">
        <v>35</v>
      </c>
    </row>
    <row r="16" spans="1:36" ht="12" customHeight="1" x14ac:dyDescent="0.2">
      <c r="A16" s="48" t="s">
        <v>3</v>
      </c>
      <c r="B16" s="112">
        <f>[12]Dezembro!$H$5</f>
        <v>21.6</v>
      </c>
      <c r="C16" s="112">
        <f>[12]Dezembro!$H$6</f>
        <v>9.3600000000000012</v>
      </c>
      <c r="D16" s="112">
        <f>[12]Dezembro!$H$7</f>
        <v>18</v>
      </c>
      <c r="E16" s="112">
        <f>[12]Dezembro!$H$8</f>
        <v>20.88</v>
      </c>
      <c r="F16" s="112">
        <f>[12]Dezembro!$H$9</f>
        <v>12.24</v>
      </c>
      <c r="G16" s="112">
        <f>[12]Dezembro!$H$10</f>
        <v>9.7200000000000006</v>
      </c>
      <c r="H16" s="112">
        <f>[12]Dezembro!$H$11</f>
        <v>30.96</v>
      </c>
      <c r="I16" s="112">
        <f>[12]Dezembro!$H$12</f>
        <v>8.64</v>
      </c>
      <c r="J16" s="112">
        <f>[12]Dezembro!$H$13</f>
        <v>11.879999999999999</v>
      </c>
      <c r="K16" s="112">
        <f>[12]Dezembro!$H$14</f>
        <v>42.12</v>
      </c>
      <c r="L16" s="112">
        <f>[12]Dezembro!$H$15</f>
        <v>19.440000000000001</v>
      </c>
      <c r="M16" s="112">
        <f>[12]Dezembro!$H$16</f>
        <v>11.520000000000001</v>
      </c>
      <c r="N16" s="112">
        <f>[12]Dezembro!$H$17</f>
        <v>9.3600000000000012</v>
      </c>
      <c r="O16" s="112">
        <f>[12]Dezembro!$H$18</f>
        <v>13.68</v>
      </c>
      <c r="P16" s="112">
        <f>[12]Dezembro!$H$19</f>
        <v>9.3600000000000012</v>
      </c>
      <c r="Q16" s="112">
        <f>[12]Dezembro!$H$20</f>
        <v>8.2799999999999994</v>
      </c>
      <c r="R16" s="112">
        <f>[12]Dezembro!$H$21</f>
        <v>13.32</v>
      </c>
      <c r="S16" s="112">
        <f>[12]Dezembro!$H$22</f>
        <v>16.559999999999999</v>
      </c>
      <c r="T16" s="112">
        <f>[12]Dezembro!$H$23</f>
        <v>15.120000000000001</v>
      </c>
      <c r="U16" s="112">
        <f>[12]Dezembro!$H$24</f>
        <v>16.559999999999999</v>
      </c>
      <c r="V16" s="112">
        <f>[12]Dezembro!$H$25</f>
        <v>18.720000000000002</v>
      </c>
      <c r="W16" s="112">
        <f>[12]Dezembro!$H$26</f>
        <v>12.6</v>
      </c>
      <c r="X16" s="112">
        <f>[12]Dezembro!$H$27</f>
        <v>23.400000000000002</v>
      </c>
      <c r="Y16" s="112">
        <f>[12]Dezembro!$H$28</f>
        <v>14.76</v>
      </c>
      <c r="Z16" s="112">
        <f>[12]Dezembro!$H$29</f>
        <v>10.8</v>
      </c>
      <c r="AA16" s="112">
        <f>[12]Dezembro!$H$30</f>
        <v>14.4</v>
      </c>
      <c r="AB16" s="112">
        <f>[12]Dezembro!$H$31</f>
        <v>20.52</v>
      </c>
      <c r="AC16" s="112">
        <f>[12]Dezembro!$H$32</f>
        <v>7.2</v>
      </c>
      <c r="AD16" s="112">
        <f>[12]Dezembro!$H$33</f>
        <v>15.48</v>
      </c>
      <c r="AE16" s="112">
        <f>[12]Dezembro!$H$34</f>
        <v>14.76</v>
      </c>
      <c r="AF16" s="112">
        <f>[12]Dezembro!$H$35</f>
        <v>16.920000000000002</v>
      </c>
      <c r="AG16" s="117">
        <f>MAX(B16:AF16)</f>
        <v>42.12</v>
      </c>
      <c r="AH16" s="116">
        <f>AVERAGE(B16:AF16)</f>
        <v>15.747096774193549</v>
      </c>
      <c r="AJ16" s="12"/>
    </row>
    <row r="17" spans="1:38" x14ac:dyDescent="0.2">
      <c r="A17" s="48" t="s">
        <v>4</v>
      </c>
      <c r="B17" s="112">
        <f>[13]Dezembro!$H$5</f>
        <v>18.36</v>
      </c>
      <c r="C17" s="112">
        <f>[13]Dezembro!$H$6</f>
        <v>18</v>
      </c>
      <c r="D17" s="112">
        <f>[13]Dezembro!$H$7</f>
        <v>16.559999999999999</v>
      </c>
      <c r="E17" s="112">
        <f>[13]Dezembro!$H$8</f>
        <v>23.040000000000003</v>
      </c>
      <c r="F17" s="112">
        <f>[13]Dezembro!$H$9</f>
        <v>13.68</v>
      </c>
      <c r="G17" s="112">
        <f>[13]Dezembro!$H$10</f>
        <v>12.6</v>
      </c>
      <c r="H17" s="112">
        <f>[13]Dezembro!$H$11</f>
        <v>10.44</v>
      </c>
      <c r="I17" s="112">
        <f>[13]Dezembro!$H$12</f>
        <v>13.68</v>
      </c>
      <c r="J17" s="112">
        <f>[13]Dezembro!$H$13</f>
        <v>11.16</v>
      </c>
      <c r="K17" s="112">
        <f>[13]Dezembro!$H$14</f>
        <v>24.840000000000003</v>
      </c>
      <c r="L17" s="112">
        <f>[13]Dezembro!$H$15</f>
        <v>18.36</v>
      </c>
      <c r="M17" s="112">
        <f>[13]Dezembro!$H$16</f>
        <v>14.04</v>
      </c>
      <c r="N17" s="112">
        <f>[13]Dezembro!$H$17</f>
        <v>10.08</v>
      </c>
      <c r="O17" s="112">
        <f>[13]Dezembro!$H$18</f>
        <v>14.4</v>
      </c>
      <c r="P17" s="112">
        <f>[13]Dezembro!$H$19</f>
        <v>7.5600000000000005</v>
      </c>
      <c r="Q17" s="112">
        <f>[13]Dezembro!$H$20</f>
        <v>8.64</v>
      </c>
      <c r="R17" s="112">
        <f>[13]Dezembro!$H$21</f>
        <v>12.6</v>
      </c>
      <c r="S17" s="112">
        <f>[13]Dezembro!$H$22</f>
        <v>14.76</v>
      </c>
      <c r="T17" s="112">
        <f>[13]Dezembro!$H$23</f>
        <v>18.36</v>
      </c>
      <c r="U17" s="112">
        <f>[13]Dezembro!$H$24</f>
        <v>15.48</v>
      </c>
      <c r="V17" s="112">
        <f>[13]Dezembro!$H$25</f>
        <v>19.8</v>
      </c>
      <c r="W17" s="112">
        <f>[13]Dezembro!$H$26</f>
        <v>18</v>
      </c>
      <c r="X17" s="112">
        <f>[13]Dezembro!$H$27</f>
        <v>24.48</v>
      </c>
      <c r="Y17" s="112">
        <f>[13]Dezembro!$H$28</f>
        <v>10.08</v>
      </c>
      <c r="Z17" s="112">
        <f>[13]Dezembro!$H$29</f>
        <v>13.32</v>
      </c>
      <c r="AA17" s="112">
        <f>[13]Dezembro!$H$30</f>
        <v>20.16</v>
      </c>
      <c r="AB17" s="112">
        <f>[13]Dezembro!$H$31</f>
        <v>10.08</v>
      </c>
      <c r="AC17" s="112">
        <f>[13]Dezembro!$H$32</f>
        <v>12.24</v>
      </c>
      <c r="AD17" s="112">
        <f>[13]Dezembro!$H$33</f>
        <v>8.64</v>
      </c>
      <c r="AE17" s="112">
        <f>[13]Dezembro!$H$34</f>
        <v>16.2</v>
      </c>
      <c r="AF17" s="112">
        <f>[13]Dezembro!$H$35</f>
        <v>18.720000000000002</v>
      </c>
      <c r="AG17" s="117">
        <f t="shared" si="3"/>
        <v>24.840000000000003</v>
      </c>
      <c r="AH17" s="116">
        <f t="shared" si="4"/>
        <v>15.108387096774198</v>
      </c>
      <c r="AJ17" t="s">
        <v>35</v>
      </c>
    </row>
    <row r="18" spans="1:38" x14ac:dyDescent="0.2">
      <c r="A18" s="48" t="s">
        <v>5</v>
      </c>
      <c r="B18" s="112">
        <f>[14]Dezembro!$H$5</f>
        <v>15.840000000000002</v>
      </c>
      <c r="C18" s="112">
        <f>[14]Dezembro!$H$6</f>
        <v>13.68</v>
      </c>
      <c r="D18" s="112">
        <f>[14]Dezembro!$H$7</f>
        <v>19.8</v>
      </c>
      <c r="E18" s="112">
        <f>[14]Dezembro!$H$8</f>
        <v>20.52</v>
      </c>
      <c r="F18" s="112">
        <f>[14]Dezembro!$H$9</f>
        <v>9</v>
      </c>
      <c r="G18" s="112">
        <f>[14]Dezembro!$H$10</f>
        <v>11.16</v>
      </c>
      <c r="H18" s="112">
        <f>[14]Dezembro!$H$11</f>
        <v>11.879999999999999</v>
      </c>
      <c r="I18" s="112">
        <f>[14]Dezembro!$H$12</f>
        <v>14.04</v>
      </c>
      <c r="J18" s="112">
        <f>[14]Dezembro!$H$13</f>
        <v>3.6</v>
      </c>
      <c r="K18" s="112">
        <f>[14]Dezembro!$H$14</f>
        <v>18.720000000000002</v>
      </c>
      <c r="L18" s="112">
        <f>[14]Dezembro!$H$15</f>
        <v>13.32</v>
      </c>
      <c r="M18" s="112">
        <f>[14]Dezembro!$H$16</f>
        <v>9.3600000000000012</v>
      </c>
      <c r="N18" s="112">
        <f>[14]Dezembro!$H$17</f>
        <v>10.08</v>
      </c>
      <c r="O18" s="112">
        <f>[14]Dezembro!$H$18</f>
        <v>29.16</v>
      </c>
      <c r="P18" s="112">
        <f>[14]Dezembro!$H$19</f>
        <v>11.879999999999999</v>
      </c>
      <c r="Q18" s="112">
        <f>[14]Dezembro!$H$20</f>
        <v>8.2799999999999994</v>
      </c>
      <c r="R18" s="112">
        <f>[14]Dezembro!$H$21</f>
        <v>10.08</v>
      </c>
      <c r="S18" s="112">
        <f>[14]Dezembro!$H$22</f>
        <v>7.9200000000000008</v>
      </c>
      <c r="T18" s="112">
        <f>[14]Dezembro!$H$23</f>
        <v>16.2</v>
      </c>
      <c r="U18" s="112">
        <f>[14]Dezembro!$H$24</f>
        <v>12.96</v>
      </c>
      <c r="V18" s="112">
        <f>[14]Dezembro!$H$25</f>
        <v>17.28</v>
      </c>
      <c r="W18" s="112">
        <f>[14]Dezembro!$H$26</f>
        <v>11.520000000000001</v>
      </c>
      <c r="X18" s="112">
        <f>[14]Dezembro!$H$27</f>
        <v>10.44</v>
      </c>
      <c r="Y18" s="112">
        <f>[14]Dezembro!$H$28</f>
        <v>11.879999999999999</v>
      </c>
      <c r="Z18" s="112">
        <f>[14]Dezembro!$H$29</f>
        <v>9.3600000000000012</v>
      </c>
      <c r="AA18" s="112">
        <f>[14]Dezembro!$H$30</f>
        <v>16.920000000000002</v>
      </c>
      <c r="AB18" s="112">
        <f>[14]Dezembro!$H$31</f>
        <v>7.9200000000000008</v>
      </c>
      <c r="AC18" s="112">
        <f>[14]Dezembro!$H$32</f>
        <v>12.6</v>
      </c>
      <c r="AD18" s="112">
        <f>[14]Dezembro!$H$33</f>
        <v>9.3600000000000012</v>
      </c>
      <c r="AE18" s="112">
        <f>[14]Dezembro!$H$34</f>
        <v>16.920000000000002</v>
      </c>
      <c r="AF18" s="112">
        <f>[14]Dezembro!$H$35</f>
        <v>5.04</v>
      </c>
      <c r="AG18" s="117">
        <f t="shared" si="3"/>
        <v>29.16</v>
      </c>
      <c r="AH18" s="116">
        <f t="shared" si="4"/>
        <v>12.797419354838713</v>
      </c>
      <c r="AI18" s="12" t="s">
        <v>35</v>
      </c>
      <c r="AK18" t="s">
        <v>35</v>
      </c>
    </row>
    <row r="19" spans="1:38" x14ac:dyDescent="0.2">
      <c r="A19" s="48" t="s">
        <v>33</v>
      </c>
      <c r="B19" s="112">
        <f>[15]Dezembro!$H$5</f>
        <v>27</v>
      </c>
      <c r="C19" s="112">
        <f>[15]Dezembro!$H$6</f>
        <v>20.88</v>
      </c>
      <c r="D19" s="112">
        <f>[15]Dezembro!$H$7</f>
        <v>17.64</v>
      </c>
      <c r="E19" s="112">
        <f>[15]Dezembro!$H$8</f>
        <v>15.120000000000001</v>
      </c>
      <c r="F19" s="112">
        <f>[15]Dezembro!$H$9</f>
        <v>18.720000000000002</v>
      </c>
      <c r="G19" s="112">
        <f>[15]Dezembro!$H$10</f>
        <v>27.720000000000002</v>
      </c>
      <c r="H19" s="112">
        <f>[15]Dezembro!$H$11</f>
        <v>18</v>
      </c>
      <c r="I19" s="112">
        <f>[15]Dezembro!$H$12</f>
        <v>24.48</v>
      </c>
      <c r="J19" s="112">
        <f>[15]Dezembro!$H$13</f>
        <v>14.4</v>
      </c>
      <c r="K19" s="112">
        <f>[15]Dezembro!$H$14</f>
        <v>14.04</v>
      </c>
      <c r="L19" s="112">
        <f>[15]Dezembro!$H$15</f>
        <v>27.720000000000002</v>
      </c>
      <c r="M19" s="112">
        <f>[15]Dezembro!$H$16</f>
        <v>13.32</v>
      </c>
      <c r="N19" s="112">
        <f>[15]Dezembro!$H$17</f>
        <v>16.559999999999999</v>
      </c>
      <c r="O19" s="112">
        <f>[15]Dezembro!$H$18</f>
        <v>26.64</v>
      </c>
      <c r="P19" s="112">
        <f>[15]Dezembro!$H$19</f>
        <v>11.879999999999999</v>
      </c>
      <c r="Q19" s="112">
        <f>[15]Dezembro!$H$20</f>
        <v>8.2799999999999994</v>
      </c>
      <c r="R19" s="112">
        <f>[15]Dezembro!$H$21</f>
        <v>10.08</v>
      </c>
      <c r="S19" s="112">
        <f>[15]Dezembro!$H$22</f>
        <v>7.9200000000000008</v>
      </c>
      <c r="T19" s="112">
        <f>[15]Dezembro!$H$23</f>
        <v>21.96</v>
      </c>
      <c r="U19" s="112">
        <f>[15]Dezembro!$H$24</f>
        <v>16.559999999999999</v>
      </c>
      <c r="V19" s="112">
        <f>[15]Dezembro!$H$25</f>
        <v>20.52</v>
      </c>
      <c r="W19" s="112">
        <f>[15]Dezembro!$H$26</f>
        <v>16.559999999999999</v>
      </c>
      <c r="X19" s="112">
        <f>[15]Dezembro!$H$27</f>
        <v>30.240000000000002</v>
      </c>
      <c r="Y19" s="112">
        <f>[15]Dezembro!$H$28</f>
        <v>14.76</v>
      </c>
      <c r="Z19" s="112">
        <f>[15]Dezembro!$H$29</f>
        <v>14.76</v>
      </c>
      <c r="AA19" s="112">
        <f>[15]Dezembro!$H$30</f>
        <v>23.400000000000002</v>
      </c>
      <c r="AB19" s="112">
        <f>[15]Dezembro!$H$31</f>
        <v>17.64</v>
      </c>
      <c r="AC19" s="112">
        <f>[15]Dezembro!$H$32</f>
        <v>23.400000000000002</v>
      </c>
      <c r="AD19" s="112">
        <f>[15]Dezembro!$H$33</f>
        <v>25.56</v>
      </c>
      <c r="AE19" s="112">
        <f>[15]Dezembro!$H$34</f>
        <v>21.240000000000002</v>
      </c>
      <c r="AF19" s="112">
        <f>[15]Dezembro!$H$35</f>
        <v>15.120000000000001</v>
      </c>
      <c r="AG19" s="117">
        <f t="shared" si="3"/>
        <v>30.240000000000002</v>
      </c>
      <c r="AH19" s="116">
        <f t="shared" si="4"/>
        <v>18.778064516129024</v>
      </c>
    </row>
    <row r="20" spans="1:38" x14ac:dyDescent="0.2">
      <c r="A20" s="48" t="s">
        <v>6</v>
      </c>
      <c r="B20" s="112">
        <f>[16]Dezembro!$H$5</f>
        <v>11.16</v>
      </c>
      <c r="C20" s="112">
        <f>[16]Dezembro!$H$6</f>
        <v>15.840000000000002</v>
      </c>
      <c r="D20" s="112">
        <f>[16]Dezembro!$H$7</f>
        <v>13.32</v>
      </c>
      <c r="E20" s="112">
        <f>[16]Dezembro!$H$8</f>
        <v>22.68</v>
      </c>
      <c r="F20" s="112">
        <f>[16]Dezembro!$H$9</f>
        <v>8.64</v>
      </c>
      <c r="G20" s="112">
        <f>[16]Dezembro!$H$10</f>
        <v>14.76</v>
      </c>
      <c r="H20" s="112">
        <f>[16]Dezembro!$H$11</f>
        <v>10.44</v>
      </c>
      <c r="I20" s="112">
        <f>[16]Dezembro!$H$12</f>
        <v>8.2799999999999994</v>
      </c>
      <c r="J20" s="112">
        <f>[16]Dezembro!$H$13</f>
        <v>11.520000000000001</v>
      </c>
      <c r="K20" s="112">
        <f>[16]Dezembro!$H$14</f>
        <v>20.52</v>
      </c>
      <c r="L20" s="112">
        <f>[16]Dezembro!$H$15</f>
        <v>10.8</v>
      </c>
      <c r="M20" s="112">
        <f>[16]Dezembro!$H$16</f>
        <v>6.48</v>
      </c>
      <c r="N20" s="112">
        <f>[16]Dezembro!$H$17</f>
        <v>26.64</v>
      </c>
      <c r="O20" s="112">
        <f>[16]Dezembro!$H$18</f>
        <v>16.2</v>
      </c>
      <c r="P20" s="112">
        <f>[16]Dezembro!$H$19</f>
        <v>12.24</v>
      </c>
      <c r="Q20" s="112">
        <f>[16]Dezembro!$H$20</f>
        <v>15.120000000000001</v>
      </c>
      <c r="R20" s="112">
        <f>[16]Dezembro!$H$21</f>
        <v>9.3600000000000012</v>
      </c>
      <c r="S20" s="112">
        <f>[16]Dezembro!$H$22</f>
        <v>11.520000000000001</v>
      </c>
      <c r="T20" s="112">
        <f>[16]Dezembro!$H$23</f>
        <v>23.040000000000003</v>
      </c>
      <c r="U20" s="112">
        <f>[16]Dezembro!$H$24</f>
        <v>8.64</v>
      </c>
      <c r="V20" s="112">
        <f>[16]Dezembro!$H$25</f>
        <v>11.520000000000001</v>
      </c>
      <c r="W20" s="112">
        <f>[16]Dezembro!$H$26</f>
        <v>10.44</v>
      </c>
      <c r="X20" s="112">
        <f>[16]Dezembro!$H$27</f>
        <v>17.28</v>
      </c>
      <c r="Y20" s="112">
        <f>[16]Dezembro!$H$28</f>
        <v>12.6</v>
      </c>
      <c r="Z20" s="112">
        <f>[16]Dezembro!$H$29</f>
        <v>10.08</v>
      </c>
      <c r="AA20" s="112">
        <f>[16]Dezembro!$H$30</f>
        <v>26.64</v>
      </c>
      <c r="AB20" s="112">
        <f>[16]Dezembro!$H$31</f>
        <v>8.64</v>
      </c>
      <c r="AC20" s="112">
        <f>[16]Dezembro!$H$32</f>
        <v>8.64</v>
      </c>
      <c r="AD20" s="112">
        <f>[16]Dezembro!$H$33</f>
        <v>27.720000000000002</v>
      </c>
      <c r="AE20" s="112">
        <f>[16]Dezembro!$H$34</f>
        <v>15.120000000000001</v>
      </c>
      <c r="AF20" s="112">
        <f>[16]Dezembro!$H$35</f>
        <v>13.68</v>
      </c>
      <c r="AG20" s="117">
        <f t="shared" si="3"/>
        <v>27.720000000000002</v>
      </c>
      <c r="AH20" s="116">
        <f t="shared" si="4"/>
        <v>14.179354838709676</v>
      </c>
    </row>
    <row r="21" spans="1:38" x14ac:dyDescent="0.2">
      <c r="A21" s="48" t="s">
        <v>7</v>
      </c>
      <c r="B21" s="112">
        <f>[17]Dezembro!$H$5</f>
        <v>12.96</v>
      </c>
      <c r="C21" s="112">
        <f>[17]Dezembro!$H$6</f>
        <v>15.120000000000001</v>
      </c>
      <c r="D21" s="112">
        <f>[17]Dezembro!$H$7</f>
        <v>15.48</v>
      </c>
      <c r="E21" s="112">
        <f>[17]Dezembro!$H$8</f>
        <v>18.720000000000002</v>
      </c>
      <c r="F21" s="112">
        <f>[17]Dezembro!$H$9</f>
        <v>13.32</v>
      </c>
      <c r="G21" s="112">
        <f>[17]Dezembro!$H$10</f>
        <v>12.6</v>
      </c>
      <c r="H21" s="112">
        <f>[17]Dezembro!$H$11</f>
        <v>15.48</v>
      </c>
      <c r="I21" s="112">
        <f>[17]Dezembro!$H$12</f>
        <v>14.4</v>
      </c>
      <c r="J21" s="112">
        <f>[17]Dezembro!$H$13</f>
        <v>8.2799999999999994</v>
      </c>
      <c r="K21" s="112">
        <f>[17]Dezembro!$H$14</f>
        <v>20.52</v>
      </c>
      <c r="L21" s="112">
        <f>[17]Dezembro!$H$15</f>
        <v>11.16</v>
      </c>
      <c r="M21" s="112">
        <f>[17]Dezembro!$H$16</f>
        <v>14.04</v>
      </c>
      <c r="N21" s="112">
        <f>[17]Dezembro!$H$17</f>
        <v>19.079999999999998</v>
      </c>
      <c r="O21" s="112">
        <f>[17]Dezembro!$H$18</f>
        <v>13.32</v>
      </c>
      <c r="P21" s="112">
        <f>[17]Dezembro!$H$19</f>
        <v>14.4</v>
      </c>
      <c r="Q21" s="112">
        <f>[17]Dezembro!$H$20</f>
        <v>12.24</v>
      </c>
      <c r="R21" s="112">
        <f>[17]Dezembro!$H$21</f>
        <v>13.68</v>
      </c>
      <c r="S21" s="112">
        <f>[17]Dezembro!$H$22</f>
        <v>12.96</v>
      </c>
      <c r="T21" s="112">
        <f>[17]Dezembro!$H$23</f>
        <v>16.2</v>
      </c>
      <c r="U21" s="112">
        <f>[17]Dezembro!$H$24</f>
        <v>11.16</v>
      </c>
      <c r="V21" s="112">
        <f>[17]Dezembro!$H$25</f>
        <v>12.96</v>
      </c>
      <c r="W21" s="112">
        <f>[17]Dezembro!$H$26</f>
        <v>9.3600000000000012</v>
      </c>
      <c r="X21" s="112">
        <f>[17]Dezembro!$H$27</f>
        <v>28.08</v>
      </c>
      <c r="Y21" s="112">
        <f>[17]Dezembro!$H$28</f>
        <v>11.16</v>
      </c>
      <c r="Z21" s="112">
        <f>[17]Dezembro!$H$29</f>
        <v>18</v>
      </c>
      <c r="AA21" s="112">
        <f>[17]Dezembro!$H$30</f>
        <v>10.8</v>
      </c>
      <c r="AB21" s="112">
        <f>[17]Dezembro!$H$31</f>
        <v>8.2799999999999994</v>
      </c>
      <c r="AC21" s="112">
        <f>[17]Dezembro!$H$32</f>
        <v>13.68</v>
      </c>
      <c r="AD21" s="112">
        <f>[17]Dezembro!$H$33</f>
        <v>24.12</v>
      </c>
      <c r="AE21" s="112">
        <f>[17]Dezembro!$H$34</f>
        <v>15.840000000000002</v>
      </c>
      <c r="AF21" s="112">
        <f>[17]Dezembro!$H$35</f>
        <v>11.16</v>
      </c>
      <c r="AG21" s="117">
        <f t="shared" si="3"/>
        <v>28.08</v>
      </c>
      <c r="AH21" s="116">
        <f t="shared" si="4"/>
        <v>14.46967741935484</v>
      </c>
    </row>
    <row r="22" spans="1:38" x14ac:dyDescent="0.2">
      <c r="A22" s="48" t="s">
        <v>148</v>
      </c>
      <c r="B22" s="112">
        <f>[18]Dezembro!$H$5</f>
        <v>13.68</v>
      </c>
      <c r="C22" s="112">
        <f>[18]Dezembro!$H$6</f>
        <v>18</v>
      </c>
      <c r="D22" s="112">
        <f>[18]Dezembro!$H$7</f>
        <v>21.96</v>
      </c>
      <c r="E22" s="112">
        <f>[18]Dezembro!$H$8</f>
        <v>28.44</v>
      </c>
      <c r="F22" s="112">
        <f>[18]Dezembro!$H$9</f>
        <v>28.8</v>
      </c>
      <c r="G22" s="112">
        <f>[18]Dezembro!$H$10</f>
        <v>16.920000000000002</v>
      </c>
      <c r="H22" s="112">
        <f>[18]Dezembro!$H$11</f>
        <v>16.920000000000002</v>
      </c>
      <c r="I22" s="112">
        <f>[18]Dezembro!$H$12</f>
        <v>21.96</v>
      </c>
      <c r="J22" s="112">
        <f>[18]Dezembro!$H$13</f>
        <v>15.840000000000002</v>
      </c>
      <c r="K22" s="112">
        <f>[18]Dezembro!$H$14</f>
        <v>20.52</v>
      </c>
      <c r="L22" s="112">
        <f>[18]Dezembro!$H$15</f>
        <v>12.96</v>
      </c>
      <c r="M22" s="112">
        <f>[18]Dezembro!$H$16</f>
        <v>20.16</v>
      </c>
      <c r="N22" s="112">
        <f>[18]Dezembro!$H$17</f>
        <v>25.56</v>
      </c>
      <c r="O22" s="112">
        <f>[18]Dezembro!$H$18</f>
        <v>24.12</v>
      </c>
      <c r="P22" s="112">
        <f>[18]Dezembro!$H$19</f>
        <v>26.64</v>
      </c>
      <c r="Q22" s="112">
        <f>[18]Dezembro!$H$20</f>
        <v>15.48</v>
      </c>
      <c r="R22" s="112">
        <f>[18]Dezembro!$H$21</f>
        <v>37.800000000000004</v>
      </c>
      <c r="S22" s="112">
        <f>[18]Dezembro!$H$22</f>
        <v>19.8</v>
      </c>
      <c r="T22" s="112">
        <f>[18]Dezembro!$H$23</f>
        <v>18.36</v>
      </c>
      <c r="U22" s="112">
        <f>[18]Dezembro!$H$24</f>
        <v>15.48</v>
      </c>
      <c r="V22" s="112">
        <f>[18]Dezembro!$H$25</f>
        <v>17.28</v>
      </c>
      <c r="W22" s="112">
        <f>[18]Dezembro!$H$25</f>
        <v>17.28</v>
      </c>
      <c r="X22" s="112">
        <f>[18]Dezembro!$H$27</f>
        <v>35.28</v>
      </c>
      <c r="Y22" s="112">
        <f>[18]Dezembro!$H$28</f>
        <v>12.24</v>
      </c>
      <c r="Z22" s="112">
        <f>[18]Dezembro!$H$29</f>
        <v>19.079999999999998</v>
      </c>
      <c r="AA22" s="112">
        <f>[18]Dezembro!$H$30</f>
        <v>9.7200000000000006</v>
      </c>
      <c r="AB22" s="112">
        <f>[18]Dezembro!$H$31</f>
        <v>8.64</v>
      </c>
      <c r="AC22" s="112">
        <f>[18]Dezembro!$H$32</f>
        <v>18.720000000000002</v>
      </c>
      <c r="AD22" s="112">
        <f>[18]Dezembro!$H$33</f>
        <v>21.240000000000002</v>
      </c>
      <c r="AE22" s="112">
        <f>[18]Dezembro!$H$34</f>
        <v>12.96</v>
      </c>
      <c r="AF22" s="112">
        <f>[18]Dezembro!$H$35</f>
        <v>18</v>
      </c>
      <c r="AG22" s="117">
        <f t="shared" si="3"/>
        <v>37.800000000000004</v>
      </c>
      <c r="AH22" s="116">
        <f t="shared" si="4"/>
        <v>19.672258064516132</v>
      </c>
      <c r="AK22" t="s">
        <v>35</v>
      </c>
      <c r="AL22" t="s">
        <v>35</v>
      </c>
    </row>
    <row r="23" spans="1:38" x14ac:dyDescent="0.2">
      <c r="A23" s="48" t="s">
        <v>149</v>
      </c>
      <c r="B23" s="112">
        <f>[19]Dezembro!$H$5</f>
        <v>15.840000000000002</v>
      </c>
      <c r="C23" s="112">
        <f>[19]Dezembro!$H$6</f>
        <v>16.559999999999999</v>
      </c>
      <c r="D23" s="112">
        <f>[19]Dezembro!$H$7</f>
        <v>15.48</v>
      </c>
      <c r="E23" s="112">
        <f>[19]Dezembro!$H$8</f>
        <v>25.56</v>
      </c>
      <c r="F23" s="112">
        <f>[19]Dezembro!$H$9</f>
        <v>25.2</v>
      </c>
      <c r="G23" s="112">
        <f>[19]Dezembro!$H$10</f>
        <v>19.8</v>
      </c>
      <c r="H23" s="112">
        <f>[19]Dezembro!$H$11</f>
        <v>23.759999999999998</v>
      </c>
      <c r="I23" s="112">
        <f>[19]Dezembro!$H$12</f>
        <v>15.840000000000002</v>
      </c>
      <c r="J23" s="112">
        <f>[19]Dezembro!$H$13</f>
        <v>28.8</v>
      </c>
      <c r="K23" s="112">
        <f>[19]Dezembro!$H$14</f>
        <v>22.32</v>
      </c>
      <c r="L23" s="112">
        <f>[19]Dezembro!$H$15</f>
        <v>15.48</v>
      </c>
      <c r="M23" s="112">
        <f>[19]Dezembro!$H$16</f>
        <v>21.96</v>
      </c>
      <c r="N23" s="112">
        <f>[19]Dezembro!$H$17</f>
        <v>31.680000000000003</v>
      </c>
      <c r="O23" s="112">
        <f>[19]Dezembro!$H$18</f>
        <v>25.92</v>
      </c>
      <c r="P23" s="112">
        <f>[19]Dezembro!$H$19</f>
        <v>24.48</v>
      </c>
      <c r="Q23" s="112">
        <f>[19]Dezembro!$H$20</f>
        <v>17.64</v>
      </c>
      <c r="R23" s="112">
        <f>[19]Dezembro!$H$21</f>
        <v>18.720000000000002</v>
      </c>
      <c r="S23" s="112">
        <f>[19]Dezembro!$H$22</f>
        <v>19.440000000000001</v>
      </c>
      <c r="T23" s="112">
        <f>[19]Dezembro!$H$23</f>
        <v>13.32</v>
      </c>
      <c r="U23" s="112">
        <f>[19]Dezembro!$H$24</f>
        <v>18.720000000000002</v>
      </c>
      <c r="V23" s="112">
        <f>[19]Dezembro!$H$25</f>
        <v>18.36</v>
      </c>
      <c r="W23" s="112">
        <f>[19]Dezembro!$H$26</f>
        <v>16.2</v>
      </c>
      <c r="X23" s="112">
        <f>[19]Dezembro!$H$27</f>
        <v>24.840000000000003</v>
      </c>
      <c r="Y23" s="112">
        <f>[19]Dezembro!$H$28</f>
        <v>20.16</v>
      </c>
      <c r="Z23" s="112">
        <f>[19]Dezembro!$H$29</f>
        <v>20.16</v>
      </c>
      <c r="AA23" s="112">
        <f>[19]Dezembro!$H$30</f>
        <v>14.76</v>
      </c>
      <c r="AB23" s="112">
        <f>[19]Dezembro!$H$31</f>
        <v>11.16</v>
      </c>
      <c r="AC23" s="112">
        <f>[19]Dezembro!$H$32</f>
        <v>25.92</v>
      </c>
      <c r="AD23" s="112">
        <f>[19]Dezembro!$H$33</f>
        <v>31.680000000000003</v>
      </c>
      <c r="AE23" s="112">
        <f>[19]Dezembro!$H$34</f>
        <v>18</v>
      </c>
      <c r="AF23" s="112">
        <f>[19]Dezembro!$H$35</f>
        <v>18.720000000000002</v>
      </c>
      <c r="AG23" s="117">
        <f t="shared" si="3"/>
        <v>31.680000000000003</v>
      </c>
      <c r="AH23" s="116">
        <f t="shared" si="4"/>
        <v>20.531612903225806</v>
      </c>
      <c r="AI23" s="12" t="s">
        <v>35</v>
      </c>
    </row>
    <row r="24" spans="1:38" x14ac:dyDescent="0.2">
      <c r="A24" s="48" t="s">
        <v>150</v>
      </c>
      <c r="B24" s="112">
        <f>[20]Dezembro!$H$5</f>
        <v>8.64</v>
      </c>
      <c r="C24" s="112">
        <f>[20]Dezembro!$H$6</f>
        <v>13.68</v>
      </c>
      <c r="D24" s="112">
        <f>[20]Dezembro!$H$7</f>
        <v>19.8</v>
      </c>
      <c r="E24" s="112">
        <f>[20]Dezembro!$H$8</f>
        <v>15.48</v>
      </c>
      <c r="F24" s="112">
        <f>[20]Dezembro!$H$9</f>
        <v>17.28</v>
      </c>
      <c r="G24" s="112">
        <f>[20]Dezembro!$H$10</f>
        <v>9.7200000000000006</v>
      </c>
      <c r="H24" s="112">
        <f>[20]Dezembro!$H$11</f>
        <v>10.8</v>
      </c>
      <c r="I24" s="112">
        <f>[20]Dezembro!$H$12</f>
        <v>13.68</v>
      </c>
      <c r="J24" s="112">
        <f>[20]Dezembro!$H$13</f>
        <v>9</v>
      </c>
      <c r="K24" s="112">
        <f>[20]Dezembro!$H$14</f>
        <v>15.840000000000002</v>
      </c>
      <c r="L24" s="112">
        <f>[20]Dezembro!$H$15</f>
        <v>10.08</v>
      </c>
      <c r="M24" s="112">
        <f>[20]Dezembro!$H$16</f>
        <v>10.08</v>
      </c>
      <c r="N24" s="112">
        <f>[20]Dezembro!$H$17</f>
        <v>14.04</v>
      </c>
      <c r="O24" s="112">
        <f>[20]Dezembro!$H$18</f>
        <v>12.24</v>
      </c>
      <c r="P24" s="112">
        <f>[20]Dezembro!$H$19</f>
        <v>16.559999999999999</v>
      </c>
      <c r="Q24" s="112">
        <f>[20]Dezembro!$H$20</f>
        <v>12.6</v>
      </c>
      <c r="R24" s="112">
        <f>[20]Dezembro!$H$21</f>
        <v>23.400000000000002</v>
      </c>
      <c r="S24" s="112">
        <f>[20]Dezembro!$H$22</f>
        <v>15.120000000000001</v>
      </c>
      <c r="T24" s="112">
        <f>[20]Dezembro!$H$23</f>
        <v>14.76</v>
      </c>
      <c r="U24" s="112">
        <f>[20]Dezembro!$H$24</f>
        <v>9.3600000000000012</v>
      </c>
      <c r="V24" s="112">
        <f>[20]Dezembro!$H$25</f>
        <v>11.879999999999999</v>
      </c>
      <c r="W24" s="112">
        <f>[20]Dezembro!$H$26</f>
        <v>15.120000000000001</v>
      </c>
      <c r="X24" s="112">
        <f>[20]Dezembro!$H$27</f>
        <v>27</v>
      </c>
      <c r="Y24" s="112">
        <f>[20]Dezembro!$H$28</f>
        <v>15.840000000000002</v>
      </c>
      <c r="Z24" s="112">
        <f>[20]Dezembro!$H$29</f>
        <v>36</v>
      </c>
      <c r="AA24" s="112">
        <f>[20]Dezembro!$H$30</f>
        <v>11.520000000000001</v>
      </c>
      <c r="AB24" s="112">
        <f>[20]Dezembro!$H$31</f>
        <v>11.879999999999999</v>
      </c>
      <c r="AC24" s="112">
        <f>[20]Dezembro!$H$32</f>
        <v>12.6</v>
      </c>
      <c r="AD24" s="112">
        <f>[20]Dezembro!$H$33</f>
        <v>27.720000000000002</v>
      </c>
      <c r="AE24" s="112">
        <f>[20]Dezembro!$H$34</f>
        <v>15.120000000000001</v>
      </c>
      <c r="AF24" s="112">
        <f>[20]Dezembro!$H$35</f>
        <v>9.3600000000000012</v>
      </c>
      <c r="AG24" s="117">
        <f t="shared" si="3"/>
        <v>36</v>
      </c>
      <c r="AH24" s="116">
        <f t="shared" si="4"/>
        <v>15.038709677419359</v>
      </c>
      <c r="AI24" t="s">
        <v>35</v>
      </c>
      <c r="AJ24" t="s">
        <v>35</v>
      </c>
      <c r="AK24" t="s">
        <v>35</v>
      </c>
      <c r="AL24" t="s">
        <v>35</v>
      </c>
    </row>
    <row r="25" spans="1:38" x14ac:dyDescent="0.2">
      <c r="A25" s="48" t="s">
        <v>8</v>
      </c>
      <c r="B25" s="112">
        <f>[21]Dezembro!$H$5</f>
        <v>9</v>
      </c>
      <c r="C25" s="112">
        <f>[21]Dezembro!$H$6</f>
        <v>13.32</v>
      </c>
      <c r="D25" s="112">
        <f>[21]Dezembro!$H$7</f>
        <v>10.8</v>
      </c>
      <c r="E25" s="112">
        <f>[21]Dezembro!$H$8</f>
        <v>18.36</v>
      </c>
      <c r="F25" s="112">
        <f>[21]Dezembro!$H$9</f>
        <v>15.120000000000001</v>
      </c>
      <c r="G25" s="112">
        <f>[21]Dezembro!$H$10</f>
        <v>10.44</v>
      </c>
      <c r="H25" s="112">
        <f>[21]Dezembro!$H$11</f>
        <v>23.759999999999998</v>
      </c>
      <c r="I25" s="112">
        <f>[21]Dezembro!$H$12</f>
        <v>13.68</v>
      </c>
      <c r="J25" s="112">
        <f>[21]Dezembro!$H$13</f>
        <v>16.920000000000002</v>
      </c>
      <c r="K25" s="112">
        <f>[21]Dezembro!$H$14</f>
        <v>23.759999999999998</v>
      </c>
      <c r="L25" s="112">
        <f>[21]Dezembro!$H$15</f>
        <v>9.7200000000000006</v>
      </c>
      <c r="M25" s="112">
        <f>[21]Dezembro!$H$16</f>
        <v>12.96</v>
      </c>
      <c r="N25" s="112">
        <f>[21]Dezembro!$H$17</f>
        <v>15.48</v>
      </c>
      <c r="O25" s="112">
        <f>[21]Dezembro!$H$18</f>
        <v>15.840000000000002</v>
      </c>
      <c r="P25" s="112">
        <f>[21]Dezembro!$H$19</f>
        <v>15.840000000000002</v>
      </c>
      <c r="Q25" s="112">
        <f>[21]Dezembro!$H$20</f>
        <v>10.08</v>
      </c>
      <c r="R25" s="112">
        <f>[21]Dezembro!$H$21</f>
        <v>12.6</v>
      </c>
      <c r="S25" s="112">
        <f>[21]Dezembro!$H$22</f>
        <v>14.4</v>
      </c>
      <c r="T25" s="112">
        <f>[21]Dezembro!$H$23</f>
        <v>10.44</v>
      </c>
      <c r="U25" s="112">
        <f>[21]Dezembro!$H$24</f>
        <v>14.76</v>
      </c>
      <c r="V25" s="112">
        <f>[21]Dezembro!$H$25</f>
        <v>14.4</v>
      </c>
      <c r="W25" s="112">
        <f>[21]Dezembro!$H$26</f>
        <v>10.44</v>
      </c>
      <c r="X25" s="112">
        <f>[21]Dezembro!$H$27</f>
        <v>27.720000000000002</v>
      </c>
      <c r="Y25" s="112">
        <f>[21]Dezembro!$H$28</f>
        <v>11.520000000000001</v>
      </c>
      <c r="Z25" s="112">
        <f>[21]Dezembro!$H$29</f>
        <v>30.96</v>
      </c>
      <c r="AA25" s="112">
        <f>[21]Dezembro!$H$30</f>
        <v>10.44</v>
      </c>
      <c r="AB25" s="112">
        <f>[21]Dezembro!$H$31</f>
        <v>10.44</v>
      </c>
      <c r="AC25" s="112">
        <f>[21]Dezembro!$H$32</f>
        <v>14.04</v>
      </c>
      <c r="AD25" s="112">
        <f>[21]Dezembro!$H$33</f>
        <v>20.52</v>
      </c>
      <c r="AE25" s="112">
        <f>[21]Dezembro!$H$34</f>
        <v>13.68</v>
      </c>
      <c r="AF25" s="112">
        <f>[21]Dezembro!$H$35</f>
        <v>11.16</v>
      </c>
      <c r="AG25" s="117">
        <f t="shared" si="3"/>
        <v>30.96</v>
      </c>
      <c r="AH25" s="116">
        <f t="shared" si="4"/>
        <v>14.922580645161291</v>
      </c>
      <c r="AK25" t="s">
        <v>35</v>
      </c>
    </row>
    <row r="26" spans="1:38" x14ac:dyDescent="0.2">
      <c r="A26" s="48" t="s">
        <v>9</v>
      </c>
      <c r="B26" s="112">
        <f>[22]Dezembro!$H$5</f>
        <v>12.24</v>
      </c>
      <c r="C26" s="112">
        <f>[22]Dezembro!$H$6</f>
        <v>14.76</v>
      </c>
      <c r="D26" s="112">
        <f>[22]Dezembro!$H$7</f>
        <v>20.16</v>
      </c>
      <c r="E26" s="112">
        <f>[22]Dezembro!$H$8</f>
        <v>20.88</v>
      </c>
      <c r="F26" s="112">
        <f>[22]Dezembro!$H$9</f>
        <v>24.840000000000003</v>
      </c>
      <c r="G26" s="112">
        <f>[22]Dezembro!$H$10</f>
        <v>13.32</v>
      </c>
      <c r="H26" s="112">
        <f>[22]Dezembro!$H$11</f>
        <v>20.88</v>
      </c>
      <c r="I26" s="112">
        <f>[22]Dezembro!$H$12</f>
        <v>15.840000000000002</v>
      </c>
      <c r="J26" s="112">
        <f>[22]Dezembro!$H$13</f>
        <v>14.76</v>
      </c>
      <c r="K26" s="112">
        <f>[22]Dezembro!$H$14</f>
        <v>24.12</v>
      </c>
      <c r="L26" s="112">
        <f>[22]Dezembro!$H$15</f>
        <v>16.559999999999999</v>
      </c>
      <c r="M26" s="112">
        <f>[22]Dezembro!$H$16</f>
        <v>13.32</v>
      </c>
      <c r="N26" s="112">
        <f>[22]Dezembro!$H$17</f>
        <v>15.48</v>
      </c>
      <c r="O26" s="112">
        <f>[22]Dezembro!$H$18</f>
        <v>16.559999999999999</v>
      </c>
      <c r="P26" s="112">
        <f>[22]Dezembro!$H$19</f>
        <v>15.120000000000001</v>
      </c>
      <c r="Q26" s="112">
        <f>[22]Dezembro!$H$20</f>
        <v>10.8</v>
      </c>
      <c r="R26" s="112">
        <f>[22]Dezembro!$H$21</f>
        <v>18</v>
      </c>
      <c r="S26" s="112">
        <f>[22]Dezembro!$H$22</f>
        <v>16.559999999999999</v>
      </c>
      <c r="T26" s="112">
        <f>[22]Dezembro!$H$23</f>
        <v>13.68</v>
      </c>
      <c r="U26" s="112">
        <f>[22]Dezembro!$H$24</f>
        <v>16.920000000000002</v>
      </c>
      <c r="V26" s="112">
        <f>[22]Dezembro!$H$25</f>
        <v>15.840000000000002</v>
      </c>
      <c r="W26" s="112">
        <f>[22]Dezembro!$H$26</f>
        <v>15.840000000000002</v>
      </c>
      <c r="X26" s="112">
        <f>[22]Dezembro!$H$27</f>
        <v>26.28</v>
      </c>
      <c r="Y26" s="112">
        <f>[22]Dezembro!$H$28</f>
        <v>9.7200000000000006</v>
      </c>
      <c r="Z26" s="112">
        <f>[22]Dezembro!$H$29</f>
        <v>31.680000000000003</v>
      </c>
      <c r="AA26" s="112">
        <f>[22]Dezembro!$H$30</f>
        <v>16.920000000000002</v>
      </c>
      <c r="AB26" s="112">
        <f>[22]Dezembro!$H$31</f>
        <v>12.6</v>
      </c>
      <c r="AC26" s="112">
        <f>[22]Dezembro!$H$32</f>
        <v>12.6</v>
      </c>
      <c r="AD26" s="112">
        <f>[22]Dezembro!$H$33</f>
        <v>36</v>
      </c>
      <c r="AE26" s="112">
        <f>[22]Dezembro!$H$34</f>
        <v>18</v>
      </c>
      <c r="AF26" s="112">
        <f>[22]Dezembro!$H$35</f>
        <v>13.32</v>
      </c>
      <c r="AG26" s="117">
        <f t="shared" si="3"/>
        <v>36</v>
      </c>
      <c r="AH26" s="116">
        <f t="shared" si="4"/>
        <v>17.535483870967745</v>
      </c>
      <c r="AK26" t="s">
        <v>35</v>
      </c>
    </row>
    <row r="27" spans="1:38" x14ac:dyDescent="0.2">
      <c r="A27" s="48" t="s">
        <v>32</v>
      </c>
      <c r="B27" s="112">
        <f>[23]Dezembro!$H$5</f>
        <v>11.16</v>
      </c>
      <c r="C27" s="112">
        <f>[23]Dezembro!$H$6</f>
        <v>12.6</v>
      </c>
      <c r="D27" s="112">
        <f>[23]Dezembro!$H$7</f>
        <v>14.04</v>
      </c>
      <c r="E27" s="112">
        <f>[23]Dezembro!$H$8</f>
        <v>14.76</v>
      </c>
      <c r="F27" s="112">
        <f>[23]Dezembro!$H$9</f>
        <v>11.879999999999999</v>
      </c>
      <c r="G27" s="112">
        <f>[23]Dezembro!$H$10</f>
        <v>14.04</v>
      </c>
      <c r="H27" s="112">
        <f>[23]Dezembro!$H$11</f>
        <v>11.520000000000001</v>
      </c>
      <c r="I27" s="112">
        <f>[23]Dezembro!$H$12</f>
        <v>8.64</v>
      </c>
      <c r="J27" s="112">
        <f>[23]Dezembro!$H$13</f>
        <v>10.08</v>
      </c>
      <c r="K27" s="112">
        <f>[23]Dezembro!$H$14</f>
        <v>21.6</v>
      </c>
      <c r="L27" s="112">
        <f>[23]Dezembro!$H$15</f>
        <v>7.9200000000000008</v>
      </c>
      <c r="M27" s="112">
        <f>[23]Dezembro!$H$16</f>
        <v>10.8</v>
      </c>
      <c r="N27" s="112">
        <f>[23]Dezembro!$H$17</f>
        <v>12.24</v>
      </c>
      <c r="O27" s="112">
        <f>[23]Dezembro!$H$18</f>
        <v>14.4</v>
      </c>
      <c r="P27" s="112">
        <f>[23]Dezembro!$H$19</f>
        <v>12.24</v>
      </c>
      <c r="Q27" s="112">
        <f>[23]Dezembro!$H$20</f>
        <v>10.44</v>
      </c>
      <c r="R27" s="112">
        <f>[23]Dezembro!$H$21</f>
        <v>14.04</v>
      </c>
      <c r="S27" s="112">
        <f>[23]Dezembro!$H$22</f>
        <v>15.120000000000001</v>
      </c>
      <c r="T27" s="112">
        <f>[23]Dezembro!$H$23</f>
        <v>14.76</v>
      </c>
      <c r="U27" s="112">
        <f>[23]Dezembro!$H$24</f>
        <v>10.08</v>
      </c>
      <c r="V27" s="112">
        <f>[23]Dezembro!$H$25</f>
        <v>6.84</v>
      </c>
      <c r="W27" s="112">
        <f>[23]Dezembro!$H$26</f>
        <v>10.44</v>
      </c>
      <c r="X27" s="112">
        <f>[23]Dezembro!$H$27</f>
        <v>14.76</v>
      </c>
      <c r="Y27" s="112">
        <f>[23]Dezembro!$H$28</f>
        <v>15.120000000000001</v>
      </c>
      <c r="Z27" s="112">
        <f>[23]Dezembro!$H$29</f>
        <v>11.16</v>
      </c>
      <c r="AA27" s="112">
        <f>[23]Dezembro!$H$30</f>
        <v>7.5600000000000005</v>
      </c>
      <c r="AB27" s="112">
        <f>[23]Dezembro!$H$31</f>
        <v>9</v>
      </c>
      <c r="AC27" s="112">
        <f>[23]Dezembro!$H$32</f>
        <v>14.04</v>
      </c>
      <c r="AD27" s="112">
        <f>[23]Dezembro!$H$33</f>
        <v>13.32</v>
      </c>
      <c r="AE27" s="112">
        <f>[23]Dezembro!$H$34</f>
        <v>10.44</v>
      </c>
      <c r="AF27" s="112">
        <f>[23]Dezembro!$H$35</f>
        <v>10.08</v>
      </c>
      <c r="AG27" s="117">
        <f t="shared" si="3"/>
        <v>21.6</v>
      </c>
      <c r="AH27" s="116">
        <f t="shared" si="4"/>
        <v>12.100645161290323</v>
      </c>
      <c r="AJ27" t="s">
        <v>35</v>
      </c>
    </row>
    <row r="28" spans="1:38" x14ac:dyDescent="0.2">
      <c r="A28" s="48" t="s">
        <v>10</v>
      </c>
      <c r="B28" s="112">
        <f>[24]Dezembro!$H$5</f>
        <v>9.7200000000000006</v>
      </c>
      <c r="C28" s="112">
        <f>[24]Dezembro!$H$6</f>
        <v>11.520000000000001</v>
      </c>
      <c r="D28" s="112">
        <f>[24]Dezembro!$H$7</f>
        <v>10.08</v>
      </c>
      <c r="E28" s="112">
        <f>[24]Dezembro!$H$8</f>
        <v>20.16</v>
      </c>
      <c r="F28" s="112">
        <f>[24]Dezembro!$H$9</f>
        <v>14.76</v>
      </c>
      <c r="G28" s="112">
        <f>[24]Dezembro!$H$10</f>
        <v>13.32</v>
      </c>
      <c r="H28" s="112">
        <f>[24]Dezembro!$H$11</f>
        <v>15.48</v>
      </c>
      <c r="I28" s="112">
        <f>[24]Dezembro!$H$12</f>
        <v>12.6</v>
      </c>
      <c r="J28" s="112">
        <f>[24]Dezembro!$H$13</f>
        <v>9</v>
      </c>
      <c r="K28" s="112">
        <f>[24]Dezembro!$H$14</f>
        <v>14.76</v>
      </c>
      <c r="L28" s="112">
        <f>[24]Dezembro!$H$15</f>
        <v>10.08</v>
      </c>
      <c r="M28" s="112">
        <f>[24]Dezembro!$H$16</f>
        <v>13.32</v>
      </c>
      <c r="N28" s="112">
        <f>[24]Dezembro!$H$17</f>
        <v>16.2</v>
      </c>
      <c r="O28" s="112">
        <f>[24]Dezembro!$H$18</f>
        <v>18</v>
      </c>
      <c r="P28" s="112">
        <f>[24]Dezembro!$H$19</f>
        <v>16.2</v>
      </c>
      <c r="Q28" s="112">
        <f>[24]Dezembro!$H$20</f>
        <v>14.4</v>
      </c>
      <c r="R28" s="112">
        <f>[24]Dezembro!$H$21</f>
        <v>23.040000000000003</v>
      </c>
      <c r="S28" s="112">
        <f>[24]Dezembro!$H$22</f>
        <v>15.120000000000001</v>
      </c>
      <c r="T28" s="112">
        <f>[24]Dezembro!$H$23</f>
        <v>14.76</v>
      </c>
      <c r="U28" s="112">
        <f>[24]Dezembro!$H$24</f>
        <v>15.120000000000001</v>
      </c>
      <c r="V28" s="112">
        <f>[24]Dezembro!$H$25</f>
        <v>12.96</v>
      </c>
      <c r="W28" s="112">
        <f>[24]Dezembro!$H$26</f>
        <v>14.4</v>
      </c>
      <c r="X28" s="112">
        <f>[24]Dezembro!$H$27</f>
        <v>17.64</v>
      </c>
      <c r="Y28" s="112">
        <f>[24]Dezembro!$H$28</f>
        <v>11.520000000000001</v>
      </c>
      <c r="Z28" s="112">
        <f>[24]Dezembro!$H$29</f>
        <v>13.68</v>
      </c>
      <c r="AA28" s="112">
        <f>[24]Dezembro!$H$30</f>
        <v>9.7200000000000006</v>
      </c>
      <c r="AB28" s="112">
        <f>[24]Dezembro!$H$31</f>
        <v>9</v>
      </c>
      <c r="AC28" s="112">
        <f>[24]Dezembro!$H$32</f>
        <v>11.16</v>
      </c>
      <c r="AD28" s="112">
        <f>[24]Dezembro!$H$33</f>
        <v>16.2</v>
      </c>
      <c r="AE28" s="112">
        <f>[24]Dezembro!$H$34</f>
        <v>13.68</v>
      </c>
      <c r="AF28" s="112">
        <f>[24]Dezembro!$H$35</f>
        <v>11.879999999999999</v>
      </c>
      <c r="AG28" s="117">
        <f t="shared" si="3"/>
        <v>23.040000000000003</v>
      </c>
      <c r="AH28" s="116">
        <f t="shared" si="4"/>
        <v>13.854193548387096</v>
      </c>
      <c r="AL28" t="s">
        <v>35</v>
      </c>
    </row>
    <row r="29" spans="1:38" x14ac:dyDescent="0.2">
      <c r="A29" s="48" t="s">
        <v>151</v>
      </c>
      <c r="B29" s="112">
        <f>[25]Dezembro!$H$5</f>
        <v>14.76</v>
      </c>
      <c r="C29" s="112">
        <f>[25]Dezembro!$H$6</f>
        <v>19.440000000000001</v>
      </c>
      <c r="D29" s="112">
        <f>[25]Dezembro!$H$7</f>
        <v>18</v>
      </c>
      <c r="E29" s="112">
        <f>[25]Dezembro!$H$8</f>
        <v>24.12</v>
      </c>
      <c r="F29" s="112">
        <f>[25]Dezembro!$H$9</f>
        <v>19.440000000000001</v>
      </c>
      <c r="G29" s="112">
        <f>[25]Dezembro!$H$10</f>
        <v>20.88</v>
      </c>
      <c r="H29" s="112">
        <f>[25]Dezembro!$H$11</f>
        <v>23.759999999999998</v>
      </c>
      <c r="I29" s="112">
        <f>[25]Dezembro!$H$12</f>
        <v>15.840000000000002</v>
      </c>
      <c r="J29" s="112">
        <f>[25]Dezembro!$H$13</f>
        <v>14.76</v>
      </c>
      <c r="K29" s="112">
        <f>[25]Dezembro!$H$14</f>
        <v>18.720000000000002</v>
      </c>
      <c r="L29" s="112">
        <f>[25]Dezembro!$H$15</f>
        <v>13.68</v>
      </c>
      <c r="M29" s="112">
        <f>[25]Dezembro!$H$16</f>
        <v>19.440000000000001</v>
      </c>
      <c r="N29" s="112">
        <f>[25]Dezembro!$H$17</f>
        <v>25.92</v>
      </c>
      <c r="O29" s="112">
        <f>[25]Dezembro!$H$18</f>
        <v>25.56</v>
      </c>
      <c r="P29" s="112">
        <f>[25]Dezembro!$H$19</f>
        <v>22.68</v>
      </c>
      <c r="Q29" s="112">
        <f>[25]Dezembro!$H$20</f>
        <v>19.440000000000001</v>
      </c>
      <c r="R29" s="112">
        <f>[25]Dezembro!$H$21</f>
        <v>23.759999999999998</v>
      </c>
      <c r="S29" s="112">
        <f>[25]Dezembro!$H$22</f>
        <v>18.720000000000002</v>
      </c>
      <c r="T29" s="112">
        <f>[25]Dezembro!$H$23</f>
        <v>24.840000000000003</v>
      </c>
      <c r="U29" s="112">
        <f>[25]Dezembro!$H$24</f>
        <v>25.56</v>
      </c>
      <c r="V29" s="112">
        <f>[25]Dezembro!$H$25</f>
        <v>16.559999999999999</v>
      </c>
      <c r="W29" s="112">
        <f>[25]Dezembro!$H$26</f>
        <v>10.8</v>
      </c>
      <c r="X29" s="112">
        <f>[25]Dezembro!$H$27</f>
        <v>29.880000000000003</v>
      </c>
      <c r="Y29" s="112">
        <f>[25]Dezembro!$H$28</f>
        <v>20.52</v>
      </c>
      <c r="Z29" s="112">
        <f>[25]Dezembro!$H$29</f>
        <v>48.6</v>
      </c>
      <c r="AA29" s="112">
        <f>[25]Dezembro!$H$30</f>
        <v>16.559999999999999</v>
      </c>
      <c r="AB29" s="112">
        <f>[25]Dezembro!$H$31</f>
        <v>12.24</v>
      </c>
      <c r="AC29" s="112">
        <f>[25]Dezembro!$H$32</f>
        <v>19.8</v>
      </c>
      <c r="AD29" s="112">
        <f>[25]Dezembro!$H$33</f>
        <v>38.880000000000003</v>
      </c>
      <c r="AE29" s="112">
        <f>[25]Dezembro!$H$34</f>
        <v>29.880000000000003</v>
      </c>
      <c r="AF29" s="112">
        <f>[25]Dezembro!$H$35</f>
        <v>10.44</v>
      </c>
      <c r="AG29" s="117">
        <f t="shared" si="3"/>
        <v>48.6</v>
      </c>
      <c r="AH29" s="116">
        <f t="shared" si="4"/>
        <v>21.402580645161287</v>
      </c>
      <c r="AI29" s="12" t="s">
        <v>35</v>
      </c>
      <c r="AK29" t="s">
        <v>35</v>
      </c>
    </row>
    <row r="30" spans="1:38" x14ac:dyDescent="0.2">
      <c r="A30" s="48" t="s">
        <v>11</v>
      </c>
      <c r="B30" s="112" t="str">
        <f>[26]Dezembro!$H$5</f>
        <v>*</v>
      </c>
      <c r="C30" s="112" t="str">
        <f>[26]Dezembro!$H$6</f>
        <v>*</v>
      </c>
      <c r="D30" s="112" t="str">
        <f>[26]Dezembro!$H$7</f>
        <v>*</v>
      </c>
      <c r="E30" s="112" t="str">
        <f>[26]Dezembro!$H$8</f>
        <v>*</v>
      </c>
      <c r="F30" s="112" t="str">
        <f>[26]Dezembro!$H$9</f>
        <v>*</v>
      </c>
      <c r="G30" s="112" t="str">
        <f>[26]Dezembro!$H$10</f>
        <v>*</v>
      </c>
      <c r="H30" s="112" t="str">
        <f>[26]Dezembro!$H$11</f>
        <v>*</v>
      </c>
      <c r="I30" s="112" t="str">
        <f>[26]Dezembro!$H$12</f>
        <v>*</v>
      </c>
      <c r="J30" s="112" t="str">
        <f>[26]Dezembro!$H$13</f>
        <v>*</v>
      </c>
      <c r="K30" s="112" t="str">
        <f>[26]Dezembro!$H$14</f>
        <v>*</v>
      </c>
      <c r="L30" s="112" t="str">
        <f>[26]Dezembro!$H$15</f>
        <v>*</v>
      </c>
      <c r="M30" s="112" t="str">
        <f>[26]Dezembro!$H$16</f>
        <v>*</v>
      </c>
      <c r="N30" s="112" t="str">
        <f>[26]Dezembro!$H$17</f>
        <v>*</v>
      </c>
      <c r="O30" s="112" t="str">
        <f>[26]Dezembro!$H$18</f>
        <v>*</v>
      </c>
      <c r="P30" s="112" t="str">
        <f>[26]Dezembro!$H$19</f>
        <v>*</v>
      </c>
      <c r="Q30" s="112" t="str">
        <f>[26]Dezembro!$H$20</f>
        <v>*</v>
      </c>
      <c r="R30" s="112" t="str">
        <f>[26]Dezembro!$H$21</f>
        <v>*</v>
      </c>
      <c r="S30" s="112" t="str">
        <f>[26]Dezembro!$H$22</f>
        <v>*</v>
      </c>
      <c r="T30" s="112" t="str">
        <f>[26]Dezembro!$H$23</f>
        <v>*</v>
      </c>
      <c r="U30" s="112" t="str">
        <f>[26]Dezembro!$H$24</f>
        <v>*</v>
      </c>
      <c r="V30" s="112" t="str">
        <f>[26]Dezembro!$H$25</f>
        <v>*</v>
      </c>
      <c r="W30" s="112" t="str">
        <f>[26]Dezembro!$H$26</f>
        <v>*</v>
      </c>
      <c r="X30" s="112" t="str">
        <f>[26]Dezembro!$H$27</f>
        <v>*</v>
      </c>
      <c r="Y30" s="112" t="str">
        <f>[26]Dezembro!$H$28</f>
        <v>*</v>
      </c>
      <c r="Z30" s="112" t="str">
        <f>[26]Dezembro!$H$29</f>
        <v>*</v>
      </c>
      <c r="AA30" s="112" t="str">
        <f>[26]Dezembro!$H$30</f>
        <v>*</v>
      </c>
      <c r="AB30" s="112" t="str">
        <f>[26]Dezembro!$H$31</f>
        <v>*</v>
      </c>
      <c r="AC30" s="112" t="str">
        <f>[26]Dezembro!$H$32</f>
        <v>*</v>
      </c>
      <c r="AD30" s="112" t="str">
        <f>[26]Dezembro!$H$33</f>
        <v>*</v>
      </c>
      <c r="AE30" s="112" t="str">
        <f>[26]Dezembro!$H$34</f>
        <v>*</v>
      </c>
      <c r="AF30" s="112" t="str">
        <f>[26]Dezembro!$H$35</f>
        <v>*</v>
      </c>
      <c r="AG30" s="117" t="s">
        <v>197</v>
      </c>
      <c r="AH30" s="116" t="s">
        <v>197</v>
      </c>
      <c r="AK30" t="s">
        <v>35</v>
      </c>
      <c r="AL30" t="s">
        <v>35</v>
      </c>
    </row>
    <row r="31" spans="1:38" s="5" customFormat="1" x14ac:dyDescent="0.2">
      <c r="A31" s="48" t="s">
        <v>12</v>
      </c>
      <c r="B31" s="112">
        <f>[27]Dezembro!$H$5</f>
        <v>11.879999999999999</v>
      </c>
      <c r="C31" s="112">
        <f>[27]Dezembro!$H$6</f>
        <v>10.8</v>
      </c>
      <c r="D31" s="112">
        <f>[27]Dezembro!$H$7</f>
        <v>14.4</v>
      </c>
      <c r="E31" s="112">
        <f>[27]Dezembro!$H$8</f>
        <v>7.5600000000000005</v>
      </c>
      <c r="F31" s="112">
        <f>[27]Dezembro!$H$9</f>
        <v>12.24</v>
      </c>
      <c r="G31" s="112">
        <f>[27]Dezembro!$H$10</f>
        <v>9</v>
      </c>
      <c r="H31" s="112">
        <f>[27]Dezembro!$H$11</f>
        <v>8.2799999999999994</v>
      </c>
      <c r="I31" s="112">
        <f>[27]Dezembro!$H$12</f>
        <v>7.5600000000000005</v>
      </c>
      <c r="J31" s="112">
        <f>[27]Dezembro!$H$13</f>
        <v>8.2799999999999994</v>
      </c>
      <c r="K31" s="112">
        <f>[27]Dezembro!$H$14</f>
        <v>23.400000000000002</v>
      </c>
      <c r="L31" s="112">
        <f>[27]Dezembro!$H$15</f>
        <v>9.3600000000000012</v>
      </c>
      <c r="M31" s="112">
        <f>[27]Dezembro!$H$16</f>
        <v>11.16</v>
      </c>
      <c r="N31" s="112">
        <f>[27]Dezembro!$H$17</f>
        <v>9.3600000000000012</v>
      </c>
      <c r="O31" s="112">
        <f>[27]Dezembro!$H$18</f>
        <v>24.12</v>
      </c>
      <c r="P31" s="112">
        <f>[27]Dezembro!$H$19</f>
        <v>8.2799999999999994</v>
      </c>
      <c r="Q31" s="112">
        <f>[27]Dezembro!$H$20</f>
        <v>7.2</v>
      </c>
      <c r="R31" s="112">
        <f>[27]Dezembro!$H$21</f>
        <v>10.8</v>
      </c>
      <c r="S31" s="112">
        <f>[27]Dezembro!$H$22</f>
        <v>7.2</v>
      </c>
      <c r="T31" s="112">
        <f>[27]Dezembro!$H$23</f>
        <v>11.16</v>
      </c>
      <c r="U31" s="112">
        <f>[27]Dezembro!$H$24</f>
        <v>6.48</v>
      </c>
      <c r="V31" s="112">
        <f>[27]Dezembro!$H$25</f>
        <v>9.7200000000000006</v>
      </c>
      <c r="W31" s="112">
        <f>[27]Dezembro!$H$26</f>
        <v>10.44</v>
      </c>
      <c r="X31" s="112">
        <f>[27]Dezembro!$H$27</f>
        <v>12.24</v>
      </c>
      <c r="Y31" s="112">
        <f>[27]Dezembro!$H$28</f>
        <v>11.520000000000001</v>
      </c>
      <c r="Z31" s="112">
        <f>[27]Dezembro!$H$29</f>
        <v>12.6</v>
      </c>
      <c r="AA31" s="112">
        <f>[27]Dezembro!$H$30</f>
        <v>9.7200000000000006</v>
      </c>
      <c r="AB31" s="112">
        <f>[27]Dezembro!$H$31</f>
        <v>6.12</v>
      </c>
      <c r="AC31" s="112">
        <f>[27]Dezembro!$H$32</f>
        <v>13.32</v>
      </c>
      <c r="AD31" s="112">
        <f>[27]Dezembro!$H$33</f>
        <v>13.32</v>
      </c>
      <c r="AE31" s="112">
        <f>[27]Dezembro!$H$34</f>
        <v>9.7200000000000006</v>
      </c>
      <c r="AF31" s="112">
        <f>[27]Dezembro!$H$35</f>
        <v>6.12</v>
      </c>
      <c r="AG31" s="117">
        <f t="shared" si="3"/>
        <v>24.12</v>
      </c>
      <c r="AH31" s="116">
        <f t="shared" si="4"/>
        <v>10.753548387096776</v>
      </c>
      <c r="AK31" s="5" t="s">
        <v>35</v>
      </c>
      <c r="AL31" s="5" t="s">
        <v>35</v>
      </c>
    </row>
    <row r="32" spans="1:38" x14ac:dyDescent="0.2">
      <c r="A32" s="48" t="s">
        <v>13</v>
      </c>
      <c r="B32" s="112">
        <f>[28]Dezembro!$H$5</f>
        <v>21.240000000000002</v>
      </c>
      <c r="C32" s="112">
        <f>[28]Dezembro!$H$6</f>
        <v>24.840000000000003</v>
      </c>
      <c r="D32" s="112">
        <f>[28]Dezembro!$H$7</f>
        <v>27.720000000000002</v>
      </c>
      <c r="E32" s="112">
        <f>[28]Dezembro!$H$8</f>
        <v>13.32</v>
      </c>
      <c r="F32" s="112">
        <f>[28]Dezembro!$H$9</f>
        <v>20.52</v>
      </c>
      <c r="G32" s="112">
        <f>[28]Dezembro!$H$10</f>
        <v>16.559999999999999</v>
      </c>
      <c r="H32" s="112">
        <f>[28]Dezembro!$H$11</f>
        <v>27.720000000000002</v>
      </c>
      <c r="I32" s="112">
        <f>[28]Dezembro!$H$12</f>
        <v>17.64</v>
      </c>
      <c r="J32" s="112">
        <f>[28]Dezembro!$H$13</f>
        <v>11.16</v>
      </c>
      <c r="K32" s="112">
        <f>[28]Dezembro!$H$14</f>
        <v>24.840000000000003</v>
      </c>
      <c r="L32" s="112">
        <f>[28]Dezembro!$H$15</f>
        <v>13.68</v>
      </c>
      <c r="M32" s="112">
        <f>[28]Dezembro!$H$16</f>
        <v>16.559999999999999</v>
      </c>
      <c r="N32" s="112">
        <f>[28]Dezembro!$H$17</f>
        <v>15.840000000000002</v>
      </c>
      <c r="O32" s="112">
        <f>[28]Dezembro!$H$18</f>
        <v>36.36</v>
      </c>
      <c r="P32" s="112">
        <f>[28]Dezembro!$H$19</f>
        <v>19.079999999999998</v>
      </c>
      <c r="Q32" s="112">
        <f>[28]Dezembro!$H$20</f>
        <v>12.24</v>
      </c>
      <c r="R32" s="112">
        <f>[28]Dezembro!$H$21</f>
        <v>14.76</v>
      </c>
      <c r="S32" s="112">
        <f>[28]Dezembro!$H$22</f>
        <v>16.2</v>
      </c>
      <c r="T32" s="112">
        <f>[28]Dezembro!$H$23</f>
        <v>15.48</v>
      </c>
      <c r="U32" s="112">
        <f>[28]Dezembro!$H$24</f>
        <v>13.68</v>
      </c>
      <c r="V32" s="112">
        <f>[28]Dezembro!$H$25</f>
        <v>17.64</v>
      </c>
      <c r="W32" s="112">
        <f>[28]Dezembro!$H$26</f>
        <v>21.240000000000002</v>
      </c>
      <c r="X32" s="112">
        <f>[28]Dezembro!$H$27</f>
        <v>20.88</v>
      </c>
      <c r="Y32" s="112">
        <f>[28]Dezembro!$H$28</f>
        <v>19.440000000000001</v>
      </c>
      <c r="Z32" s="112">
        <f>[28]Dezembro!$H$29</f>
        <v>18</v>
      </c>
      <c r="AA32" s="112">
        <f>[28]Dezembro!$H$30</f>
        <v>27.36</v>
      </c>
      <c r="AB32" s="112">
        <f>[28]Dezembro!$H$31</f>
        <v>8.2799999999999994</v>
      </c>
      <c r="AC32" s="112">
        <f>[28]Dezembro!$H$32</f>
        <v>14.76</v>
      </c>
      <c r="AD32" s="112">
        <f>[28]Dezembro!$H$33</f>
        <v>20.16</v>
      </c>
      <c r="AE32" s="112">
        <f>[28]Dezembro!$H$34</f>
        <v>33.840000000000003</v>
      </c>
      <c r="AF32" s="112">
        <f>[28]Dezembro!$H$35</f>
        <v>14.76</v>
      </c>
      <c r="AG32" s="117">
        <f t="shared" si="3"/>
        <v>36.36</v>
      </c>
      <c r="AH32" s="116">
        <f t="shared" si="4"/>
        <v>19.219354838709677</v>
      </c>
      <c r="AK32" t="s">
        <v>35</v>
      </c>
    </row>
    <row r="33" spans="1:38" x14ac:dyDescent="0.2">
      <c r="A33" s="48" t="s">
        <v>152</v>
      </c>
      <c r="B33" s="112">
        <f>[29]Dezembro!$H$5</f>
        <v>16.920000000000002</v>
      </c>
      <c r="C33" s="112">
        <f>[29]Dezembro!$H$6</f>
        <v>10.08</v>
      </c>
      <c r="D33" s="112">
        <f>[29]Dezembro!$H$7</f>
        <v>20.88</v>
      </c>
      <c r="E33" s="112">
        <f>[29]Dezembro!$H$8</f>
        <v>16.920000000000002</v>
      </c>
      <c r="F33" s="112">
        <f>[29]Dezembro!$H$9</f>
        <v>19.440000000000001</v>
      </c>
      <c r="G33" s="112">
        <f>[29]Dezembro!$H$10</f>
        <v>11.879999999999999</v>
      </c>
      <c r="H33" s="112">
        <f>[29]Dezembro!$H$11</f>
        <v>10.08</v>
      </c>
      <c r="I33" s="112">
        <f>[29]Dezembro!$H$12</f>
        <v>11.879999999999999</v>
      </c>
      <c r="J33" s="112">
        <f>[29]Dezembro!$H$13</f>
        <v>14.04</v>
      </c>
      <c r="K33" s="112">
        <f>[29]Dezembro!$H$14</f>
        <v>21.240000000000002</v>
      </c>
      <c r="L33" s="112">
        <f>[29]Dezembro!$H$15</f>
        <v>12.96</v>
      </c>
      <c r="M33" s="112">
        <f>[29]Dezembro!$H$16</f>
        <v>13.68</v>
      </c>
      <c r="N33" s="112">
        <f>[29]Dezembro!$H$17</f>
        <v>16.2</v>
      </c>
      <c r="O33" s="112">
        <f>[29]Dezembro!$H$18</f>
        <v>16.559999999999999</v>
      </c>
      <c r="P33" s="112">
        <f>[29]Dezembro!$H$19</f>
        <v>33.840000000000003</v>
      </c>
      <c r="Q33" s="112">
        <f>[29]Dezembro!$H$20</f>
        <v>11.16</v>
      </c>
      <c r="R33" s="112">
        <f>[29]Dezembro!$H$21</f>
        <v>13.68</v>
      </c>
      <c r="S33" s="112">
        <f>[29]Dezembro!$H$22</f>
        <v>11.879999999999999</v>
      </c>
      <c r="T33" s="112">
        <f>[29]Dezembro!$H$23</f>
        <v>13.68</v>
      </c>
      <c r="U33" s="112">
        <f>[29]Dezembro!$H$24</f>
        <v>13.32</v>
      </c>
      <c r="V33" s="112">
        <f>[29]Dezembro!$H$25</f>
        <v>11.16</v>
      </c>
      <c r="W33" s="112">
        <f>[29]Dezembro!$H$26</f>
        <v>21.6</v>
      </c>
      <c r="X33" s="112">
        <f>[29]Dezembro!$H$27</f>
        <v>25.56</v>
      </c>
      <c r="Y33" s="112">
        <f>[29]Dezembro!$H$28</f>
        <v>15.48</v>
      </c>
      <c r="Z33" s="112">
        <f>[29]Dezembro!$H$29</f>
        <v>25.56</v>
      </c>
      <c r="AA33" s="112">
        <f>[29]Dezembro!$H$30</f>
        <v>12.6</v>
      </c>
      <c r="AB33" s="112">
        <f>[29]Dezembro!$H$31</f>
        <v>10.08</v>
      </c>
      <c r="AC33" s="112">
        <f>[29]Dezembro!$H$32</f>
        <v>11.879999999999999</v>
      </c>
      <c r="AD33" s="112">
        <f>[29]Dezembro!$H$33</f>
        <v>18.36</v>
      </c>
      <c r="AE33" s="112">
        <f>[29]Dezembro!$H$34</f>
        <v>15.120000000000001</v>
      </c>
      <c r="AF33" s="112">
        <f>[29]Dezembro!$H$35</f>
        <v>10.8</v>
      </c>
      <c r="AG33" s="117">
        <f t="shared" si="3"/>
        <v>33.840000000000003</v>
      </c>
      <c r="AH33" s="116">
        <f t="shared" si="4"/>
        <v>15.758709677419358</v>
      </c>
      <c r="AK33" t="s">
        <v>35</v>
      </c>
    </row>
    <row r="34" spans="1:38" x14ac:dyDescent="0.2">
      <c r="A34" s="48" t="s">
        <v>123</v>
      </c>
      <c r="B34" s="112">
        <f>[30]Dezembro!$H$5</f>
        <v>14.04</v>
      </c>
      <c r="C34" s="112">
        <f>[30]Dezembro!$H$6</f>
        <v>15.120000000000001</v>
      </c>
      <c r="D34" s="112">
        <f>[30]Dezembro!$H$7</f>
        <v>13.32</v>
      </c>
      <c r="E34" s="112">
        <f>[30]Dezembro!$H$8</f>
        <v>21.96</v>
      </c>
      <c r="F34" s="112">
        <f>[30]Dezembro!$H$9</f>
        <v>29.880000000000003</v>
      </c>
      <c r="G34" s="112">
        <f>[30]Dezembro!$H$10</f>
        <v>14.76</v>
      </c>
      <c r="H34" s="112">
        <f>[30]Dezembro!$H$11</f>
        <v>16.920000000000002</v>
      </c>
      <c r="I34" s="112">
        <f>[30]Dezembro!$H$12</f>
        <v>20.16</v>
      </c>
      <c r="J34" s="112">
        <f>[30]Dezembro!$H$13</f>
        <v>24.840000000000003</v>
      </c>
      <c r="K34" s="112">
        <f>[30]Dezembro!$H$14</f>
        <v>23.040000000000003</v>
      </c>
      <c r="L34" s="112">
        <f>[30]Dezembro!$H$15</f>
        <v>11.16</v>
      </c>
      <c r="M34" s="112">
        <f>[30]Dezembro!$H$16</f>
        <v>15.840000000000002</v>
      </c>
      <c r="N34" s="112">
        <f>[30]Dezembro!$H$17</f>
        <v>18.36</v>
      </c>
      <c r="O34" s="112">
        <f>[30]Dezembro!$H$18</f>
        <v>15.120000000000001</v>
      </c>
      <c r="P34" s="112">
        <f>[30]Dezembro!$H$19</f>
        <v>33.840000000000003</v>
      </c>
      <c r="Q34" s="112">
        <f>[30]Dezembro!$H$20</f>
        <v>11.16</v>
      </c>
      <c r="R34" s="112">
        <f>[30]Dezembro!$H$21</f>
        <v>13.68</v>
      </c>
      <c r="S34" s="112">
        <f>[30]Dezembro!$H$22</f>
        <v>11.879999999999999</v>
      </c>
      <c r="T34" s="112">
        <f>[30]Dezembro!$H$23</f>
        <v>11.520000000000001</v>
      </c>
      <c r="U34" s="112">
        <f>[30]Dezembro!$H$24</f>
        <v>13.32</v>
      </c>
      <c r="V34" s="112">
        <f>[30]Dezembro!$H$25</f>
        <v>14.4</v>
      </c>
      <c r="W34" s="112">
        <f>[30]Dezembro!$H$26</f>
        <v>19.8</v>
      </c>
      <c r="X34" s="112">
        <f>[30]Dezembro!$H$27</f>
        <v>26.28</v>
      </c>
      <c r="Y34" s="112">
        <f>[30]Dezembro!$H$28</f>
        <v>11.520000000000001</v>
      </c>
      <c r="Z34" s="112">
        <f>[30]Dezembro!$H$29</f>
        <v>19.440000000000001</v>
      </c>
      <c r="AA34" s="112">
        <f>[30]Dezembro!$H$30</f>
        <v>15.120000000000001</v>
      </c>
      <c r="AB34" s="112">
        <f>[30]Dezembro!$H$31</f>
        <v>9.3600000000000012</v>
      </c>
      <c r="AC34" s="112">
        <f>[30]Dezembro!$H$32</f>
        <v>17.28</v>
      </c>
      <c r="AD34" s="112">
        <f>[30]Dezembro!$H$33</f>
        <v>20.88</v>
      </c>
      <c r="AE34" s="112">
        <f>[30]Dezembro!$H$34</f>
        <v>14.76</v>
      </c>
      <c r="AF34" s="112">
        <f>[30]Dezembro!$H$35</f>
        <v>12.24</v>
      </c>
      <c r="AG34" s="117">
        <f t="shared" si="3"/>
        <v>33.840000000000003</v>
      </c>
      <c r="AH34" s="116">
        <f t="shared" si="4"/>
        <v>17.129032258064516</v>
      </c>
      <c r="AK34" t="s">
        <v>35</v>
      </c>
    </row>
    <row r="35" spans="1:38" x14ac:dyDescent="0.2">
      <c r="A35" s="48" t="s">
        <v>14</v>
      </c>
      <c r="B35" s="112">
        <f>[31]Dezembro!$H$5</f>
        <v>15.120000000000001</v>
      </c>
      <c r="C35" s="112">
        <f>[31]Dezembro!$H$6</f>
        <v>30.6</v>
      </c>
      <c r="D35" s="112">
        <f>[31]Dezembro!$H$7</f>
        <v>24.840000000000003</v>
      </c>
      <c r="E35" s="112">
        <f>[31]Dezembro!$H$8</f>
        <v>19.440000000000001</v>
      </c>
      <c r="F35" s="112">
        <f>[31]Dezembro!$H$9</f>
        <v>19.079999999999998</v>
      </c>
      <c r="G35" s="112">
        <f>[31]Dezembro!$H$10</f>
        <v>11.520000000000001</v>
      </c>
      <c r="H35" s="112">
        <f>[31]Dezembro!$H$11</f>
        <v>15.48</v>
      </c>
      <c r="I35" s="112">
        <f>[31]Dezembro!$H$12</f>
        <v>19.440000000000001</v>
      </c>
      <c r="J35" s="112">
        <f>[31]Dezembro!$H$13</f>
        <v>15.48</v>
      </c>
      <c r="K35" s="112">
        <f>[31]Dezembro!$H$14</f>
        <v>38.880000000000003</v>
      </c>
      <c r="L35" s="112">
        <f>[31]Dezembro!$H$15</f>
        <v>26.64</v>
      </c>
      <c r="M35" s="112">
        <f>[31]Dezembro!$H$16</f>
        <v>11.16</v>
      </c>
      <c r="N35" s="112">
        <f>[31]Dezembro!$H$17</f>
        <v>14.76</v>
      </c>
      <c r="O35" s="112">
        <f>[31]Dezembro!$H$18</f>
        <v>11.879999999999999</v>
      </c>
      <c r="P35" s="112">
        <f>[31]Dezembro!$H$19</f>
        <v>12.6</v>
      </c>
      <c r="Q35" s="112">
        <f>[31]Dezembro!$H$20</f>
        <v>14.76</v>
      </c>
      <c r="R35" s="112">
        <f>[31]Dezembro!$H$21</f>
        <v>25.56</v>
      </c>
      <c r="S35" s="112">
        <f>[31]Dezembro!$H$22</f>
        <v>12.24</v>
      </c>
      <c r="T35" s="112">
        <f>[31]Dezembro!$H$23</f>
        <v>20.52</v>
      </c>
      <c r="U35" s="112">
        <f>[31]Dezembro!$H$24</f>
        <v>15.840000000000002</v>
      </c>
      <c r="V35" s="112">
        <f>[31]Dezembro!$H$25</f>
        <v>27.36</v>
      </c>
      <c r="W35" s="112">
        <f>[31]Dezembro!$H$26</f>
        <v>16.2</v>
      </c>
      <c r="X35" s="112">
        <f>[31]Dezembro!$H$27</f>
        <v>25.56</v>
      </c>
      <c r="Y35" s="112">
        <f>[31]Dezembro!$H$28</f>
        <v>17.28</v>
      </c>
      <c r="Z35" s="112">
        <f>[31]Dezembro!$H$29</f>
        <v>14.4</v>
      </c>
      <c r="AA35" s="112">
        <f>[31]Dezembro!$H$30</f>
        <v>21.96</v>
      </c>
      <c r="AB35" s="112">
        <f>[31]Dezembro!$H$31</f>
        <v>19.8</v>
      </c>
      <c r="AC35" s="112">
        <f>[31]Dezembro!$H$32</f>
        <v>10.08</v>
      </c>
      <c r="AD35" s="112">
        <f>[31]Dezembro!$H$33</f>
        <v>15.840000000000002</v>
      </c>
      <c r="AE35" s="112">
        <f>[31]Dezembro!$H$34</f>
        <v>23.400000000000002</v>
      </c>
      <c r="AF35" s="112">
        <f>[31]Dezembro!$H$35</f>
        <v>19.440000000000001</v>
      </c>
      <c r="AG35" s="117">
        <f t="shared" si="3"/>
        <v>38.880000000000003</v>
      </c>
      <c r="AH35" s="116">
        <f t="shared" si="4"/>
        <v>18.940645161290327</v>
      </c>
      <c r="AK35" t="s">
        <v>35</v>
      </c>
    </row>
    <row r="36" spans="1:38" x14ac:dyDescent="0.2">
      <c r="A36" s="48" t="s">
        <v>153</v>
      </c>
      <c r="B36" s="112">
        <f>[32]Dezembro!$H$5</f>
        <v>19.079999999999998</v>
      </c>
      <c r="C36" s="112">
        <f>[32]Dezembro!$H$6</f>
        <v>12.24</v>
      </c>
      <c r="D36" s="112">
        <f>[32]Dezembro!$H$7</f>
        <v>20.88</v>
      </c>
      <c r="E36" s="112">
        <f>[32]Dezembro!$H$8</f>
        <v>17.28</v>
      </c>
      <c r="F36" s="112">
        <f>[32]Dezembro!$H$9</f>
        <v>10.8</v>
      </c>
      <c r="G36" s="112">
        <f>[32]Dezembro!$H$10</f>
        <v>20.88</v>
      </c>
      <c r="H36" s="112">
        <f>[32]Dezembro!$H$11</f>
        <v>9.3600000000000012</v>
      </c>
      <c r="I36" s="112">
        <f>[32]Dezembro!$H$12</f>
        <v>33.696000000000005</v>
      </c>
      <c r="J36" s="112">
        <f>[32]Dezembro!$H$13</f>
        <v>10.08</v>
      </c>
      <c r="K36" s="112">
        <f>[32]Dezembro!$H$14</f>
        <v>18.36</v>
      </c>
      <c r="L36" s="112">
        <f>[32]Dezembro!$H$15</f>
        <v>19.079999999999998</v>
      </c>
      <c r="M36" s="112">
        <f>[32]Dezembro!$H$16</f>
        <v>8.2799999999999994</v>
      </c>
      <c r="N36" s="112">
        <f>[32]Dezembro!$H$17</f>
        <v>20.88</v>
      </c>
      <c r="O36" s="112">
        <f>[32]Dezembro!$H$18</f>
        <v>29.16</v>
      </c>
      <c r="P36" s="112">
        <f>[32]Dezembro!$H$19</f>
        <v>14.76</v>
      </c>
      <c r="Q36" s="112">
        <f>[32]Dezembro!$H$20</f>
        <v>8.64</v>
      </c>
      <c r="R36" s="112">
        <f>[32]Dezembro!$H$21</f>
        <v>13.68</v>
      </c>
      <c r="S36" s="112">
        <f>[32]Dezembro!$H$22</f>
        <v>15.120000000000001</v>
      </c>
      <c r="T36" s="112">
        <f>[32]Dezembro!$H$23</f>
        <v>20.88</v>
      </c>
      <c r="U36" s="112">
        <f>[32]Dezembro!$H$24</f>
        <v>16.559999999999999</v>
      </c>
      <c r="V36" s="112">
        <f>[32]Dezembro!$H$25</f>
        <v>21.6</v>
      </c>
      <c r="W36" s="112">
        <f>[32]Dezembro!$H$26</f>
        <v>12.6</v>
      </c>
      <c r="X36" s="112">
        <f>[32]Dezembro!$H$27</f>
        <v>19.440000000000001</v>
      </c>
      <c r="Y36" s="112">
        <f>[32]Dezembro!$H$28</f>
        <v>12.6</v>
      </c>
      <c r="Z36" s="112">
        <f>[32]Dezembro!$H$29</f>
        <v>9</v>
      </c>
      <c r="AA36" s="112">
        <f>[32]Dezembro!$H$30</f>
        <v>13.68</v>
      </c>
      <c r="AB36" s="112">
        <f>[32]Dezembro!$H$31</f>
        <v>14.04</v>
      </c>
      <c r="AC36" s="112">
        <f>[32]Dezembro!$H$32</f>
        <v>7.5600000000000005</v>
      </c>
      <c r="AD36" s="112">
        <f>[32]Dezembro!$H$33</f>
        <v>23.400000000000002</v>
      </c>
      <c r="AE36" s="112">
        <f>[32]Dezembro!$H$34</f>
        <v>10.08</v>
      </c>
      <c r="AF36" s="112">
        <f>[32]Dezembro!$H$35</f>
        <v>14.04</v>
      </c>
      <c r="AG36" s="117">
        <f t="shared" si="3"/>
        <v>33.696000000000005</v>
      </c>
      <c r="AH36" s="116">
        <f t="shared" si="4"/>
        <v>16.056000000000001</v>
      </c>
    </row>
    <row r="37" spans="1:38" x14ac:dyDescent="0.2">
      <c r="A37" s="48" t="s">
        <v>15</v>
      </c>
      <c r="B37" s="112">
        <f>[33]Dezembro!$H$5</f>
        <v>10.8</v>
      </c>
      <c r="C37" s="112">
        <f>[33]Dezembro!$H$6</f>
        <v>18</v>
      </c>
      <c r="D37" s="112">
        <f>[33]Dezembro!$H$7</f>
        <v>17.28</v>
      </c>
      <c r="E37" s="112">
        <f>[33]Dezembro!$H$8</f>
        <v>16.920000000000002</v>
      </c>
      <c r="F37" s="112">
        <f>[33]Dezembro!$H$9</f>
        <v>12.96</v>
      </c>
      <c r="G37" s="112">
        <f>[33]Dezembro!$H$10</f>
        <v>14.4</v>
      </c>
      <c r="H37" s="112">
        <f>[33]Dezembro!$H$11</f>
        <v>18.36</v>
      </c>
      <c r="I37" s="112">
        <f>[33]Dezembro!$H$12</f>
        <v>12.6</v>
      </c>
      <c r="J37" s="112">
        <f>[33]Dezembro!$H$13</f>
        <v>11.879999999999999</v>
      </c>
      <c r="K37" s="112">
        <f>[33]Dezembro!$H$14</f>
        <v>18.36</v>
      </c>
      <c r="L37" s="112">
        <f>[33]Dezembro!$H$15</f>
        <v>15.120000000000001</v>
      </c>
      <c r="M37" s="112">
        <f>[33]Dezembro!$H$16</f>
        <v>14.76</v>
      </c>
      <c r="N37" s="112">
        <f>[33]Dezembro!$H$17</f>
        <v>25.56</v>
      </c>
      <c r="O37" s="112">
        <f>[33]Dezembro!$H$18</f>
        <v>18</v>
      </c>
      <c r="P37" s="112">
        <f>[33]Dezembro!$H$19</f>
        <v>19.079999999999998</v>
      </c>
      <c r="Q37" s="112">
        <f>[33]Dezembro!$H$20</f>
        <v>16.559999999999999</v>
      </c>
      <c r="R37" s="112">
        <f>[33]Dezembro!$H$21</f>
        <v>13.68</v>
      </c>
      <c r="S37" s="112">
        <f>[33]Dezembro!$H$22</f>
        <v>23.040000000000003</v>
      </c>
      <c r="T37" s="112">
        <f>[33]Dezembro!$H$23</f>
        <v>18</v>
      </c>
      <c r="U37" s="112">
        <f>[33]Dezembro!$H$24</f>
        <v>11.879999999999999</v>
      </c>
      <c r="V37" s="112">
        <f>[33]Dezembro!$H$25</f>
        <v>18</v>
      </c>
      <c r="W37" s="112">
        <f>[33]Dezembro!$H$26</f>
        <v>15.48</v>
      </c>
      <c r="X37" s="112">
        <f>[33]Dezembro!$H$27</f>
        <v>15.840000000000002</v>
      </c>
      <c r="Y37" s="112">
        <f>[33]Dezembro!$H$28</f>
        <v>20.88</v>
      </c>
      <c r="Z37" s="112">
        <f>[33]Dezembro!$H$29</f>
        <v>23.040000000000003</v>
      </c>
      <c r="AA37" s="112">
        <f>[33]Dezembro!$H$30</f>
        <v>11.879999999999999</v>
      </c>
      <c r="AB37" s="112">
        <f>[33]Dezembro!$H$31</f>
        <v>9</v>
      </c>
      <c r="AC37" s="112">
        <f>[33]Dezembro!$H$32</f>
        <v>19.079999999999998</v>
      </c>
      <c r="AD37" s="112">
        <f>[33]Dezembro!$H$33</f>
        <v>19.8</v>
      </c>
      <c r="AE37" s="112">
        <f>[33]Dezembro!$H$34</f>
        <v>14.4</v>
      </c>
      <c r="AF37" s="112">
        <f>[33]Dezembro!$H$35</f>
        <v>11.16</v>
      </c>
      <c r="AG37" s="117">
        <f t="shared" si="3"/>
        <v>25.56</v>
      </c>
      <c r="AH37" s="116">
        <f t="shared" si="4"/>
        <v>16.316129032258065</v>
      </c>
      <c r="AI37" s="12" t="s">
        <v>35</v>
      </c>
      <c r="AK37" t="s">
        <v>35</v>
      </c>
    </row>
    <row r="38" spans="1:38" x14ac:dyDescent="0.2">
      <c r="A38" s="48" t="s">
        <v>16</v>
      </c>
      <c r="B38" s="112">
        <f>[34]Dezembro!$H$5</f>
        <v>15.840000000000002</v>
      </c>
      <c r="C38" s="112">
        <f>[34]Dezembro!$H$6</f>
        <v>10.8</v>
      </c>
      <c r="D38" s="112">
        <f>[34]Dezembro!$H$7</f>
        <v>11.16</v>
      </c>
      <c r="E38" s="112">
        <f>[34]Dezembro!$H$8</f>
        <v>10.8</v>
      </c>
      <c r="F38" s="112">
        <f>[34]Dezembro!$H$9</f>
        <v>9</v>
      </c>
      <c r="G38" s="112">
        <f>[34]Dezembro!$H$10</f>
        <v>12.96</v>
      </c>
      <c r="H38" s="112">
        <f>[34]Dezembro!$H$11</f>
        <v>10.8</v>
      </c>
      <c r="I38" s="112">
        <f>[34]Dezembro!$H$12</f>
        <v>14.04</v>
      </c>
      <c r="J38" s="112">
        <f>[34]Dezembro!$H$13</f>
        <v>6.48</v>
      </c>
      <c r="K38" s="112">
        <f>[34]Dezembro!$H$14</f>
        <v>23.400000000000002</v>
      </c>
      <c r="L38" s="112">
        <f>[34]Dezembro!$H$15</f>
        <v>6.84</v>
      </c>
      <c r="M38" s="112">
        <f>[34]Dezembro!$H$16</f>
        <v>10.44</v>
      </c>
      <c r="N38" s="112">
        <f>[34]Dezembro!$H$17</f>
        <v>12.6</v>
      </c>
      <c r="O38" s="112">
        <f>[34]Dezembro!$H$18</f>
        <v>12.24</v>
      </c>
      <c r="P38" s="112">
        <f>[34]Dezembro!$H$19</f>
        <v>12.24</v>
      </c>
      <c r="Q38" s="112">
        <f>[34]Dezembro!$H$20</f>
        <v>12.6</v>
      </c>
      <c r="R38" s="112">
        <f>[34]Dezembro!$H$21</f>
        <v>13.32</v>
      </c>
      <c r="S38" s="112">
        <f>[34]Dezembro!$H$22</f>
        <v>10.08</v>
      </c>
      <c r="T38" s="112">
        <f>[34]Dezembro!$H$23</f>
        <v>8.64</v>
      </c>
      <c r="U38" s="112">
        <f>[34]Dezembro!$H$24</f>
        <v>10.8</v>
      </c>
      <c r="V38" s="112">
        <f>[34]Dezembro!$H$25</f>
        <v>10.08</v>
      </c>
      <c r="W38" s="112">
        <f>[34]Dezembro!$H$26</f>
        <v>8.64</v>
      </c>
      <c r="X38" s="112">
        <f>[34]Dezembro!$H$27</f>
        <v>11.16</v>
      </c>
      <c r="Y38" s="112">
        <f>[34]Dezembro!$H$28</f>
        <v>12.24</v>
      </c>
      <c r="Z38" s="112">
        <f>[34]Dezembro!$H$29</f>
        <v>34.200000000000003</v>
      </c>
      <c r="AA38" s="112">
        <f>[34]Dezembro!$H$30</f>
        <v>12.24</v>
      </c>
      <c r="AB38" s="112">
        <f>[34]Dezembro!$H$31</f>
        <v>7.5600000000000005</v>
      </c>
      <c r="AC38" s="112">
        <f>[34]Dezembro!$H$32</f>
        <v>14.76</v>
      </c>
      <c r="AD38" s="112">
        <f>[34]Dezembro!$H$33</f>
        <v>20.16</v>
      </c>
      <c r="AE38" s="112">
        <f>[34]Dezembro!$H$34</f>
        <v>16.2</v>
      </c>
      <c r="AF38" s="112">
        <f>[34]Dezembro!$H$35</f>
        <v>9</v>
      </c>
      <c r="AG38" s="117">
        <f t="shared" si="3"/>
        <v>34.200000000000003</v>
      </c>
      <c r="AH38" s="116">
        <f t="shared" si="4"/>
        <v>12.623225806451616</v>
      </c>
      <c r="AK38" t="s">
        <v>35</v>
      </c>
    </row>
    <row r="39" spans="1:38" x14ac:dyDescent="0.2">
      <c r="A39" s="48" t="s">
        <v>154</v>
      </c>
      <c r="B39" s="112">
        <f>[35]Dezembro!$H$5</f>
        <v>14.04</v>
      </c>
      <c r="C39" s="112">
        <f>[35]Dezembro!$H$6</f>
        <v>19.079999999999998</v>
      </c>
      <c r="D39" s="112">
        <f>[35]Dezembro!$H$7</f>
        <v>18.720000000000002</v>
      </c>
      <c r="E39" s="112">
        <f>[35]Dezembro!$H$8</f>
        <v>14.04</v>
      </c>
      <c r="F39" s="112">
        <f>[35]Dezembro!$H$9</f>
        <v>27</v>
      </c>
      <c r="G39" s="112">
        <f>[35]Dezembro!$H$10</f>
        <v>10.44</v>
      </c>
      <c r="H39" s="112">
        <f>[35]Dezembro!$H$11</f>
        <v>18.720000000000002</v>
      </c>
      <c r="I39" s="112">
        <f>[35]Dezembro!$H$12</f>
        <v>15.48</v>
      </c>
      <c r="J39" s="112">
        <f>[35]Dezembro!$H$13</f>
        <v>13.68</v>
      </c>
      <c r="K39" s="112">
        <f>[35]Dezembro!$H$14</f>
        <v>35.64</v>
      </c>
      <c r="L39" s="112">
        <f>[35]Dezembro!$H$15</f>
        <v>11.879999999999999</v>
      </c>
      <c r="M39" s="112">
        <f>[35]Dezembro!$H$16</f>
        <v>16.920000000000002</v>
      </c>
      <c r="N39" s="112">
        <f>[35]Dezembro!$H$17</f>
        <v>17.28</v>
      </c>
      <c r="O39" s="112">
        <f>[35]Dezembro!$H$18</f>
        <v>18</v>
      </c>
      <c r="P39" s="112">
        <f>[35]Dezembro!$H$19</f>
        <v>16.920000000000002</v>
      </c>
      <c r="Q39" s="112">
        <f>[35]Dezembro!$H$20</f>
        <v>15.840000000000002</v>
      </c>
      <c r="R39" s="112">
        <f>[35]Dezembro!$H$21</f>
        <v>16.559999999999999</v>
      </c>
      <c r="S39" s="112">
        <f>[35]Dezembro!$H$22</f>
        <v>24.840000000000003</v>
      </c>
      <c r="T39" s="112">
        <f>[35]Dezembro!$H$23</f>
        <v>19.8</v>
      </c>
      <c r="U39" s="112">
        <f>[35]Dezembro!$H$24</f>
        <v>14.4</v>
      </c>
      <c r="V39" s="112">
        <f>[35]Dezembro!$H$25</f>
        <v>14.04</v>
      </c>
      <c r="W39" s="112">
        <f>[35]Dezembro!$H$26</f>
        <v>18.36</v>
      </c>
      <c r="X39" s="112">
        <f>[35]Dezembro!$H$27</f>
        <v>34.200000000000003</v>
      </c>
      <c r="Y39" s="112">
        <f>[35]Dezembro!$H$28</f>
        <v>14.4</v>
      </c>
      <c r="Z39" s="112">
        <f>[35]Dezembro!$H$29</f>
        <v>35.64</v>
      </c>
      <c r="AA39" s="112">
        <f>[35]Dezembro!$H$30</f>
        <v>17.64</v>
      </c>
      <c r="AB39" s="112">
        <f>[35]Dezembro!$H$31</f>
        <v>15.120000000000001</v>
      </c>
      <c r="AC39" s="112">
        <f>[35]Dezembro!$H$32</f>
        <v>11.520000000000001</v>
      </c>
      <c r="AD39" s="112">
        <f>[35]Dezembro!$H$33</f>
        <v>16.920000000000002</v>
      </c>
      <c r="AE39" s="112">
        <f>[35]Dezembro!$H$34</f>
        <v>26.28</v>
      </c>
      <c r="AF39" s="112">
        <f>[35]Dezembro!$H$35</f>
        <v>22.32</v>
      </c>
      <c r="AG39" s="117">
        <f t="shared" si="3"/>
        <v>35.64</v>
      </c>
      <c r="AH39" s="116">
        <f t="shared" si="4"/>
        <v>18.894193548387094</v>
      </c>
      <c r="AK39" t="s">
        <v>35</v>
      </c>
    </row>
    <row r="40" spans="1:38" x14ac:dyDescent="0.2">
      <c r="A40" s="48" t="s">
        <v>17</v>
      </c>
      <c r="B40" s="112">
        <f>[36]Dezembro!$H$5</f>
        <v>12.6</v>
      </c>
      <c r="C40" s="112">
        <f>[36]Dezembro!$H$6</f>
        <v>14.04</v>
      </c>
      <c r="D40" s="112">
        <f>[36]Dezembro!$H$7</f>
        <v>18.720000000000002</v>
      </c>
      <c r="E40" s="112">
        <f>[36]Dezembro!$H$8</f>
        <v>19.440000000000001</v>
      </c>
      <c r="F40" s="112">
        <f>[36]Dezembro!$H$9</f>
        <v>16.920000000000002</v>
      </c>
      <c r="G40" s="112">
        <f>[36]Dezembro!$H$10</f>
        <v>13.68</v>
      </c>
      <c r="H40" s="112">
        <f>[36]Dezembro!$H$11</f>
        <v>7.9200000000000008</v>
      </c>
      <c r="I40" s="112">
        <f>[36]Dezembro!$H$12</f>
        <v>14.4</v>
      </c>
      <c r="J40" s="112">
        <f>[36]Dezembro!$H$13</f>
        <v>7.5600000000000005</v>
      </c>
      <c r="K40" s="112">
        <f>[36]Dezembro!$H$14</f>
        <v>19.440000000000001</v>
      </c>
      <c r="L40" s="112">
        <f>[36]Dezembro!$H$15</f>
        <v>9</v>
      </c>
      <c r="M40" s="112">
        <f>[36]Dezembro!$H$16</f>
        <v>10.44</v>
      </c>
      <c r="N40" s="112">
        <f>[36]Dezembro!$H$17</f>
        <v>17.28</v>
      </c>
      <c r="O40" s="112">
        <f>[36]Dezembro!$H$18</f>
        <v>16.2</v>
      </c>
      <c r="P40" s="112">
        <f>[36]Dezembro!$H$19</f>
        <v>14.04</v>
      </c>
      <c r="Q40" s="112">
        <f>[36]Dezembro!$H$20</f>
        <v>15.840000000000002</v>
      </c>
      <c r="R40" s="112">
        <f>[36]Dezembro!$H$21</f>
        <v>16.559999999999999</v>
      </c>
      <c r="S40" s="112">
        <f>[36]Dezembro!$H$22</f>
        <v>20.52</v>
      </c>
      <c r="T40" s="112">
        <f>[36]Dezembro!$H$23</f>
        <v>17.28</v>
      </c>
      <c r="U40" s="112">
        <f>[36]Dezembro!$H$24</f>
        <v>10.44</v>
      </c>
      <c r="V40" s="112">
        <f>[36]Dezembro!$H$25</f>
        <v>10.44</v>
      </c>
      <c r="W40" s="112">
        <f>[36]Dezembro!$H$26</f>
        <v>13.32</v>
      </c>
      <c r="X40" s="112">
        <f>[36]Dezembro!$H$27</f>
        <v>22.32</v>
      </c>
      <c r="Y40" s="112">
        <f>[36]Dezembro!$H$28</f>
        <v>14.4</v>
      </c>
      <c r="Z40" s="112">
        <f>[36]Dezembro!$H$29</f>
        <v>18.36</v>
      </c>
      <c r="AA40" s="112">
        <f>[36]Dezembro!$H$30</f>
        <v>9.7200000000000006</v>
      </c>
      <c r="AB40" s="112">
        <f>[36]Dezembro!$H$31</f>
        <v>8.64</v>
      </c>
      <c r="AC40" s="112">
        <f>[36]Dezembro!$H$32</f>
        <v>9.7200000000000006</v>
      </c>
      <c r="AD40" s="112">
        <f>[36]Dezembro!$H$33</f>
        <v>18</v>
      </c>
      <c r="AE40" s="112">
        <f>[36]Dezembro!$H$34</f>
        <v>14.76</v>
      </c>
      <c r="AF40" s="112">
        <f>[36]Dezembro!$H$35</f>
        <v>10.44</v>
      </c>
      <c r="AG40" s="117">
        <f t="shared" si="3"/>
        <v>22.32</v>
      </c>
      <c r="AH40" s="116">
        <f t="shared" si="4"/>
        <v>14.272258064516128</v>
      </c>
      <c r="AK40" t="s">
        <v>35</v>
      </c>
      <c r="AL40" t="s">
        <v>35</v>
      </c>
    </row>
    <row r="41" spans="1:38" x14ac:dyDescent="0.2">
      <c r="A41" s="48" t="s">
        <v>136</v>
      </c>
      <c r="B41" s="112">
        <f>[37]Dezembro!$H$5</f>
        <v>12.24</v>
      </c>
      <c r="C41" s="112">
        <f>[37]Dezembro!$H$6</f>
        <v>14.76</v>
      </c>
      <c r="D41" s="112">
        <f>[37]Dezembro!$H$7</f>
        <v>27.36</v>
      </c>
      <c r="E41" s="112">
        <f>[37]Dezembro!$H$8</f>
        <v>24.48</v>
      </c>
      <c r="F41" s="112">
        <f>[37]Dezembro!$H$9</f>
        <v>33.480000000000004</v>
      </c>
      <c r="G41" s="112">
        <f>[37]Dezembro!$H$10</f>
        <v>16.559999999999999</v>
      </c>
      <c r="H41" s="112">
        <f>[37]Dezembro!$H$11</f>
        <v>21.6</v>
      </c>
      <c r="I41" s="112">
        <f>[37]Dezembro!$H$12</f>
        <v>18.36</v>
      </c>
      <c r="J41" s="112">
        <f>[37]Dezembro!$H$13</f>
        <v>32.76</v>
      </c>
      <c r="K41" s="112">
        <f>[37]Dezembro!$H$14</f>
        <v>33.480000000000004</v>
      </c>
      <c r="L41" s="112">
        <f>[37]Dezembro!$H$15</f>
        <v>13.68</v>
      </c>
      <c r="M41" s="112">
        <f>[37]Dezembro!$H$16</f>
        <v>19.440000000000001</v>
      </c>
      <c r="N41" s="112">
        <f>[37]Dezembro!$H$17</f>
        <v>20.52</v>
      </c>
      <c r="O41" s="112">
        <f>[37]Dezembro!$H$18</f>
        <v>17.28</v>
      </c>
      <c r="P41" s="112">
        <f>[37]Dezembro!$H$19</f>
        <v>17.28</v>
      </c>
      <c r="Q41" s="112">
        <f>[37]Dezembro!$H$20</f>
        <v>41.76</v>
      </c>
      <c r="R41" s="112">
        <f>[37]Dezembro!$H$21</f>
        <v>14.76</v>
      </c>
      <c r="S41" s="112">
        <f>[37]Dezembro!$H$22</f>
        <v>12.96</v>
      </c>
      <c r="T41" s="112">
        <f>[37]Dezembro!$H$23</f>
        <v>14.04</v>
      </c>
      <c r="U41" s="112">
        <f>[37]Dezembro!$H$24</f>
        <v>19.079999999999998</v>
      </c>
      <c r="V41" s="112">
        <f>[37]Dezembro!$H$25</f>
        <v>23.400000000000002</v>
      </c>
      <c r="W41" s="112">
        <f>[37]Dezembro!$H$26</f>
        <v>12.96</v>
      </c>
      <c r="X41" s="112">
        <f>[37]Dezembro!$H$27</f>
        <v>43.2</v>
      </c>
      <c r="Y41" s="112">
        <f>[37]Dezembro!$H$28</f>
        <v>12.6</v>
      </c>
      <c r="Z41" s="112">
        <f>[37]Dezembro!$H$29</f>
        <v>31.319999999999997</v>
      </c>
      <c r="AA41" s="112">
        <f>[37]Dezembro!$H$30</f>
        <v>15.48</v>
      </c>
      <c r="AB41" s="112">
        <f>[37]Dezembro!$H$31</f>
        <v>11.879999999999999</v>
      </c>
      <c r="AC41" s="112">
        <f>[37]Dezembro!$H$32</f>
        <v>22.32</v>
      </c>
      <c r="AD41" s="112">
        <f>[37]Dezembro!$H$33</f>
        <v>27</v>
      </c>
      <c r="AE41" s="112">
        <f>[37]Dezembro!$H$34</f>
        <v>20.16</v>
      </c>
      <c r="AF41" s="112">
        <f>[37]Dezembro!$H$35</f>
        <v>18</v>
      </c>
      <c r="AG41" s="117">
        <f t="shared" si="3"/>
        <v>43.2</v>
      </c>
      <c r="AH41" s="116">
        <f t="shared" si="4"/>
        <v>21.4258064516129</v>
      </c>
      <c r="AL41" t="s">
        <v>35</v>
      </c>
    </row>
    <row r="42" spans="1:38" x14ac:dyDescent="0.2">
      <c r="A42" s="48" t="s">
        <v>18</v>
      </c>
      <c r="B42" s="112">
        <f>[38]Dezembro!$H$5</f>
        <v>21.240000000000002</v>
      </c>
      <c r="C42" s="112">
        <f>[38]Dezembro!$H$6</f>
        <v>19.079999999999998</v>
      </c>
      <c r="D42" s="112">
        <f>[38]Dezembro!$H$7</f>
        <v>23.400000000000002</v>
      </c>
      <c r="E42" s="112">
        <f>[38]Dezembro!$H$8</f>
        <v>28.08</v>
      </c>
      <c r="F42" s="112">
        <f>[38]Dezembro!$H$9</f>
        <v>15.48</v>
      </c>
      <c r="G42" s="112">
        <f>[38]Dezembro!$H$10</f>
        <v>12.6</v>
      </c>
      <c r="H42" s="112">
        <f>[38]Dezembro!$H$11</f>
        <v>18.36</v>
      </c>
      <c r="I42" s="112">
        <f>[38]Dezembro!$H$12</f>
        <v>12.6</v>
      </c>
      <c r="J42" s="112">
        <f>[38]Dezembro!$H$13</f>
        <v>10.8</v>
      </c>
      <c r="K42" s="112">
        <f>[38]Dezembro!$H$14</f>
        <v>30.6</v>
      </c>
      <c r="L42" s="112">
        <f>[38]Dezembro!$H$15</f>
        <v>11.520000000000001</v>
      </c>
      <c r="M42" s="112">
        <f>[38]Dezembro!$H$16</f>
        <v>12.96</v>
      </c>
      <c r="N42" s="112">
        <f>[38]Dezembro!$H$17</f>
        <v>11.16</v>
      </c>
      <c r="O42" s="112">
        <f>[38]Dezembro!$H$18</f>
        <v>14.76</v>
      </c>
      <c r="P42" s="112">
        <f>[38]Dezembro!$H$19</f>
        <v>17.28</v>
      </c>
      <c r="Q42" s="112">
        <f>[38]Dezembro!$H$20</f>
        <v>41.76</v>
      </c>
      <c r="R42" s="112">
        <f>[38]Dezembro!$H$21</f>
        <v>14.76</v>
      </c>
      <c r="S42" s="112">
        <f>[38]Dezembro!$H$22</f>
        <v>12.96</v>
      </c>
      <c r="T42" s="112">
        <f>[38]Dezembro!$H$23</f>
        <v>24.48</v>
      </c>
      <c r="U42" s="112">
        <f>[38]Dezembro!$H$24</f>
        <v>25.92</v>
      </c>
      <c r="V42" s="112">
        <f>[38]Dezembro!$H$25</f>
        <v>31.319999999999997</v>
      </c>
      <c r="W42" s="112">
        <f>[38]Dezembro!$H$26</f>
        <v>13.32</v>
      </c>
      <c r="X42" s="112">
        <f>[38]Dezembro!$H$27</f>
        <v>20.52</v>
      </c>
      <c r="Y42" s="112">
        <f>[38]Dezembro!$H$28</f>
        <v>18.720000000000002</v>
      </c>
      <c r="Z42" s="112">
        <f>[38]Dezembro!$H$29</f>
        <v>12.96</v>
      </c>
      <c r="AA42" s="112">
        <f>[38]Dezembro!$H$30</f>
        <v>22.32</v>
      </c>
      <c r="AB42" s="112">
        <f>[38]Dezembro!$H$31</f>
        <v>16.559999999999999</v>
      </c>
      <c r="AC42" s="112">
        <f>[38]Dezembro!$H$32</f>
        <v>11.879999999999999</v>
      </c>
      <c r="AD42" s="112">
        <f>[38]Dezembro!$H$33</f>
        <v>26.64</v>
      </c>
      <c r="AE42" s="112">
        <f>[38]Dezembro!$H$34</f>
        <v>21.240000000000002</v>
      </c>
      <c r="AF42" s="112">
        <f>[38]Dezembro!$H$35</f>
        <v>11.16</v>
      </c>
      <c r="AG42" s="117">
        <f t="shared" ref="AG42" si="5">MAX(B42:AF42)</f>
        <v>41.76</v>
      </c>
      <c r="AH42" s="116">
        <f t="shared" ref="AH42" si="6">AVERAGE(B42:AF42)</f>
        <v>18.917419354838707</v>
      </c>
      <c r="AJ42" t="s">
        <v>35</v>
      </c>
      <c r="AK42" t="s">
        <v>35</v>
      </c>
      <c r="AL42" t="s">
        <v>35</v>
      </c>
    </row>
    <row r="43" spans="1:38" hidden="1" x14ac:dyDescent="0.2">
      <c r="A43" s="48" t="s">
        <v>141</v>
      </c>
      <c r="B43" s="112" t="str">
        <f>[39]Dezembro!$H$5</f>
        <v>*</v>
      </c>
      <c r="C43" s="112" t="str">
        <f>[39]Dezembro!$H$6</f>
        <v>*</v>
      </c>
      <c r="D43" s="112" t="str">
        <f>[39]Dezembro!$H$7</f>
        <v>*</v>
      </c>
      <c r="E43" s="112" t="str">
        <f>[39]Dezembro!$H$8</f>
        <v>*</v>
      </c>
      <c r="F43" s="112" t="str">
        <f>[39]Dezembro!$H$9</f>
        <v>*</v>
      </c>
      <c r="G43" s="112" t="str">
        <f>[39]Dezembro!$H$10</f>
        <v>*</v>
      </c>
      <c r="H43" s="112" t="str">
        <f>[39]Dezembro!$H$11</f>
        <v>*</v>
      </c>
      <c r="I43" s="112" t="str">
        <f>[39]Dezembro!$H$12</f>
        <v>*</v>
      </c>
      <c r="J43" s="112" t="str">
        <f>[39]Dezembro!$H$13</f>
        <v>*</v>
      </c>
      <c r="K43" s="112" t="str">
        <f>[39]Dezembro!$H$14</f>
        <v>*</v>
      </c>
      <c r="L43" s="112" t="str">
        <f>[39]Dezembro!$H$15</f>
        <v>*</v>
      </c>
      <c r="M43" s="112" t="str">
        <f>[39]Dezembro!$H$16</f>
        <v>*</v>
      </c>
      <c r="N43" s="112" t="str">
        <f>[39]Dezembro!$H$17</f>
        <v>*</v>
      </c>
      <c r="O43" s="112" t="str">
        <f>[39]Dezembro!$H$18</f>
        <v>*</v>
      </c>
      <c r="P43" s="112" t="str">
        <f>[39]Dezembro!$H$19</f>
        <v>*</v>
      </c>
      <c r="Q43" s="112" t="str">
        <f>[39]Dezembro!$H$20</f>
        <v>*</v>
      </c>
      <c r="R43" s="112" t="str">
        <f>[39]Dezembro!$H$21</f>
        <v>*</v>
      </c>
      <c r="S43" s="112" t="str">
        <f>[39]Dezembro!$H$22</f>
        <v>*</v>
      </c>
      <c r="T43" s="112" t="str">
        <f>[39]Dezembro!$H$23</f>
        <v>*</v>
      </c>
      <c r="U43" s="112" t="str">
        <f>[39]Dezembro!$H$24</f>
        <v>*</v>
      </c>
      <c r="V43" s="112" t="str">
        <f>[39]Dezembro!$H$25</f>
        <v>*</v>
      </c>
      <c r="W43" s="112" t="str">
        <f>[39]Dezembro!$H$26</f>
        <v>*</v>
      </c>
      <c r="X43" s="112" t="str">
        <f>[39]Dezembro!$H$27</f>
        <v>*</v>
      </c>
      <c r="Y43" s="112" t="str">
        <f>[39]Dezembro!$H$28</f>
        <v>*</v>
      </c>
      <c r="Z43" s="112" t="str">
        <f>[39]Dezembro!$H$29</f>
        <v>*</v>
      </c>
      <c r="AA43" s="112" t="str">
        <f>[39]Dezembro!$H$30</f>
        <v>*</v>
      </c>
      <c r="AB43" s="112" t="str">
        <f>[39]Dezembro!$H$31</f>
        <v>*</v>
      </c>
      <c r="AC43" s="112" t="str">
        <f>[39]Dezembro!$H$32</f>
        <v>*</v>
      </c>
      <c r="AD43" s="112" t="str">
        <f>[39]Dezembro!$H$33</f>
        <v>*</v>
      </c>
      <c r="AE43" s="112" t="str">
        <f>[39]Dezembro!$H$34</f>
        <v>*</v>
      </c>
      <c r="AF43" s="112" t="str">
        <f>[39]Dezembro!$H$35</f>
        <v>*</v>
      </c>
      <c r="AG43" s="117" t="s">
        <v>197</v>
      </c>
      <c r="AH43" s="116" t="s">
        <v>197</v>
      </c>
    </row>
    <row r="44" spans="1:38" x14ac:dyDescent="0.2">
      <c r="A44" s="48" t="s">
        <v>19</v>
      </c>
      <c r="B44" s="112" t="str">
        <f>[26]Dezembro!$H$5</f>
        <v>*</v>
      </c>
      <c r="C44" s="112" t="str">
        <f>[26]Dezembro!$H$6</f>
        <v>*</v>
      </c>
      <c r="D44" s="112" t="str">
        <f>[26]Dezembro!$H$7</f>
        <v>*</v>
      </c>
      <c r="E44" s="112" t="str">
        <f>[26]Dezembro!$H$8</f>
        <v>*</v>
      </c>
      <c r="F44" s="112" t="str">
        <f>[26]Dezembro!$H$9</f>
        <v>*</v>
      </c>
      <c r="G44" s="112" t="str">
        <f>[26]Dezembro!$H$10</f>
        <v>*</v>
      </c>
      <c r="H44" s="112" t="str">
        <f>[26]Dezembro!$H$11</f>
        <v>*</v>
      </c>
      <c r="I44" s="112" t="str">
        <f>[26]Dezembro!$H$12</f>
        <v>*</v>
      </c>
      <c r="J44" s="112" t="str">
        <f>[26]Dezembro!$H$13</f>
        <v>*</v>
      </c>
      <c r="K44" s="112" t="str">
        <f>[26]Dezembro!$H$14</f>
        <v>*</v>
      </c>
      <c r="L44" s="112" t="str">
        <f>[26]Dezembro!$H$15</f>
        <v>*</v>
      </c>
      <c r="M44" s="112" t="str">
        <f>[26]Dezembro!$H$16</f>
        <v>*</v>
      </c>
      <c r="N44" s="112" t="s">
        <v>197</v>
      </c>
      <c r="O44" s="112" t="s">
        <v>197</v>
      </c>
      <c r="P44" s="112" t="s">
        <v>197</v>
      </c>
      <c r="Q44" s="112" t="s">
        <v>197</v>
      </c>
      <c r="R44" s="112" t="s">
        <v>197</v>
      </c>
      <c r="S44" s="112" t="s">
        <v>197</v>
      </c>
      <c r="T44" s="112" t="s">
        <v>197</v>
      </c>
      <c r="U44" s="112" t="s">
        <v>197</v>
      </c>
      <c r="V44" s="112" t="s">
        <v>197</v>
      </c>
      <c r="W44" s="112" t="s">
        <v>197</v>
      </c>
      <c r="X44" s="112" t="s">
        <v>197</v>
      </c>
      <c r="Y44" s="112" t="s">
        <v>197</v>
      </c>
      <c r="Z44" s="112" t="s">
        <v>197</v>
      </c>
      <c r="AA44" s="112" t="s">
        <v>197</v>
      </c>
      <c r="AB44" s="112" t="s">
        <v>197</v>
      </c>
      <c r="AC44" s="112" t="s">
        <v>197</v>
      </c>
      <c r="AD44" s="112" t="s">
        <v>197</v>
      </c>
      <c r="AE44" s="112" t="s">
        <v>197</v>
      </c>
      <c r="AF44" s="112" t="s">
        <v>197</v>
      </c>
      <c r="AG44" s="117" t="s">
        <v>197</v>
      </c>
      <c r="AH44" s="116" t="s">
        <v>197</v>
      </c>
      <c r="AI44" s="12" t="s">
        <v>35</v>
      </c>
      <c r="AL44" t="s">
        <v>35</v>
      </c>
    </row>
    <row r="45" spans="1:38" x14ac:dyDescent="0.2">
      <c r="A45" s="48" t="s">
        <v>23</v>
      </c>
      <c r="B45" s="112">
        <f>[41]Dezembro!$H$5</f>
        <v>11.16</v>
      </c>
      <c r="C45" s="112">
        <f>[41]Dezembro!$H$6</f>
        <v>14.76</v>
      </c>
      <c r="D45" s="112">
        <f>[41]Dezembro!$H$7</f>
        <v>16.920000000000002</v>
      </c>
      <c r="E45" s="112">
        <f>[41]Dezembro!$H$8</f>
        <v>11.16</v>
      </c>
      <c r="F45" s="112">
        <f>[41]Dezembro!$H$9</f>
        <v>15.48</v>
      </c>
      <c r="G45" s="112">
        <f>[41]Dezembro!$H$10</f>
        <v>8.64</v>
      </c>
      <c r="H45" s="112">
        <f>[41]Dezembro!$H$11</f>
        <v>11.520000000000001</v>
      </c>
      <c r="I45" s="112">
        <f>[41]Dezembro!$H$12</f>
        <v>10.44</v>
      </c>
      <c r="J45" s="112">
        <f>[41]Dezembro!$H$13</f>
        <v>9.3600000000000012</v>
      </c>
      <c r="K45" s="112">
        <f>[41]Dezembro!$H$14</f>
        <v>25.2</v>
      </c>
      <c r="L45" s="112">
        <f>[41]Dezembro!$H$15</f>
        <v>15.48</v>
      </c>
      <c r="M45" s="112">
        <f>[41]Dezembro!$H$16</f>
        <v>15.48</v>
      </c>
      <c r="N45" s="112">
        <f>[41]Dezembro!$H$17</f>
        <v>14.4</v>
      </c>
      <c r="O45" s="112">
        <f>[41]Dezembro!$H$18</f>
        <v>51.84</v>
      </c>
      <c r="P45" s="112">
        <f>[41]Dezembro!$H$19</f>
        <v>18.36</v>
      </c>
      <c r="Q45" s="112">
        <f>[41]Dezembro!$H$20</f>
        <v>9.7200000000000006</v>
      </c>
      <c r="R45" s="112">
        <f>[41]Dezembro!$H$21</f>
        <v>26.28</v>
      </c>
      <c r="S45" s="112">
        <f>[41]Dezembro!$H$22</f>
        <v>10.08</v>
      </c>
      <c r="T45" s="112">
        <f>[41]Dezembro!$H$23</f>
        <v>11.16</v>
      </c>
      <c r="U45" s="112">
        <f>[41]Dezembro!$H$24</f>
        <v>12.24</v>
      </c>
      <c r="V45" s="112">
        <f>[41]Dezembro!$H$25</f>
        <v>15.48</v>
      </c>
      <c r="W45" s="112">
        <f>[41]Dezembro!$H$26</f>
        <v>9.3600000000000012</v>
      </c>
      <c r="X45" s="112">
        <f>[41]Dezembro!$H$27</f>
        <v>19.079999999999998</v>
      </c>
      <c r="Y45" s="112">
        <f>[41]Dezembro!$H$28</f>
        <v>21.240000000000002</v>
      </c>
      <c r="Z45" s="112">
        <f>[41]Dezembro!$H$29</f>
        <v>13.32</v>
      </c>
      <c r="AA45" s="112">
        <f>[41]Dezembro!$H$30</f>
        <v>13.32</v>
      </c>
      <c r="AB45" s="112">
        <f>[41]Dezembro!$H$31</f>
        <v>11.879999999999999</v>
      </c>
      <c r="AC45" s="112">
        <f>[41]Dezembro!$H$32</f>
        <v>13.32</v>
      </c>
      <c r="AD45" s="112">
        <f>[41]Dezembro!$H$33</f>
        <v>21.96</v>
      </c>
      <c r="AE45" s="112">
        <f>[41]Dezembro!$H$34</f>
        <v>26.64</v>
      </c>
      <c r="AF45" s="112">
        <f>[41]Dezembro!$H$35</f>
        <v>15.120000000000001</v>
      </c>
      <c r="AG45" s="117">
        <f t="shared" si="3"/>
        <v>51.84</v>
      </c>
      <c r="AH45" s="116">
        <f t="shared" si="4"/>
        <v>16.14193548387097</v>
      </c>
    </row>
    <row r="46" spans="1:38" x14ac:dyDescent="0.2">
      <c r="A46" s="48" t="s">
        <v>34</v>
      </c>
      <c r="B46" s="112">
        <f>[42]Dezembro!$H$5</f>
        <v>38.519999999999996</v>
      </c>
      <c r="C46" s="112">
        <f>[42]Dezembro!$H$6</f>
        <v>20.16</v>
      </c>
      <c r="D46" s="112">
        <f>[42]Dezembro!$H$7</f>
        <v>29.52</v>
      </c>
      <c r="E46" s="112">
        <f>[42]Dezembro!$H$8</f>
        <v>25.2</v>
      </c>
      <c r="F46" s="112">
        <f>[42]Dezembro!$H$9</f>
        <v>14.76</v>
      </c>
      <c r="G46" s="112">
        <f>[42]Dezembro!$H$10</f>
        <v>21.240000000000002</v>
      </c>
      <c r="H46" s="112">
        <f>[42]Dezembro!$H$11</f>
        <v>16.559999999999999</v>
      </c>
      <c r="I46" s="112">
        <f>[42]Dezembro!$H$12</f>
        <v>19.440000000000001</v>
      </c>
      <c r="J46" s="112">
        <f>[42]Dezembro!$H$13</f>
        <v>14.04</v>
      </c>
      <c r="K46" s="112">
        <f>[42]Dezembro!$H$14</f>
        <v>28.44</v>
      </c>
      <c r="L46" s="112">
        <f>[42]Dezembro!$H$15</f>
        <v>34.200000000000003</v>
      </c>
      <c r="M46" s="112">
        <f>[42]Dezembro!$H$16</f>
        <v>18</v>
      </c>
      <c r="N46" s="112">
        <f>[42]Dezembro!$H$17</f>
        <v>20.16</v>
      </c>
      <c r="O46" s="112">
        <f>[42]Dezembro!$H$18</f>
        <v>37.440000000000005</v>
      </c>
      <c r="P46" s="112">
        <f>[42]Dezembro!$H$19</f>
        <v>22.68</v>
      </c>
      <c r="Q46" s="112">
        <f>[42]Dezembro!$H$20</f>
        <v>19.440000000000001</v>
      </c>
      <c r="R46" s="112">
        <f>[42]Dezembro!$H$21</f>
        <v>21.6</v>
      </c>
      <c r="S46" s="112">
        <f>[42]Dezembro!$H$22</f>
        <v>22.32</v>
      </c>
      <c r="T46" s="112">
        <f>[42]Dezembro!$H$23</f>
        <v>29.16</v>
      </c>
      <c r="U46" s="112">
        <f>[42]Dezembro!$H$24</f>
        <v>24.12</v>
      </c>
      <c r="V46" s="112">
        <f>[42]Dezembro!$H$25</f>
        <v>27.36</v>
      </c>
      <c r="W46" s="112">
        <f>[42]Dezembro!$H$26</f>
        <v>18.720000000000002</v>
      </c>
      <c r="X46" s="112">
        <f>[42]Dezembro!$H$27</f>
        <v>31.319999999999997</v>
      </c>
      <c r="Y46" s="112">
        <f>[42]Dezembro!$H$28</f>
        <v>17.64</v>
      </c>
      <c r="Z46" s="112">
        <f>[42]Dezembro!$H$29</f>
        <v>14.76</v>
      </c>
      <c r="AA46" s="112">
        <f>[42]Dezembro!$H$30</f>
        <v>37.440000000000005</v>
      </c>
      <c r="AB46" s="112">
        <f>[42]Dezembro!$H$31</f>
        <v>16.2</v>
      </c>
      <c r="AC46" s="112">
        <f>[42]Dezembro!$H$32</f>
        <v>10.8</v>
      </c>
      <c r="AD46" s="112">
        <f>[42]Dezembro!$H$33</f>
        <v>29.52</v>
      </c>
      <c r="AE46" s="112">
        <f>[42]Dezembro!$H$34</f>
        <v>30.240000000000002</v>
      </c>
      <c r="AF46" s="112">
        <f>[42]Dezembro!$H$35</f>
        <v>22.68</v>
      </c>
      <c r="AG46" s="117">
        <f t="shared" si="3"/>
        <v>38.519999999999996</v>
      </c>
      <c r="AH46" s="116">
        <f t="shared" si="4"/>
        <v>23.667096774193549</v>
      </c>
      <c r="AI46" s="12" t="s">
        <v>35</v>
      </c>
    </row>
    <row r="47" spans="1:38" x14ac:dyDescent="0.2">
      <c r="A47" s="48" t="s">
        <v>20</v>
      </c>
      <c r="B47" s="112">
        <f>[43]Dezembro!$H$5</f>
        <v>9.3600000000000012</v>
      </c>
      <c r="C47" s="112">
        <f>[43]Dezembro!$H$6</f>
        <v>11.520000000000001</v>
      </c>
      <c r="D47" s="112">
        <f>[43]Dezembro!$H$7</f>
        <v>13.32</v>
      </c>
      <c r="E47" s="112">
        <f>[43]Dezembro!$H$8</f>
        <v>9</v>
      </c>
      <c r="F47" s="112">
        <f>[43]Dezembro!$H$9</f>
        <v>12.24</v>
      </c>
      <c r="G47" s="112">
        <f>[43]Dezembro!$H$10</f>
        <v>9.3600000000000012</v>
      </c>
      <c r="H47" s="112">
        <f>[43]Dezembro!$H$11</f>
        <v>14.04</v>
      </c>
      <c r="I47" s="112">
        <f>[43]Dezembro!$H$12</f>
        <v>13.68</v>
      </c>
      <c r="J47" s="112">
        <f>[43]Dezembro!$H$13</f>
        <v>6.84</v>
      </c>
      <c r="K47" s="112">
        <f>[43]Dezembro!$H$14</f>
        <v>19.440000000000001</v>
      </c>
      <c r="L47" s="112">
        <f>[43]Dezembro!$H$15</f>
        <v>13.32</v>
      </c>
      <c r="M47" s="112">
        <f>[43]Dezembro!$H$16</f>
        <v>9.3600000000000012</v>
      </c>
      <c r="N47" s="112">
        <f>[43]Dezembro!$H$17</f>
        <v>8.2799999999999994</v>
      </c>
      <c r="O47" s="112">
        <f>[43]Dezembro!$H$18</f>
        <v>8.2799999999999994</v>
      </c>
      <c r="P47" s="112">
        <f>[43]Dezembro!$H$19</f>
        <v>9</v>
      </c>
      <c r="Q47" s="112">
        <f>[43]Dezembro!$H$20</f>
        <v>11.520000000000001</v>
      </c>
      <c r="R47" s="112">
        <f>[43]Dezembro!$H$21</f>
        <v>7.5600000000000005</v>
      </c>
      <c r="S47" s="112">
        <f>[43]Dezembro!$H$22</f>
        <v>12.24</v>
      </c>
      <c r="T47" s="112">
        <f>[43]Dezembro!$H$23</f>
        <v>7.9200000000000008</v>
      </c>
      <c r="U47" s="112">
        <f>[43]Dezembro!$H$24</f>
        <v>7.9200000000000008</v>
      </c>
      <c r="V47" s="112">
        <f>[43]Dezembro!$H$25</f>
        <v>7.5600000000000005</v>
      </c>
      <c r="W47" s="112">
        <f>[43]Dezembro!$H$26</f>
        <v>10.44</v>
      </c>
      <c r="X47" s="112">
        <f>[43]Dezembro!$H$27</f>
        <v>19.8</v>
      </c>
      <c r="Y47" s="112">
        <f>[43]Dezembro!$H$28</f>
        <v>7.2</v>
      </c>
      <c r="Z47" s="112">
        <f>[43]Dezembro!$H$29</f>
        <v>9.3600000000000012</v>
      </c>
      <c r="AA47" s="112">
        <f>[43]Dezembro!$H$30</f>
        <v>12.96</v>
      </c>
      <c r="AB47" s="112">
        <f>[43]Dezembro!$H$31</f>
        <v>10.44</v>
      </c>
      <c r="AC47" s="112">
        <f>[43]Dezembro!$H$32</f>
        <v>7.2</v>
      </c>
      <c r="AD47" s="112">
        <f>[43]Dezembro!$H$33</f>
        <v>8.64</v>
      </c>
      <c r="AE47" s="112">
        <f>[43]Dezembro!$H$34</f>
        <v>12.6</v>
      </c>
      <c r="AF47" s="112">
        <f>[43]Dezembro!$H$35</f>
        <v>8.64</v>
      </c>
      <c r="AG47" s="117">
        <f t="shared" si="3"/>
        <v>19.8</v>
      </c>
      <c r="AH47" s="116">
        <f t="shared" si="4"/>
        <v>10.614193548387098</v>
      </c>
    </row>
    <row r="48" spans="1:38" s="5" customFormat="1" ht="17.100000000000001" customHeight="1" x14ac:dyDescent="0.2">
      <c r="A48" s="49" t="s">
        <v>24</v>
      </c>
      <c r="B48" s="113">
        <f t="shared" ref="B48:AE48" si="7">MAX(B5:B47)</f>
        <v>38.519999999999996</v>
      </c>
      <c r="C48" s="113">
        <f t="shared" si="7"/>
        <v>30.6</v>
      </c>
      <c r="D48" s="113">
        <f t="shared" si="7"/>
        <v>33.480000000000004</v>
      </c>
      <c r="E48" s="113">
        <f t="shared" si="7"/>
        <v>28.44</v>
      </c>
      <c r="F48" s="113">
        <f t="shared" si="7"/>
        <v>33.480000000000004</v>
      </c>
      <c r="G48" s="113">
        <f t="shared" si="7"/>
        <v>27.720000000000002</v>
      </c>
      <c r="H48" s="113">
        <f t="shared" si="7"/>
        <v>30.96</v>
      </c>
      <c r="I48" s="113">
        <f t="shared" si="7"/>
        <v>33.696000000000005</v>
      </c>
      <c r="J48" s="113">
        <f t="shared" si="7"/>
        <v>34.56</v>
      </c>
      <c r="K48" s="113">
        <f t="shared" si="7"/>
        <v>42.12</v>
      </c>
      <c r="L48" s="113">
        <f t="shared" si="7"/>
        <v>34.200000000000003</v>
      </c>
      <c r="M48" s="113">
        <f t="shared" si="7"/>
        <v>31.680000000000003</v>
      </c>
      <c r="N48" s="113">
        <f t="shared" si="7"/>
        <v>31.680000000000003</v>
      </c>
      <c r="O48" s="113">
        <f t="shared" si="7"/>
        <v>51.84</v>
      </c>
      <c r="P48" s="113">
        <f t="shared" si="7"/>
        <v>37.440000000000005</v>
      </c>
      <c r="Q48" s="113">
        <f t="shared" si="7"/>
        <v>41.76</v>
      </c>
      <c r="R48" s="113">
        <f t="shared" si="7"/>
        <v>37.800000000000004</v>
      </c>
      <c r="S48" s="113">
        <f t="shared" si="7"/>
        <v>24.840000000000003</v>
      </c>
      <c r="T48" s="113">
        <f t="shared" si="7"/>
        <v>29.16</v>
      </c>
      <c r="U48" s="113">
        <f t="shared" si="7"/>
        <v>25.92</v>
      </c>
      <c r="V48" s="113">
        <f t="shared" si="7"/>
        <v>31.319999999999997</v>
      </c>
      <c r="W48" s="113">
        <f t="shared" si="7"/>
        <v>21.6</v>
      </c>
      <c r="X48" s="113">
        <f t="shared" si="7"/>
        <v>48.6</v>
      </c>
      <c r="Y48" s="113">
        <f t="shared" si="7"/>
        <v>33.119999999999997</v>
      </c>
      <c r="Z48" s="113">
        <f t="shared" si="7"/>
        <v>51.84</v>
      </c>
      <c r="AA48" s="113">
        <f t="shared" si="7"/>
        <v>37.440000000000005</v>
      </c>
      <c r="AB48" s="113">
        <f t="shared" si="7"/>
        <v>20.52</v>
      </c>
      <c r="AC48" s="113">
        <f t="shared" si="7"/>
        <v>25.92</v>
      </c>
      <c r="AD48" s="113">
        <f t="shared" si="7"/>
        <v>38.880000000000003</v>
      </c>
      <c r="AE48" s="113">
        <f t="shared" si="7"/>
        <v>33.840000000000003</v>
      </c>
      <c r="AF48" s="113">
        <f t="shared" ref="AF48" si="8">MAX(AF5:AF47)</f>
        <v>22.68</v>
      </c>
      <c r="AG48" s="117">
        <f>MAX(AG5:AG47)</f>
        <v>51.84</v>
      </c>
      <c r="AH48" s="116">
        <f>AVERAGE(AH5:AH47)</f>
        <v>16.800774193548389</v>
      </c>
      <c r="AK48" s="5" t="s">
        <v>35</v>
      </c>
      <c r="AL48" s="5" t="s">
        <v>35</v>
      </c>
    </row>
    <row r="49" spans="1:38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50"/>
      <c r="AF49" s="50"/>
      <c r="AG49" s="43"/>
      <c r="AH49" s="44"/>
      <c r="AK49" t="s">
        <v>35</v>
      </c>
    </row>
    <row r="50" spans="1:38" x14ac:dyDescent="0.2">
      <c r="A50" s="106" t="s">
        <v>251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97"/>
      <c r="AF50" s="97"/>
      <c r="AG50" s="43"/>
      <c r="AH50" s="42"/>
      <c r="AJ50" t="s">
        <v>35</v>
      </c>
      <c r="AK50" t="s">
        <v>35</v>
      </c>
      <c r="AL50" t="s">
        <v>35</v>
      </c>
    </row>
    <row r="51" spans="1:38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43"/>
      <c r="AH51" s="42"/>
    </row>
    <row r="52" spans="1:38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43"/>
      <c r="AH52" s="75"/>
      <c r="AL52" t="s">
        <v>35</v>
      </c>
    </row>
    <row r="53" spans="1:38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5"/>
      <c r="AF53" s="45"/>
      <c r="AG53" s="43"/>
      <c r="AH53" s="44"/>
    </row>
    <row r="54" spans="1:38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46"/>
      <c r="AF54" s="46"/>
      <c r="AG54" s="43"/>
      <c r="AH54" s="44"/>
      <c r="AK54" t="s">
        <v>35</v>
      </c>
    </row>
    <row r="55" spans="1:38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3"/>
      <c r="AH55" s="76"/>
    </row>
    <row r="56" spans="1:38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H56" s="1"/>
      <c r="AK56" t="s">
        <v>35</v>
      </c>
      <c r="AL56" s="12" t="s">
        <v>35</v>
      </c>
    </row>
    <row r="57" spans="1:38" x14ac:dyDescent="0.2">
      <c r="AL57" s="12" t="s">
        <v>35</v>
      </c>
    </row>
    <row r="58" spans="1:38" x14ac:dyDescent="0.2">
      <c r="AA58" s="3" t="s">
        <v>35</v>
      </c>
      <c r="AH58" t="s">
        <v>35</v>
      </c>
      <c r="AK58" t="s">
        <v>35</v>
      </c>
    </row>
    <row r="59" spans="1:38" x14ac:dyDescent="0.2">
      <c r="U59" s="3" t="s">
        <v>35</v>
      </c>
    </row>
    <row r="60" spans="1:38" x14ac:dyDescent="0.2">
      <c r="J60" s="3" t="s">
        <v>35</v>
      </c>
      <c r="N60" s="3" t="s">
        <v>35</v>
      </c>
      <c r="S60" s="3" t="s">
        <v>35</v>
      </c>
      <c r="V60" s="3" t="s">
        <v>35</v>
      </c>
    </row>
    <row r="61" spans="1:38" x14ac:dyDescent="0.2">
      <c r="G61" s="3" t="s">
        <v>35</v>
      </c>
      <c r="H61" s="3" t="s">
        <v>200</v>
      </c>
      <c r="P61" s="3" t="s">
        <v>35</v>
      </c>
      <c r="S61" s="3" t="s">
        <v>35</v>
      </c>
      <c r="U61" s="3" t="s">
        <v>35</v>
      </c>
      <c r="V61" s="3" t="s">
        <v>35</v>
      </c>
      <c r="AC61" s="3" t="s">
        <v>35</v>
      </c>
    </row>
    <row r="62" spans="1:38" x14ac:dyDescent="0.2">
      <c r="T62" s="3" t="s">
        <v>35</v>
      </c>
      <c r="W62" s="3" t="s">
        <v>35</v>
      </c>
      <c r="AA62" s="3" t="s">
        <v>35</v>
      </c>
      <c r="AE62" s="3" t="s">
        <v>35</v>
      </c>
    </row>
    <row r="63" spans="1:38" x14ac:dyDescent="0.2">
      <c r="W63" s="3" t="s">
        <v>35</v>
      </c>
      <c r="Z63" s="3" t="s">
        <v>35</v>
      </c>
    </row>
    <row r="64" spans="1:38" x14ac:dyDescent="0.2">
      <c r="P64" s="3" t="s">
        <v>35</v>
      </c>
      <c r="Q64" s="3" t="s">
        <v>35</v>
      </c>
      <c r="AA64" s="3" t="s">
        <v>35</v>
      </c>
      <c r="AE64" s="3" t="s">
        <v>35</v>
      </c>
    </row>
    <row r="66" spans="7:18" x14ac:dyDescent="0.2">
      <c r="K66" s="3" t="s">
        <v>35</v>
      </c>
      <c r="M66" s="3" t="s">
        <v>35</v>
      </c>
    </row>
    <row r="67" spans="7:18" x14ac:dyDescent="0.2">
      <c r="G67" s="3" t="s">
        <v>35</v>
      </c>
    </row>
    <row r="68" spans="7:18" x14ac:dyDescent="0.2">
      <c r="M68" s="3" t="s">
        <v>35</v>
      </c>
    </row>
    <row r="70" spans="7:18" x14ac:dyDescent="0.2">
      <c r="R70" s="3" t="s">
        <v>35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1:AH1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workbookViewId="0">
      <selection activeCell="B3" sqref="B3:B4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52" t="s">
        <v>22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4"/>
    </row>
    <row r="2" spans="1:38" s="4" customFormat="1" ht="16.5" customHeight="1" x14ac:dyDescent="0.2">
      <c r="A2" s="155" t="s">
        <v>21</v>
      </c>
      <c r="B2" s="159" t="s">
        <v>202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1"/>
    </row>
    <row r="3" spans="1:38" s="5" customFormat="1" ht="12" customHeight="1" x14ac:dyDescent="0.2">
      <c r="A3" s="156"/>
      <c r="B3" s="157">
        <v>1</v>
      </c>
      <c r="C3" s="145">
        <f>SUM(B3+1)</f>
        <v>2</v>
      </c>
      <c r="D3" s="145">
        <f t="shared" ref="D3:AD3" si="0">SUM(C3+1)</f>
        <v>3</v>
      </c>
      <c r="E3" s="145">
        <f t="shared" si="0"/>
        <v>4</v>
      </c>
      <c r="F3" s="145">
        <f t="shared" si="0"/>
        <v>5</v>
      </c>
      <c r="G3" s="145">
        <f t="shared" si="0"/>
        <v>6</v>
      </c>
      <c r="H3" s="145">
        <f t="shared" si="0"/>
        <v>7</v>
      </c>
      <c r="I3" s="145">
        <f t="shared" si="0"/>
        <v>8</v>
      </c>
      <c r="J3" s="145">
        <f t="shared" si="0"/>
        <v>9</v>
      </c>
      <c r="K3" s="145">
        <f t="shared" si="0"/>
        <v>10</v>
      </c>
      <c r="L3" s="145">
        <f t="shared" si="0"/>
        <v>11</v>
      </c>
      <c r="M3" s="145">
        <f t="shared" si="0"/>
        <v>12</v>
      </c>
      <c r="N3" s="145">
        <f t="shared" si="0"/>
        <v>13</v>
      </c>
      <c r="O3" s="145">
        <f t="shared" si="0"/>
        <v>14</v>
      </c>
      <c r="P3" s="145">
        <f t="shared" si="0"/>
        <v>15</v>
      </c>
      <c r="Q3" s="145">
        <f t="shared" si="0"/>
        <v>16</v>
      </c>
      <c r="R3" s="145">
        <f t="shared" si="0"/>
        <v>17</v>
      </c>
      <c r="S3" s="145">
        <f t="shared" si="0"/>
        <v>18</v>
      </c>
      <c r="T3" s="145">
        <f t="shared" si="0"/>
        <v>19</v>
      </c>
      <c r="U3" s="145">
        <f t="shared" si="0"/>
        <v>20</v>
      </c>
      <c r="V3" s="145">
        <f t="shared" si="0"/>
        <v>21</v>
      </c>
      <c r="W3" s="145">
        <f t="shared" si="0"/>
        <v>22</v>
      </c>
      <c r="X3" s="145">
        <f t="shared" si="0"/>
        <v>23</v>
      </c>
      <c r="Y3" s="145">
        <f t="shared" si="0"/>
        <v>24</v>
      </c>
      <c r="Z3" s="145">
        <f t="shared" si="0"/>
        <v>25</v>
      </c>
      <c r="AA3" s="145">
        <f t="shared" si="0"/>
        <v>26</v>
      </c>
      <c r="AB3" s="145">
        <f t="shared" si="0"/>
        <v>27</v>
      </c>
      <c r="AC3" s="145">
        <f t="shared" si="0"/>
        <v>28</v>
      </c>
      <c r="AD3" s="145">
        <f t="shared" si="0"/>
        <v>29</v>
      </c>
      <c r="AE3" s="147">
        <v>30</v>
      </c>
      <c r="AF3" s="143">
        <v>31</v>
      </c>
      <c r="AG3" s="84" t="s">
        <v>193</v>
      </c>
    </row>
    <row r="4" spans="1:38" s="5" customFormat="1" ht="13.5" customHeight="1" x14ac:dyDescent="0.2">
      <c r="A4" s="156"/>
      <c r="B4" s="158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8"/>
      <c r="AF4" s="144"/>
      <c r="AG4" s="85" t="s">
        <v>25</v>
      </c>
    </row>
    <row r="5" spans="1:38" s="5" customFormat="1" x14ac:dyDescent="0.2">
      <c r="A5" s="77" t="s">
        <v>30</v>
      </c>
      <c r="B5" s="91" t="str">
        <f>[1]Outubro!$I$5</f>
        <v>*</v>
      </c>
      <c r="C5" s="91" t="str">
        <f>[1]Outubro!$I$6</f>
        <v>*</v>
      </c>
      <c r="D5" s="91" t="str">
        <f>[1]Outubro!$I$7</f>
        <v>*</v>
      </c>
      <c r="E5" s="91" t="str">
        <f>[1]Outubro!$I$8</f>
        <v>*</v>
      </c>
      <c r="F5" s="91" t="str">
        <f>[1]Outubro!$I$9</f>
        <v>*</v>
      </c>
      <c r="G5" s="91" t="str">
        <f>[1]Outubro!$I$10</f>
        <v>*</v>
      </c>
      <c r="H5" s="91" t="str">
        <f>[1]Outubro!$I$11</f>
        <v>*</v>
      </c>
      <c r="I5" s="91" t="str">
        <f>[1]Outubro!$I$12</f>
        <v>*</v>
      </c>
      <c r="J5" s="91" t="str">
        <f>[1]Outubro!$I$13</f>
        <v>*</v>
      </c>
      <c r="K5" s="91" t="str">
        <f>[1]Outubro!$I$14</f>
        <v>*</v>
      </c>
      <c r="L5" s="91" t="str">
        <f>[1]Outubro!$I$15</f>
        <v>*</v>
      </c>
      <c r="M5" s="91" t="str">
        <f>[1]Outubro!$I$16</f>
        <v>*</v>
      </c>
      <c r="N5" s="91" t="str">
        <f>[1]Outubro!$I$17</f>
        <v>*</v>
      </c>
      <c r="O5" s="91" t="str">
        <f>[1]Outubro!$I$18</f>
        <v>*</v>
      </c>
      <c r="P5" s="91" t="str">
        <f>[1]Outubro!$I$19</f>
        <v>*</v>
      </c>
      <c r="Q5" s="91" t="str">
        <f>[1]Outubro!$I$20</f>
        <v>*</v>
      </c>
      <c r="R5" s="91" t="str">
        <f>[1]Outubro!$I$21</f>
        <v>*</v>
      </c>
      <c r="S5" s="91" t="str">
        <f>[1]Outubro!$I$22</f>
        <v>*</v>
      </c>
      <c r="T5" s="91" t="str">
        <f>[1]Outubro!$I$23</f>
        <v>*</v>
      </c>
      <c r="U5" s="91" t="str">
        <f>[1]Outubro!$I$24</f>
        <v>*</v>
      </c>
      <c r="V5" s="91" t="str">
        <f>[1]Outubro!$I$25</f>
        <v>*</v>
      </c>
      <c r="W5" s="91" t="str">
        <f>[1]Outubro!$I$26</f>
        <v>*</v>
      </c>
      <c r="X5" s="91" t="str">
        <f>[1]Outubro!$I$27</f>
        <v>*</v>
      </c>
      <c r="Y5" s="91" t="str">
        <f>[1]Outubro!$I$28</f>
        <v>*</v>
      </c>
      <c r="Z5" s="91" t="str">
        <f>[1]Outubro!$I$29</f>
        <v>*</v>
      </c>
      <c r="AA5" s="91" t="str">
        <f>[1]Outubro!$I$30</f>
        <v>*</v>
      </c>
      <c r="AB5" s="91" t="str">
        <f>[1]Outubro!$I$31</f>
        <v>*</v>
      </c>
      <c r="AC5" s="91" t="str">
        <f>[1]Outubro!$I$32</f>
        <v>*</v>
      </c>
      <c r="AD5" s="91" t="str">
        <f>[1]Outubro!$I$33</f>
        <v>*</v>
      </c>
      <c r="AE5" s="91" t="str">
        <f>[1]Outubro!$I$34</f>
        <v>*</v>
      </c>
      <c r="AF5" s="91" t="str">
        <f>[1]Outubro!$I$35</f>
        <v>*</v>
      </c>
      <c r="AG5" s="92" t="str">
        <f>[1]Outubro!$I$36</f>
        <v>*</v>
      </c>
    </row>
    <row r="6" spans="1:38" x14ac:dyDescent="0.2">
      <c r="A6" s="77" t="s">
        <v>0</v>
      </c>
      <c r="B6" s="11" t="str">
        <f>[2]Outubro!$I$5</f>
        <v>*</v>
      </c>
      <c r="C6" s="11" t="str">
        <f>[2]Outubro!$I$6</f>
        <v>*</v>
      </c>
      <c r="D6" s="11" t="str">
        <f>[2]Outubro!$I$7</f>
        <v>*</v>
      </c>
      <c r="E6" s="11" t="str">
        <f>[2]Outubro!$I$8</f>
        <v>*</v>
      </c>
      <c r="F6" s="11" t="str">
        <f>[2]Outubro!$I$9</f>
        <v>*</v>
      </c>
      <c r="G6" s="11" t="str">
        <f>[2]Outubro!$I$10</f>
        <v>*</v>
      </c>
      <c r="H6" s="11" t="str">
        <f>[2]Outubro!$I$11</f>
        <v>*</v>
      </c>
      <c r="I6" s="11" t="str">
        <f>[2]Outubro!$I$12</f>
        <v>*</v>
      </c>
      <c r="J6" s="11" t="str">
        <f>[2]Outubro!$I$13</f>
        <v>*</v>
      </c>
      <c r="K6" s="11" t="str">
        <f>[2]Outubro!$I$14</f>
        <v>*</v>
      </c>
      <c r="L6" s="11" t="str">
        <f>[2]Outubro!$I$15</f>
        <v>*</v>
      </c>
      <c r="M6" s="11" t="str">
        <f>[2]Outubro!$I$16</f>
        <v>*</v>
      </c>
      <c r="N6" s="11" t="str">
        <f>[2]Outubro!$I$17</f>
        <v>*</v>
      </c>
      <c r="O6" s="11" t="str">
        <f>[2]Outubro!$I$18</f>
        <v>*</v>
      </c>
      <c r="P6" s="11" t="str">
        <f>[2]Outubro!$I$19</f>
        <v>*</v>
      </c>
      <c r="Q6" s="11" t="str">
        <f>[2]Outubro!$I$20</f>
        <v>*</v>
      </c>
      <c r="R6" s="11" t="str">
        <f>[2]Outubro!$I$21</f>
        <v>*</v>
      </c>
      <c r="S6" s="11" t="str">
        <f>[2]Outubro!$I$22</f>
        <v>*</v>
      </c>
      <c r="T6" s="90" t="str">
        <f>[2]Outubro!$I$23</f>
        <v>*</v>
      </c>
      <c r="U6" s="90" t="str">
        <f>[2]Outubro!$I$24</f>
        <v>*</v>
      </c>
      <c r="V6" s="90" t="str">
        <f>[2]Outubro!$I$25</f>
        <v>*</v>
      </c>
      <c r="W6" s="90" t="str">
        <f>[2]Outubro!$I$26</f>
        <v>*</v>
      </c>
      <c r="X6" s="90" t="str">
        <f>[2]Outubro!$I$27</f>
        <v>*</v>
      </c>
      <c r="Y6" s="90" t="str">
        <f>[2]Outubro!$I$28</f>
        <v>*</v>
      </c>
      <c r="Z6" s="90" t="str">
        <f>[2]Outubro!$I$29</f>
        <v>*</v>
      </c>
      <c r="AA6" s="90" t="str">
        <f>[2]Outubro!$I$30</f>
        <v>*</v>
      </c>
      <c r="AB6" s="90" t="str">
        <f>[2]Outubro!$I$31</f>
        <v>*</v>
      </c>
      <c r="AC6" s="90" t="str">
        <f>[2]Outubro!$I$32</f>
        <v>*</v>
      </c>
      <c r="AD6" s="90" t="str">
        <f>[2]Outubro!$I$33</f>
        <v>*</v>
      </c>
      <c r="AE6" s="90" t="str">
        <f>[2]Outubro!$I$34</f>
        <v>*</v>
      </c>
      <c r="AF6" s="90" t="str">
        <f>[2]Outubro!$I$35</f>
        <v>*</v>
      </c>
      <c r="AG6" s="87" t="str">
        <f>[2]Outubro!$I$36</f>
        <v>*</v>
      </c>
    </row>
    <row r="7" spans="1:38" x14ac:dyDescent="0.2">
      <c r="A7" s="77" t="s">
        <v>85</v>
      </c>
      <c r="B7" s="90" t="str">
        <f>[3]Outubro!$I$5</f>
        <v>*</v>
      </c>
      <c r="C7" s="90" t="str">
        <f>[3]Outubro!$I$6</f>
        <v>*</v>
      </c>
      <c r="D7" s="90" t="str">
        <f>[3]Outubro!$I$7</f>
        <v>*</v>
      </c>
      <c r="E7" s="90" t="str">
        <f>[3]Outubro!$I$8</f>
        <v>*</v>
      </c>
      <c r="F7" s="90" t="str">
        <f>[3]Outubro!$I$9</f>
        <v>*</v>
      </c>
      <c r="G7" s="90" t="str">
        <f>[3]Outubro!$I$10</f>
        <v>*</v>
      </c>
      <c r="H7" s="90" t="str">
        <f>[3]Outubro!$I$11</f>
        <v>*</v>
      </c>
      <c r="I7" s="90" t="str">
        <f>[3]Outubro!$I$12</f>
        <v>*</v>
      </c>
      <c r="J7" s="90" t="str">
        <f>[3]Outubro!$I$13</f>
        <v>*</v>
      </c>
      <c r="K7" s="90" t="str">
        <f>[3]Outubro!$I$14</f>
        <v>*</v>
      </c>
      <c r="L7" s="90" t="str">
        <f>[3]Outubro!$I$15</f>
        <v>*</v>
      </c>
      <c r="M7" s="90" t="str">
        <f>[3]Outubro!$I$16</f>
        <v>*</v>
      </c>
      <c r="N7" s="90" t="str">
        <f>[3]Outubro!$I$17</f>
        <v>*</v>
      </c>
      <c r="O7" s="90" t="str">
        <f>[3]Outubro!$I$18</f>
        <v>*</v>
      </c>
      <c r="P7" s="90" t="str">
        <f>[3]Outubro!$I$19</f>
        <v>*</v>
      </c>
      <c r="Q7" s="90" t="str">
        <f>[3]Outubro!$I$20</f>
        <v>*</v>
      </c>
      <c r="R7" s="90" t="str">
        <f>[3]Outubro!$I$21</f>
        <v>*</v>
      </c>
      <c r="S7" s="90" t="str">
        <f>[3]Outubro!$I$22</f>
        <v>*</v>
      </c>
      <c r="T7" s="90" t="str">
        <f>[3]Outubro!$I$23</f>
        <v>*</v>
      </c>
      <c r="U7" s="90" t="str">
        <f>[3]Outubro!$I$24</f>
        <v>*</v>
      </c>
      <c r="V7" s="90" t="str">
        <f>[3]Outubro!$I$25</f>
        <v>*</v>
      </c>
      <c r="W7" s="90" t="str">
        <f>[3]Outubro!$I$26</f>
        <v>*</v>
      </c>
      <c r="X7" s="90" t="str">
        <f>[3]Outubro!$I$27</f>
        <v>*</v>
      </c>
      <c r="Y7" s="90" t="str">
        <f>[3]Outubro!$I$28</f>
        <v>*</v>
      </c>
      <c r="Z7" s="90" t="str">
        <f>[3]Outubro!$I$29</f>
        <v>*</v>
      </c>
      <c r="AA7" s="90" t="str">
        <f>[3]Outubro!$I$30</f>
        <v>*</v>
      </c>
      <c r="AB7" s="90" t="str">
        <f>[3]Outubro!$I$31</f>
        <v>*</v>
      </c>
      <c r="AC7" s="90" t="str">
        <f>[3]Outubro!$I$32</f>
        <v>*</v>
      </c>
      <c r="AD7" s="90" t="str">
        <f>[3]Outubro!$I$33</f>
        <v>*</v>
      </c>
      <c r="AE7" s="90" t="str">
        <f>[3]Outubro!$I$34</f>
        <v>*</v>
      </c>
      <c r="AF7" s="90" t="str">
        <f>[3]Outubro!$I$35</f>
        <v>*</v>
      </c>
      <c r="AG7" s="87" t="str">
        <f>[3]Outubro!$I$36</f>
        <v>*</v>
      </c>
    </row>
    <row r="8" spans="1:38" x14ac:dyDescent="0.2">
      <c r="A8" s="77" t="s">
        <v>1</v>
      </c>
      <c r="B8" s="11" t="str">
        <f>[4]Outubro!$I$5</f>
        <v>*</v>
      </c>
      <c r="C8" s="11" t="str">
        <f>[4]Outubro!$I$6</f>
        <v>*</v>
      </c>
      <c r="D8" s="11" t="str">
        <f>[4]Outubro!$I$7</f>
        <v>*</v>
      </c>
      <c r="E8" s="11" t="str">
        <f>[4]Outubro!$I$8</f>
        <v>*</v>
      </c>
      <c r="F8" s="11" t="str">
        <f>[4]Outubro!$I$9</f>
        <v>*</v>
      </c>
      <c r="G8" s="11" t="str">
        <f>[4]Outubro!$I$10</f>
        <v>*</v>
      </c>
      <c r="H8" s="11" t="str">
        <f>[4]Outubro!$I$11</f>
        <v>*</v>
      </c>
      <c r="I8" s="11" t="str">
        <f>[4]Outubro!$I$12</f>
        <v>*</v>
      </c>
      <c r="J8" s="11" t="str">
        <f>[4]Outubro!$I$13</f>
        <v>*</v>
      </c>
      <c r="K8" s="11" t="str">
        <f>[4]Outubro!$I$14</f>
        <v>*</v>
      </c>
      <c r="L8" s="11" t="str">
        <f>[4]Outubro!$I$15</f>
        <v>*</v>
      </c>
      <c r="M8" s="11" t="str">
        <f>[4]Outubro!$I$16</f>
        <v>*</v>
      </c>
      <c r="N8" s="11" t="str">
        <f>[4]Outubro!$I$17</f>
        <v>*</v>
      </c>
      <c r="O8" s="11" t="str">
        <f>[4]Outubro!$I$18</f>
        <v>*</v>
      </c>
      <c r="P8" s="11" t="str">
        <f>[4]Outubro!$I$19</f>
        <v>*</v>
      </c>
      <c r="Q8" s="11" t="str">
        <f>[4]Outubro!$I$20</f>
        <v>*</v>
      </c>
      <c r="R8" s="11" t="str">
        <f>[4]Outubro!$I$21</f>
        <v>*</v>
      </c>
      <c r="S8" s="11" t="str">
        <f>[4]Outubro!$I$22</f>
        <v>*</v>
      </c>
      <c r="T8" s="90" t="str">
        <f>[4]Outubro!$I$23</f>
        <v>*</v>
      </c>
      <c r="U8" s="90" t="str">
        <f>[4]Outubro!$I$24</f>
        <v>*</v>
      </c>
      <c r="V8" s="90" t="str">
        <f>[4]Outubro!$I$25</f>
        <v>*</v>
      </c>
      <c r="W8" s="90" t="str">
        <f>[4]Outubro!$I$26</f>
        <v>*</v>
      </c>
      <c r="X8" s="90" t="str">
        <f>[4]Outubro!$I$27</f>
        <v>*</v>
      </c>
      <c r="Y8" s="90" t="str">
        <f>[4]Outubro!$I$28</f>
        <v>*</v>
      </c>
      <c r="Z8" s="90" t="str">
        <f>[4]Outubro!$I$29</f>
        <v>*</v>
      </c>
      <c r="AA8" s="90" t="str">
        <f>[4]Outubro!$I$30</f>
        <v>*</v>
      </c>
      <c r="AB8" s="90" t="str">
        <f>[4]Outubro!$I$31</f>
        <v>*</v>
      </c>
      <c r="AC8" s="90" t="str">
        <f>[4]Outubro!$I$32</f>
        <v>*</v>
      </c>
      <c r="AD8" s="90" t="str">
        <f>[4]Outubro!$I$33</f>
        <v>*</v>
      </c>
      <c r="AE8" s="90" t="str">
        <f>[4]Outubro!$I$34</f>
        <v>*</v>
      </c>
      <c r="AF8" s="90" t="str">
        <f>[4]Outubro!$I$35</f>
        <v>*</v>
      </c>
      <c r="AG8" s="87" t="str">
        <f>[4]Outubro!$I$36</f>
        <v>*</v>
      </c>
    </row>
    <row r="9" spans="1:38" x14ac:dyDescent="0.2">
      <c r="A9" s="77" t="s">
        <v>146</v>
      </c>
      <c r="B9" s="11" t="str">
        <f>[5]Outubro!$I$5</f>
        <v>*</v>
      </c>
      <c r="C9" s="11" t="str">
        <f>[5]Outubro!$I$6</f>
        <v>*</v>
      </c>
      <c r="D9" s="11" t="str">
        <f>[5]Outubro!$I$7</f>
        <v>*</v>
      </c>
      <c r="E9" s="11" t="str">
        <f>[5]Outubro!$I$8</f>
        <v>*</v>
      </c>
      <c r="F9" s="11" t="str">
        <f>[5]Outubro!$I$9</f>
        <v>*</v>
      </c>
      <c r="G9" s="11" t="str">
        <f>[5]Outubro!$I$10</f>
        <v>*</v>
      </c>
      <c r="H9" s="11" t="str">
        <f>[5]Outubro!$I$11</f>
        <v>*</v>
      </c>
      <c r="I9" s="11" t="str">
        <f>[5]Outubro!$I$12</f>
        <v>*</v>
      </c>
      <c r="J9" s="11" t="str">
        <f>[5]Outubro!$I$13</f>
        <v>*</v>
      </c>
      <c r="K9" s="11" t="str">
        <f>[5]Outubro!$I$14</f>
        <v>*</v>
      </c>
      <c r="L9" s="11" t="str">
        <f>[5]Outubro!$I$15</f>
        <v>*</v>
      </c>
      <c r="M9" s="11" t="str">
        <f>[5]Outubro!$I$16</f>
        <v>*</v>
      </c>
      <c r="N9" s="11" t="str">
        <f>[5]Outubro!$I$17</f>
        <v>*</v>
      </c>
      <c r="O9" s="11" t="str">
        <f>[5]Outubro!$I$18</f>
        <v>*</v>
      </c>
      <c r="P9" s="11" t="str">
        <f>[5]Outubro!$I$19</f>
        <v>*</v>
      </c>
      <c r="Q9" s="11" t="str">
        <f>[5]Outubro!$I$20</f>
        <v>*</v>
      </c>
      <c r="R9" s="11" t="str">
        <f>[5]Outubro!$I$21</f>
        <v>*</v>
      </c>
      <c r="S9" s="11" t="str">
        <f>[5]Outubro!$I$22</f>
        <v>*</v>
      </c>
      <c r="T9" s="90" t="str">
        <f>[5]Outubro!$I$23</f>
        <v>*</v>
      </c>
      <c r="U9" s="90" t="str">
        <f>[5]Outubro!$I$24</f>
        <v>*</v>
      </c>
      <c r="V9" s="90" t="str">
        <f>[5]Outubro!$I$25</f>
        <v>*</v>
      </c>
      <c r="W9" s="90" t="str">
        <f>[5]Outubro!$I$26</f>
        <v>*</v>
      </c>
      <c r="X9" s="90" t="str">
        <f>[5]Outubro!$I$27</f>
        <v>*</v>
      </c>
      <c r="Y9" s="90" t="str">
        <f>[5]Outubro!$I$28</f>
        <v>*</v>
      </c>
      <c r="Z9" s="90" t="str">
        <f>[5]Outubro!$I$29</f>
        <v>*</v>
      </c>
      <c r="AA9" s="90" t="str">
        <f>[5]Outubro!$I$30</f>
        <v>*</v>
      </c>
      <c r="AB9" s="90" t="str">
        <f>[5]Outubro!$I$31</f>
        <v>*</v>
      </c>
      <c r="AC9" s="90" t="str">
        <f>[5]Outubro!$I$32</f>
        <v>*</v>
      </c>
      <c r="AD9" s="90" t="str">
        <f>[5]Outubro!$I$33</f>
        <v>*</v>
      </c>
      <c r="AE9" s="90" t="str">
        <f>[5]Outubro!$I$34</f>
        <v>*</v>
      </c>
      <c r="AF9" s="90" t="str">
        <f>[5]Outubro!$I$35</f>
        <v>*</v>
      </c>
      <c r="AG9" s="95" t="str">
        <f>[5]Outubro!$I$36</f>
        <v>*</v>
      </c>
    </row>
    <row r="10" spans="1:38" x14ac:dyDescent="0.2">
      <c r="A10" s="77" t="s">
        <v>91</v>
      </c>
      <c r="B10" s="11" t="str">
        <f>[6]Outubro!$I$5</f>
        <v>*</v>
      </c>
      <c r="C10" s="11" t="str">
        <f>[6]Outubro!$I$6</f>
        <v>*</v>
      </c>
      <c r="D10" s="11" t="str">
        <f>[6]Outubro!$I$7</f>
        <v>*</v>
      </c>
      <c r="E10" s="11" t="str">
        <f>[6]Outubro!$I$8</f>
        <v>*</v>
      </c>
      <c r="F10" s="11" t="str">
        <f>[6]Outubro!$I$9</f>
        <v>*</v>
      </c>
      <c r="G10" s="11" t="str">
        <f>[6]Outubro!$I$10</f>
        <v>*</v>
      </c>
      <c r="H10" s="11" t="str">
        <f>[6]Outubro!$I$11</f>
        <v>*</v>
      </c>
      <c r="I10" s="11" t="str">
        <f>[6]Outubro!$I$12</f>
        <v>*</v>
      </c>
      <c r="J10" s="11" t="str">
        <f>[6]Outubro!$I$13</f>
        <v>*</v>
      </c>
      <c r="K10" s="11" t="str">
        <f>[6]Outubro!$I$14</f>
        <v>*</v>
      </c>
      <c r="L10" s="11" t="str">
        <f>[6]Outubro!$I$15</f>
        <v>*</v>
      </c>
      <c r="M10" s="11" t="str">
        <f>[6]Outubro!$I$16</f>
        <v>*</v>
      </c>
      <c r="N10" s="11" t="str">
        <f>[6]Outubro!$I$17</f>
        <v>*</v>
      </c>
      <c r="O10" s="11" t="str">
        <f>[6]Outubro!$I$18</f>
        <v>*</v>
      </c>
      <c r="P10" s="11" t="str">
        <f>[6]Outubro!$I$19</f>
        <v>*</v>
      </c>
      <c r="Q10" s="11" t="str">
        <f>[6]Outubro!$I$20</f>
        <v>*</v>
      </c>
      <c r="R10" s="11" t="str">
        <f>[6]Outubro!$I$21</f>
        <v>*</v>
      </c>
      <c r="S10" s="11" t="str">
        <f>[6]Outubro!$I$22</f>
        <v>*</v>
      </c>
      <c r="T10" s="90" t="str">
        <f>[6]Outubro!$I$23</f>
        <v>*</v>
      </c>
      <c r="U10" s="90" t="str">
        <f>[6]Outubro!$I$24</f>
        <v>*</v>
      </c>
      <c r="V10" s="90" t="str">
        <f>[6]Outubro!$I$25</f>
        <v>*</v>
      </c>
      <c r="W10" s="90" t="str">
        <f>[6]Outubro!$I$26</f>
        <v>*</v>
      </c>
      <c r="X10" s="90" t="str">
        <f>[6]Outubro!$I$27</f>
        <v>*</v>
      </c>
      <c r="Y10" s="90" t="str">
        <f>[6]Outubro!$I$28</f>
        <v>*</v>
      </c>
      <c r="Z10" s="90" t="str">
        <f>[6]Outubro!$I$29</f>
        <v>*</v>
      </c>
      <c r="AA10" s="90" t="str">
        <f>[6]Outubro!$I$30</f>
        <v>*</v>
      </c>
      <c r="AB10" s="90" t="str">
        <f>[6]Outubro!$I$31</f>
        <v>*</v>
      </c>
      <c r="AC10" s="90" t="str">
        <f>[6]Outubro!$I$32</f>
        <v>*</v>
      </c>
      <c r="AD10" s="90" t="str">
        <f>[6]Outubro!$I$33</f>
        <v>*</v>
      </c>
      <c r="AE10" s="90" t="str">
        <f>[6]Outubro!$I$34</f>
        <v>*</v>
      </c>
      <c r="AF10" s="90" t="str">
        <f>[6]Outubro!$I$35</f>
        <v>*</v>
      </c>
      <c r="AG10" s="95" t="str">
        <f>[6]Outubro!$I$36</f>
        <v>*</v>
      </c>
    </row>
    <row r="11" spans="1:38" x14ac:dyDescent="0.2">
      <c r="A11" s="77" t="s">
        <v>49</v>
      </c>
      <c r="B11" s="11" t="str">
        <f>[7]Outubro!$I$5</f>
        <v>*</v>
      </c>
      <c r="C11" s="11" t="str">
        <f>[7]Outubro!$I$6</f>
        <v>*</v>
      </c>
      <c r="D11" s="11" t="str">
        <f>[7]Outubro!$I$7</f>
        <v>*</v>
      </c>
      <c r="E11" s="11" t="str">
        <f>[7]Outubro!$I$8</f>
        <v>*</v>
      </c>
      <c r="F11" s="11" t="str">
        <f>[7]Outubro!$I$9</f>
        <v>*</v>
      </c>
      <c r="G11" s="11" t="str">
        <f>[7]Outubro!$I$10</f>
        <v>*</v>
      </c>
      <c r="H11" s="11" t="str">
        <f>[7]Outubro!$I$11</f>
        <v>*</v>
      </c>
      <c r="I11" s="11" t="str">
        <f>[7]Outubro!$I$12</f>
        <v>*</v>
      </c>
      <c r="J11" s="11" t="str">
        <f>[7]Outubro!$I$13</f>
        <v>*</v>
      </c>
      <c r="K11" s="11" t="str">
        <f>[7]Outubro!$I$14</f>
        <v>*</v>
      </c>
      <c r="L11" s="11" t="str">
        <f>[7]Outubro!$I$15</f>
        <v>*</v>
      </c>
      <c r="M11" s="11" t="str">
        <f>[7]Outubro!$I$16</f>
        <v>*</v>
      </c>
      <c r="N11" s="11" t="str">
        <f>[7]Outubro!$I$17</f>
        <v>*</v>
      </c>
      <c r="O11" s="11" t="str">
        <f>[7]Outubro!$I$18</f>
        <v>*</v>
      </c>
      <c r="P11" s="11" t="str">
        <f>[7]Outubro!$I$19</f>
        <v>*</v>
      </c>
      <c r="Q11" s="11" t="str">
        <f>[7]Outubro!$I$20</f>
        <v>*</v>
      </c>
      <c r="R11" s="11" t="str">
        <f>[7]Outubro!$I$21</f>
        <v>*</v>
      </c>
      <c r="S11" s="11" t="str">
        <f>[7]Outubro!$I$22</f>
        <v>*</v>
      </c>
      <c r="T11" s="90" t="str">
        <f>[7]Outubro!$I$23</f>
        <v>*</v>
      </c>
      <c r="U11" s="90" t="str">
        <f>[7]Outubro!$I$24</f>
        <v>*</v>
      </c>
      <c r="V11" s="90" t="str">
        <f>[7]Outubro!$I$25</f>
        <v>*</v>
      </c>
      <c r="W11" s="90" t="str">
        <f>[7]Outubro!$I$26</f>
        <v>*</v>
      </c>
      <c r="X11" s="90" t="str">
        <f>[7]Outubro!$I$27</f>
        <v>*</v>
      </c>
      <c r="Y11" s="90" t="str">
        <f>[7]Outubro!$I$28</f>
        <v>*</v>
      </c>
      <c r="Z11" s="90" t="str">
        <f>[7]Outubro!$I$29</f>
        <v>*</v>
      </c>
      <c r="AA11" s="90" t="str">
        <f>[7]Outubro!$I$30</f>
        <v>*</v>
      </c>
      <c r="AB11" s="90" t="str">
        <f>[7]Outubro!$I$31</f>
        <v>*</v>
      </c>
      <c r="AC11" s="90" t="str">
        <f>[7]Outubro!$I$32</f>
        <v>*</v>
      </c>
      <c r="AD11" s="90" t="str">
        <f>[7]Outubro!$I$33</f>
        <v>*</v>
      </c>
      <c r="AE11" s="90" t="str">
        <f>[7]Outubro!$I$34</f>
        <v>*</v>
      </c>
      <c r="AF11" s="90" t="str">
        <f>[7]Outubro!$I$35</f>
        <v>*</v>
      </c>
      <c r="AG11" s="87" t="str">
        <f>[7]Outubro!$I$36</f>
        <v>*</v>
      </c>
    </row>
    <row r="12" spans="1:38" x14ac:dyDescent="0.2">
      <c r="A12" s="77" t="s">
        <v>31</v>
      </c>
      <c r="B12" s="93" t="str">
        <f>[44]Outubro!$I$5</f>
        <v>*</v>
      </c>
      <c r="C12" s="93" t="str">
        <f>[44]Outubro!$I$6</f>
        <v>*</v>
      </c>
      <c r="D12" s="93" t="str">
        <f>[44]Outubro!$I$7</f>
        <v>*</v>
      </c>
      <c r="E12" s="93" t="str">
        <f>[44]Outubro!$I$8</f>
        <v>*</v>
      </c>
      <c r="F12" s="93" t="str">
        <f>[44]Outubro!$I$9</f>
        <v>*</v>
      </c>
      <c r="G12" s="93" t="str">
        <f>[44]Outubro!$I$10</f>
        <v>*</v>
      </c>
      <c r="H12" s="93" t="str">
        <f>[44]Outubro!$I$11</f>
        <v>*</v>
      </c>
      <c r="I12" s="93" t="str">
        <f>[44]Outubro!$I$12</f>
        <v>*</v>
      </c>
      <c r="J12" s="93" t="str">
        <f>[44]Outubro!$I$13</f>
        <v>*</v>
      </c>
      <c r="K12" s="93" t="str">
        <f>[44]Outubro!$I$14</f>
        <v>*</v>
      </c>
      <c r="L12" s="93" t="str">
        <f>[44]Outubro!$I$15</f>
        <v>*</v>
      </c>
      <c r="M12" s="93" t="str">
        <f>[44]Outubro!$I$16</f>
        <v>*</v>
      </c>
      <c r="N12" s="93" t="str">
        <f>[44]Outubro!$I$17</f>
        <v>*</v>
      </c>
      <c r="O12" s="93" t="str">
        <f>[44]Outubro!$I$18</f>
        <v>*</v>
      </c>
      <c r="P12" s="93" t="str">
        <f>[44]Outubro!$I$19</f>
        <v>*</v>
      </c>
      <c r="Q12" s="93" t="str">
        <f>[44]Outubro!$I$20</f>
        <v>*</v>
      </c>
      <c r="R12" s="93" t="str">
        <f>[44]Outubro!$I$21</f>
        <v>*</v>
      </c>
      <c r="S12" s="93" t="str">
        <f>[44]Outubro!$I$22</f>
        <v>*</v>
      </c>
      <c r="T12" s="90" t="str">
        <f>[44]Outubro!$I$23</f>
        <v>*</v>
      </c>
      <c r="U12" s="90" t="str">
        <f>[44]Outubro!$I$24</f>
        <v>*</v>
      </c>
      <c r="V12" s="90" t="str">
        <f>[44]Outubro!$I$25</f>
        <v>*</v>
      </c>
      <c r="W12" s="90" t="str">
        <f>[44]Outubro!$I$26</f>
        <v>*</v>
      </c>
      <c r="X12" s="90" t="str">
        <f>[44]Outubro!$I$27</f>
        <v>*</v>
      </c>
      <c r="Y12" s="90" t="str">
        <f>[44]Outubro!$I$28</f>
        <v>*</v>
      </c>
      <c r="Z12" s="90" t="str">
        <f>[44]Outubro!$I$29</f>
        <v>*</v>
      </c>
      <c r="AA12" s="90" t="str">
        <f>[44]Outubro!$I$30</f>
        <v>*</v>
      </c>
      <c r="AB12" s="90" t="str">
        <f>[44]Outubro!$I$31</f>
        <v>*</v>
      </c>
      <c r="AC12" s="90" t="str">
        <f>[44]Outubro!$I$32</f>
        <v>*</v>
      </c>
      <c r="AD12" s="90" t="str">
        <f>[44]Outubro!$I$33</f>
        <v>*</v>
      </c>
      <c r="AE12" s="90" t="str">
        <f>[44]Outubro!$I$34</f>
        <v>*</v>
      </c>
      <c r="AF12" s="90" t="str">
        <f>[44]Outubro!$I$35</f>
        <v>*</v>
      </c>
      <c r="AG12" s="87" t="str">
        <f>[44]Outubro!$I$36</f>
        <v>*</v>
      </c>
      <c r="AJ12" t="s">
        <v>35</v>
      </c>
    </row>
    <row r="13" spans="1:38" x14ac:dyDescent="0.2">
      <c r="A13" s="77" t="s">
        <v>94</v>
      </c>
      <c r="B13" s="11" t="str">
        <f>[8]Outubro!$I$5</f>
        <v>*</v>
      </c>
      <c r="C13" s="11" t="str">
        <f>[8]Outubro!$I$6</f>
        <v>*</v>
      </c>
      <c r="D13" s="11" t="str">
        <f>[8]Outubro!$I$7</f>
        <v>*</v>
      </c>
      <c r="E13" s="11" t="str">
        <f>[8]Outubro!$I$8</f>
        <v>*</v>
      </c>
      <c r="F13" s="11" t="str">
        <f>[8]Outubro!$I$9</f>
        <v>*</v>
      </c>
      <c r="G13" s="11" t="str">
        <f>[8]Outubro!$I$10</f>
        <v>*</v>
      </c>
      <c r="H13" s="11" t="str">
        <f>[8]Outubro!$I$11</f>
        <v>*</v>
      </c>
      <c r="I13" s="11" t="str">
        <f>[8]Outubro!$I$12</f>
        <v>*</v>
      </c>
      <c r="J13" s="11" t="str">
        <f>[8]Outubro!$I$13</f>
        <v>*</v>
      </c>
      <c r="K13" s="11" t="str">
        <f>[8]Outubro!$I$14</f>
        <v>*</v>
      </c>
      <c r="L13" s="11" t="str">
        <f>[8]Outubro!$I$15</f>
        <v>*</v>
      </c>
      <c r="M13" s="11" t="str">
        <f>[8]Outubro!$I$16</f>
        <v>*</v>
      </c>
      <c r="N13" s="11" t="str">
        <f>[8]Outubro!$I$17</f>
        <v>*</v>
      </c>
      <c r="O13" s="11" t="str">
        <f>[8]Outubro!$I$18</f>
        <v>*</v>
      </c>
      <c r="P13" s="11" t="str">
        <f>[8]Outubro!$I$19</f>
        <v>*</v>
      </c>
      <c r="Q13" s="11" t="str">
        <f>[8]Outubro!$I$20</f>
        <v>*</v>
      </c>
      <c r="R13" s="11" t="str">
        <f>[8]Outubro!$I$21</f>
        <v>*</v>
      </c>
      <c r="S13" s="11" t="str">
        <f>[8]Outubro!$I$22</f>
        <v>*</v>
      </c>
      <c r="T13" s="11" t="str">
        <f>[8]Outubro!$I$23</f>
        <v>*</v>
      </c>
      <c r="U13" s="11" t="str">
        <f>[8]Outubro!$I$24</f>
        <v>*</v>
      </c>
      <c r="V13" s="11" t="str">
        <f>[8]Outubro!$I$25</f>
        <v>*</v>
      </c>
      <c r="W13" s="11" t="str">
        <f>[8]Outubro!$I$26</f>
        <v>*</v>
      </c>
      <c r="X13" s="11" t="str">
        <f>[8]Outubro!$I$27</f>
        <v>*</v>
      </c>
      <c r="Y13" s="11" t="str">
        <f>[8]Outubro!$I$28</f>
        <v>*</v>
      </c>
      <c r="Z13" s="11" t="str">
        <f>[8]Outubro!$I$29</f>
        <v>*</v>
      </c>
      <c r="AA13" s="11" t="str">
        <f>[8]Outubro!$I$30</f>
        <v>*</v>
      </c>
      <c r="AB13" s="11" t="str">
        <f>[8]Outubro!$I$31</f>
        <v>*</v>
      </c>
      <c r="AC13" s="11" t="str">
        <f>[8]Outubro!$I$32</f>
        <v>*</v>
      </c>
      <c r="AD13" s="11" t="str">
        <f>[8]Outubro!$I$33</f>
        <v>*</v>
      </c>
      <c r="AE13" s="11" t="str">
        <f>[8]Outubro!$I$34</f>
        <v>*</v>
      </c>
      <c r="AF13" s="11" t="str">
        <f>[8]Outubro!$I$35</f>
        <v>*</v>
      </c>
      <c r="AG13" s="95" t="str">
        <f>[8]Outubro!$I$36</f>
        <v>*</v>
      </c>
      <c r="AL13" t="s">
        <v>35</v>
      </c>
    </row>
    <row r="14" spans="1:38" x14ac:dyDescent="0.2">
      <c r="A14" s="77" t="s">
        <v>98</v>
      </c>
      <c r="B14" s="93" t="str">
        <f>[45]Outubro!$I$5</f>
        <v>*</v>
      </c>
      <c r="C14" s="93" t="str">
        <f>[45]Outubro!$I$6</f>
        <v>*</v>
      </c>
      <c r="D14" s="93" t="str">
        <f>[45]Outubro!$I$7</f>
        <v>*</v>
      </c>
      <c r="E14" s="93" t="str">
        <f>[45]Outubro!$I$8</f>
        <v>*</v>
      </c>
      <c r="F14" s="93" t="str">
        <f>[45]Outubro!$I$9</f>
        <v>*</v>
      </c>
      <c r="G14" s="93" t="str">
        <f>[45]Outubro!$I$10</f>
        <v>*</v>
      </c>
      <c r="H14" s="93" t="str">
        <f>[45]Outubro!$I$11</f>
        <v>*</v>
      </c>
      <c r="I14" s="93" t="str">
        <f>[45]Outubro!$I$12</f>
        <v>*</v>
      </c>
      <c r="J14" s="93" t="str">
        <f>[45]Outubro!$I$13</f>
        <v>*</v>
      </c>
      <c r="K14" s="93" t="str">
        <f>[45]Outubro!$I$14</f>
        <v>*</v>
      </c>
      <c r="L14" s="93" t="str">
        <f>[45]Outubro!$I$15</f>
        <v>*</v>
      </c>
      <c r="M14" s="93" t="str">
        <f>[45]Outubro!$I$16</f>
        <v>*</v>
      </c>
      <c r="N14" s="93" t="str">
        <f>[45]Outubro!$I$17</f>
        <v>*</v>
      </c>
      <c r="O14" s="93" t="str">
        <f>[45]Outubro!$I$18</f>
        <v>*</v>
      </c>
      <c r="P14" s="93" t="str">
        <f>[45]Outubro!$I$19</f>
        <v>*</v>
      </c>
      <c r="Q14" s="93" t="str">
        <f>[45]Outubro!$I$20</f>
        <v>*</v>
      </c>
      <c r="R14" s="93" t="str">
        <f>[45]Outubro!$I$21</f>
        <v>*</v>
      </c>
      <c r="S14" s="93" t="str">
        <f>[45]Outubro!$I$22</f>
        <v>*</v>
      </c>
      <c r="T14" s="90" t="str">
        <f>[45]Outubro!$I$23</f>
        <v>*</v>
      </c>
      <c r="U14" s="90" t="str">
        <f>[45]Outubro!$I$24</f>
        <v>*</v>
      </c>
      <c r="V14" s="90" t="str">
        <f>[45]Outubro!$I$25</f>
        <v>*</v>
      </c>
      <c r="W14" s="90" t="str">
        <f>[45]Outubro!$I$26</f>
        <v>*</v>
      </c>
      <c r="X14" s="90" t="str">
        <f>[45]Outubro!$I$27</f>
        <v>*</v>
      </c>
      <c r="Y14" s="90" t="str">
        <f>[45]Outubro!$I$28</f>
        <v>*</v>
      </c>
      <c r="Z14" s="90" t="str">
        <f>[45]Outubro!$I$29</f>
        <v>*</v>
      </c>
      <c r="AA14" s="90" t="str">
        <f>[45]Outubro!$I$30</f>
        <v>*</v>
      </c>
      <c r="AB14" s="90" t="str">
        <f>[45]Outubro!$I$31</f>
        <v>*</v>
      </c>
      <c r="AC14" s="90" t="str">
        <f>[45]Outubro!$I$32</f>
        <v>*</v>
      </c>
      <c r="AD14" s="90" t="str">
        <f>[45]Outubro!$I$33</f>
        <v>*</v>
      </c>
      <c r="AE14" s="90" t="str">
        <f>[45]Outubro!$I$34</f>
        <v>*</v>
      </c>
      <c r="AF14" s="90" t="str">
        <f>[45]Outubro!$I$35</f>
        <v>*</v>
      </c>
      <c r="AG14" s="95" t="str">
        <f>[45]Outubro!$I$36</f>
        <v>*</v>
      </c>
    </row>
    <row r="15" spans="1:38" x14ac:dyDescent="0.2">
      <c r="A15" s="77" t="s">
        <v>101</v>
      </c>
      <c r="B15" s="93" t="str">
        <f>[9]Outubro!$I$5</f>
        <v>*</v>
      </c>
      <c r="C15" s="93" t="str">
        <f>[9]Outubro!$I$6</f>
        <v>*</v>
      </c>
      <c r="D15" s="93" t="str">
        <f>[9]Outubro!$I$7</f>
        <v>*</v>
      </c>
      <c r="E15" s="93" t="str">
        <f>[9]Outubro!$I$8</f>
        <v>*</v>
      </c>
      <c r="F15" s="93" t="str">
        <f>[9]Outubro!$I$9</f>
        <v>*</v>
      </c>
      <c r="G15" s="93" t="str">
        <f>[9]Outubro!$I$10</f>
        <v>*</v>
      </c>
      <c r="H15" s="93" t="str">
        <f>[9]Outubro!$I$11</f>
        <v>*</v>
      </c>
      <c r="I15" s="93" t="str">
        <f>[9]Outubro!$I$12</f>
        <v>*</v>
      </c>
      <c r="J15" s="93" t="str">
        <f>[9]Outubro!$I$13</f>
        <v>*</v>
      </c>
      <c r="K15" s="93" t="str">
        <f>[9]Outubro!$I$14</f>
        <v>*</v>
      </c>
      <c r="L15" s="93" t="str">
        <f>[9]Outubro!$I$15</f>
        <v>*</v>
      </c>
      <c r="M15" s="93" t="str">
        <f>[9]Outubro!$I$16</f>
        <v>*</v>
      </c>
      <c r="N15" s="93" t="str">
        <f>[9]Outubro!$I$17</f>
        <v>*</v>
      </c>
      <c r="O15" s="93" t="str">
        <f>[9]Outubro!$I$18</f>
        <v>*</v>
      </c>
      <c r="P15" s="93" t="str">
        <f>[9]Outubro!$I$19</f>
        <v>*</v>
      </c>
      <c r="Q15" s="93" t="str">
        <f>[9]Outubro!$I$20</f>
        <v>*</v>
      </c>
      <c r="R15" s="93" t="str">
        <f>[9]Outubro!$I$21</f>
        <v>*</v>
      </c>
      <c r="S15" s="93" t="str">
        <f>[9]Outubro!$I$22</f>
        <v>*</v>
      </c>
      <c r="T15" s="90" t="str">
        <f>[9]Outubro!$I$23</f>
        <v>*</v>
      </c>
      <c r="U15" s="90" t="str">
        <f>[9]Outubro!$I$24</f>
        <v>*</v>
      </c>
      <c r="V15" s="93" t="str">
        <f>[9]Outubro!$I$25</f>
        <v>*</v>
      </c>
      <c r="W15" s="90" t="str">
        <f>[9]Outubro!$I$26</f>
        <v>*</v>
      </c>
      <c r="X15" s="90" t="str">
        <f>[9]Outubro!$I$27</f>
        <v>*</v>
      </c>
      <c r="Y15" s="90" t="str">
        <f>[9]Outubro!$I$28</f>
        <v>*</v>
      </c>
      <c r="Z15" s="90" t="str">
        <f>[9]Outubro!$I$29</f>
        <v>*</v>
      </c>
      <c r="AA15" s="90" t="str">
        <f>[9]Outubro!$I$30</f>
        <v>*</v>
      </c>
      <c r="AB15" s="90" t="str">
        <f>[9]Outubro!$I$31</f>
        <v>*</v>
      </c>
      <c r="AC15" s="90" t="str">
        <f>[9]Outubro!$I$32</f>
        <v>*</v>
      </c>
      <c r="AD15" s="90" t="str">
        <f>[9]Outubro!$I$33</f>
        <v>*</v>
      </c>
      <c r="AE15" s="90" t="str">
        <f>[9]Outubro!$I$34</f>
        <v>*</v>
      </c>
      <c r="AF15" s="90" t="str">
        <f>[9]Outubro!$I$35</f>
        <v>*</v>
      </c>
      <c r="AG15" s="95" t="str">
        <f>[9]Outubro!$I$36</f>
        <v>*</v>
      </c>
    </row>
    <row r="16" spans="1:38" x14ac:dyDescent="0.2">
      <c r="A16" s="77" t="s">
        <v>147</v>
      </c>
      <c r="B16" s="93" t="str">
        <f>[10]Outubro!$I$5</f>
        <v>*</v>
      </c>
      <c r="C16" s="93" t="str">
        <f>[10]Outubro!$I$6</f>
        <v>*</v>
      </c>
      <c r="D16" s="93" t="str">
        <f>[10]Outubro!$I$7</f>
        <v>*</v>
      </c>
      <c r="E16" s="93" t="str">
        <f>[10]Outubro!$I$8</f>
        <v>*</v>
      </c>
      <c r="F16" s="93" t="str">
        <f>[10]Outubro!$I$9</f>
        <v>*</v>
      </c>
      <c r="G16" s="93" t="str">
        <f>[10]Outubro!$I$10</f>
        <v>*</v>
      </c>
      <c r="H16" s="93" t="str">
        <f>[10]Outubro!$I$11</f>
        <v>*</v>
      </c>
      <c r="I16" s="93" t="str">
        <f>[10]Outubro!$I$12</f>
        <v>*</v>
      </c>
      <c r="J16" s="93" t="str">
        <f>[10]Outubro!$I$13</f>
        <v>*</v>
      </c>
      <c r="K16" s="93" t="str">
        <f>[10]Outubro!$I$14</f>
        <v>*</v>
      </c>
      <c r="L16" s="93" t="str">
        <f>[10]Outubro!$I$15</f>
        <v>*</v>
      </c>
      <c r="M16" s="93" t="str">
        <f>[10]Outubro!$I$16</f>
        <v>*</v>
      </c>
      <c r="N16" s="93" t="str">
        <f>[10]Outubro!$I$17</f>
        <v>*</v>
      </c>
      <c r="O16" s="93" t="str">
        <f>[10]Outubro!$I$18</f>
        <v>*</v>
      </c>
      <c r="P16" s="93" t="str">
        <f>[10]Outubro!$I$19</f>
        <v>*</v>
      </c>
      <c r="Q16" s="93" t="str">
        <f>[10]Outubro!$I$20</f>
        <v>*</v>
      </c>
      <c r="R16" s="93" t="str">
        <f>[10]Outubro!$I$21</f>
        <v>*</v>
      </c>
      <c r="S16" s="93" t="str">
        <f>[10]Outubro!$I$22</f>
        <v>*</v>
      </c>
      <c r="T16" s="90" t="str">
        <f>[10]Outubro!$I$23</f>
        <v>*</v>
      </c>
      <c r="U16" s="90" t="str">
        <f>[10]Outubro!$I$24</f>
        <v>*</v>
      </c>
      <c r="V16" s="90" t="str">
        <f>[10]Outubro!$I$25</f>
        <v>*</v>
      </c>
      <c r="W16" s="90" t="str">
        <f>[10]Outubro!$I$26</f>
        <v>*</v>
      </c>
      <c r="X16" s="90" t="str">
        <f>[10]Outubro!$I$27</f>
        <v>*</v>
      </c>
      <c r="Y16" s="90" t="str">
        <f>[10]Outubro!$I$28</f>
        <v>*</v>
      </c>
      <c r="Z16" s="90" t="str">
        <f>[10]Outubro!$I$29</f>
        <v>*</v>
      </c>
      <c r="AA16" s="90" t="str">
        <f>[10]Outubro!$I$30</f>
        <v>*</v>
      </c>
      <c r="AB16" s="90" t="str">
        <f>[10]Outubro!$I$31</f>
        <v>*</v>
      </c>
      <c r="AC16" s="90" t="str">
        <f>[10]Outubro!$I$32</f>
        <v>*</v>
      </c>
      <c r="AD16" s="90" t="str">
        <f>[10]Outubro!$I$33</f>
        <v>*</v>
      </c>
      <c r="AE16" s="90" t="str">
        <f>[10]Outubro!$I$34</f>
        <v>*</v>
      </c>
      <c r="AF16" s="90" t="str">
        <f>[10]Outubro!$I$35</f>
        <v>*</v>
      </c>
      <c r="AG16" s="95" t="str">
        <f>[10]Outubro!$I$36</f>
        <v>*</v>
      </c>
      <c r="AJ16" t="s">
        <v>35</v>
      </c>
    </row>
    <row r="17" spans="1:40" x14ac:dyDescent="0.2">
      <c r="A17" s="77" t="s">
        <v>2</v>
      </c>
      <c r="B17" s="93" t="str">
        <f>[11]Outubro!$I$5</f>
        <v>*</v>
      </c>
      <c r="C17" s="93" t="str">
        <f>[11]Outubro!$I$6</f>
        <v>*</v>
      </c>
      <c r="D17" s="93" t="str">
        <f>[11]Outubro!$I$7</f>
        <v>*</v>
      </c>
      <c r="E17" s="93" t="str">
        <f>[11]Outubro!$I$8</f>
        <v>*</v>
      </c>
      <c r="F17" s="93" t="str">
        <f>[11]Outubro!$I$9</f>
        <v>*</v>
      </c>
      <c r="G17" s="93" t="str">
        <f>[11]Outubro!$I$10</f>
        <v>*</v>
      </c>
      <c r="H17" s="93" t="str">
        <f>[11]Outubro!$I$11</f>
        <v>*</v>
      </c>
      <c r="I17" s="93" t="str">
        <f>[11]Outubro!$I$12</f>
        <v>*</v>
      </c>
      <c r="J17" s="93" t="str">
        <f>[11]Outubro!$I$13</f>
        <v>*</v>
      </c>
      <c r="K17" s="93" t="str">
        <f>[11]Outubro!$I$14</f>
        <v>*</v>
      </c>
      <c r="L17" s="93" t="str">
        <f>[11]Outubro!$I$15</f>
        <v>*</v>
      </c>
      <c r="M17" s="93" t="str">
        <f>[11]Outubro!$I$16</f>
        <v>*</v>
      </c>
      <c r="N17" s="93" t="str">
        <f>[11]Outubro!$I$17</f>
        <v>*</v>
      </c>
      <c r="O17" s="93" t="str">
        <f>[11]Outubro!$I$18</f>
        <v>*</v>
      </c>
      <c r="P17" s="93" t="str">
        <f>[11]Outubro!$I$19</f>
        <v>*</v>
      </c>
      <c r="Q17" s="93" t="str">
        <f>[11]Outubro!$I$20</f>
        <v>*</v>
      </c>
      <c r="R17" s="93" t="str">
        <f>[11]Outubro!$I$21</f>
        <v>*</v>
      </c>
      <c r="S17" s="93" t="str">
        <f>[11]Outubro!$I$22</f>
        <v>*</v>
      </c>
      <c r="T17" s="90" t="str">
        <f>[11]Outubro!$I$23</f>
        <v>*</v>
      </c>
      <c r="U17" s="90" t="str">
        <f>[11]Outubro!$I$24</f>
        <v>*</v>
      </c>
      <c r="V17" s="93" t="str">
        <f>[11]Outubro!$I$25</f>
        <v>*</v>
      </c>
      <c r="W17" s="90" t="str">
        <f>[11]Outubro!$I$26</f>
        <v>*</v>
      </c>
      <c r="X17" s="90" t="str">
        <f>[11]Outubro!$I$27</f>
        <v>*</v>
      </c>
      <c r="Y17" s="90" t="str">
        <f>[11]Outubro!$I$28</f>
        <v>*</v>
      </c>
      <c r="Z17" s="90" t="str">
        <f>[11]Outubro!$I$29</f>
        <v>*</v>
      </c>
      <c r="AA17" s="90" t="str">
        <f>[11]Outubro!$I$30</f>
        <v>*</v>
      </c>
      <c r="AB17" s="90" t="str">
        <f>[11]Outubro!$I$31</f>
        <v>*</v>
      </c>
      <c r="AC17" s="90" t="str">
        <f>[11]Outubro!$I$32</f>
        <v>*</v>
      </c>
      <c r="AD17" s="90" t="str">
        <f>[11]Outubro!$I$33</f>
        <v>*</v>
      </c>
      <c r="AE17" s="90" t="str">
        <f>[11]Outubro!$I$34</f>
        <v>*</v>
      </c>
      <c r="AF17" s="90" t="str">
        <f>[11]Outubro!$I$35</f>
        <v>*</v>
      </c>
      <c r="AG17" s="87" t="str">
        <f>[11]Outubro!$I$36</f>
        <v>*</v>
      </c>
      <c r="AI17" s="12" t="s">
        <v>35</v>
      </c>
      <c r="AJ17" t="s">
        <v>35</v>
      </c>
    </row>
    <row r="18" spans="1:40" x14ac:dyDescent="0.2">
      <c r="A18" s="77" t="s">
        <v>3</v>
      </c>
      <c r="B18" s="93" t="str">
        <f>[46]Outubro!$I$5</f>
        <v>*</v>
      </c>
      <c r="C18" s="93" t="str">
        <f>[46]Outubro!$I$6</f>
        <v>*</v>
      </c>
      <c r="D18" s="93" t="str">
        <f>[46]Outubro!$I$7</f>
        <v>*</v>
      </c>
      <c r="E18" s="93" t="str">
        <f>[46]Outubro!$I$8</f>
        <v>*</v>
      </c>
      <c r="F18" s="93" t="str">
        <f>[46]Outubro!$I$9</f>
        <v>*</v>
      </c>
      <c r="G18" s="93" t="str">
        <f>[46]Outubro!$I$10</f>
        <v>*</v>
      </c>
      <c r="H18" s="93" t="str">
        <f>[46]Outubro!$I$11</f>
        <v>*</v>
      </c>
      <c r="I18" s="93" t="str">
        <f>[46]Outubro!$I$12</f>
        <v>*</v>
      </c>
      <c r="J18" s="93" t="str">
        <f>[46]Outubro!$I$13</f>
        <v>*</v>
      </c>
      <c r="K18" s="93" t="str">
        <f>[46]Outubro!$I$14</f>
        <v>*</v>
      </c>
      <c r="L18" s="93" t="str">
        <f>[46]Outubro!$I$15</f>
        <v>*</v>
      </c>
      <c r="M18" s="93" t="str">
        <f>[46]Outubro!$I$16</f>
        <v>*</v>
      </c>
      <c r="N18" s="93" t="str">
        <f>[46]Outubro!$I$17</f>
        <v>*</v>
      </c>
      <c r="O18" s="93" t="str">
        <f>[46]Outubro!$I$18</f>
        <v>*</v>
      </c>
      <c r="P18" s="93" t="str">
        <f>[46]Outubro!$I$19</f>
        <v>*</v>
      </c>
      <c r="Q18" s="93" t="str">
        <f>[46]Outubro!$I$20</f>
        <v>*</v>
      </c>
      <c r="R18" s="93" t="str">
        <f>[46]Outubro!$I$21</f>
        <v>*</v>
      </c>
      <c r="S18" s="93" t="str">
        <f>[46]Outubro!$I$22</f>
        <v>*</v>
      </c>
      <c r="T18" s="90" t="str">
        <f>[46]Outubro!$I$23</f>
        <v>*</v>
      </c>
      <c r="U18" s="90" t="str">
        <f>[46]Outubro!$I$24</f>
        <v>*</v>
      </c>
      <c r="V18" s="90" t="str">
        <f>[46]Outubro!$I$25</f>
        <v>*</v>
      </c>
      <c r="W18" s="90" t="str">
        <f>[46]Outubro!$I$26</f>
        <v>*</v>
      </c>
      <c r="X18" s="90" t="str">
        <f>[46]Outubro!$I$27</f>
        <v>*</v>
      </c>
      <c r="Y18" s="90" t="str">
        <f>[46]Outubro!$I$28</f>
        <v>*</v>
      </c>
      <c r="Z18" s="90" t="str">
        <f>[46]Outubro!$I$29</f>
        <v>*</v>
      </c>
      <c r="AA18" s="90" t="str">
        <f>[46]Outubro!$I$30</f>
        <v>*</v>
      </c>
      <c r="AB18" s="90" t="str">
        <f>[46]Outubro!$I$31</f>
        <v>*</v>
      </c>
      <c r="AC18" s="90" t="str">
        <f>[46]Outubro!$I$32</f>
        <v>*</v>
      </c>
      <c r="AD18" s="90" t="str">
        <f>[46]Outubro!$I$33</f>
        <v>*</v>
      </c>
      <c r="AE18" s="90" t="str">
        <f>[46]Outubro!$I$34</f>
        <v>*</v>
      </c>
      <c r="AF18" s="90" t="str">
        <f>[46]Outubro!$I$35</f>
        <v>*</v>
      </c>
      <c r="AG18" s="87" t="str">
        <f>[46]Outubro!$I$36</f>
        <v>*</v>
      </c>
      <c r="AH18" s="12" t="s">
        <v>35</v>
      </c>
      <c r="AI18" s="12" t="s">
        <v>35</v>
      </c>
      <c r="AJ18" t="s">
        <v>35</v>
      </c>
    </row>
    <row r="19" spans="1:40" x14ac:dyDescent="0.2">
      <c r="A19" s="77" t="s">
        <v>4</v>
      </c>
      <c r="B19" s="93" t="str">
        <f>[13]Outubro!$I$5</f>
        <v>*</v>
      </c>
      <c r="C19" s="93" t="str">
        <f>[13]Outubro!$I$6</f>
        <v>*</v>
      </c>
      <c r="D19" s="93" t="str">
        <f>[13]Outubro!$I$7</f>
        <v>*</v>
      </c>
      <c r="E19" s="93" t="str">
        <f>[13]Outubro!$I$8</f>
        <v>*</v>
      </c>
      <c r="F19" s="93" t="str">
        <f>[13]Outubro!$I$9</f>
        <v>*</v>
      </c>
      <c r="G19" s="93" t="str">
        <f>[13]Outubro!$I$10</f>
        <v>*</v>
      </c>
      <c r="H19" s="93" t="str">
        <f>[13]Outubro!$I$11</f>
        <v>*</v>
      </c>
      <c r="I19" s="93" t="str">
        <f>[13]Outubro!$I$12</f>
        <v>*</v>
      </c>
      <c r="J19" s="93" t="str">
        <f>[13]Outubro!$I$13</f>
        <v>*</v>
      </c>
      <c r="K19" s="93" t="str">
        <f>[13]Outubro!$I$14</f>
        <v>*</v>
      </c>
      <c r="L19" s="93" t="str">
        <f>[13]Outubro!$I$15</f>
        <v>*</v>
      </c>
      <c r="M19" s="93" t="str">
        <f>[13]Outubro!$I$16</f>
        <v>*</v>
      </c>
      <c r="N19" s="93" t="str">
        <f>[13]Outubro!$I$17</f>
        <v>*</v>
      </c>
      <c r="O19" s="93" t="str">
        <f>[13]Outubro!$I$18</f>
        <v>*</v>
      </c>
      <c r="P19" s="93" t="str">
        <f>[13]Outubro!$I$19</f>
        <v>*</v>
      </c>
      <c r="Q19" s="93" t="str">
        <f>[13]Outubro!$I$20</f>
        <v>*</v>
      </c>
      <c r="R19" s="93" t="str">
        <f>[13]Outubro!$I$21</f>
        <v>*</v>
      </c>
      <c r="S19" s="93" t="str">
        <f>[13]Outubro!$I$22</f>
        <v>*</v>
      </c>
      <c r="T19" s="90" t="str">
        <f>[13]Outubro!$I$23</f>
        <v>*</v>
      </c>
      <c r="U19" s="90" t="str">
        <f>[13]Outubro!$I$24</f>
        <v>*</v>
      </c>
      <c r="V19" s="90" t="str">
        <f>[13]Outubro!$I$25</f>
        <v>*</v>
      </c>
      <c r="W19" s="90" t="str">
        <f>[13]Outubro!$I$26</f>
        <v>*</v>
      </c>
      <c r="X19" s="90" t="str">
        <f>[13]Outubro!$I$27</f>
        <v>*</v>
      </c>
      <c r="Y19" s="90" t="str">
        <f>[13]Outubro!$I$28</f>
        <v>*</v>
      </c>
      <c r="Z19" s="90" t="str">
        <f>[13]Outubro!$I$29</f>
        <v>*</v>
      </c>
      <c r="AA19" s="90" t="str">
        <f>[13]Outubro!$I$30</f>
        <v>*</v>
      </c>
      <c r="AB19" s="90" t="str">
        <f>[13]Outubro!$I$31</f>
        <v>*</v>
      </c>
      <c r="AC19" s="90" t="str">
        <f>[13]Outubro!$I$32</f>
        <v>*</v>
      </c>
      <c r="AD19" s="90" t="str">
        <f>[13]Outubro!$I$33</f>
        <v>*</v>
      </c>
      <c r="AE19" s="90" t="str">
        <f>[13]Outubro!$I$34</f>
        <v>*</v>
      </c>
      <c r="AF19" s="90" t="str">
        <f>[13]Outubro!$I$35</f>
        <v>*</v>
      </c>
      <c r="AG19" s="87" t="str">
        <f>[13]Outubro!$I$36</f>
        <v>*</v>
      </c>
      <c r="AJ19" t="s">
        <v>35</v>
      </c>
    </row>
    <row r="20" spans="1:40" x14ac:dyDescent="0.2">
      <c r="A20" s="77" t="s">
        <v>5</v>
      </c>
      <c r="B20" s="90" t="str">
        <f>[14]Outubro!$I$5</f>
        <v>*</v>
      </c>
      <c r="C20" s="90" t="str">
        <f>[14]Outubro!$I$6</f>
        <v>*</v>
      </c>
      <c r="D20" s="90" t="str">
        <f>[14]Outubro!$I$7</f>
        <v>*</v>
      </c>
      <c r="E20" s="90" t="str">
        <f>[14]Outubro!$I$8</f>
        <v>*</v>
      </c>
      <c r="F20" s="90" t="str">
        <f>[14]Outubro!$I$9</f>
        <v>*</v>
      </c>
      <c r="G20" s="90" t="str">
        <f>[14]Outubro!$I$10</f>
        <v>*</v>
      </c>
      <c r="H20" s="90" t="str">
        <f>[14]Outubro!$I$11</f>
        <v>*</v>
      </c>
      <c r="I20" s="90" t="str">
        <f>[14]Outubro!$I$12</f>
        <v>*</v>
      </c>
      <c r="J20" s="90" t="str">
        <f>[14]Outubro!$I$13</f>
        <v>*</v>
      </c>
      <c r="K20" s="90" t="str">
        <f>[14]Outubro!$I$14</f>
        <v>*</v>
      </c>
      <c r="L20" s="90" t="str">
        <f>[14]Outubro!$I$15</f>
        <v>*</v>
      </c>
      <c r="M20" s="90" t="str">
        <f>[14]Outubro!$I$16</f>
        <v>*</v>
      </c>
      <c r="N20" s="90" t="str">
        <f>[14]Outubro!$I$17</f>
        <v>*</v>
      </c>
      <c r="O20" s="90" t="str">
        <f>[14]Outubro!$I$18</f>
        <v>*</v>
      </c>
      <c r="P20" s="90" t="str">
        <f>[14]Outubro!$I$19</f>
        <v>*</v>
      </c>
      <c r="Q20" s="90" t="str">
        <f>[14]Outubro!$I$20</f>
        <v>*</v>
      </c>
      <c r="R20" s="90" t="str">
        <f>[14]Outubro!$I$21</f>
        <v>*</v>
      </c>
      <c r="S20" s="90" t="str">
        <f>[14]Outubro!$I$22</f>
        <v>*</v>
      </c>
      <c r="T20" s="90" t="str">
        <f>[14]Outubro!$I$23</f>
        <v>*</v>
      </c>
      <c r="U20" s="90" t="str">
        <f>[14]Outubro!$I$24</f>
        <v>*</v>
      </c>
      <c r="V20" s="90" t="str">
        <f>[14]Outubro!$I$25</f>
        <v>*</v>
      </c>
      <c r="W20" s="90" t="str">
        <f>[14]Outubro!$I$26</f>
        <v>*</v>
      </c>
      <c r="X20" s="90" t="str">
        <f>[14]Outubro!$I$27</f>
        <v>*</v>
      </c>
      <c r="Y20" s="90" t="str">
        <f>[14]Outubro!$I$28</f>
        <v>*</v>
      </c>
      <c r="Z20" s="90" t="str">
        <f>[14]Outubro!$I$29</f>
        <v>*</v>
      </c>
      <c r="AA20" s="90" t="str">
        <f>[14]Outubro!$I$30</f>
        <v>*</v>
      </c>
      <c r="AB20" s="90" t="str">
        <f>[14]Outubro!$I$31</f>
        <v>*</v>
      </c>
      <c r="AC20" s="90" t="str">
        <f>[14]Outubro!$I$32</f>
        <v>*</v>
      </c>
      <c r="AD20" s="90" t="str">
        <f>[14]Outubro!$I$33</f>
        <v>*</v>
      </c>
      <c r="AE20" s="90" t="str">
        <f>[14]Outubro!$I$34</f>
        <v>*</v>
      </c>
      <c r="AF20" s="90" t="str">
        <f>[14]Outubro!$I$35</f>
        <v>*</v>
      </c>
      <c r="AG20" s="87" t="str">
        <f>[14]Outubro!$I$36</f>
        <v>*</v>
      </c>
      <c r="AH20" s="12" t="s">
        <v>35</v>
      </c>
      <c r="AJ20" t="s">
        <v>35</v>
      </c>
      <c r="AK20" t="s">
        <v>35</v>
      </c>
      <c r="AL20" t="s">
        <v>35</v>
      </c>
    </row>
    <row r="21" spans="1:40" x14ac:dyDescent="0.2">
      <c r="A21" s="77" t="s">
        <v>33</v>
      </c>
      <c r="B21" s="90" t="str">
        <f>[15]Outubro!$I$5</f>
        <v>*</v>
      </c>
      <c r="C21" s="90" t="str">
        <f>[15]Outubro!$I$6</f>
        <v>*</v>
      </c>
      <c r="D21" s="90" t="str">
        <f>[15]Outubro!$I$7</f>
        <v>*</v>
      </c>
      <c r="E21" s="90" t="str">
        <f>[15]Outubro!$I$8</f>
        <v>*</v>
      </c>
      <c r="F21" s="90" t="str">
        <f>[15]Outubro!$I$9</f>
        <v>*</v>
      </c>
      <c r="G21" s="90" t="str">
        <f>[15]Outubro!$I$10</f>
        <v>*</v>
      </c>
      <c r="H21" s="90" t="str">
        <f>[15]Outubro!$I$11</f>
        <v>*</v>
      </c>
      <c r="I21" s="90" t="str">
        <f>[15]Outubro!$I$12</f>
        <v>*</v>
      </c>
      <c r="J21" s="90" t="str">
        <f>[15]Outubro!$I$13</f>
        <v>*</v>
      </c>
      <c r="K21" s="90" t="str">
        <f>[15]Outubro!$I$14</f>
        <v>*</v>
      </c>
      <c r="L21" s="90" t="str">
        <f>[15]Outubro!$I$15</f>
        <v>*</v>
      </c>
      <c r="M21" s="90" t="str">
        <f>[15]Outubro!$I$16</f>
        <v>*</v>
      </c>
      <c r="N21" s="90" t="str">
        <f>[15]Outubro!$I$17</f>
        <v>*</v>
      </c>
      <c r="O21" s="90" t="str">
        <f>[15]Outubro!$I$18</f>
        <v>*</v>
      </c>
      <c r="P21" s="90" t="str">
        <f>[15]Outubro!$I$19</f>
        <v>*</v>
      </c>
      <c r="Q21" s="90" t="str">
        <f>[15]Outubro!$I$20</f>
        <v>*</v>
      </c>
      <c r="R21" s="90" t="str">
        <f>[15]Outubro!$I$21</f>
        <v>*</v>
      </c>
      <c r="S21" s="90" t="str">
        <f>[15]Outubro!$I$22</f>
        <v>*</v>
      </c>
      <c r="T21" s="90" t="str">
        <f>[15]Outubro!$I$23</f>
        <v>*</v>
      </c>
      <c r="U21" s="90" t="str">
        <f>[15]Outubro!$I$24</f>
        <v>*</v>
      </c>
      <c r="V21" s="90" t="str">
        <f>[15]Outubro!$I$25</f>
        <v>*</v>
      </c>
      <c r="W21" s="90" t="str">
        <f>[15]Outubro!$I$26</f>
        <v>*</v>
      </c>
      <c r="X21" s="90" t="str">
        <f>[15]Outubro!$I$27</f>
        <v>*</v>
      </c>
      <c r="Y21" s="90" t="str">
        <f>[15]Outubro!$I$28</f>
        <v>*</v>
      </c>
      <c r="Z21" s="90" t="str">
        <f>[15]Outubro!$I$29</f>
        <v>*</v>
      </c>
      <c r="AA21" s="90" t="str">
        <f>[15]Outubro!$I$30</f>
        <v>*</v>
      </c>
      <c r="AB21" s="90" t="str">
        <f>[15]Outubro!$I$31</f>
        <v>*</v>
      </c>
      <c r="AC21" s="90" t="str">
        <f>[15]Outubro!$I$32</f>
        <v>*</v>
      </c>
      <c r="AD21" s="90" t="str">
        <f>[15]Outubro!$I$33</f>
        <v>*</v>
      </c>
      <c r="AE21" s="90" t="str">
        <f>[15]Outubro!$I$34</f>
        <v>*</v>
      </c>
      <c r="AF21" s="90" t="str">
        <f>[15]Outubro!$I$35</f>
        <v>*</v>
      </c>
      <c r="AG21" s="87" t="str">
        <f>[15]Outubro!$I$36</f>
        <v>*</v>
      </c>
      <c r="AK21" t="s">
        <v>35</v>
      </c>
    </row>
    <row r="22" spans="1:40" x14ac:dyDescent="0.2">
      <c r="A22" s="77" t="s">
        <v>6</v>
      </c>
      <c r="B22" s="90" t="str">
        <f>[16]Outubro!$I$5</f>
        <v>*</v>
      </c>
      <c r="C22" s="90" t="str">
        <f>[16]Outubro!$I$6</f>
        <v>*</v>
      </c>
      <c r="D22" s="90" t="str">
        <f>[16]Outubro!$I$7</f>
        <v>*</v>
      </c>
      <c r="E22" s="90" t="str">
        <f>[16]Outubro!$I$8</f>
        <v>*</v>
      </c>
      <c r="F22" s="90" t="str">
        <f>[16]Outubro!$I$9</f>
        <v>*</v>
      </c>
      <c r="G22" s="90" t="str">
        <f>[16]Outubro!$I$10</f>
        <v>*</v>
      </c>
      <c r="H22" s="90" t="str">
        <f>[16]Outubro!$I$11</f>
        <v>*</v>
      </c>
      <c r="I22" s="90" t="str">
        <f>[16]Outubro!$I$12</f>
        <v>*</v>
      </c>
      <c r="J22" s="90" t="str">
        <f>[16]Outubro!$I$13</f>
        <v>*</v>
      </c>
      <c r="K22" s="90" t="str">
        <f>[16]Outubro!$I$14</f>
        <v>*</v>
      </c>
      <c r="L22" s="90" t="str">
        <f>[16]Outubro!$I$15</f>
        <v>*</v>
      </c>
      <c r="M22" s="90" t="str">
        <f>[16]Outubro!$I$16</f>
        <v>*</v>
      </c>
      <c r="N22" s="90" t="str">
        <f>[16]Outubro!$I$17</f>
        <v>*</v>
      </c>
      <c r="O22" s="90" t="str">
        <f>[16]Outubro!$I$18</f>
        <v>*</v>
      </c>
      <c r="P22" s="90" t="str">
        <f>[16]Outubro!$I$19</f>
        <v>*</v>
      </c>
      <c r="Q22" s="90" t="str">
        <f>[16]Outubro!$I$20</f>
        <v>*</v>
      </c>
      <c r="R22" s="90" t="str">
        <f>[16]Outubro!$I$21</f>
        <v>*</v>
      </c>
      <c r="S22" s="90" t="str">
        <f>[16]Outubro!$I$22</f>
        <v>*</v>
      </c>
      <c r="T22" s="90" t="str">
        <f>[16]Outubro!$I$23</f>
        <v>*</v>
      </c>
      <c r="U22" s="90" t="str">
        <f>[16]Outubro!$I$24</f>
        <v>*</v>
      </c>
      <c r="V22" s="90" t="str">
        <f>[16]Outubro!$I$25</f>
        <v>*</v>
      </c>
      <c r="W22" s="90" t="str">
        <f>[16]Outubro!$I$26</f>
        <v>*</v>
      </c>
      <c r="X22" s="90" t="str">
        <f>[16]Outubro!$I$27</f>
        <v>*</v>
      </c>
      <c r="Y22" s="90" t="str">
        <f>[16]Outubro!$I$28</f>
        <v>*</v>
      </c>
      <c r="Z22" s="90" t="str">
        <f>[16]Outubro!$I$29</f>
        <v>*</v>
      </c>
      <c r="AA22" s="90" t="str">
        <f>[16]Outubro!$I$30</f>
        <v>*</v>
      </c>
      <c r="AB22" s="90" t="str">
        <f>[16]Outubro!$I$31</f>
        <v>*</v>
      </c>
      <c r="AC22" s="90" t="str">
        <f>[16]Outubro!$I$32</f>
        <v>*</v>
      </c>
      <c r="AD22" s="90" t="str">
        <f>[16]Outubro!$I$33</f>
        <v>*</v>
      </c>
      <c r="AE22" s="90" t="str">
        <f>[16]Outubro!$I$34</f>
        <v>*</v>
      </c>
      <c r="AF22" s="90" t="str">
        <f>[16]Outubro!$I$35</f>
        <v>*</v>
      </c>
      <c r="AG22" s="87" t="str">
        <f>[16]Outubro!$I$36</f>
        <v>*</v>
      </c>
      <c r="AK22" t="s">
        <v>35</v>
      </c>
    </row>
    <row r="23" spans="1:40" x14ac:dyDescent="0.2">
      <c r="A23" s="77" t="s">
        <v>7</v>
      </c>
      <c r="B23" s="93" t="str">
        <f>[17]Outubro!$I$5</f>
        <v>*</v>
      </c>
      <c r="C23" s="93" t="str">
        <f>[17]Outubro!$I$6</f>
        <v>*</v>
      </c>
      <c r="D23" s="93" t="str">
        <f>[17]Outubro!$I$7</f>
        <v>*</v>
      </c>
      <c r="E23" s="93" t="str">
        <f>[17]Outubro!$I$8</f>
        <v>*</v>
      </c>
      <c r="F23" s="93" t="str">
        <f>[17]Outubro!$I$9</f>
        <v>*</v>
      </c>
      <c r="G23" s="93" t="str">
        <f>[17]Outubro!$I$10</f>
        <v>*</v>
      </c>
      <c r="H23" s="93" t="str">
        <f>[17]Outubro!$I$11</f>
        <v>*</v>
      </c>
      <c r="I23" s="93" t="str">
        <f>[17]Outubro!$I$12</f>
        <v>*</v>
      </c>
      <c r="J23" s="93" t="str">
        <f>[17]Outubro!$I$13</f>
        <v>*</v>
      </c>
      <c r="K23" s="93" t="str">
        <f>[17]Outubro!$I$14</f>
        <v>*</v>
      </c>
      <c r="L23" s="93" t="str">
        <f>[17]Outubro!$I$15</f>
        <v>*</v>
      </c>
      <c r="M23" s="93" t="str">
        <f>[17]Outubro!$I$16</f>
        <v>*</v>
      </c>
      <c r="N23" s="93" t="str">
        <f>[17]Outubro!$I$17</f>
        <v>*</v>
      </c>
      <c r="O23" s="93" t="str">
        <f>[17]Outubro!$I$18</f>
        <v>*</v>
      </c>
      <c r="P23" s="93" t="str">
        <f>[17]Outubro!$I$19</f>
        <v>*</v>
      </c>
      <c r="Q23" s="93" t="str">
        <f>[17]Outubro!$I$20</f>
        <v>*</v>
      </c>
      <c r="R23" s="93" t="str">
        <f>[17]Outubro!$I$21</f>
        <v>*</v>
      </c>
      <c r="S23" s="93" t="str">
        <f>[17]Outubro!$I$22</f>
        <v>*</v>
      </c>
      <c r="T23" s="90" t="str">
        <f>[17]Outubro!$I$23</f>
        <v>*</v>
      </c>
      <c r="U23" s="90" t="str">
        <f>[17]Outubro!$I$24</f>
        <v>*</v>
      </c>
      <c r="V23" s="90" t="str">
        <f>[17]Outubro!$I$25</f>
        <v>*</v>
      </c>
      <c r="W23" s="90" t="str">
        <f>[17]Outubro!$I$26</f>
        <v>*</v>
      </c>
      <c r="X23" s="90" t="str">
        <f>[17]Outubro!$I$27</f>
        <v>*</v>
      </c>
      <c r="Y23" s="90" t="str">
        <f>[17]Outubro!$I$28</f>
        <v>*</v>
      </c>
      <c r="Z23" s="90" t="str">
        <f>[17]Outubro!$I$29</f>
        <v>*</v>
      </c>
      <c r="AA23" s="90" t="str">
        <f>[17]Outubro!$I$30</f>
        <v>*</v>
      </c>
      <c r="AB23" s="90" t="str">
        <f>[17]Outubro!$I$31</f>
        <v>*</v>
      </c>
      <c r="AC23" s="90" t="str">
        <f>[17]Outubro!$I$32</f>
        <v>*</v>
      </c>
      <c r="AD23" s="90" t="str">
        <f>[17]Outubro!$I$33</f>
        <v>*</v>
      </c>
      <c r="AE23" s="90" t="str">
        <f>[17]Outubro!$I$34</f>
        <v>*</v>
      </c>
      <c r="AF23" s="90" t="str">
        <f>[17]Outubro!$I$35</f>
        <v>*</v>
      </c>
      <c r="AG23" s="87" t="str">
        <f>[17]Outubro!$I$36</f>
        <v>*</v>
      </c>
      <c r="AJ23" t="s">
        <v>35</v>
      </c>
      <c r="AK23" t="s">
        <v>35</v>
      </c>
      <c r="AL23" t="s">
        <v>35</v>
      </c>
    </row>
    <row r="24" spans="1:40" x14ac:dyDescent="0.2">
      <c r="A24" s="77" t="s">
        <v>148</v>
      </c>
      <c r="B24" s="93" t="str">
        <f>[18]Outubro!$I$5</f>
        <v>*</v>
      </c>
      <c r="C24" s="93" t="str">
        <f>[18]Outubro!$I$6</f>
        <v>*</v>
      </c>
      <c r="D24" s="93" t="str">
        <f>[18]Outubro!$I$7</f>
        <v>*</v>
      </c>
      <c r="E24" s="93" t="str">
        <f>[18]Outubro!$I$8</f>
        <v>*</v>
      </c>
      <c r="F24" s="93" t="str">
        <f>[18]Outubro!$I$9</f>
        <v>*</v>
      </c>
      <c r="G24" s="93" t="str">
        <f>[18]Outubro!$I$10</f>
        <v>*</v>
      </c>
      <c r="H24" s="93" t="str">
        <f>[18]Outubro!$I$11</f>
        <v>*</v>
      </c>
      <c r="I24" s="93" t="str">
        <f>[18]Outubro!$I$12</f>
        <v>*</v>
      </c>
      <c r="J24" s="93" t="str">
        <f>[18]Outubro!$I$13</f>
        <v>*</v>
      </c>
      <c r="K24" s="93" t="str">
        <f>[18]Outubro!$I$14</f>
        <v>*</v>
      </c>
      <c r="L24" s="93" t="str">
        <f>[18]Outubro!$I$15</f>
        <v>*</v>
      </c>
      <c r="M24" s="93" t="str">
        <f>[18]Outubro!$I$16</f>
        <v>*</v>
      </c>
      <c r="N24" s="93" t="str">
        <f>[18]Outubro!$I$17</f>
        <v>*</v>
      </c>
      <c r="O24" s="93" t="str">
        <f>[18]Outubro!$I$18</f>
        <v>*</v>
      </c>
      <c r="P24" s="93" t="str">
        <f>[18]Outubro!$I$19</f>
        <v>*</v>
      </c>
      <c r="Q24" s="93" t="str">
        <f>[18]Outubro!$I$20</f>
        <v>*</v>
      </c>
      <c r="R24" s="93" t="str">
        <f>[18]Outubro!$I$21</f>
        <v>*</v>
      </c>
      <c r="S24" s="93" t="str">
        <f>[18]Outubro!$I$22</f>
        <v>*</v>
      </c>
      <c r="T24" s="93" t="str">
        <f>[18]Outubro!$I$23</f>
        <v>*</v>
      </c>
      <c r="U24" s="93" t="str">
        <f>[18]Outubro!$I$24</f>
        <v>*</v>
      </c>
      <c r="V24" s="93" t="str">
        <f>[18]Outubro!$I$25</f>
        <v>*</v>
      </c>
      <c r="W24" s="93" t="str">
        <f>[18]Outubro!$I$26</f>
        <v>*</v>
      </c>
      <c r="X24" s="93" t="str">
        <f>[18]Outubro!$I$27</f>
        <v>*</v>
      </c>
      <c r="Y24" s="93" t="str">
        <f>[18]Outubro!$I$28</f>
        <v>*</v>
      </c>
      <c r="Z24" s="93" t="str">
        <f>[18]Outubro!$I$29</f>
        <v>*</v>
      </c>
      <c r="AA24" s="93" t="str">
        <f>[18]Outubro!$I$30</f>
        <v>*</v>
      </c>
      <c r="AB24" s="93" t="str">
        <f>[18]Outubro!$I$31</f>
        <v>*</v>
      </c>
      <c r="AC24" s="93" t="str">
        <f>[18]Outubro!$I$32</f>
        <v>*</v>
      </c>
      <c r="AD24" s="93" t="str">
        <f>[18]Outubro!$I$33</f>
        <v>*</v>
      </c>
      <c r="AE24" s="93" t="str">
        <f>[18]Outubro!$I$34</f>
        <v>*</v>
      </c>
      <c r="AF24" s="93" t="str">
        <f>[18]Outubro!$I$35</f>
        <v>*</v>
      </c>
      <c r="AG24" s="95" t="str">
        <f>[18]Outubro!$I$36</f>
        <v>*</v>
      </c>
      <c r="AK24" t="s">
        <v>35</v>
      </c>
      <c r="AL24" t="s">
        <v>35</v>
      </c>
    </row>
    <row r="25" spans="1:40" x14ac:dyDescent="0.2">
      <c r="A25" s="77" t="s">
        <v>149</v>
      </c>
      <c r="B25" s="90" t="str">
        <f>[19]Outubro!$I$5</f>
        <v>*</v>
      </c>
      <c r="C25" s="90" t="str">
        <f>[19]Outubro!$I$6</f>
        <v>*</v>
      </c>
      <c r="D25" s="90" t="str">
        <f>[19]Outubro!$I$7</f>
        <v>*</v>
      </c>
      <c r="E25" s="90" t="str">
        <f>[19]Outubro!$I$8</f>
        <v>*</v>
      </c>
      <c r="F25" s="90" t="str">
        <f>[19]Outubro!$I$9</f>
        <v>*</v>
      </c>
      <c r="G25" s="90" t="str">
        <f>[19]Outubro!$I$10</f>
        <v>*</v>
      </c>
      <c r="H25" s="90" t="str">
        <f>[19]Outubro!$I$11</f>
        <v>*</v>
      </c>
      <c r="I25" s="90" t="str">
        <f>[19]Outubro!$I$12</f>
        <v>*</v>
      </c>
      <c r="J25" s="90" t="str">
        <f>[19]Outubro!$I$13</f>
        <v>*</v>
      </c>
      <c r="K25" s="90" t="str">
        <f>[19]Outubro!$I$14</f>
        <v>*</v>
      </c>
      <c r="L25" s="90" t="str">
        <f>[19]Outubro!$I$15</f>
        <v>*</v>
      </c>
      <c r="M25" s="90" t="str">
        <f>[19]Outubro!$I$16</f>
        <v>*</v>
      </c>
      <c r="N25" s="90" t="str">
        <f>[19]Outubro!$I$17</f>
        <v>*</v>
      </c>
      <c r="O25" s="90" t="str">
        <f>[19]Outubro!$I$18</f>
        <v>*</v>
      </c>
      <c r="P25" s="90" t="str">
        <f>[19]Outubro!$I$19</f>
        <v>*</v>
      </c>
      <c r="Q25" s="90" t="str">
        <f>[19]Outubro!$I$20</f>
        <v>*</v>
      </c>
      <c r="R25" s="90" t="str">
        <f>[19]Outubro!$I$21</f>
        <v>*</v>
      </c>
      <c r="S25" s="90" t="str">
        <f>[19]Outubro!$I$22</f>
        <v>*</v>
      </c>
      <c r="T25" s="11" t="s">
        <v>197</v>
      </c>
      <c r="U25" s="90" t="str">
        <f>[19]Outubro!$I$24</f>
        <v>*</v>
      </c>
      <c r="V25" s="90" t="str">
        <f>[19]Outubro!$I$25</f>
        <v>*</v>
      </c>
      <c r="W25" s="90" t="str">
        <f>[19]Outubro!$I$26</f>
        <v>*</v>
      </c>
      <c r="X25" s="90" t="str">
        <f>[19]Outubro!$I$27</f>
        <v>*</v>
      </c>
      <c r="Y25" s="90" t="str">
        <f>[19]Outubro!$I$28</f>
        <v>*</v>
      </c>
      <c r="Z25" s="90" t="str">
        <f>[19]Outubro!$I$29</f>
        <v>*</v>
      </c>
      <c r="AA25" s="90" t="str">
        <f>[19]Outubro!$I$30</f>
        <v>*</v>
      </c>
      <c r="AB25" s="90" t="str">
        <f>[19]Outubro!$I$31</f>
        <v>*</v>
      </c>
      <c r="AC25" s="90" t="str">
        <f>[19]Outubro!$I$32</f>
        <v>*</v>
      </c>
      <c r="AD25" s="90" t="str">
        <f>[19]Outubro!$I$33</f>
        <v>*</v>
      </c>
      <c r="AE25" s="90" t="str">
        <f>[19]Outubro!$I$34</f>
        <v>*</v>
      </c>
      <c r="AF25" s="90" t="str">
        <f>[19]Outubro!$I$35</f>
        <v>*</v>
      </c>
      <c r="AG25" s="95" t="str">
        <f>[19]Outubro!$I$36</f>
        <v>*</v>
      </c>
      <c r="AH25" s="12" t="s">
        <v>35</v>
      </c>
      <c r="AL25" t="s">
        <v>35</v>
      </c>
    </row>
    <row r="26" spans="1:40" x14ac:dyDescent="0.2">
      <c r="A26" s="77" t="s">
        <v>150</v>
      </c>
      <c r="B26" s="90" t="str">
        <f>[20]Outubro!$I$5</f>
        <v>*</v>
      </c>
      <c r="C26" s="90" t="str">
        <f>[20]Outubro!$I$6</f>
        <v>*</v>
      </c>
      <c r="D26" s="90" t="str">
        <f>[20]Outubro!$I$7</f>
        <v>*</v>
      </c>
      <c r="E26" s="90" t="str">
        <f>[20]Outubro!$I$8</f>
        <v>*</v>
      </c>
      <c r="F26" s="90" t="str">
        <f>[20]Outubro!$I$9</f>
        <v>*</v>
      </c>
      <c r="G26" s="90" t="str">
        <f>[20]Outubro!$I$10</f>
        <v>*</v>
      </c>
      <c r="H26" s="90" t="str">
        <f>[20]Outubro!$I$11</f>
        <v>*</v>
      </c>
      <c r="I26" s="90" t="str">
        <f>[20]Outubro!$I$12</f>
        <v>*</v>
      </c>
      <c r="J26" s="90" t="str">
        <f>[20]Outubro!$I$13</f>
        <v>*</v>
      </c>
      <c r="K26" s="90" t="str">
        <f>[20]Outubro!$I$14</f>
        <v>*</v>
      </c>
      <c r="L26" s="90" t="str">
        <f>[20]Outubro!$I$15</f>
        <v>*</v>
      </c>
      <c r="M26" s="90" t="str">
        <f>[20]Outubro!$I$16</f>
        <v>*</v>
      </c>
      <c r="N26" s="90" t="str">
        <f>[20]Outubro!$I$17</f>
        <v>*</v>
      </c>
      <c r="O26" s="90" t="str">
        <f>[20]Outubro!$I$18</f>
        <v>*</v>
      </c>
      <c r="P26" s="90" t="str">
        <f>[20]Outubro!$I$19</f>
        <v>*</v>
      </c>
      <c r="Q26" s="90" t="str">
        <f>[20]Outubro!$I$20</f>
        <v>*</v>
      </c>
      <c r="R26" s="90" t="str">
        <f>[20]Outubro!$I$21</f>
        <v>*</v>
      </c>
      <c r="S26" s="90" t="str">
        <f>[20]Outubro!$I$22</f>
        <v>*</v>
      </c>
      <c r="T26" s="90" t="str">
        <f>[20]Outubro!$I$23</f>
        <v>*</v>
      </c>
      <c r="U26" s="90" t="str">
        <f>[20]Outubro!$I$24</f>
        <v>*</v>
      </c>
      <c r="V26" s="90" t="str">
        <f>[20]Outubro!$I$25</f>
        <v>*</v>
      </c>
      <c r="W26" s="90" t="str">
        <f>[20]Outubro!$I$26</f>
        <v>*</v>
      </c>
      <c r="X26" s="90" t="str">
        <f>[20]Outubro!$I$27</f>
        <v>*</v>
      </c>
      <c r="Y26" s="90" t="str">
        <f>[20]Outubro!$I$28</f>
        <v>*</v>
      </c>
      <c r="Z26" s="90" t="str">
        <f>[20]Outubro!$I$29</f>
        <v>*</v>
      </c>
      <c r="AA26" s="90" t="str">
        <f>[20]Outubro!$I$30</f>
        <v>*</v>
      </c>
      <c r="AB26" s="90" t="str">
        <f>[20]Outubro!$I$31</f>
        <v>*</v>
      </c>
      <c r="AC26" s="90" t="str">
        <f>[20]Outubro!$I$32</f>
        <v>*</v>
      </c>
      <c r="AD26" s="90" t="str">
        <f>[20]Outubro!$I$33</f>
        <v>*</v>
      </c>
      <c r="AE26" s="90" t="str">
        <f>[20]Outubro!$I$34</f>
        <v>*</v>
      </c>
      <c r="AF26" s="90" t="str">
        <f>[20]Outubro!$I$35</f>
        <v>*</v>
      </c>
      <c r="AG26" s="95" t="str">
        <f>[20]Outubro!$I$36</f>
        <v>*</v>
      </c>
    </row>
    <row r="27" spans="1:40" x14ac:dyDescent="0.2">
      <c r="A27" s="77" t="s">
        <v>8</v>
      </c>
      <c r="B27" s="93" t="str">
        <f>[21]Outubro!$I$5</f>
        <v>*</v>
      </c>
      <c r="C27" s="93" t="str">
        <f>[21]Outubro!$I$6</f>
        <v>*</v>
      </c>
      <c r="D27" s="93" t="str">
        <f>[21]Outubro!$I$7</f>
        <v>*</v>
      </c>
      <c r="E27" s="93" t="str">
        <f>[21]Outubro!$I$8</f>
        <v>*</v>
      </c>
      <c r="F27" s="93" t="str">
        <f>[21]Outubro!$I$9</f>
        <v>*</v>
      </c>
      <c r="G27" s="93" t="str">
        <f>[21]Outubro!$I$10</f>
        <v>*</v>
      </c>
      <c r="H27" s="93" t="str">
        <f>[21]Outubro!$I$11</f>
        <v>*</v>
      </c>
      <c r="I27" s="93" t="str">
        <f>[21]Outubro!$I$12</f>
        <v>*</v>
      </c>
      <c r="J27" s="93" t="str">
        <f>[21]Outubro!$I$13</f>
        <v>*</v>
      </c>
      <c r="K27" s="93" t="str">
        <f>[21]Outubro!$I$14</f>
        <v>*</v>
      </c>
      <c r="L27" s="93" t="str">
        <f>[21]Outubro!$I$15</f>
        <v>*</v>
      </c>
      <c r="M27" s="93" t="str">
        <f>[21]Outubro!$I$16</f>
        <v>*</v>
      </c>
      <c r="N27" s="93" t="str">
        <f>[21]Outubro!$I$17</f>
        <v>*</v>
      </c>
      <c r="O27" s="93" t="str">
        <f>[21]Outubro!$I$18</f>
        <v>*</v>
      </c>
      <c r="P27" s="93" t="str">
        <f>[21]Outubro!$I$19</f>
        <v>*</v>
      </c>
      <c r="Q27" s="90" t="str">
        <f>[21]Outubro!$I$20</f>
        <v>*</v>
      </c>
      <c r="R27" s="90" t="str">
        <f>[21]Outubro!$I$21</f>
        <v>*</v>
      </c>
      <c r="S27" s="90" t="str">
        <f>[21]Outubro!$I$22</f>
        <v>*</v>
      </c>
      <c r="T27" s="90" t="str">
        <f>[21]Outubro!$I$23</f>
        <v>*</v>
      </c>
      <c r="U27" s="90" t="str">
        <f>[21]Outubro!$I$24</f>
        <v>*</v>
      </c>
      <c r="V27" s="90" t="str">
        <f>[21]Outubro!$I$25</f>
        <v>*</v>
      </c>
      <c r="W27" s="90" t="str">
        <f>[21]Outubro!$I$26</f>
        <v>*</v>
      </c>
      <c r="X27" s="90" t="str">
        <f>[21]Outubro!$I$27</f>
        <v>*</v>
      </c>
      <c r="Y27" s="90" t="str">
        <f>[21]Outubro!$I$28</f>
        <v>*</v>
      </c>
      <c r="Z27" s="90" t="str">
        <f>[21]Outubro!$I$29</f>
        <v>*</v>
      </c>
      <c r="AA27" s="90" t="str">
        <f>[21]Outubro!$I$30</f>
        <v>*</v>
      </c>
      <c r="AB27" s="90" t="str">
        <f>[21]Outubro!$I$31</f>
        <v>*</v>
      </c>
      <c r="AC27" s="90" t="str">
        <f>[21]Outubro!$I$32</f>
        <v>*</v>
      </c>
      <c r="AD27" s="90" t="str">
        <f>[21]Outubro!$I$33</f>
        <v>*</v>
      </c>
      <c r="AE27" s="90" t="str">
        <f>[21]Outubro!$I$34</f>
        <v>*</v>
      </c>
      <c r="AF27" s="90" t="str">
        <f>[21]Outubro!$I$35</f>
        <v>*</v>
      </c>
      <c r="AG27" s="87" t="str">
        <f>[21]Outubro!$I$36</f>
        <v>*</v>
      </c>
      <c r="AL27" t="s">
        <v>35</v>
      </c>
      <c r="AN27" t="s">
        <v>35</v>
      </c>
    </row>
    <row r="28" spans="1:40" x14ac:dyDescent="0.2">
      <c r="A28" s="77" t="s">
        <v>9</v>
      </c>
      <c r="B28" s="93" t="str">
        <f>[22]Outubro!$I$5</f>
        <v>*</v>
      </c>
      <c r="C28" s="93" t="str">
        <f>[22]Outubro!$I$6</f>
        <v>*</v>
      </c>
      <c r="D28" s="93" t="str">
        <f>[22]Outubro!$I$7</f>
        <v>*</v>
      </c>
      <c r="E28" s="93" t="str">
        <f>[22]Outubro!$I$8</f>
        <v>*</v>
      </c>
      <c r="F28" s="93" t="str">
        <f>[22]Outubro!$I$9</f>
        <v>*</v>
      </c>
      <c r="G28" s="93" t="str">
        <f>[22]Outubro!$I$10</f>
        <v>*</v>
      </c>
      <c r="H28" s="93" t="str">
        <f>[22]Outubro!$I$11</f>
        <v>*</v>
      </c>
      <c r="I28" s="93" t="str">
        <f>[22]Outubro!$I$12</f>
        <v>*</v>
      </c>
      <c r="J28" s="93" t="str">
        <f>[22]Outubro!$I$13</f>
        <v>*</v>
      </c>
      <c r="K28" s="93" t="str">
        <f>[22]Outubro!$I$14</f>
        <v>*</v>
      </c>
      <c r="L28" s="93" t="str">
        <f>[22]Outubro!$I$15</f>
        <v>*</v>
      </c>
      <c r="M28" s="93" t="str">
        <f>[22]Outubro!$I$16</f>
        <v>*</v>
      </c>
      <c r="N28" s="93" t="str">
        <f>[22]Outubro!$I$17</f>
        <v>*</v>
      </c>
      <c r="O28" s="93" t="str">
        <f>[22]Outubro!$I$18</f>
        <v>*</v>
      </c>
      <c r="P28" s="93" t="str">
        <f>[22]Outubro!$I$19</f>
        <v>*</v>
      </c>
      <c r="Q28" s="93" t="str">
        <f>[22]Outubro!$I$20</f>
        <v>*</v>
      </c>
      <c r="R28" s="93" t="str">
        <f>[22]Outubro!$I$21</f>
        <v>*</v>
      </c>
      <c r="S28" s="93" t="str">
        <f>[22]Outubro!$I$22</f>
        <v>*</v>
      </c>
      <c r="T28" s="90" t="str">
        <f>[22]Outubro!$I$23</f>
        <v>*</v>
      </c>
      <c r="U28" s="90" t="str">
        <f>[22]Outubro!$I$24</f>
        <v>*</v>
      </c>
      <c r="V28" s="90" t="str">
        <f>[22]Outubro!$I$25</f>
        <v>*</v>
      </c>
      <c r="W28" s="90" t="str">
        <f>[22]Outubro!$I$26</f>
        <v>*</v>
      </c>
      <c r="X28" s="90" t="str">
        <f>[22]Outubro!$I$27</f>
        <v>*</v>
      </c>
      <c r="Y28" s="90" t="str">
        <f>[22]Outubro!$I$28</f>
        <v>*</v>
      </c>
      <c r="Z28" s="90" t="str">
        <f>[22]Outubro!$I$29</f>
        <v>*</v>
      </c>
      <c r="AA28" s="90" t="str">
        <f>[22]Outubro!$I$30</f>
        <v>*</v>
      </c>
      <c r="AB28" s="90" t="str">
        <f>[22]Outubro!$I$31</f>
        <v>*</v>
      </c>
      <c r="AC28" s="90" t="str">
        <f>[22]Outubro!$I$32</f>
        <v>*</v>
      </c>
      <c r="AD28" s="90" t="str">
        <f>[22]Outubro!$I$33</f>
        <v>*</v>
      </c>
      <c r="AE28" s="90" t="str">
        <f>[22]Outubro!$I$34</f>
        <v>*</v>
      </c>
      <c r="AF28" s="90" t="str">
        <f>[22]Outubro!$I$35</f>
        <v>*</v>
      </c>
      <c r="AG28" s="87" t="str">
        <f>[22]Outubro!$I$36</f>
        <v>*</v>
      </c>
      <c r="AM28" t="s">
        <v>35</v>
      </c>
    </row>
    <row r="29" spans="1:40" x14ac:dyDescent="0.2">
      <c r="A29" s="77" t="s">
        <v>32</v>
      </c>
      <c r="B29" s="93" t="str">
        <f>[23]Outubro!$I$5</f>
        <v>*</v>
      </c>
      <c r="C29" s="93" t="str">
        <f>[23]Outubro!$I$6</f>
        <v>*</v>
      </c>
      <c r="D29" s="93" t="str">
        <f>[23]Outubro!$I$7</f>
        <v>*</v>
      </c>
      <c r="E29" s="93" t="str">
        <f>[23]Outubro!$I$8</f>
        <v>*</v>
      </c>
      <c r="F29" s="93" t="str">
        <f>[23]Outubro!$I$9</f>
        <v>*</v>
      </c>
      <c r="G29" s="93" t="str">
        <f>[23]Outubro!$I$10</f>
        <v>*</v>
      </c>
      <c r="H29" s="93" t="str">
        <f>[23]Outubro!$I$11</f>
        <v>*</v>
      </c>
      <c r="I29" s="93" t="str">
        <f>[23]Outubro!$I$12</f>
        <v>*</v>
      </c>
      <c r="J29" s="93" t="str">
        <f>[23]Outubro!$I$13</f>
        <v>*</v>
      </c>
      <c r="K29" s="93" t="str">
        <f>[23]Outubro!$I$14</f>
        <v>*</v>
      </c>
      <c r="L29" s="93" t="str">
        <f>[23]Outubro!$I$15</f>
        <v>*</v>
      </c>
      <c r="M29" s="93" t="str">
        <f>[23]Outubro!$I$16</f>
        <v>*</v>
      </c>
      <c r="N29" s="93" t="str">
        <f>[23]Outubro!$I$17</f>
        <v>*</v>
      </c>
      <c r="O29" s="93" t="str">
        <f>[23]Outubro!$I$18</f>
        <v>*</v>
      </c>
      <c r="P29" s="93" t="str">
        <f>[23]Outubro!$I$19</f>
        <v>*</v>
      </c>
      <c r="Q29" s="93" t="str">
        <f>[23]Outubro!$I$20</f>
        <v>*</v>
      </c>
      <c r="R29" s="93" t="str">
        <f>[23]Outubro!$I$21</f>
        <v>*</v>
      </c>
      <c r="S29" s="93" t="str">
        <f>[23]Outubro!$I$22</f>
        <v>*</v>
      </c>
      <c r="T29" s="90" t="str">
        <f>[23]Outubro!$I$23</f>
        <v>*</v>
      </c>
      <c r="U29" s="90" t="str">
        <f>[23]Outubro!$I$24</f>
        <v>*</v>
      </c>
      <c r="V29" s="90" t="str">
        <f>[23]Outubro!$I$25</f>
        <v>*</v>
      </c>
      <c r="W29" s="90" t="str">
        <f>[23]Outubro!$I$26</f>
        <v>*</v>
      </c>
      <c r="X29" s="90" t="str">
        <f>[23]Outubro!$I$27</f>
        <v>*</v>
      </c>
      <c r="Y29" s="90" t="str">
        <f>[23]Outubro!$I$28</f>
        <v>*</v>
      </c>
      <c r="Z29" s="90" t="str">
        <f>[23]Outubro!$I$29</f>
        <v>*</v>
      </c>
      <c r="AA29" s="90" t="str">
        <f>[23]Outubro!$I$30</f>
        <v>*</v>
      </c>
      <c r="AB29" s="90" t="str">
        <f>[23]Outubro!$I$31</f>
        <v>*</v>
      </c>
      <c r="AC29" s="90" t="str">
        <f>[23]Outubro!$I$32</f>
        <v>*</v>
      </c>
      <c r="AD29" s="90" t="str">
        <f>[23]Outubro!$I$33</f>
        <v>*</v>
      </c>
      <c r="AE29" s="90" t="str">
        <f>[23]Outubro!$I$34</f>
        <v>*</v>
      </c>
      <c r="AF29" s="90" t="str">
        <f>[23]Outubro!$I$35</f>
        <v>*</v>
      </c>
      <c r="AG29" s="87" t="str">
        <f>[23]Outubro!$I$36</f>
        <v>*</v>
      </c>
      <c r="AJ29" t="s">
        <v>35</v>
      </c>
    </row>
    <row r="30" spans="1:40" x14ac:dyDescent="0.2">
      <c r="A30" s="77" t="s">
        <v>10</v>
      </c>
      <c r="B30" s="11" t="str">
        <f>[24]Outubro!$I$5</f>
        <v>*</v>
      </c>
      <c r="C30" s="11" t="str">
        <f>[24]Outubro!$I$6</f>
        <v>*</v>
      </c>
      <c r="D30" s="11" t="str">
        <f>[24]Outubro!$I$7</f>
        <v>*</v>
      </c>
      <c r="E30" s="11" t="str">
        <f>[24]Outubro!$I$8</f>
        <v>*</v>
      </c>
      <c r="F30" s="11" t="str">
        <f>[24]Outubro!$I$9</f>
        <v>*</v>
      </c>
      <c r="G30" s="11" t="str">
        <f>[24]Outubro!$I$10</f>
        <v>*</v>
      </c>
      <c r="H30" s="11" t="str">
        <f>[24]Outubro!$I$11</f>
        <v>*</v>
      </c>
      <c r="I30" s="11" t="str">
        <f>[24]Outubro!$I$12</f>
        <v>*</v>
      </c>
      <c r="J30" s="11" t="str">
        <f>[24]Outubro!$I$13</f>
        <v>*</v>
      </c>
      <c r="K30" s="11" t="str">
        <f>[24]Outubro!$I$14</f>
        <v>*</v>
      </c>
      <c r="L30" s="11" t="str">
        <f>[24]Outubro!$I$15</f>
        <v>*</v>
      </c>
      <c r="M30" s="11" t="str">
        <f>[24]Outubro!$I$16</f>
        <v>*</v>
      </c>
      <c r="N30" s="11" t="str">
        <f>[24]Outubro!$I$17</f>
        <v>*</v>
      </c>
      <c r="O30" s="11" t="str">
        <f>[24]Outubro!$I$18</f>
        <v>*</v>
      </c>
      <c r="P30" s="11" t="str">
        <f>[24]Outubro!$I$19</f>
        <v>*</v>
      </c>
      <c r="Q30" s="11" t="str">
        <f>[24]Outubro!$I$20</f>
        <v>*</v>
      </c>
      <c r="R30" s="11" t="str">
        <f>[24]Outubro!$I$21</f>
        <v>*</v>
      </c>
      <c r="S30" s="11" t="str">
        <f>[24]Outubro!$I$22</f>
        <v>*</v>
      </c>
      <c r="T30" s="90" t="str">
        <f>[24]Outubro!$I$23</f>
        <v>*</v>
      </c>
      <c r="U30" s="90" t="str">
        <f>[24]Outubro!$I$24</f>
        <v>*</v>
      </c>
      <c r="V30" s="90" t="str">
        <f>[24]Outubro!$I$25</f>
        <v>*</v>
      </c>
      <c r="W30" s="90" t="str">
        <f>[24]Outubro!$I$26</f>
        <v>*</v>
      </c>
      <c r="X30" s="90" t="str">
        <f>[24]Outubro!$I$27</f>
        <v>*</v>
      </c>
      <c r="Y30" s="90" t="str">
        <f>[24]Outubro!$I$28</f>
        <v>*</v>
      </c>
      <c r="Z30" s="90" t="str">
        <f>[24]Outubro!$I$29</f>
        <v>*</v>
      </c>
      <c r="AA30" s="90" t="str">
        <f>[24]Outubro!$I$30</f>
        <v>*</v>
      </c>
      <c r="AB30" s="90" t="str">
        <f>[24]Outubro!$I$31</f>
        <v>*</v>
      </c>
      <c r="AC30" s="90" t="str">
        <f>[24]Outubro!$I$32</f>
        <v>*</v>
      </c>
      <c r="AD30" s="90" t="str">
        <f>[24]Outubro!$I$33</f>
        <v>*</v>
      </c>
      <c r="AE30" s="90" t="str">
        <f>[24]Outubro!$I$34</f>
        <v>*</v>
      </c>
      <c r="AF30" s="90" t="str">
        <f>[24]Outubro!$I$35</f>
        <v>*</v>
      </c>
      <c r="AG30" s="87" t="str">
        <f>[24]Outubro!$I$36</f>
        <v>*</v>
      </c>
      <c r="AJ30" t="s">
        <v>35</v>
      </c>
    </row>
    <row r="31" spans="1:40" x14ac:dyDescent="0.2">
      <c r="A31" s="77" t="s">
        <v>151</v>
      </c>
      <c r="B31" s="90" t="str">
        <f>[25]Outubro!$I$5</f>
        <v>*</v>
      </c>
      <c r="C31" s="90" t="str">
        <f>[25]Outubro!$I$6</f>
        <v>*</v>
      </c>
      <c r="D31" s="90" t="str">
        <f>[25]Outubro!$I$7</f>
        <v>*</v>
      </c>
      <c r="E31" s="90" t="str">
        <f>[25]Outubro!$I$8</f>
        <v>*</v>
      </c>
      <c r="F31" s="90" t="str">
        <f>[25]Outubro!$I$9</f>
        <v>*</v>
      </c>
      <c r="G31" s="90" t="str">
        <f>[25]Outubro!$I$10</f>
        <v>*</v>
      </c>
      <c r="H31" s="90" t="str">
        <f>[25]Outubro!$I$11</f>
        <v>*</v>
      </c>
      <c r="I31" s="90" t="str">
        <f>[25]Outubro!$I$12</f>
        <v>*</v>
      </c>
      <c r="J31" s="90" t="str">
        <f>[25]Outubro!$I$13</f>
        <v>*</v>
      </c>
      <c r="K31" s="90" t="str">
        <f>[25]Outubro!$I$14</f>
        <v>*</v>
      </c>
      <c r="L31" s="90" t="str">
        <f>[25]Outubro!$I$15</f>
        <v>*</v>
      </c>
      <c r="M31" s="90" t="str">
        <f>[25]Outubro!$I$16</f>
        <v>*</v>
      </c>
      <c r="N31" s="90" t="str">
        <f>[25]Outubro!$I$17</f>
        <v>*</v>
      </c>
      <c r="O31" s="90" t="str">
        <f>[25]Outubro!$I$18</f>
        <v>*</v>
      </c>
      <c r="P31" s="90" t="str">
        <f>[25]Outubro!$I$19</f>
        <v>*</v>
      </c>
      <c r="Q31" s="90" t="str">
        <f>[25]Outubro!$I$20</f>
        <v>*</v>
      </c>
      <c r="R31" s="90" t="str">
        <f>[25]Outubro!$I$21</f>
        <v>*</v>
      </c>
      <c r="S31" s="90" t="str">
        <f>[25]Outubro!$I$22</f>
        <v>*</v>
      </c>
      <c r="T31" s="90" t="str">
        <f>[25]Outubro!$I$23</f>
        <v>*</v>
      </c>
      <c r="U31" s="90" t="str">
        <f>[25]Outubro!$I$24</f>
        <v>*</v>
      </c>
      <c r="V31" s="90" t="str">
        <f>[25]Outubro!$I$25</f>
        <v>*</v>
      </c>
      <c r="W31" s="90" t="str">
        <f>[25]Outubro!$I$26</f>
        <v>*</v>
      </c>
      <c r="X31" s="90" t="str">
        <f>[25]Outubro!$I$27</f>
        <v>*</v>
      </c>
      <c r="Y31" s="90" t="str">
        <f>[25]Outubro!$I$28</f>
        <v>*</v>
      </c>
      <c r="Z31" s="90" t="str">
        <f>[25]Outubro!$I$29</f>
        <v>*</v>
      </c>
      <c r="AA31" s="90" t="str">
        <f>[25]Outubro!$I$30</f>
        <v>*</v>
      </c>
      <c r="AB31" s="90" t="str">
        <f>[25]Outubro!$I$31</f>
        <v>*</v>
      </c>
      <c r="AC31" s="90" t="str">
        <f>[25]Outubro!$I$32</f>
        <v>*</v>
      </c>
      <c r="AD31" s="90" t="str">
        <f>[25]Outubro!$I$33</f>
        <v>*</v>
      </c>
      <c r="AE31" s="90" t="str">
        <f>[25]Outubro!$I$34</f>
        <v>*</v>
      </c>
      <c r="AF31" s="90" t="str">
        <f>[25]Outubro!$I$35</f>
        <v>*</v>
      </c>
      <c r="AG31" s="95" t="str">
        <f>[25]Outubro!$I$36</f>
        <v>*</v>
      </c>
      <c r="AH31" s="12" t="s">
        <v>35</v>
      </c>
      <c r="AL31" t="s">
        <v>35</v>
      </c>
    </row>
    <row r="32" spans="1:40" x14ac:dyDescent="0.2">
      <c r="A32" s="77" t="s">
        <v>11</v>
      </c>
      <c r="B32" s="93" t="str">
        <f>[26]Outubro!$I$5</f>
        <v>*</v>
      </c>
      <c r="C32" s="93" t="str">
        <f>[26]Outubro!$I$6</f>
        <v>*</v>
      </c>
      <c r="D32" s="93" t="str">
        <f>[26]Outubro!$I$7</f>
        <v>*</v>
      </c>
      <c r="E32" s="93" t="str">
        <f>[26]Outubro!$I$8</f>
        <v>*</v>
      </c>
      <c r="F32" s="93" t="str">
        <f>[26]Outubro!$I$9</f>
        <v>*</v>
      </c>
      <c r="G32" s="93" t="str">
        <f>[26]Outubro!$I$10</f>
        <v>*</v>
      </c>
      <c r="H32" s="93" t="str">
        <f>[26]Outubro!$I$11</f>
        <v>*</v>
      </c>
      <c r="I32" s="93" t="str">
        <f>[26]Outubro!$I$12</f>
        <v>*</v>
      </c>
      <c r="J32" s="93" t="str">
        <f>[26]Outubro!$I$13</f>
        <v>*</v>
      </c>
      <c r="K32" s="93" t="str">
        <f>[26]Outubro!$I$14</f>
        <v>*</v>
      </c>
      <c r="L32" s="93" t="str">
        <f>[26]Outubro!$I$15</f>
        <v>*</v>
      </c>
      <c r="M32" s="93" t="str">
        <f>[26]Outubro!$I$16</f>
        <v>*</v>
      </c>
      <c r="N32" s="93" t="str">
        <f>[26]Outubro!$I$17</f>
        <v>*</v>
      </c>
      <c r="O32" s="93" t="str">
        <f>[26]Outubro!$I$18</f>
        <v>*</v>
      </c>
      <c r="P32" s="93" t="str">
        <f>[26]Outubro!$I$19</f>
        <v>*</v>
      </c>
      <c r="Q32" s="93" t="str">
        <f>[26]Outubro!$I$20</f>
        <v>*</v>
      </c>
      <c r="R32" s="93" t="str">
        <f>[26]Outubro!$I$21</f>
        <v>*</v>
      </c>
      <c r="S32" s="93" t="str">
        <f>[26]Outubro!$I$22</f>
        <v>*</v>
      </c>
      <c r="T32" s="90" t="str">
        <f>[26]Outubro!$I$23</f>
        <v>*</v>
      </c>
      <c r="U32" s="90" t="str">
        <f>[26]Outubro!$I$24</f>
        <v>*</v>
      </c>
      <c r="V32" s="90" t="str">
        <f>[26]Outubro!$I$25</f>
        <v>*</v>
      </c>
      <c r="W32" s="90" t="str">
        <f>[26]Outubro!$I$26</f>
        <v>*</v>
      </c>
      <c r="X32" s="90" t="str">
        <f>[26]Outubro!$I$27</f>
        <v>*</v>
      </c>
      <c r="Y32" s="90" t="str">
        <f>[26]Outubro!$I$28</f>
        <v>*</v>
      </c>
      <c r="Z32" s="90" t="str">
        <f>[26]Outubro!$I$29</f>
        <v>*</v>
      </c>
      <c r="AA32" s="90" t="str">
        <f>[26]Outubro!$I$30</f>
        <v>*</v>
      </c>
      <c r="AB32" s="90" t="str">
        <f>[26]Outubro!$I$31</f>
        <v>*</v>
      </c>
      <c r="AC32" s="90" t="str">
        <f>[26]Outubro!$I$32</f>
        <v>*</v>
      </c>
      <c r="AD32" s="90" t="str">
        <f>[26]Outubro!$I$33</f>
        <v>*</v>
      </c>
      <c r="AE32" s="90" t="str">
        <f>[26]Outubro!$I$34</f>
        <v>*</v>
      </c>
      <c r="AF32" s="90" t="str">
        <f>[26]Outubro!$I$35</f>
        <v>*</v>
      </c>
      <c r="AG32" s="87" t="str">
        <f>[26]Outubro!$I$36</f>
        <v>*</v>
      </c>
      <c r="AJ32" t="s">
        <v>35</v>
      </c>
    </row>
    <row r="33" spans="1:39" s="5" customFormat="1" x14ac:dyDescent="0.2">
      <c r="A33" s="77" t="s">
        <v>12</v>
      </c>
      <c r="B33" s="93" t="str">
        <f>[27]Outubro!$I$5</f>
        <v>*</v>
      </c>
      <c r="C33" s="93" t="str">
        <f>[27]Outubro!$I$6</f>
        <v>*</v>
      </c>
      <c r="D33" s="93" t="str">
        <f>[27]Outubro!$I$7</f>
        <v>*</v>
      </c>
      <c r="E33" s="93" t="str">
        <f>[27]Outubro!$I$8</f>
        <v>*</v>
      </c>
      <c r="F33" s="93" t="str">
        <f>[27]Outubro!$I$9</f>
        <v>*</v>
      </c>
      <c r="G33" s="93" t="str">
        <f>[27]Outubro!$I$10</f>
        <v>*</v>
      </c>
      <c r="H33" s="93" t="str">
        <f>[27]Outubro!$I$11</f>
        <v>*</v>
      </c>
      <c r="I33" s="93" t="str">
        <f>[27]Outubro!$I$12</f>
        <v>*</v>
      </c>
      <c r="J33" s="93" t="str">
        <f>[27]Outubro!$I$13</f>
        <v>*</v>
      </c>
      <c r="K33" s="93" t="str">
        <f>[27]Outubro!$I$14</f>
        <v>*</v>
      </c>
      <c r="L33" s="93" t="str">
        <f>[27]Outubro!$I$15</f>
        <v>*</v>
      </c>
      <c r="M33" s="93" t="str">
        <f>[27]Outubro!$I$16</f>
        <v>*</v>
      </c>
      <c r="N33" s="93" t="str">
        <f>[27]Outubro!$I$17</f>
        <v>*</v>
      </c>
      <c r="O33" s="93" t="str">
        <f>[27]Outubro!$I$18</f>
        <v>*</v>
      </c>
      <c r="P33" s="93" t="str">
        <f>[27]Outubro!$I$19</f>
        <v>*</v>
      </c>
      <c r="Q33" s="93" t="str">
        <f>[27]Outubro!$I$20</f>
        <v>*</v>
      </c>
      <c r="R33" s="93" t="str">
        <f>[27]Outubro!$I$21</f>
        <v>*</v>
      </c>
      <c r="S33" s="93" t="str">
        <f>[27]Outubro!$I$22</f>
        <v>*</v>
      </c>
      <c r="T33" s="93" t="str">
        <f>[27]Outubro!$I$23</f>
        <v>*</v>
      </c>
      <c r="U33" s="93" t="str">
        <f>[27]Outubro!$I$24</f>
        <v>*</v>
      </c>
      <c r="V33" s="93" t="str">
        <f>[27]Outubro!$I$25</f>
        <v>*</v>
      </c>
      <c r="W33" s="93" t="str">
        <f>[27]Outubro!$I$26</f>
        <v>*</v>
      </c>
      <c r="X33" s="93" t="str">
        <f>[27]Outubro!$I$27</f>
        <v>*</v>
      </c>
      <c r="Y33" s="93" t="str">
        <f>[27]Outubro!$I$28</f>
        <v>*</v>
      </c>
      <c r="Z33" s="93" t="str">
        <f>[27]Outubro!$I$29</f>
        <v>*</v>
      </c>
      <c r="AA33" s="93" t="str">
        <f>[27]Outubro!$I$30</f>
        <v>*</v>
      </c>
      <c r="AB33" s="93" t="str">
        <f>[27]Outubro!$I$31</f>
        <v>*</v>
      </c>
      <c r="AC33" s="93" t="str">
        <f>[27]Outubro!$I$32</f>
        <v>*</v>
      </c>
      <c r="AD33" s="93" t="str">
        <f>[27]Outubro!$I$33</f>
        <v>*</v>
      </c>
      <c r="AE33" s="93" t="str">
        <f>[27]Outubro!$I$34</f>
        <v>*</v>
      </c>
      <c r="AF33" s="93" t="str">
        <f>[27]Outubro!$I$35</f>
        <v>*</v>
      </c>
      <c r="AG33" s="87" t="str">
        <f>[27]Outubro!$I$36</f>
        <v>*</v>
      </c>
      <c r="AK33" s="5" t="s">
        <v>35</v>
      </c>
      <c r="AM33" s="5" t="s">
        <v>35</v>
      </c>
    </row>
    <row r="34" spans="1:39" x14ac:dyDescent="0.2">
      <c r="A34" s="77" t="s">
        <v>13</v>
      </c>
      <c r="B34" s="90" t="str">
        <f>[28]Outubro!$I$5</f>
        <v>*</v>
      </c>
      <c r="C34" s="90" t="str">
        <f>[28]Outubro!$I$6</f>
        <v>*</v>
      </c>
      <c r="D34" s="90" t="str">
        <f>[28]Outubro!$I$7</f>
        <v>*</v>
      </c>
      <c r="E34" s="90" t="str">
        <f>[28]Outubro!$I$8</f>
        <v>*</v>
      </c>
      <c r="F34" s="90" t="str">
        <f>[28]Outubro!$I$9</f>
        <v>*</v>
      </c>
      <c r="G34" s="90" t="str">
        <f>[28]Outubro!$I$10</f>
        <v>*</v>
      </c>
      <c r="H34" s="90" t="str">
        <f>[28]Outubro!$I$11</f>
        <v>*</v>
      </c>
      <c r="I34" s="90" t="str">
        <f>[28]Outubro!$I$12</f>
        <v>*</v>
      </c>
      <c r="J34" s="90" t="str">
        <f>[28]Outubro!$I$13</f>
        <v>*</v>
      </c>
      <c r="K34" s="90" t="str">
        <f>[28]Outubro!$I$14</f>
        <v>*</v>
      </c>
      <c r="L34" s="90" t="str">
        <f>[28]Outubro!$I$15</f>
        <v>*</v>
      </c>
      <c r="M34" s="90" t="str">
        <f>[28]Outubro!$I$16</f>
        <v>*</v>
      </c>
      <c r="N34" s="90" t="str">
        <f>[28]Outubro!$I$17</f>
        <v>*</v>
      </c>
      <c r="O34" s="90" t="str">
        <f>[28]Outubro!$I$18</f>
        <v>*</v>
      </c>
      <c r="P34" s="90" t="str">
        <f>[28]Outubro!$I$19</f>
        <v>*</v>
      </c>
      <c r="Q34" s="90" t="str">
        <f>[28]Outubro!$I$20</f>
        <v>*</v>
      </c>
      <c r="R34" s="90" t="str">
        <f>[28]Outubro!$I$21</f>
        <v>*</v>
      </c>
      <c r="S34" s="90" t="str">
        <f>[28]Outubro!$I$22</f>
        <v>*</v>
      </c>
      <c r="T34" s="90" t="str">
        <f>[28]Outubro!$I$23</f>
        <v>*</v>
      </c>
      <c r="U34" s="90" t="str">
        <f>[28]Outubro!$I$24</f>
        <v>*</v>
      </c>
      <c r="V34" s="90" t="str">
        <f>[28]Outubro!$I$25</f>
        <v>*</v>
      </c>
      <c r="W34" s="90" t="str">
        <f>[28]Outubro!$I$26</f>
        <v>*</v>
      </c>
      <c r="X34" s="90" t="str">
        <f>[28]Outubro!$I$27</f>
        <v>*</v>
      </c>
      <c r="Y34" s="90" t="str">
        <f>[28]Outubro!$I$28</f>
        <v>*</v>
      </c>
      <c r="Z34" s="90" t="str">
        <f>[28]Outubro!$I$29</f>
        <v>*</v>
      </c>
      <c r="AA34" s="90" t="str">
        <f>[28]Outubro!$I$30</f>
        <v>*</v>
      </c>
      <c r="AB34" s="90" t="str">
        <f>[28]Outubro!$I$31</f>
        <v>*</v>
      </c>
      <c r="AC34" s="90" t="str">
        <f>[28]Outubro!$I$32</f>
        <v>*</v>
      </c>
      <c r="AD34" s="90" t="str">
        <f>[28]Outubro!$I$33</f>
        <v>*</v>
      </c>
      <c r="AE34" s="90" t="str">
        <f>[28]Outubro!$I$34</f>
        <v>*</v>
      </c>
      <c r="AF34" s="90" t="str">
        <f>[28]Outubro!$I$35</f>
        <v>*</v>
      </c>
      <c r="AG34" s="92" t="str">
        <f>[28]Outubro!$I$36</f>
        <v>*</v>
      </c>
      <c r="AJ34" t="s">
        <v>35</v>
      </c>
      <c r="AK34" t="s">
        <v>35</v>
      </c>
      <c r="AL34" t="s">
        <v>35</v>
      </c>
    </row>
    <row r="35" spans="1:39" x14ac:dyDescent="0.2">
      <c r="A35" s="77" t="s">
        <v>152</v>
      </c>
      <c r="B35" s="93" t="str">
        <f>[29]Outubro!$I$5</f>
        <v>*</v>
      </c>
      <c r="C35" s="93" t="str">
        <f>[29]Outubro!$I$6</f>
        <v>*</v>
      </c>
      <c r="D35" s="93" t="str">
        <f>[29]Outubro!$I$7</f>
        <v>*</v>
      </c>
      <c r="E35" s="93" t="str">
        <f>[29]Outubro!$I$8</f>
        <v>*</v>
      </c>
      <c r="F35" s="93" t="str">
        <f>[29]Outubro!$I$9</f>
        <v>*</v>
      </c>
      <c r="G35" s="93" t="str">
        <f>[29]Outubro!$I$10</f>
        <v>*</v>
      </c>
      <c r="H35" s="93" t="str">
        <f>[29]Outubro!$I$11</f>
        <v>*</v>
      </c>
      <c r="I35" s="93" t="str">
        <f>[29]Outubro!$I$12</f>
        <v>*</v>
      </c>
      <c r="J35" s="93" t="str">
        <f>[29]Outubro!$I$13</f>
        <v>*</v>
      </c>
      <c r="K35" s="93" t="str">
        <f>[29]Outubro!$I$14</f>
        <v>*</v>
      </c>
      <c r="L35" s="93" t="str">
        <f>[29]Outubro!$I$15</f>
        <v>*</v>
      </c>
      <c r="M35" s="93" t="str">
        <f>[29]Outubro!$I$16</f>
        <v>*</v>
      </c>
      <c r="N35" s="93" t="str">
        <f>[29]Outubro!$I$17</f>
        <v>*</v>
      </c>
      <c r="O35" s="93" t="str">
        <f>[29]Outubro!$I$18</f>
        <v>*</v>
      </c>
      <c r="P35" s="93" t="str">
        <f>[29]Outubro!$I$19</f>
        <v>*</v>
      </c>
      <c r="Q35" s="93" t="str">
        <f>[29]Outubro!$I$20</f>
        <v>*</v>
      </c>
      <c r="R35" s="93" t="str">
        <f>[29]Outubro!$I$21</f>
        <v>*</v>
      </c>
      <c r="S35" s="93" t="str">
        <f>[29]Outubro!$I$22</f>
        <v>*</v>
      </c>
      <c r="T35" s="90" t="str">
        <f>[29]Outubro!$I$23</f>
        <v>*</v>
      </c>
      <c r="U35" s="90" t="str">
        <f>[29]Outubro!$I$24</f>
        <v>*</v>
      </c>
      <c r="V35" s="90" t="str">
        <f>[29]Outubro!$I$25</f>
        <v>*</v>
      </c>
      <c r="W35" s="90" t="str">
        <f>[29]Outubro!$I$26</f>
        <v>*</v>
      </c>
      <c r="X35" s="90" t="str">
        <f>[29]Outubro!$I$27</f>
        <v>*</v>
      </c>
      <c r="Y35" s="90" t="str">
        <f>[29]Outubro!$I$28</f>
        <v>*</v>
      </c>
      <c r="Z35" s="90" t="str">
        <f>[29]Outubro!$I$29</f>
        <v>*</v>
      </c>
      <c r="AA35" s="90" t="str">
        <f>[29]Outubro!$I$30</f>
        <v>*</v>
      </c>
      <c r="AB35" s="90" t="str">
        <f>[29]Outubro!$I$31</f>
        <v>*</v>
      </c>
      <c r="AC35" s="90" t="str">
        <f>[29]Outubro!$I$32</f>
        <v>*</v>
      </c>
      <c r="AD35" s="90" t="str">
        <f>[29]Outubro!$I$33</f>
        <v>*</v>
      </c>
      <c r="AE35" s="90" t="str">
        <f>[29]Outubro!$I$34</f>
        <v>*</v>
      </c>
      <c r="AF35" s="90" t="str">
        <f>[29]Outubro!$I$35</f>
        <v>*</v>
      </c>
      <c r="AG35" s="95" t="str">
        <f>[29]Outubro!$I$36</f>
        <v>*</v>
      </c>
      <c r="AK35" t="s">
        <v>35</v>
      </c>
    </row>
    <row r="36" spans="1:39" x14ac:dyDescent="0.2">
      <c r="A36" s="77" t="s">
        <v>123</v>
      </c>
      <c r="B36" s="93" t="str">
        <f>[30]Outubro!$I$5</f>
        <v>*</v>
      </c>
      <c r="C36" s="93" t="str">
        <f>[30]Outubro!$I$6</f>
        <v>*</v>
      </c>
      <c r="D36" s="93" t="str">
        <f>[30]Outubro!$I$7</f>
        <v>*</v>
      </c>
      <c r="E36" s="93" t="str">
        <f>[30]Outubro!$I$8</f>
        <v>*</v>
      </c>
      <c r="F36" s="93" t="str">
        <f>[30]Outubro!$I$9</f>
        <v>*</v>
      </c>
      <c r="G36" s="93" t="str">
        <f>[30]Outubro!$I$10</f>
        <v>*</v>
      </c>
      <c r="H36" s="93" t="str">
        <f>[30]Outubro!$I$11</f>
        <v>*</v>
      </c>
      <c r="I36" s="93" t="str">
        <f>[30]Outubro!$I$12</f>
        <v>*</v>
      </c>
      <c r="J36" s="93" t="str">
        <f>[30]Outubro!$I$13</f>
        <v>*</v>
      </c>
      <c r="K36" s="93" t="str">
        <f>[30]Outubro!$I$14</f>
        <v>*</v>
      </c>
      <c r="L36" s="93" t="str">
        <f>[30]Outubro!$I$15</f>
        <v>*</v>
      </c>
      <c r="M36" s="93" t="str">
        <f>[30]Outubro!$I$16</f>
        <v>*</v>
      </c>
      <c r="N36" s="93" t="str">
        <f>[30]Outubro!$I$17</f>
        <v>*</v>
      </c>
      <c r="O36" s="93" t="str">
        <f>[30]Outubro!$I$18</f>
        <v>*</v>
      </c>
      <c r="P36" s="93" t="str">
        <f>[30]Outubro!$I$19</f>
        <v>*</v>
      </c>
      <c r="Q36" s="90" t="str">
        <f>[30]Outubro!$I$20</f>
        <v>*</v>
      </c>
      <c r="R36" s="90" t="str">
        <f>[30]Outubro!$I$21</f>
        <v>*</v>
      </c>
      <c r="S36" s="90" t="str">
        <f>[30]Outubro!$I$22</f>
        <v>*</v>
      </c>
      <c r="T36" s="90" t="str">
        <f>[30]Outubro!$I$23</f>
        <v>*</v>
      </c>
      <c r="U36" s="90" t="str">
        <f>[30]Outubro!$I$24</f>
        <v>*</v>
      </c>
      <c r="V36" s="90" t="str">
        <f>[30]Outubro!$I$25</f>
        <v>*</v>
      </c>
      <c r="W36" s="90" t="str">
        <f>[30]Outubro!$I$26</f>
        <v>*</v>
      </c>
      <c r="X36" s="90" t="str">
        <f>[30]Outubro!$I$27</f>
        <v>*</v>
      </c>
      <c r="Y36" s="90" t="str">
        <f>[30]Outubro!$I$28</f>
        <v>*</v>
      </c>
      <c r="Z36" s="90" t="str">
        <f>[30]Outubro!$I$29</f>
        <v>*</v>
      </c>
      <c r="AA36" s="90" t="str">
        <f>[30]Outubro!$I$30</f>
        <v>*</v>
      </c>
      <c r="AB36" s="90" t="str">
        <f>[30]Outubro!$I$31</f>
        <v>*</v>
      </c>
      <c r="AC36" s="90" t="str">
        <f>[30]Outubro!$I$32</f>
        <v>*</v>
      </c>
      <c r="AD36" s="90" t="str">
        <f>[30]Outubro!$I$33</f>
        <v>*</v>
      </c>
      <c r="AE36" s="90" t="str">
        <f>[30]Outubro!$I$34</f>
        <v>*</v>
      </c>
      <c r="AF36" s="90" t="str">
        <f>[30]Outubro!$I$35</f>
        <v>*</v>
      </c>
      <c r="AG36" s="95" t="str">
        <f>[30]Outubro!$I$36</f>
        <v>*</v>
      </c>
      <c r="AJ36" t="s">
        <v>35</v>
      </c>
      <c r="AK36" t="s">
        <v>35</v>
      </c>
    </row>
    <row r="37" spans="1:39" x14ac:dyDescent="0.2">
      <c r="A37" s="77" t="s">
        <v>14</v>
      </c>
      <c r="B37" s="93" t="str">
        <f>[31]Outubro!$I$5</f>
        <v>*</v>
      </c>
      <c r="C37" s="93" t="str">
        <f>[31]Outubro!$I$6</f>
        <v>*</v>
      </c>
      <c r="D37" s="93" t="str">
        <f>[31]Outubro!$I$7</f>
        <v>*</v>
      </c>
      <c r="E37" s="93" t="str">
        <f>[31]Outubro!$I$8</f>
        <v>*</v>
      </c>
      <c r="F37" s="93" t="str">
        <f>[31]Outubro!$I$9</f>
        <v>*</v>
      </c>
      <c r="G37" s="93" t="str">
        <f>[31]Outubro!$I$10</f>
        <v>*</v>
      </c>
      <c r="H37" s="93" t="str">
        <f>[31]Outubro!$I$11</f>
        <v>*</v>
      </c>
      <c r="I37" s="93" t="str">
        <f>[31]Outubro!$I$12</f>
        <v>*</v>
      </c>
      <c r="J37" s="93" t="str">
        <f>[31]Outubro!$I$13</f>
        <v>*</v>
      </c>
      <c r="K37" s="93" t="str">
        <f>[31]Outubro!$I$14</f>
        <v>*</v>
      </c>
      <c r="L37" s="93" t="str">
        <f>[31]Outubro!$I$15</f>
        <v>*</v>
      </c>
      <c r="M37" s="93" t="str">
        <f>[31]Outubro!$I$16</f>
        <v>*</v>
      </c>
      <c r="N37" s="93" t="str">
        <f>[31]Outubro!$I$17</f>
        <v>*</v>
      </c>
      <c r="O37" s="93" t="str">
        <f>[31]Outubro!$I$18</f>
        <v>*</v>
      </c>
      <c r="P37" s="93" t="str">
        <f>[31]Outubro!$I$19</f>
        <v>*</v>
      </c>
      <c r="Q37" s="93" t="str">
        <f>[31]Outubro!$I$20</f>
        <v>*</v>
      </c>
      <c r="R37" s="93" t="str">
        <f>[31]Outubro!$I$21</f>
        <v>*</v>
      </c>
      <c r="S37" s="93" t="str">
        <f>[31]Outubro!$I$22</f>
        <v>*</v>
      </c>
      <c r="T37" s="93" t="str">
        <f>[31]Outubro!$I$23</f>
        <v>*</v>
      </c>
      <c r="U37" s="93" t="str">
        <f>[31]Outubro!$I$24</f>
        <v>*</v>
      </c>
      <c r="V37" s="93" t="str">
        <f>[31]Outubro!$I$25</f>
        <v>*</v>
      </c>
      <c r="W37" s="93" t="str">
        <f>[31]Outubro!$I$26</f>
        <v>*</v>
      </c>
      <c r="X37" s="93" t="str">
        <f>[31]Outubro!$I$27</f>
        <v>*</v>
      </c>
      <c r="Y37" s="93" t="str">
        <f>[31]Outubro!$I$28</f>
        <v>*</v>
      </c>
      <c r="Z37" s="93" t="str">
        <f>[31]Outubro!$I$29</f>
        <v>*</v>
      </c>
      <c r="AA37" s="93" t="str">
        <f>[31]Outubro!$I$30</f>
        <v>*</v>
      </c>
      <c r="AB37" s="93" t="str">
        <f>[31]Outubro!$I$31</f>
        <v>*</v>
      </c>
      <c r="AC37" s="93" t="str">
        <f>[31]Outubro!$I$32</f>
        <v>*</v>
      </c>
      <c r="AD37" s="93" t="str">
        <f>[31]Outubro!$I$33</f>
        <v>*</v>
      </c>
      <c r="AE37" s="93" t="str">
        <f>[31]Outubro!$I$34</f>
        <v>*</v>
      </c>
      <c r="AF37" s="93" t="str">
        <f>[31]Outubro!$I$35</f>
        <v>*</v>
      </c>
      <c r="AG37" s="87" t="str">
        <f>[31]Outubro!$I$36</f>
        <v>*</v>
      </c>
      <c r="AK37" t="s">
        <v>35</v>
      </c>
    </row>
    <row r="38" spans="1:39" x14ac:dyDescent="0.2">
      <c r="A38" s="77" t="s">
        <v>153</v>
      </c>
      <c r="B38" s="11" t="str">
        <f>[32]Outubro!$I$5</f>
        <v>*</v>
      </c>
      <c r="C38" s="11" t="str">
        <f>[32]Outubro!$I$6</f>
        <v>*</v>
      </c>
      <c r="D38" s="11" t="str">
        <f>[32]Outubro!$I$7</f>
        <v>*</v>
      </c>
      <c r="E38" s="11" t="str">
        <f>[32]Outubro!$I$8</f>
        <v>*</v>
      </c>
      <c r="F38" s="11" t="str">
        <f>[32]Outubro!$I$9</f>
        <v>*</v>
      </c>
      <c r="G38" s="11" t="str">
        <f>[32]Outubro!$I$10</f>
        <v>*</v>
      </c>
      <c r="H38" s="11" t="str">
        <f>[32]Outubro!$I$11</f>
        <v>*</v>
      </c>
      <c r="I38" s="11" t="str">
        <f>[32]Outubro!$I$12</f>
        <v>*</v>
      </c>
      <c r="J38" s="11" t="str">
        <f>[32]Outubro!$I$13</f>
        <v>*</v>
      </c>
      <c r="K38" s="11" t="str">
        <f>[32]Outubro!$I$14</f>
        <v>*</v>
      </c>
      <c r="L38" s="11" t="str">
        <f>[32]Outubro!$I$15</f>
        <v>*</v>
      </c>
      <c r="M38" s="11" t="str">
        <f>[32]Outubro!$I$16</f>
        <v>*</v>
      </c>
      <c r="N38" s="11" t="str">
        <f>[32]Outubro!$I$17</f>
        <v>*</v>
      </c>
      <c r="O38" s="11" t="str">
        <f>[32]Outubro!$I$18</f>
        <v>*</v>
      </c>
      <c r="P38" s="11" t="str">
        <f>[32]Outubro!$I$19</f>
        <v>*</v>
      </c>
      <c r="Q38" s="90" t="str">
        <f>[32]Outubro!$I$20</f>
        <v>*</v>
      </c>
      <c r="R38" s="90" t="str">
        <f>[32]Outubro!$I$21</f>
        <v>*</v>
      </c>
      <c r="S38" s="90" t="str">
        <f>[32]Outubro!$I$22</f>
        <v>*</v>
      </c>
      <c r="T38" s="90" t="str">
        <f>[32]Outubro!$I$23</f>
        <v>*</v>
      </c>
      <c r="U38" s="90" t="str">
        <f>[32]Outubro!$I$24</f>
        <v>*</v>
      </c>
      <c r="V38" s="90" t="str">
        <f>[32]Outubro!$I$25</f>
        <v>*</v>
      </c>
      <c r="W38" s="90" t="str">
        <f>[32]Outubro!$I$26</f>
        <v>*</v>
      </c>
      <c r="X38" s="90" t="str">
        <f>[32]Outubro!$I$27</f>
        <v>*</v>
      </c>
      <c r="Y38" s="90" t="str">
        <f>[32]Outubro!$I$28</f>
        <v>*</v>
      </c>
      <c r="Z38" s="90" t="str">
        <f>[32]Outubro!$I$29</f>
        <v>*</v>
      </c>
      <c r="AA38" s="90" t="str">
        <f>[32]Outubro!$I$30</f>
        <v>*</v>
      </c>
      <c r="AB38" s="90" t="str">
        <f>[32]Outubro!$I$31</f>
        <v>*</v>
      </c>
      <c r="AC38" s="90" t="str">
        <f>[32]Outubro!$I$32</f>
        <v>*</v>
      </c>
      <c r="AD38" s="90" t="str">
        <f>[32]Outubro!$I$33</f>
        <v>*</v>
      </c>
      <c r="AE38" s="90" t="str">
        <f>[32]Outubro!$I$34</f>
        <v>*</v>
      </c>
      <c r="AF38" s="90" t="str">
        <f>[32]Outubro!$I$35</f>
        <v>*</v>
      </c>
      <c r="AG38" s="95" t="str">
        <f>[32]Outubro!$I$36</f>
        <v>*</v>
      </c>
      <c r="AJ38" t="s">
        <v>35</v>
      </c>
      <c r="AK38" t="s">
        <v>35</v>
      </c>
    </row>
    <row r="39" spans="1:39" x14ac:dyDescent="0.2">
      <c r="A39" s="77" t="s">
        <v>15</v>
      </c>
      <c r="B39" s="93" t="str">
        <f>[33]Outubro!$I$5</f>
        <v>*</v>
      </c>
      <c r="C39" s="93" t="str">
        <f>[33]Outubro!$I$6</f>
        <v>*</v>
      </c>
      <c r="D39" s="93" t="str">
        <f>[33]Outubro!$I$7</f>
        <v>*</v>
      </c>
      <c r="E39" s="93" t="str">
        <f>[33]Outubro!$I$8</f>
        <v>*</v>
      </c>
      <c r="F39" s="93" t="str">
        <f>[33]Outubro!$I$9</f>
        <v>*</v>
      </c>
      <c r="G39" s="93" t="str">
        <f>[33]Outubro!$I$10</f>
        <v>*</v>
      </c>
      <c r="H39" s="93" t="str">
        <f>[33]Outubro!$I$11</f>
        <v>*</v>
      </c>
      <c r="I39" s="93" t="str">
        <f>[33]Outubro!$I$12</f>
        <v>*</v>
      </c>
      <c r="J39" s="93" t="str">
        <f>[33]Outubro!$I$13</f>
        <v>*</v>
      </c>
      <c r="K39" s="93" t="str">
        <f>[33]Outubro!$I$14</f>
        <v>*</v>
      </c>
      <c r="L39" s="93" t="str">
        <f>[33]Outubro!$I$15</f>
        <v>*</v>
      </c>
      <c r="M39" s="93" t="str">
        <f>[33]Outubro!$I$16</f>
        <v>*</v>
      </c>
      <c r="N39" s="93" t="str">
        <f>[33]Outubro!$I$17</f>
        <v>*</v>
      </c>
      <c r="O39" s="93" t="str">
        <f>[33]Outubro!$I$18</f>
        <v>*</v>
      </c>
      <c r="P39" s="93" t="str">
        <f>[33]Outubro!$I$19</f>
        <v>*</v>
      </c>
      <c r="Q39" s="93" t="str">
        <f>[33]Outubro!$I$20</f>
        <v>*</v>
      </c>
      <c r="R39" s="93" t="str">
        <f>[33]Outubro!$I$21</f>
        <v>*</v>
      </c>
      <c r="S39" s="93" t="str">
        <f>[33]Outubro!$I$22</f>
        <v>*</v>
      </c>
      <c r="T39" s="93" t="str">
        <f>[33]Outubro!$I$23</f>
        <v>*</v>
      </c>
      <c r="U39" s="93" t="str">
        <f>[33]Outubro!$I$24</f>
        <v>*</v>
      </c>
      <c r="V39" s="93" t="str">
        <f>[33]Outubro!$I$25</f>
        <v>*</v>
      </c>
      <c r="W39" s="93" t="str">
        <f>[33]Outubro!$I$26</f>
        <v>*</v>
      </c>
      <c r="X39" s="93" t="str">
        <f>[33]Outubro!$I$27</f>
        <v>*</v>
      </c>
      <c r="Y39" s="93" t="str">
        <f>[33]Outubro!$I$28</f>
        <v>*</v>
      </c>
      <c r="Z39" s="93" t="str">
        <f>[33]Outubro!$I$29</f>
        <v>*</v>
      </c>
      <c r="AA39" s="93" t="str">
        <f>[33]Outubro!$I$30</f>
        <v>*</v>
      </c>
      <c r="AB39" s="93" t="str">
        <f>[33]Outubro!$I$31</f>
        <v>*</v>
      </c>
      <c r="AC39" s="93" t="str">
        <f>[33]Outubro!$I$32</f>
        <v>*</v>
      </c>
      <c r="AD39" s="93" t="str">
        <f>[33]Outubro!$I$33</f>
        <v>*</v>
      </c>
      <c r="AE39" s="93" t="str">
        <f>[33]Outubro!$I$34</f>
        <v>*</v>
      </c>
      <c r="AF39" s="93" t="str">
        <f>[33]Outubro!$I$35</f>
        <v>*</v>
      </c>
      <c r="AG39" s="87" t="str">
        <f>[33]Outubro!$I$36</f>
        <v>*</v>
      </c>
      <c r="AH39" s="12" t="s">
        <v>35</v>
      </c>
      <c r="AK39" t="s">
        <v>35</v>
      </c>
    </row>
    <row r="40" spans="1:39" x14ac:dyDescent="0.2">
      <c r="A40" s="77" t="s">
        <v>16</v>
      </c>
      <c r="B40" s="94" t="str">
        <f>[34]Outubro!$I$5</f>
        <v>*</v>
      </c>
      <c r="C40" s="94" t="str">
        <f>[34]Outubro!$I$6</f>
        <v>*</v>
      </c>
      <c r="D40" s="94" t="str">
        <f>[34]Outubro!$I$7</f>
        <v>*</v>
      </c>
      <c r="E40" s="94" t="str">
        <f>[34]Outubro!$I$8</f>
        <v>*</v>
      </c>
      <c r="F40" s="94" t="str">
        <f>[34]Outubro!$I$9</f>
        <v>*</v>
      </c>
      <c r="G40" s="94" t="str">
        <f>[34]Outubro!$I$10</f>
        <v>*</v>
      </c>
      <c r="H40" s="94" t="str">
        <f>[34]Outubro!$I$11</f>
        <v>*</v>
      </c>
      <c r="I40" s="94" t="str">
        <f>[34]Outubro!$I$12</f>
        <v>*</v>
      </c>
      <c r="J40" s="94" t="str">
        <f>[34]Outubro!$I$13</f>
        <v>*</v>
      </c>
      <c r="K40" s="94" t="str">
        <f>[34]Outubro!$I$14</f>
        <v>*</v>
      </c>
      <c r="L40" s="94" t="str">
        <f>[34]Outubro!$I$15</f>
        <v>*</v>
      </c>
      <c r="M40" s="94" t="str">
        <f>[34]Outubro!$I$16</f>
        <v>*</v>
      </c>
      <c r="N40" s="94" t="str">
        <f>[34]Outubro!$I$17</f>
        <v>*</v>
      </c>
      <c r="O40" s="94" t="str">
        <f>[34]Outubro!$I$18</f>
        <v>*</v>
      </c>
      <c r="P40" s="94" t="str">
        <f>[34]Outubro!$I$19</f>
        <v>*</v>
      </c>
      <c r="Q40" s="94" t="str">
        <f>[34]Outubro!$I$20</f>
        <v>*</v>
      </c>
      <c r="R40" s="94" t="str">
        <f>[34]Outubro!$I$21</f>
        <v>*</v>
      </c>
      <c r="S40" s="94" t="str">
        <f>[34]Outubro!$I$22</f>
        <v>*</v>
      </c>
      <c r="T40" s="94" t="str">
        <f>[34]Outubro!$I$23</f>
        <v>*</v>
      </c>
      <c r="U40" s="94" t="str">
        <f>[34]Outubro!$I$24</f>
        <v>*</v>
      </c>
      <c r="V40" s="94" t="str">
        <f>[34]Outubro!$I$25</f>
        <v>*</v>
      </c>
      <c r="W40" s="94" t="str">
        <f>[34]Outubro!$I$26</f>
        <v>*</v>
      </c>
      <c r="X40" s="94" t="str">
        <f>[34]Outubro!$I$27</f>
        <v>*</v>
      </c>
      <c r="Y40" s="94" t="str">
        <f>[34]Outubro!$I$28</f>
        <v>*</v>
      </c>
      <c r="Z40" s="94" t="str">
        <f>[34]Outubro!$I$29</f>
        <v>*</v>
      </c>
      <c r="AA40" s="94" t="str">
        <f>[34]Outubro!$I$30</f>
        <v>*</v>
      </c>
      <c r="AB40" s="94" t="str">
        <f>[34]Outubro!$I$31</f>
        <v>*</v>
      </c>
      <c r="AC40" s="94" t="str">
        <f>[34]Outubro!$I$32</f>
        <v>*</v>
      </c>
      <c r="AD40" s="94" t="str">
        <f>[34]Outubro!$I$33</f>
        <v>*</v>
      </c>
      <c r="AE40" s="94" t="str">
        <f>[34]Outubro!$I$34</f>
        <v>*</v>
      </c>
      <c r="AF40" s="94" t="str">
        <f>[34]Outubro!$I$35</f>
        <v>*</v>
      </c>
      <c r="AG40" s="87" t="str">
        <f>[34]Outubro!$I$36</f>
        <v>*</v>
      </c>
      <c r="AI40" t="s">
        <v>35</v>
      </c>
      <c r="AJ40" t="s">
        <v>35</v>
      </c>
    </row>
    <row r="41" spans="1:39" x14ac:dyDescent="0.2">
      <c r="A41" s="77" t="s">
        <v>154</v>
      </c>
      <c r="B41" s="93" t="str">
        <f>[35]Outubro!$I$5</f>
        <v>*</v>
      </c>
      <c r="C41" s="93" t="str">
        <f>[35]Outubro!$I$6</f>
        <v>*</v>
      </c>
      <c r="D41" s="93" t="str">
        <f>[35]Outubro!$I$7</f>
        <v>*</v>
      </c>
      <c r="E41" s="93" t="str">
        <f>[35]Outubro!$I$8</f>
        <v>*</v>
      </c>
      <c r="F41" s="93" t="str">
        <f>[35]Outubro!$I$9</f>
        <v>*</v>
      </c>
      <c r="G41" s="93" t="str">
        <f>[35]Outubro!$I$10</f>
        <v>*</v>
      </c>
      <c r="H41" s="93" t="str">
        <f>[35]Outubro!$I$11</f>
        <v>*</v>
      </c>
      <c r="I41" s="93" t="str">
        <f>[35]Outubro!$I$12</f>
        <v>*</v>
      </c>
      <c r="J41" s="93" t="str">
        <f>[35]Outubro!$I$13</f>
        <v>*</v>
      </c>
      <c r="K41" s="93" t="str">
        <f>[35]Outubro!$I$14</f>
        <v>*</v>
      </c>
      <c r="L41" s="93" t="str">
        <f>[35]Outubro!$I$15</f>
        <v>*</v>
      </c>
      <c r="M41" s="93" t="str">
        <f>[35]Outubro!$I$16</f>
        <v>*</v>
      </c>
      <c r="N41" s="93" t="str">
        <f>[35]Outubro!$I$17</f>
        <v>*</v>
      </c>
      <c r="O41" s="93" t="str">
        <f>[35]Outubro!$I$18</f>
        <v>*</v>
      </c>
      <c r="P41" s="93" t="str">
        <f>[35]Outubro!$I$19</f>
        <v>*</v>
      </c>
      <c r="Q41" s="93" t="str">
        <f>[35]Outubro!$I$20</f>
        <v>*</v>
      </c>
      <c r="R41" s="93" t="str">
        <f>[35]Outubro!$I$21</f>
        <v>*</v>
      </c>
      <c r="S41" s="93" t="str">
        <f>[35]Outubro!$I$22</f>
        <v>*</v>
      </c>
      <c r="T41" s="90" t="str">
        <f>[35]Outubro!$I$23</f>
        <v>*</v>
      </c>
      <c r="U41" s="90" t="str">
        <f>[35]Outubro!$I$24</f>
        <v>*</v>
      </c>
      <c r="V41" s="90" t="str">
        <f>[35]Outubro!$I$25</f>
        <v>*</v>
      </c>
      <c r="W41" s="90" t="str">
        <f>[35]Outubro!$I$26</f>
        <v>*</v>
      </c>
      <c r="X41" s="90" t="str">
        <f>[35]Outubro!$I$27</f>
        <v>*</v>
      </c>
      <c r="Y41" s="90" t="str">
        <f>[35]Outubro!$I$28</f>
        <v>*</v>
      </c>
      <c r="Z41" s="90" t="str">
        <f>[35]Outubro!$I$29</f>
        <v>*</v>
      </c>
      <c r="AA41" s="90" t="str">
        <f>[35]Outubro!$I$30</f>
        <v>*</v>
      </c>
      <c r="AB41" s="90" t="str">
        <f>[35]Outubro!$I$31</f>
        <v>*</v>
      </c>
      <c r="AC41" s="90" t="str">
        <f>[35]Outubro!$I$32</f>
        <v>*</v>
      </c>
      <c r="AD41" s="90" t="str">
        <f>[35]Outubro!$I$33</f>
        <v>*</v>
      </c>
      <c r="AE41" s="90" t="str">
        <f>[35]Outubro!$I$34</f>
        <v>*</v>
      </c>
      <c r="AF41" s="90" t="str">
        <f>[35]Outubro!$I$35</f>
        <v>*</v>
      </c>
      <c r="AG41" s="95" t="str">
        <f>[35]Outubro!$I$36</f>
        <v>*</v>
      </c>
      <c r="AJ41" t="s">
        <v>35</v>
      </c>
    </row>
    <row r="42" spans="1:39" x14ac:dyDescent="0.2">
      <c r="A42" s="77" t="s">
        <v>17</v>
      </c>
      <c r="B42" s="93" t="str">
        <f>[36]Outubro!$I$5</f>
        <v>*</v>
      </c>
      <c r="C42" s="93" t="str">
        <f>[36]Outubro!$I$6</f>
        <v>*</v>
      </c>
      <c r="D42" s="93" t="str">
        <f>[36]Outubro!$I$7</f>
        <v>*</v>
      </c>
      <c r="E42" s="93" t="str">
        <f>[36]Outubro!$I$8</f>
        <v>*</v>
      </c>
      <c r="F42" s="93" t="str">
        <f>[36]Outubro!$I$9</f>
        <v>*</v>
      </c>
      <c r="G42" s="93" t="str">
        <f>[36]Outubro!$I$10</f>
        <v>*</v>
      </c>
      <c r="H42" s="93" t="str">
        <f>[36]Outubro!$I$11</f>
        <v>*</v>
      </c>
      <c r="I42" s="93" t="str">
        <f>[36]Outubro!$I$12</f>
        <v>*</v>
      </c>
      <c r="J42" s="93" t="str">
        <f>[36]Outubro!$I$13</f>
        <v>*</v>
      </c>
      <c r="K42" s="93" t="str">
        <f>[36]Outubro!$I$14</f>
        <v>*</v>
      </c>
      <c r="L42" s="93" t="str">
        <f>[36]Outubro!$I$15</f>
        <v>*</v>
      </c>
      <c r="M42" s="93" t="str">
        <f>[36]Outubro!$I$16</f>
        <v>*</v>
      </c>
      <c r="N42" s="93" t="str">
        <f>[36]Outubro!$I$17</f>
        <v>*</v>
      </c>
      <c r="O42" s="93" t="str">
        <f>[36]Outubro!$I$18</f>
        <v>*</v>
      </c>
      <c r="P42" s="93" t="str">
        <f>[36]Outubro!$I$19</f>
        <v>*</v>
      </c>
      <c r="Q42" s="93" t="str">
        <f>[36]Outubro!$I$20</f>
        <v>*</v>
      </c>
      <c r="R42" s="93" t="str">
        <f>[36]Outubro!$I$21</f>
        <v>*</v>
      </c>
      <c r="S42" s="93" t="str">
        <f>[36]Outubro!$I$22</f>
        <v>*</v>
      </c>
      <c r="T42" s="93" t="str">
        <f>[36]Outubro!$I$23</f>
        <v>*</v>
      </c>
      <c r="U42" s="93" t="str">
        <f>[36]Outubro!$I$24</f>
        <v>*</v>
      </c>
      <c r="V42" s="93" t="str">
        <f>[36]Outubro!$I$25</f>
        <v>*</v>
      </c>
      <c r="W42" s="93" t="str">
        <f>[36]Outubro!$I$26</f>
        <v>*</v>
      </c>
      <c r="X42" s="93" t="str">
        <f>[36]Outubro!$I$27</f>
        <v>*</v>
      </c>
      <c r="Y42" s="93" t="str">
        <f>[36]Outubro!$I$28</f>
        <v>*</v>
      </c>
      <c r="Z42" s="93" t="str">
        <f>[36]Outubro!$I$29</f>
        <v>*</v>
      </c>
      <c r="AA42" s="93" t="str">
        <f>[36]Outubro!$I$30</f>
        <v>*</v>
      </c>
      <c r="AB42" s="93" t="str">
        <f>[36]Outubro!$I$31</f>
        <v>*</v>
      </c>
      <c r="AC42" s="93" t="str">
        <f>[36]Outubro!$I$32</f>
        <v>*</v>
      </c>
      <c r="AD42" s="93" t="str">
        <f>[36]Outubro!$I$33</f>
        <v>*</v>
      </c>
      <c r="AE42" s="93" t="str">
        <f>[36]Outubro!$I$34</f>
        <v>*</v>
      </c>
      <c r="AF42" s="93" t="str">
        <f>[36]Outubro!$I$35</f>
        <v>*</v>
      </c>
      <c r="AG42" s="87" t="str">
        <f>[36]Outubro!$I$36</f>
        <v>*</v>
      </c>
    </row>
    <row r="43" spans="1:39" x14ac:dyDescent="0.2">
      <c r="A43" s="77" t="s">
        <v>136</v>
      </c>
      <c r="B43" s="11" t="str">
        <f>[37]Outubro!$I$5</f>
        <v>*</v>
      </c>
      <c r="C43" s="11" t="str">
        <f>[37]Outubro!$I$6</f>
        <v>*</v>
      </c>
      <c r="D43" s="11" t="str">
        <f>[37]Outubro!$I$7</f>
        <v>*</v>
      </c>
      <c r="E43" s="11" t="str">
        <f>[37]Outubro!$I$8</f>
        <v>*</v>
      </c>
      <c r="F43" s="11" t="str">
        <f>[37]Outubro!$I$9</f>
        <v>*</v>
      </c>
      <c r="G43" s="11" t="str">
        <f>[37]Outubro!$I$10</f>
        <v>*</v>
      </c>
      <c r="H43" s="11" t="str">
        <f>[37]Outubro!$I$11</f>
        <v>*</v>
      </c>
      <c r="I43" s="11" t="str">
        <f>[37]Outubro!$I$12</f>
        <v>*</v>
      </c>
      <c r="J43" s="11" t="str">
        <f>[37]Outubro!$I$13</f>
        <v>*</v>
      </c>
      <c r="K43" s="11" t="str">
        <f>[37]Outubro!$I$14</f>
        <v>*</v>
      </c>
      <c r="L43" s="11" t="str">
        <f>[37]Outubro!$I$15</f>
        <v>*</v>
      </c>
      <c r="M43" s="11" t="str">
        <f>[37]Outubro!$I$16</f>
        <v>*</v>
      </c>
      <c r="N43" s="11" t="str">
        <f>[37]Outubro!$I$17</f>
        <v>*</v>
      </c>
      <c r="O43" s="11" t="str">
        <f>[37]Outubro!$I$18</f>
        <v>*</v>
      </c>
      <c r="P43" s="11" t="str">
        <f>[37]Outubro!$I$19</f>
        <v>*</v>
      </c>
      <c r="Q43" s="11" t="str">
        <f>[37]Outubro!$I$20</f>
        <v>*</v>
      </c>
      <c r="R43" s="11" t="str">
        <f>[37]Outubro!$I$21</f>
        <v>*</v>
      </c>
      <c r="S43" s="11" t="str">
        <f>[37]Outubro!$I$22</f>
        <v>*</v>
      </c>
      <c r="T43" s="90" t="str">
        <f>[37]Outubro!$I$23</f>
        <v>*</v>
      </c>
      <c r="U43" s="90" t="str">
        <f>[37]Outubro!$I$24</f>
        <v>*</v>
      </c>
      <c r="V43" s="90" t="str">
        <f>[37]Outubro!$I$25</f>
        <v>*</v>
      </c>
      <c r="W43" s="90" t="str">
        <f>[37]Outubro!$I$26</f>
        <v>*</v>
      </c>
      <c r="X43" s="90" t="str">
        <f>[37]Outubro!$I$27</f>
        <v>*</v>
      </c>
      <c r="Y43" s="90" t="str">
        <f>[37]Outubro!$I$28</f>
        <v>*</v>
      </c>
      <c r="Z43" s="90" t="str">
        <f>[37]Outubro!$I$29</f>
        <v>*</v>
      </c>
      <c r="AA43" s="90" t="str">
        <f>[37]Outubro!$I$30</f>
        <v>*</v>
      </c>
      <c r="AB43" s="90" t="str">
        <f>[37]Outubro!$I$31</f>
        <v>*</v>
      </c>
      <c r="AC43" s="90" t="str">
        <f>[37]Outubro!$I$32</f>
        <v>*</v>
      </c>
      <c r="AD43" s="90" t="str">
        <f>[37]Outubro!$I$33</f>
        <v>*</v>
      </c>
      <c r="AE43" s="90" t="str">
        <f>[37]Outubro!$I$34</f>
        <v>*</v>
      </c>
      <c r="AF43" s="90" t="str">
        <f>[37]Outubro!$I$35</f>
        <v>*</v>
      </c>
      <c r="AG43" s="95" t="str">
        <f>[37]Outubro!$I$36</f>
        <v>*</v>
      </c>
      <c r="AJ43" t="s">
        <v>35</v>
      </c>
      <c r="AK43" t="s">
        <v>35</v>
      </c>
      <c r="AL43" t="s">
        <v>35</v>
      </c>
    </row>
    <row r="44" spans="1:39" x14ac:dyDescent="0.2">
      <c r="A44" s="77" t="s">
        <v>18</v>
      </c>
      <c r="B44" s="93" t="str">
        <f>[38]Outubro!$I$5</f>
        <v>*</v>
      </c>
      <c r="C44" s="93" t="str">
        <f>[38]Outubro!$I$6</f>
        <v>*</v>
      </c>
      <c r="D44" s="93" t="str">
        <f>[38]Outubro!$I$7</f>
        <v>*</v>
      </c>
      <c r="E44" s="93" t="str">
        <f>[38]Outubro!$I$8</f>
        <v>*</v>
      </c>
      <c r="F44" s="93" t="str">
        <f>[38]Outubro!$I$9</f>
        <v>*</v>
      </c>
      <c r="G44" s="93" t="str">
        <f>[38]Outubro!$I$10</f>
        <v>*</v>
      </c>
      <c r="H44" s="93" t="str">
        <f>[38]Outubro!$I$11</f>
        <v>*</v>
      </c>
      <c r="I44" s="93" t="str">
        <f>[38]Outubro!$I$12</f>
        <v>*</v>
      </c>
      <c r="J44" s="93" t="str">
        <f>[38]Outubro!$I$13</f>
        <v>*</v>
      </c>
      <c r="K44" s="93" t="str">
        <f>[38]Outubro!$I$14</f>
        <v>*</v>
      </c>
      <c r="L44" s="93" t="str">
        <f>[38]Outubro!$I$15</f>
        <v>*</v>
      </c>
      <c r="M44" s="93" t="str">
        <f>[38]Outubro!$I$16</f>
        <v>*</v>
      </c>
      <c r="N44" s="93" t="str">
        <f>[38]Outubro!$I$17</f>
        <v>*</v>
      </c>
      <c r="O44" s="93" t="str">
        <f>[38]Outubro!$I$18</f>
        <v>*</v>
      </c>
      <c r="P44" s="93" t="str">
        <f>[38]Outubro!$I$19</f>
        <v>*</v>
      </c>
      <c r="Q44" s="93" t="str">
        <f>[38]Outubro!$I$20</f>
        <v>*</v>
      </c>
      <c r="R44" s="93" t="str">
        <f>[38]Outubro!$I$21</f>
        <v>*</v>
      </c>
      <c r="S44" s="93" t="str">
        <f>[38]Outubro!$I$22</f>
        <v>*</v>
      </c>
      <c r="T44" s="93" t="str">
        <f>[38]Outubro!$I$23</f>
        <v>*</v>
      </c>
      <c r="U44" s="93" t="str">
        <f>[38]Outubro!$I$24</f>
        <v>*</v>
      </c>
      <c r="V44" s="93" t="str">
        <f>[38]Outubro!$I$25</f>
        <v>*</v>
      </c>
      <c r="W44" s="93" t="str">
        <f>[38]Outubro!$I$26</f>
        <v>*</v>
      </c>
      <c r="X44" s="93" t="str">
        <f>[38]Outubro!$I$27</f>
        <v>*</v>
      </c>
      <c r="Y44" s="93" t="str">
        <f>[38]Outubro!$I$28</f>
        <v>*</v>
      </c>
      <c r="Z44" s="93" t="str">
        <f>[38]Outubro!$I$29</f>
        <v>*</v>
      </c>
      <c r="AA44" s="93" t="str">
        <f>[38]Outubro!$I$30</f>
        <v>*</v>
      </c>
      <c r="AB44" s="93" t="str">
        <f>[38]Outubro!$I$31</f>
        <v>*</v>
      </c>
      <c r="AC44" s="93" t="str">
        <f>[38]Outubro!$I$32</f>
        <v>*</v>
      </c>
      <c r="AD44" s="93" t="str">
        <f>[38]Outubro!$I$33</f>
        <v>*</v>
      </c>
      <c r="AE44" s="93" t="str">
        <f>[38]Outubro!$I$34</f>
        <v>*</v>
      </c>
      <c r="AF44" s="93" t="str">
        <f>[38]Outubro!$I$35</f>
        <v>*</v>
      </c>
      <c r="AG44" s="87" t="str">
        <f>[38]Outubro!$I$36</f>
        <v>*</v>
      </c>
      <c r="AJ44" t="s">
        <v>35</v>
      </c>
      <c r="AK44" t="s">
        <v>35</v>
      </c>
      <c r="AL44" t="s">
        <v>35</v>
      </c>
    </row>
    <row r="45" spans="1:39" x14ac:dyDescent="0.2">
      <c r="A45" s="77" t="s">
        <v>141</v>
      </c>
      <c r="B45" s="93" t="str">
        <f>[39]Outubro!$I$5</f>
        <v>*</v>
      </c>
      <c r="C45" s="93" t="str">
        <f>[39]Outubro!$I$6</f>
        <v>*</v>
      </c>
      <c r="D45" s="93" t="str">
        <f>[39]Outubro!$I$7</f>
        <v>*</v>
      </c>
      <c r="E45" s="93" t="str">
        <f>[39]Outubro!$I$8</f>
        <v>*</v>
      </c>
      <c r="F45" s="93" t="str">
        <f>[39]Outubro!$I$9</f>
        <v>*</v>
      </c>
      <c r="G45" s="93" t="str">
        <f>[39]Outubro!$I$10</f>
        <v>*</v>
      </c>
      <c r="H45" s="93" t="str">
        <f>[39]Outubro!$I$11</f>
        <v>*</v>
      </c>
      <c r="I45" s="93" t="str">
        <f>[39]Outubro!$I$12</f>
        <v>*</v>
      </c>
      <c r="J45" s="93" t="str">
        <f>[39]Outubro!$I$13</f>
        <v>*</v>
      </c>
      <c r="K45" s="93" t="str">
        <f>[39]Outubro!$I$14</f>
        <v>*</v>
      </c>
      <c r="L45" s="93" t="str">
        <f>[39]Outubro!$I$15</f>
        <v>*</v>
      </c>
      <c r="M45" s="93" t="str">
        <f>[39]Outubro!$I$16</f>
        <v>*</v>
      </c>
      <c r="N45" s="93" t="str">
        <f>[39]Outubro!$I$17</f>
        <v>*</v>
      </c>
      <c r="O45" s="93" t="str">
        <f>[39]Outubro!$I$18</f>
        <v>*</v>
      </c>
      <c r="P45" s="93" t="str">
        <f>[39]Outubro!$I$19</f>
        <v>*</v>
      </c>
      <c r="Q45" s="93" t="str">
        <f>[39]Outubro!$I$20</f>
        <v>*</v>
      </c>
      <c r="R45" s="93" t="str">
        <f>[39]Outubro!$I$21</f>
        <v>*</v>
      </c>
      <c r="S45" s="93" t="str">
        <f>[39]Outubro!$I$22</f>
        <v>*</v>
      </c>
      <c r="T45" s="90" t="str">
        <f>[39]Outubro!$I$23</f>
        <v>*</v>
      </c>
      <c r="U45" s="90" t="str">
        <f>[39]Outubro!$I$24</f>
        <v>*</v>
      </c>
      <c r="V45" s="90" t="str">
        <f>[39]Outubro!$I$25</f>
        <v>*</v>
      </c>
      <c r="W45" s="90" t="str">
        <f>[39]Outubro!$I$26</f>
        <v>*</v>
      </c>
      <c r="X45" s="90" t="str">
        <f>[39]Outubro!$I$27</f>
        <v>*</v>
      </c>
      <c r="Y45" s="90" t="str">
        <f>[39]Outubro!$I$28</f>
        <v>*</v>
      </c>
      <c r="Z45" s="90" t="str">
        <f>[39]Outubro!$I$29</f>
        <v>*</v>
      </c>
      <c r="AA45" s="90" t="str">
        <f>[39]Outubro!$I$30</f>
        <v>*</v>
      </c>
      <c r="AB45" s="90" t="str">
        <f>[39]Outubro!$I$31</f>
        <v>*</v>
      </c>
      <c r="AC45" s="90" t="str">
        <f>[39]Outubro!$I$32</f>
        <v>*</v>
      </c>
      <c r="AD45" s="90" t="str">
        <f>[39]Outubro!$I$33</f>
        <v>*</v>
      </c>
      <c r="AE45" s="90" t="str">
        <f>[39]Outubro!$I$34</f>
        <v>*</v>
      </c>
      <c r="AF45" s="90" t="str">
        <f>[39]Outubro!$I$35</f>
        <v>*</v>
      </c>
      <c r="AG45" s="95" t="str">
        <f>[39]Outubro!$I$36</f>
        <v>*</v>
      </c>
      <c r="AI45" t="s">
        <v>35</v>
      </c>
      <c r="AJ45" t="s">
        <v>35</v>
      </c>
      <c r="AK45" t="s">
        <v>35</v>
      </c>
      <c r="AL45" t="s">
        <v>200</v>
      </c>
    </row>
    <row r="46" spans="1:39" x14ac:dyDescent="0.2">
      <c r="A46" s="77" t="s">
        <v>19</v>
      </c>
      <c r="B46" s="93" t="str">
        <f>[40]Outubro!$I$5</f>
        <v>*</v>
      </c>
      <c r="C46" s="93" t="str">
        <f>[40]Outubro!$I$6</f>
        <v>*</v>
      </c>
      <c r="D46" s="93" t="str">
        <f>[40]Outubro!$I$7</f>
        <v>*</v>
      </c>
      <c r="E46" s="93" t="str">
        <f>[40]Outubro!$I$8</f>
        <v>*</v>
      </c>
      <c r="F46" s="93" t="str">
        <f>[40]Outubro!$I$9</f>
        <v>*</v>
      </c>
      <c r="G46" s="93" t="str">
        <f>[40]Outubro!$I$10</f>
        <v>*</v>
      </c>
      <c r="H46" s="93" t="str">
        <f>[40]Outubro!$I$11</f>
        <v>*</v>
      </c>
      <c r="I46" s="93" t="str">
        <f>[40]Outubro!$I$12</f>
        <v>*</v>
      </c>
      <c r="J46" s="93" t="str">
        <f>[40]Outubro!$I$13</f>
        <v>*</v>
      </c>
      <c r="K46" s="93" t="str">
        <f>[40]Outubro!$I$14</f>
        <v>*</v>
      </c>
      <c r="L46" s="93" t="str">
        <f>[40]Outubro!$I$15</f>
        <v>*</v>
      </c>
      <c r="M46" s="93" t="str">
        <f>[40]Outubro!$I$16</f>
        <v>*</v>
      </c>
      <c r="N46" s="93" t="str">
        <f>[40]Outubro!$I$17</f>
        <v>*</v>
      </c>
      <c r="O46" s="93" t="str">
        <f>[40]Outubro!$I$18</f>
        <v>*</v>
      </c>
      <c r="P46" s="93" t="str">
        <f>[40]Outubro!$I$19</f>
        <v>*</v>
      </c>
      <c r="Q46" s="93" t="str">
        <f>[40]Outubro!$I$20</f>
        <v>*</v>
      </c>
      <c r="R46" s="93" t="str">
        <f>[40]Outubro!$I$21</f>
        <v>*</v>
      </c>
      <c r="S46" s="93" t="str">
        <f>[40]Outubro!$I$22</f>
        <v>*</v>
      </c>
      <c r="T46" s="93" t="str">
        <f>[40]Outubro!$I$23</f>
        <v>*</v>
      </c>
      <c r="U46" s="93" t="str">
        <f>[40]Outubro!$I$24</f>
        <v>*</v>
      </c>
      <c r="V46" s="93" t="str">
        <f>[40]Outubro!$I$25</f>
        <v>*</v>
      </c>
      <c r="W46" s="93" t="str">
        <f>[40]Outubro!$I$26</f>
        <v>*</v>
      </c>
      <c r="X46" s="93" t="str">
        <f>[40]Outubro!$I$27</f>
        <v>*</v>
      </c>
      <c r="Y46" s="93" t="str">
        <f>[40]Outubro!$I$28</f>
        <v>*</v>
      </c>
      <c r="Z46" s="93" t="str">
        <f>[40]Outubro!$I$29</f>
        <v>*</v>
      </c>
      <c r="AA46" s="93" t="str">
        <f>[40]Outubro!$I$30</f>
        <v>*</v>
      </c>
      <c r="AB46" s="93" t="str">
        <f>[40]Outubro!$I$31</f>
        <v>*</v>
      </c>
      <c r="AC46" s="93" t="str">
        <f>[40]Outubro!$I$32</f>
        <v>*</v>
      </c>
      <c r="AD46" s="93" t="str">
        <f>[40]Outubro!$I$33</f>
        <v>*</v>
      </c>
      <c r="AE46" s="93" t="str">
        <f>[40]Outubro!$I$34</f>
        <v>*</v>
      </c>
      <c r="AF46" s="93" t="str">
        <f>[40]Outubro!$I$35</f>
        <v>*</v>
      </c>
      <c r="AG46" s="87" t="str">
        <f>[40]Outubro!$I$36</f>
        <v>*</v>
      </c>
      <c r="AH46" s="12" t="s">
        <v>35</v>
      </c>
      <c r="AJ46" t="s">
        <v>35</v>
      </c>
    </row>
    <row r="47" spans="1:39" x14ac:dyDescent="0.2">
      <c r="A47" s="77" t="s">
        <v>23</v>
      </c>
      <c r="B47" s="93" t="str">
        <f>[41]Outubro!$I$5</f>
        <v>*</v>
      </c>
      <c r="C47" s="93" t="str">
        <f>[41]Outubro!$I$6</f>
        <v>*</v>
      </c>
      <c r="D47" s="93" t="str">
        <f>[41]Outubro!$I$7</f>
        <v>*</v>
      </c>
      <c r="E47" s="93" t="str">
        <f>[41]Outubro!$I$8</f>
        <v>*</v>
      </c>
      <c r="F47" s="93" t="str">
        <f>[41]Outubro!$I$9</f>
        <v>*</v>
      </c>
      <c r="G47" s="93" t="str">
        <f>[41]Outubro!$I$10</f>
        <v>*</v>
      </c>
      <c r="H47" s="93" t="str">
        <f>[41]Outubro!$I$11</f>
        <v>*</v>
      </c>
      <c r="I47" s="93" t="str">
        <f>[41]Outubro!$I$12</f>
        <v>*</v>
      </c>
      <c r="J47" s="93" t="str">
        <f>[41]Outubro!$I$13</f>
        <v>*</v>
      </c>
      <c r="K47" s="93" t="str">
        <f>[41]Outubro!$I$14</f>
        <v>*</v>
      </c>
      <c r="L47" s="93" t="str">
        <f>[41]Outubro!$I$15</f>
        <v>*</v>
      </c>
      <c r="M47" s="93" t="str">
        <f>[41]Outubro!$I$16</f>
        <v>*</v>
      </c>
      <c r="N47" s="93" t="str">
        <f>[41]Outubro!$I$17</f>
        <v>*</v>
      </c>
      <c r="O47" s="93" t="str">
        <f>[41]Outubro!$I$18</f>
        <v>*</v>
      </c>
      <c r="P47" s="93" t="str">
        <f>[41]Outubro!$I$19</f>
        <v>*</v>
      </c>
      <c r="Q47" s="93" t="str">
        <f>[41]Outubro!$I$20</f>
        <v>*</v>
      </c>
      <c r="R47" s="93" t="str">
        <f>[41]Outubro!$I$21</f>
        <v>*</v>
      </c>
      <c r="S47" s="93" t="str">
        <f>[41]Outubro!$I$22</f>
        <v>*</v>
      </c>
      <c r="T47" s="93" t="str">
        <f>[41]Outubro!$I$23</f>
        <v>*</v>
      </c>
      <c r="U47" s="93" t="str">
        <f>[41]Outubro!$I$24</f>
        <v>*</v>
      </c>
      <c r="V47" s="93" t="str">
        <f>[41]Outubro!$I$25</f>
        <v>*</v>
      </c>
      <c r="W47" s="93" t="str">
        <f>[41]Outubro!$I$26</f>
        <v>*</v>
      </c>
      <c r="X47" s="93" t="str">
        <f>[41]Outubro!$I$27</f>
        <v>*</v>
      </c>
      <c r="Y47" s="93" t="str">
        <f>[41]Outubro!$I$28</f>
        <v>*</v>
      </c>
      <c r="Z47" s="93" t="str">
        <f>[41]Outubro!$I$29</f>
        <v>*</v>
      </c>
      <c r="AA47" s="93" t="str">
        <f>[41]Outubro!$I$30</f>
        <v>*</v>
      </c>
      <c r="AB47" s="93" t="str">
        <f>[41]Outubro!$I$31</f>
        <v>*</v>
      </c>
      <c r="AC47" s="93" t="str">
        <f>[41]Outubro!$I$32</f>
        <v>*</v>
      </c>
      <c r="AD47" s="93" t="str">
        <f>[41]Outubro!$I$33</f>
        <v>*</v>
      </c>
      <c r="AE47" s="93" t="str">
        <f>[41]Outubro!$I$34</f>
        <v>*</v>
      </c>
      <c r="AF47" s="93" t="str">
        <f>[41]Outubro!$I$35</f>
        <v>*</v>
      </c>
      <c r="AG47" s="87" t="str">
        <f>[41]Outubro!$I$36</f>
        <v>*</v>
      </c>
      <c r="AI47" t="s">
        <v>35</v>
      </c>
      <c r="AK47" t="s">
        <v>35</v>
      </c>
      <c r="AL47" t="s">
        <v>35</v>
      </c>
    </row>
    <row r="48" spans="1:39" x14ac:dyDescent="0.2">
      <c r="A48" s="77" t="s">
        <v>34</v>
      </c>
      <c r="B48" s="93" t="str">
        <f>[42]Outubro!$I$5</f>
        <v>*</v>
      </c>
      <c r="C48" s="93" t="str">
        <f>[42]Outubro!$I$6</f>
        <v>*</v>
      </c>
      <c r="D48" s="93" t="str">
        <f>[42]Outubro!$I$7</f>
        <v>*</v>
      </c>
      <c r="E48" s="93" t="str">
        <f>[42]Outubro!$I$8</f>
        <v>*</v>
      </c>
      <c r="F48" s="93" t="str">
        <f>[42]Outubro!$I$9</f>
        <v>*</v>
      </c>
      <c r="G48" s="93" t="str">
        <f>[42]Outubro!$I$10</f>
        <v>*</v>
      </c>
      <c r="H48" s="93" t="str">
        <f>[42]Outubro!$I$11</f>
        <v>*</v>
      </c>
      <c r="I48" s="93" t="str">
        <f>[42]Outubro!$I$12</f>
        <v>*</v>
      </c>
      <c r="J48" s="93" t="str">
        <f>[42]Outubro!$I$13</f>
        <v>*</v>
      </c>
      <c r="K48" s="93" t="str">
        <f>[42]Outubro!$I$14</f>
        <v>*</v>
      </c>
      <c r="L48" s="93" t="str">
        <f>[42]Outubro!$I$15</f>
        <v>*</v>
      </c>
      <c r="M48" s="93" t="str">
        <f>[42]Outubro!$I$16</f>
        <v>*</v>
      </c>
      <c r="N48" s="93" t="str">
        <f>[42]Outubro!$I$17</f>
        <v>*</v>
      </c>
      <c r="O48" s="93" t="str">
        <f>[42]Outubro!$I$18</f>
        <v>*</v>
      </c>
      <c r="P48" s="93" t="str">
        <f>[42]Outubro!$I$19</f>
        <v>*</v>
      </c>
      <c r="Q48" s="93" t="str">
        <f>[42]Outubro!$I$20</f>
        <v>*</v>
      </c>
      <c r="R48" s="93" t="str">
        <f>[42]Outubro!$I$21</f>
        <v>*</v>
      </c>
      <c r="S48" s="93" t="str">
        <f>[42]Outubro!$I$22</f>
        <v>*</v>
      </c>
      <c r="T48" s="93" t="str">
        <f>[42]Outubro!$I$23</f>
        <v>*</v>
      </c>
      <c r="U48" s="93" t="str">
        <f>[42]Outubro!$I$24</f>
        <v>*</v>
      </c>
      <c r="V48" s="93" t="str">
        <f>[42]Outubro!$I$25</f>
        <v>*</v>
      </c>
      <c r="W48" s="93" t="str">
        <f>[42]Outubro!$I$26</f>
        <v>*</v>
      </c>
      <c r="X48" s="93" t="str">
        <f>[42]Outubro!$I$27</f>
        <v>*</v>
      </c>
      <c r="Y48" s="93" t="str">
        <f>[42]Outubro!$I$28</f>
        <v>*</v>
      </c>
      <c r="Z48" s="93" t="str">
        <f>[42]Outubro!$I$29</f>
        <v>*</v>
      </c>
      <c r="AA48" s="93" t="str">
        <f>[42]Outubro!$I$30</f>
        <v>*</v>
      </c>
      <c r="AB48" s="93" t="str">
        <f>[42]Outubro!$I$31</f>
        <v>*</v>
      </c>
      <c r="AC48" s="93" t="str">
        <f>[42]Outubro!$I$32</f>
        <v>*</v>
      </c>
      <c r="AD48" s="93" t="str">
        <f>[42]Outubro!$I$33</f>
        <v>*</v>
      </c>
      <c r="AE48" s="93" t="str">
        <f>[42]Outubro!$I$34</f>
        <v>*</v>
      </c>
      <c r="AF48" s="93" t="str">
        <f>[42]Outubro!$I$35</f>
        <v>*</v>
      </c>
      <c r="AG48" s="87" t="str">
        <f>[42]Outubro!$I$36</f>
        <v>*</v>
      </c>
      <c r="AH48" s="12" t="s">
        <v>35</v>
      </c>
      <c r="AJ48" t="s">
        <v>35</v>
      </c>
      <c r="AK48" t="s">
        <v>35</v>
      </c>
      <c r="AM48" t="s">
        <v>35</v>
      </c>
    </row>
    <row r="49" spans="1:38" ht="13.5" thickBot="1" x14ac:dyDescent="0.25">
      <c r="A49" s="78" t="s">
        <v>20</v>
      </c>
      <c r="B49" s="90" t="str">
        <f>[43]Outubro!$I$5</f>
        <v>*</v>
      </c>
      <c r="C49" s="90" t="str">
        <f>[43]Outubro!$I$6</f>
        <v>*</v>
      </c>
      <c r="D49" s="90" t="str">
        <f>[43]Outubro!$I$7</f>
        <v>*</v>
      </c>
      <c r="E49" s="90" t="str">
        <f>[43]Outubro!$I$8</f>
        <v>*</v>
      </c>
      <c r="F49" s="90" t="str">
        <f>[43]Outubro!$I$9</f>
        <v>*</v>
      </c>
      <c r="G49" s="90" t="str">
        <f>[43]Outubro!$I$10</f>
        <v>*</v>
      </c>
      <c r="H49" s="90" t="str">
        <f>[43]Outubro!$I$11</f>
        <v>*</v>
      </c>
      <c r="I49" s="90" t="str">
        <f>[43]Outubro!$I$12</f>
        <v>*</v>
      </c>
      <c r="J49" s="90" t="str">
        <f>[43]Outubro!$I$13</f>
        <v>*</v>
      </c>
      <c r="K49" s="90" t="str">
        <f>[43]Outubro!$I$14</f>
        <v>*</v>
      </c>
      <c r="L49" s="90" t="str">
        <f>[43]Outubro!$I$15</f>
        <v>*</v>
      </c>
      <c r="M49" s="90" t="str">
        <f>[43]Outubro!$I$16</f>
        <v>*</v>
      </c>
      <c r="N49" s="90" t="str">
        <f>[43]Outubro!$I$17</f>
        <v>*</v>
      </c>
      <c r="O49" s="90" t="str">
        <f>[43]Outubro!$I$18</f>
        <v>*</v>
      </c>
      <c r="P49" s="90" t="str">
        <f>[43]Outubro!$I$19</f>
        <v>*</v>
      </c>
      <c r="Q49" s="90" t="str">
        <f>[43]Outubro!$I$20</f>
        <v>*</v>
      </c>
      <c r="R49" s="90" t="str">
        <f>[43]Outubro!$I$21</f>
        <v>*</v>
      </c>
      <c r="S49" s="90" t="str">
        <f>[43]Outubro!$I$22</f>
        <v>*</v>
      </c>
      <c r="T49" s="90" t="str">
        <f>[43]Outubro!$I$23</f>
        <v>*</v>
      </c>
      <c r="U49" s="90" t="str">
        <f>[43]Outubro!$I$24</f>
        <v>*</v>
      </c>
      <c r="V49" s="90" t="str">
        <f>[43]Outubro!$I$25</f>
        <v>*</v>
      </c>
      <c r="W49" s="90" t="str">
        <f>[43]Outubro!$I$26</f>
        <v>*</v>
      </c>
      <c r="X49" s="90" t="str">
        <f>[43]Outubro!$I$27</f>
        <v>*</v>
      </c>
      <c r="Y49" s="90" t="str">
        <f>[43]Outubro!$I$28</f>
        <v>*</v>
      </c>
      <c r="Z49" s="90" t="str">
        <f>[43]Outubro!$I$29</f>
        <v>*</v>
      </c>
      <c r="AA49" s="90" t="str">
        <f>[43]Outubro!$I$30</f>
        <v>*</v>
      </c>
      <c r="AB49" s="90" t="str">
        <f>[43]Outubro!$I$31</f>
        <v>*</v>
      </c>
      <c r="AC49" s="90" t="str">
        <f>[43]Outubro!$I$32</f>
        <v>*</v>
      </c>
      <c r="AD49" s="90" t="str">
        <f>[43]Outubro!$I$33</f>
        <v>*</v>
      </c>
      <c r="AE49" s="90" t="str">
        <f>[43]Outubro!$I$34</f>
        <v>*</v>
      </c>
      <c r="AF49" s="90" t="str">
        <f>[43]Outubro!$I$35</f>
        <v>*</v>
      </c>
      <c r="AG49" s="87" t="str">
        <f>[43]Outubro!$I$36</f>
        <v>*</v>
      </c>
    </row>
    <row r="50" spans="1:38" s="5" customFormat="1" ht="17.100000000000001" customHeight="1" thickBot="1" x14ac:dyDescent="0.25">
      <c r="A50" s="79" t="s">
        <v>195</v>
      </c>
      <c r="B50" s="80" t="s">
        <v>197</v>
      </c>
      <c r="C50" s="80" t="s">
        <v>197</v>
      </c>
      <c r="D50" s="80" t="s">
        <v>197</v>
      </c>
      <c r="E50" s="80" t="s">
        <v>197</v>
      </c>
      <c r="F50" s="80" t="s">
        <v>197</v>
      </c>
      <c r="G50" s="80" t="s">
        <v>197</v>
      </c>
      <c r="H50" s="80" t="s">
        <v>197</v>
      </c>
      <c r="I50" s="80" t="s">
        <v>197</v>
      </c>
      <c r="J50" s="80" t="s">
        <v>197</v>
      </c>
      <c r="K50" s="80" t="s">
        <v>197</v>
      </c>
      <c r="L50" s="80" t="s">
        <v>197</v>
      </c>
      <c r="M50" s="80" t="s">
        <v>197</v>
      </c>
      <c r="N50" s="80" t="s">
        <v>197</v>
      </c>
      <c r="O50" s="80" t="s">
        <v>197</v>
      </c>
      <c r="P50" s="80" t="s">
        <v>197</v>
      </c>
      <c r="Q50" s="80" t="s">
        <v>197</v>
      </c>
      <c r="R50" s="80" t="s">
        <v>197</v>
      </c>
      <c r="S50" s="80" t="s">
        <v>197</v>
      </c>
      <c r="T50" s="80" t="s">
        <v>197</v>
      </c>
      <c r="U50" s="80" t="s">
        <v>197</v>
      </c>
      <c r="V50" s="80" t="s">
        <v>197</v>
      </c>
      <c r="W50" s="80" t="s">
        <v>197</v>
      </c>
      <c r="X50" s="80" t="s">
        <v>197</v>
      </c>
      <c r="Y50" s="80" t="s">
        <v>197</v>
      </c>
      <c r="Z50" s="80" t="s">
        <v>197</v>
      </c>
      <c r="AA50" s="80" t="s">
        <v>197</v>
      </c>
      <c r="AB50" s="80" t="s">
        <v>197</v>
      </c>
      <c r="AC50" s="80" t="s">
        <v>197</v>
      </c>
      <c r="AD50" s="80" t="s">
        <v>197</v>
      </c>
      <c r="AE50" s="80" t="s">
        <v>197</v>
      </c>
      <c r="AF50" s="80" t="s">
        <v>197</v>
      </c>
      <c r="AG50" s="86"/>
      <c r="AL50" s="5" t="s">
        <v>35</v>
      </c>
    </row>
    <row r="51" spans="1:38" s="8" customFormat="1" ht="13.5" thickBot="1" x14ac:dyDescent="0.25">
      <c r="A51" s="149" t="s">
        <v>194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1"/>
      <c r="AF51" s="83"/>
      <c r="AG51" s="88" t="s">
        <v>197</v>
      </c>
      <c r="AL51" s="8" t="s">
        <v>35</v>
      </c>
    </row>
    <row r="52" spans="1:38" x14ac:dyDescent="0.2">
      <c r="A52" s="106" t="s">
        <v>227</v>
      </c>
      <c r="B52" s="39"/>
      <c r="C52" s="39"/>
      <c r="D52" s="39"/>
      <c r="E52" s="39"/>
      <c r="F52" s="39"/>
      <c r="G52" s="39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45"/>
      <c r="AE52" s="50"/>
      <c r="AF52" s="50"/>
      <c r="AG52" s="72"/>
    </row>
    <row r="53" spans="1:38" x14ac:dyDescent="0.2">
      <c r="A53" s="106" t="s">
        <v>228</v>
      </c>
      <c r="B53" s="40"/>
      <c r="C53" s="40"/>
      <c r="D53" s="40"/>
      <c r="E53" s="40"/>
      <c r="F53" s="40"/>
      <c r="G53" s="40"/>
      <c r="H53" s="40"/>
      <c r="I53" s="40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9"/>
      <c r="U53" s="99"/>
      <c r="V53" s="99"/>
      <c r="W53" s="99"/>
      <c r="X53" s="99"/>
      <c r="Y53" s="97"/>
      <c r="Z53" s="97"/>
      <c r="AA53" s="97"/>
      <c r="AB53" s="97"/>
      <c r="AC53" s="97"/>
      <c r="AD53" s="97"/>
      <c r="AE53" s="97"/>
      <c r="AF53" s="97"/>
      <c r="AG53" s="72"/>
      <c r="AL53" t="s">
        <v>35</v>
      </c>
    </row>
    <row r="54" spans="1:38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8"/>
      <c r="K54" s="98"/>
      <c r="L54" s="98"/>
      <c r="M54" s="98"/>
      <c r="N54" s="98"/>
      <c r="O54" s="98"/>
      <c r="P54" s="98"/>
      <c r="Q54" s="97"/>
      <c r="R54" s="97"/>
      <c r="S54" s="97"/>
      <c r="T54" s="100"/>
      <c r="U54" s="100"/>
      <c r="V54" s="100"/>
      <c r="W54" s="100"/>
      <c r="X54" s="100"/>
      <c r="Y54" s="97"/>
      <c r="Z54" s="97"/>
      <c r="AA54" s="97"/>
      <c r="AB54" s="97"/>
      <c r="AC54" s="97"/>
      <c r="AD54" s="45"/>
      <c r="AE54" s="45"/>
      <c r="AF54" s="45"/>
      <c r="AG54" s="72"/>
    </row>
    <row r="55" spans="1:38" x14ac:dyDescent="0.2">
      <c r="A55" s="38"/>
      <c r="B55" s="39"/>
      <c r="C55" s="39"/>
      <c r="D55" s="39"/>
      <c r="E55" s="39"/>
      <c r="F55" s="39"/>
      <c r="G55" s="39"/>
      <c r="H55" s="39"/>
      <c r="I55" s="39"/>
      <c r="J55" s="39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45"/>
      <c r="AE55" s="45"/>
      <c r="AF55" s="45"/>
      <c r="AG55" s="72"/>
    </row>
    <row r="56" spans="1:38" x14ac:dyDescent="0.2">
      <c r="A56" s="41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45"/>
      <c r="AF56" s="45"/>
      <c r="AG56" s="72"/>
    </row>
    <row r="57" spans="1:38" x14ac:dyDescent="0.2">
      <c r="A57" s="41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46"/>
      <c r="AF57" s="46"/>
      <c r="AG57" s="72"/>
    </row>
    <row r="58" spans="1:38" ht="13.5" thickBot="1" x14ac:dyDescent="0.2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73"/>
    </row>
    <row r="59" spans="1:38" x14ac:dyDescent="0.2">
      <c r="AG59" s="7"/>
    </row>
    <row r="62" spans="1:38" x14ac:dyDescent="0.2">
      <c r="V62" s="2" t="s">
        <v>35</v>
      </c>
    </row>
    <row r="66" spans="10:34" x14ac:dyDescent="0.2">
      <c r="Q66" s="2" t="s">
        <v>35</v>
      </c>
    </row>
    <row r="67" spans="10:34" x14ac:dyDescent="0.2">
      <c r="J67" s="2" t="s">
        <v>35</v>
      </c>
      <c r="AH67" t="s">
        <v>35</v>
      </c>
    </row>
    <row r="69" spans="10:34" x14ac:dyDescent="0.2">
      <c r="O69" s="2" t="s">
        <v>35</v>
      </c>
    </row>
    <row r="70" spans="10:34" x14ac:dyDescent="0.2">
      <c r="P70" s="2" t="s">
        <v>35</v>
      </c>
      <c r="AB70" s="2" t="s">
        <v>35</v>
      </c>
    </row>
    <row r="74" spans="10:34" x14ac:dyDescent="0.2">
      <c r="Z74" s="2" t="s">
        <v>35</v>
      </c>
    </row>
    <row r="82" spans="22:22" x14ac:dyDescent="0.2">
      <c r="V82" s="2" t="s">
        <v>35</v>
      </c>
    </row>
  </sheetData>
  <mergeCells count="35">
    <mergeCell ref="A51:AE51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U3:U4"/>
    <mergeCell ref="B2:AG2"/>
    <mergeCell ref="L3:L4"/>
    <mergeCell ref="V3:V4"/>
    <mergeCell ref="Y3:Y4"/>
    <mergeCell ref="Z3:Z4"/>
    <mergeCell ref="X3:X4"/>
    <mergeCell ref="AF3:AF4"/>
    <mergeCell ref="P3:P4"/>
    <mergeCell ref="Q3:Q4"/>
    <mergeCell ref="M3:M4"/>
    <mergeCell ref="N3:N4"/>
    <mergeCell ref="O3:O4"/>
    <mergeCell ref="S3:S4"/>
    <mergeCell ref="T3:T4"/>
    <mergeCell ref="AE3:AE4"/>
    <mergeCell ref="AA3:AA4"/>
    <mergeCell ref="AB3:AB4"/>
    <mergeCell ref="AC3:AC4"/>
    <mergeCell ref="AD3:AD4"/>
    <mergeCell ref="W3:W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AG16" sqref="AG16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14" width="7.42578125" style="2" customWidth="1"/>
    <col min="15" max="15" width="6.5703125" style="2" customWidth="1"/>
    <col min="16" max="17" width="5.42578125" style="2" bestFit="1" customWidth="1"/>
    <col min="18" max="18" width="6.42578125" style="2" bestFit="1" customWidth="1"/>
    <col min="19" max="24" width="5.42578125" style="2" bestFit="1" customWidth="1"/>
    <col min="25" max="25" width="5.85546875" style="2" bestFit="1" customWidth="1"/>
    <col min="26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7" ht="20.100000000000001" customHeight="1" x14ac:dyDescent="0.2">
      <c r="A1" s="130" t="s">
        <v>203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2"/>
    </row>
    <row r="2" spans="1:37" s="4" customFormat="1" ht="20.100000000000001" customHeight="1" x14ac:dyDescent="0.2">
      <c r="A2" s="133" t="s">
        <v>21</v>
      </c>
      <c r="B2" s="128" t="s">
        <v>249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9"/>
    </row>
    <row r="3" spans="1:37" s="5" customFormat="1" ht="20.100000000000001" customHeight="1" x14ac:dyDescent="0.2">
      <c r="A3" s="133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34">
        <v>31</v>
      </c>
      <c r="AG3" s="101" t="s">
        <v>27</v>
      </c>
      <c r="AH3" s="102" t="s">
        <v>26</v>
      </c>
    </row>
    <row r="4" spans="1:37" s="5" customFormat="1" ht="20.100000000000001" customHeight="1" x14ac:dyDescent="0.2">
      <c r="A4" s="133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01" t="s">
        <v>25</v>
      </c>
      <c r="AH4" s="102" t="s">
        <v>25</v>
      </c>
    </row>
    <row r="5" spans="1:37" s="5" customFormat="1" x14ac:dyDescent="0.2">
      <c r="A5" s="48" t="s">
        <v>30</v>
      </c>
      <c r="B5" s="110">
        <f>[1]Dezembro!$J$5</f>
        <v>20.88</v>
      </c>
      <c r="C5" s="110">
        <f>[1]Dezembro!$J$6</f>
        <v>23.759999999999998</v>
      </c>
      <c r="D5" s="110">
        <f>[1]Dezembro!$J$7</f>
        <v>49.32</v>
      </c>
      <c r="E5" s="110">
        <f>[1]Dezembro!$J$8</f>
        <v>51.12</v>
      </c>
      <c r="F5" s="110">
        <f>[1]Dezembro!$J$9</f>
        <v>57.960000000000008</v>
      </c>
      <c r="G5" s="110">
        <f>[1]Dezembro!$J$10</f>
        <v>24.12</v>
      </c>
      <c r="H5" s="110">
        <f>[1]Dezembro!$J$11</f>
        <v>46.080000000000005</v>
      </c>
      <c r="I5" s="110">
        <f>[1]Dezembro!$J$12</f>
        <v>28.44</v>
      </c>
      <c r="J5" s="110">
        <f>[1]Dezembro!$J$13</f>
        <v>18.720000000000002</v>
      </c>
      <c r="K5" s="110">
        <f>[1]Dezembro!$J$14</f>
        <v>67.680000000000007</v>
      </c>
      <c r="L5" s="110">
        <f>[1]Dezembro!$J$15</f>
        <v>21.96</v>
      </c>
      <c r="M5" s="110">
        <f>[1]Dezembro!$J$16</f>
        <v>37.080000000000005</v>
      </c>
      <c r="N5" s="110">
        <f>[1]Dezembro!$J$17</f>
        <v>21.96</v>
      </c>
      <c r="O5" s="110">
        <f>[1]Dezembro!$J$18</f>
        <v>31.319999999999997</v>
      </c>
      <c r="P5" s="110">
        <f>[1]Dezembro!$J$19</f>
        <v>30.240000000000002</v>
      </c>
      <c r="Q5" s="110">
        <f>[1]Dezembro!$J$20</f>
        <v>42.480000000000004</v>
      </c>
      <c r="R5" s="110">
        <f>[1]Dezembro!$J$21</f>
        <v>69.12</v>
      </c>
      <c r="S5" s="110">
        <f>[1]Dezembro!$J$22</f>
        <v>22.68</v>
      </c>
      <c r="T5" s="110">
        <f>[1]Dezembro!$J$23</f>
        <v>36.72</v>
      </c>
      <c r="U5" s="110">
        <f>[1]Dezembro!$J$24</f>
        <v>28.44</v>
      </c>
      <c r="V5" s="110">
        <f>[1]Dezembro!$J$25</f>
        <v>29.52</v>
      </c>
      <c r="W5" s="110">
        <f>[1]Dezembro!$J$26</f>
        <v>25.92</v>
      </c>
      <c r="X5" s="110">
        <f>[1]Dezembro!$J$27</f>
        <v>70.2</v>
      </c>
      <c r="Y5" s="110">
        <f>[1]Dezembro!$J$28</f>
        <v>30.240000000000002</v>
      </c>
      <c r="Z5" s="110">
        <f>[1]Dezembro!$J$29</f>
        <v>23.400000000000002</v>
      </c>
      <c r="AA5" s="110">
        <f>[1]Dezembro!$J$30</f>
        <v>40.32</v>
      </c>
      <c r="AB5" s="110">
        <f>[1]Dezembro!$J$31</f>
        <v>25.56</v>
      </c>
      <c r="AC5" s="110">
        <f>[1]Dezembro!$J$32</f>
        <v>19.440000000000001</v>
      </c>
      <c r="AD5" s="110">
        <f>[1]Dezembro!$J$33</f>
        <v>28.44</v>
      </c>
      <c r="AE5" s="110">
        <f>[1]Dezembro!$J$34</f>
        <v>41.76</v>
      </c>
      <c r="AF5" s="110">
        <f>[1]Dezembro!$J$35</f>
        <v>31.319999999999997</v>
      </c>
      <c r="AG5" s="117">
        <f t="shared" ref="AG5" si="1">MAX(B5:AF5)</f>
        <v>70.2</v>
      </c>
      <c r="AH5" s="116">
        <f t="shared" ref="AH5" si="2">AVERAGE(B5:AF5)</f>
        <v>35.361290322580643</v>
      </c>
    </row>
    <row r="6" spans="1:37" x14ac:dyDescent="0.2">
      <c r="A6" s="48" t="s">
        <v>0</v>
      </c>
      <c r="B6" s="112">
        <f>[2]Dezembro!$J$5</f>
        <v>22.68</v>
      </c>
      <c r="C6" s="112">
        <f>[2]Dezembro!$J$6</f>
        <v>48.6</v>
      </c>
      <c r="D6" s="112">
        <f>[2]Dezembro!$J$7</f>
        <v>66.239999999999995</v>
      </c>
      <c r="E6" s="112">
        <f>[2]Dezembro!$J$8</f>
        <v>20.52</v>
      </c>
      <c r="F6" s="112">
        <f>[2]Dezembro!$J$9</f>
        <v>32.04</v>
      </c>
      <c r="G6" s="112">
        <f>[2]Dezembro!$J$10</f>
        <v>30.6</v>
      </c>
      <c r="H6" s="112">
        <f>[2]Dezembro!$J$11</f>
        <v>27.720000000000002</v>
      </c>
      <c r="I6" s="112">
        <f>[2]Dezembro!$J$12</f>
        <v>19.440000000000001</v>
      </c>
      <c r="J6" s="112">
        <f>[2]Dezembro!$J$13</f>
        <v>19.079999999999998</v>
      </c>
      <c r="K6" s="112">
        <f>[2]Dezembro!$J$14</f>
        <v>23.040000000000003</v>
      </c>
      <c r="L6" s="112">
        <f>[2]Dezembro!$J$15</f>
        <v>20.16</v>
      </c>
      <c r="M6" s="112">
        <f>[2]Dezembro!$J$16</f>
        <v>26.28</v>
      </c>
      <c r="N6" s="112">
        <f>[2]Dezembro!$J$17</f>
        <v>31.319999999999997</v>
      </c>
      <c r="O6" s="112">
        <f>[2]Dezembro!$J$18</f>
        <v>24.48</v>
      </c>
      <c r="P6" s="112">
        <f>[2]Dezembro!$J$19</f>
        <v>29.52</v>
      </c>
      <c r="Q6" s="112">
        <f>[2]Dezembro!$J$20</f>
        <v>21.96</v>
      </c>
      <c r="R6" s="112">
        <f>[2]Dezembro!$J$21</f>
        <v>22.68</v>
      </c>
      <c r="S6" s="112">
        <f>[2]Dezembro!$J$22</f>
        <v>34.56</v>
      </c>
      <c r="T6" s="112">
        <f>[2]Dezembro!$J$23</f>
        <v>31.680000000000003</v>
      </c>
      <c r="U6" s="112">
        <f>[2]Dezembro!$J$24</f>
        <v>23.400000000000002</v>
      </c>
      <c r="V6" s="112">
        <f>[2]Dezembro!$J$25</f>
        <v>20.52</v>
      </c>
      <c r="W6" s="112">
        <f>[2]Dezembro!$J$26</f>
        <v>19.079999999999998</v>
      </c>
      <c r="X6" s="112">
        <f>[2]Dezembro!$J$27</f>
        <v>38.159999999999997</v>
      </c>
      <c r="Y6" s="112">
        <f>[2]Dezembro!$J$28</f>
        <v>65.160000000000011</v>
      </c>
      <c r="Z6" s="112">
        <f>[2]Dezembro!$J$29</f>
        <v>58.680000000000007</v>
      </c>
      <c r="AA6" s="112">
        <f>[2]Dezembro!$J$30</f>
        <v>9.7200000000000006</v>
      </c>
      <c r="AB6" s="112">
        <f>[2]Dezembro!$J$31</f>
        <v>11.520000000000001</v>
      </c>
      <c r="AC6" s="112">
        <f>[2]Dezembro!$J$32</f>
        <v>21.96</v>
      </c>
      <c r="AD6" s="112">
        <f>[2]Dezembro!$J$33</f>
        <v>35.28</v>
      </c>
      <c r="AE6" s="112">
        <f>[2]Dezembro!$J$34</f>
        <v>18</v>
      </c>
      <c r="AF6" s="112">
        <f>[2]Dezembro!$J$35</f>
        <v>12.24</v>
      </c>
      <c r="AG6" s="117">
        <f t="shared" ref="AG6:AG47" si="3">MAX(B6:AF6)</f>
        <v>66.239999999999995</v>
      </c>
      <c r="AH6" s="116">
        <f t="shared" ref="AH6:AH47" si="4">AVERAGE(B6:AF6)</f>
        <v>28.590967741935483</v>
      </c>
    </row>
    <row r="7" spans="1:37" x14ac:dyDescent="0.2">
      <c r="A7" s="48" t="s">
        <v>85</v>
      </c>
      <c r="B7" s="112">
        <f>[3]Dezembro!$J$5</f>
        <v>44.28</v>
      </c>
      <c r="C7" s="112">
        <f>[3]Dezembro!$J$6</f>
        <v>55.080000000000005</v>
      </c>
      <c r="D7" s="112">
        <f>[3]Dezembro!$J$7</f>
        <v>45.72</v>
      </c>
      <c r="E7" s="112">
        <f>[3]Dezembro!$J$8</f>
        <v>47.16</v>
      </c>
      <c r="F7" s="112">
        <f>[3]Dezembro!$J$9</f>
        <v>49.32</v>
      </c>
      <c r="G7" s="112">
        <f>[3]Dezembro!$J$10</f>
        <v>29.52</v>
      </c>
      <c r="H7" s="112">
        <f>[3]Dezembro!$J$11</f>
        <v>36</v>
      </c>
      <c r="I7" s="112">
        <f>[3]Dezembro!$J$12</f>
        <v>35.28</v>
      </c>
      <c r="J7" s="112">
        <f>[3]Dezembro!$J$13</f>
        <v>37.080000000000005</v>
      </c>
      <c r="K7" s="112">
        <f>[3]Dezembro!$J$14</f>
        <v>52.92</v>
      </c>
      <c r="L7" s="112">
        <f>[3]Dezembro!$J$15</f>
        <v>26.64</v>
      </c>
      <c r="M7" s="112">
        <f>[3]Dezembro!$J$16</f>
        <v>34.92</v>
      </c>
      <c r="N7" s="112">
        <f>[3]Dezembro!$J$17</f>
        <v>33.840000000000003</v>
      </c>
      <c r="O7" s="112">
        <f>[3]Dezembro!$J$18</f>
        <v>35.64</v>
      </c>
      <c r="P7" s="112">
        <f>[3]Dezembro!$J$19</f>
        <v>31.680000000000003</v>
      </c>
      <c r="Q7" s="112">
        <f>[3]Dezembro!$J$20</f>
        <v>52.2</v>
      </c>
      <c r="R7" s="112">
        <f>[3]Dezembro!$J$21</f>
        <v>61.92</v>
      </c>
      <c r="S7" s="112">
        <f>[3]Dezembro!$J$22</f>
        <v>45</v>
      </c>
      <c r="T7" s="112">
        <f>[3]Dezembro!$J$23</f>
        <v>34.200000000000003</v>
      </c>
      <c r="U7" s="112">
        <f>[3]Dezembro!$J$24</f>
        <v>41.04</v>
      </c>
      <c r="V7" s="112">
        <f>[3]Dezembro!$J$25</f>
        <v>35.28</v>
      </c>
      <c r="W7" s="112">
        <f>[3]Dezembro!$J$26</f>
        <v>33.840000000000003</v>
      </c>
      <c r="X7" s="112">
        <f>[3]Dezembro!$J$27</f>
        <v>71.28</v>
      </c>
      <c r="Y7" s="112">
        <f>[3]Dezembro!$J$28</f>
        <v>45</v>
      </c>
      <c r="Z7" s="112">
        <f>[3]Dezembro!$J$29</f>
        <v>73.44</v>
      </c>
      <c r="AA7" s="112">
        <f>[3]Dezembro!$J$30</f>
        <v>28.08</v>
      </c>
      <c r="AB7" s="112">
        <f>[3]Dezembro!$J$31</f>
        <v>41.76</v>
      </c>
      <c r="AC7" s="112">
        <f>[3]Dezembro!$J$32</f>
        <v>27.720000000000002</v>
      </c>
      <c r="AD7" s="112">
        <f>[3]Dezembro!$J$33</f>
        <v>55.800000000000004</v>
      </c>
      <c r="AE7" s="112">
        <f>[3]Dezembro!$J$34</f>
        <v>33.480000000000004</v>
      </c>
      <c r="AF7" s="112">
        <f>[3]Dezembro!$J$35</f>
        <v>35.28</v>
      </c>
      <c r="AG7" s="117">
        <f t="shared" si="3"/>
        <v>73.44</v>
      </c>
      <c r="AH7" s="116">
        <f t="shared" si="4"/>
        <v>42.270967741935479</v>
      </c>
    </row>
    <row r="8" spans="1:37" x14ac:dyDescent="0.2">
      <c r="A8" s="48" t="s">
        <v>1</v>
      </c>
      <c r="B8" s="112">
        <f>[4]Dezembro!$J$5</f>
        <v>30.6</v>
      </c>
      <c r="C8" s="112">
        <f>[4]Dezembro!$J$6</f>
        <v>37.440000000000005</v>
      </c>
      <c r="D8" s="112">
        <f>[4]Dezembro!$J$7</f>
        <v>43.92</v>
      </c>
      <c r="E8" s="112">
        <f>[4]Dezembro!$J$8</f>
        <v>28.8</v>
      </c>
      <c r="F8" s="112">
        <f>[4]Dezembro!$J$9</f>
        <v>54.36</v>
      </c>
      <c r="G8" s="112">
        <f>[4]Dezembro!$J$10</f>
        <v>25.2</v>
      </c>
      <c r="H8" s="112">
        <f>[4]Dezembro!$J$11</f>
        <v>24.840000000000003</v>
      </c>
      <c r="I8" s="112">
        <f>[4]Dezembro!$J$12</f>
        <v>47.519999999999996</v>
      </c>
      <c r="J8" s="112">
        <f>[4]Dezembro!$J$13</f>
        <v>23.400000000000002</v>
      </c>
      <c r="K8" s="112">
        <f>[4]Dezembro!$J$14</f>
        <v>56.16</v>
      </c>
      <c r="L8" s="112">
        <f>[4]Dezembro!$J$15</f>
        <v>23.040000000000003</v>
      </c>
      <c r="M8" s="112">
        <f>[4]Dezembro!$J$16</f>
        <v>35.28</v>
      </c>
      <c r="N8" s="112">
        <f>[4]Dezembro!$J$17</f>
        <v>28.08</v>
      </c>
      <c r="O8" s="112">
        <f>[4]Dezembro!$J$18</f>
        <v>38.519999999999996</v>
      </c>
      <c r="P8" s="112">
        <f>[4]Dezembro!$J$19</f>
        <v>26.64</v>
      </c>
      <c r="Q8" s="112">
        <f>[4]Dezembro!$J$20</f>
        <v>61.2</v>
      </c>
      <c r="R8" s="112">
        <f>[4]Dezembro!$J$21</f>
        <v>27.36</v>
      </c>
      <c r="S8" s="112">
        <f>[4]Dezembro!$J$22</f>
        <v>25.92</v>
      </c>
      <c r="T8" s="112">
        <f>[4]Dezembro!$J$23</f>
        <v>32.4</v>
      </c>
      <c r="U8" s="112">
        <f>[4]Dezembro!$J$24</f>
        <v>29.16</v>
      </c>
      <c r="V8" s="112">
        <f>[4]Dezembro!$J$25</f>
        <v>42.480000000000004</v>
      </c>
      <c r="W8" s="112">
        <f>[4]Dezembro!$J$26</f>
        <v>38.519999999999996</v>
      </c>
      <c r="X8" s="112">
        <f>[4]Dezembro!$J$27</f>
        <v>42.84</v>
      </c>
      <c r="Y8" s="112">
        <f>[4]Dezembro!$J$28</f>
        <v>58.680000000000007</v>
      </c>
      <c r="Z8" s="112">
        <f>[4]Dezembro!$J$29</f>
        <v>38.519999999999996</v>
      </c>
      <c r="AA8" s="112">
        <f>[4]Dezembro!$J$30</f>
        <v>46.440000000000005</v>
      </c>
      <c r="AB8" s="112">
        <f>[4]Dezembro!$J$31</f>
        <v>23.040000000000003</v>
      </c>
      <c r="AC8" s="112">
        <f>[4]Dezembro!$J$32</f>
        <v>36</v>
      </c>
      <c r="AD8" s="112">
        <f>[4]Dezembro!$J$33</f>
        <v>36.72</v>
      </c>
      <c r="AE8" s="112">
        <f>[4]Dezembro!$J$34</f>
        <v>38.880000000000003</v>
      </c>
      <c r="AF8" s="112">
        <f>[4]Dezembro!$J$35</f>
        <v>34.200000000000003</v>
      </c>
      <c r="AG8" s="117">
        <f t="shared" si="3"/>
        <v>61.2</v>
      </c>
      <c r="AH8" s="116">
        <f t="shared" si="4"/>
        <v>36.650322580645174</v>
      </c>
    </row>
    <row r="9" spans="1:37" x14ac:dyDescent="0.2">
      <c r="A9" s="48" t="s">
        <v>146</v>
      </c>
      <c r="B9" s="112">
        <f>[5]Dezembro!$J$5</f>
        <v>34.92</v>
      </c>
      <c r="C9" s="112">
        <f>[5]Dezembro!$J$6</f>
        <v>60.839999999999996</v>
      </c>
      <c r="D9" s="112">
        <f>[5]Dezembro!$J$7</f>
        <v>59.760000000000005</v>
      </c>
      <c r="E9" s="112">
        <f>[5]Dezembro!$J$8</f>
        <v>41.76</v>
      </c>
      <c r="F9" s="112">
        <f>[5]Dezembro!$J$9</f>
        <v>27.720000000000002</v>
      </c>
      <c r="G9" s="112">
        <f>[5]Dezembro!$J$10</f>
        <v>39.24</v>
      </c>
      <c r="H9" s="112">
        <f>[5]Dezembro!$J$11</f>
        <v>43.92</v>
      </c>
      <c r="I9" s="112">
        <f>[5]Dezembro!$J$12</f>
        <v>32.76</v>
      </c>
      <c r="J9" s="112">
        <f>[5]Dezembro!$J$13</f>
        <v>27.720000000000002</v>
      </c>
      <c r="K9" s="112">
        <f>[5]Dezembro!$J$14</f>
        <v>61.560000000000009</v>
      </c>
      <c r="L9" s="112">
        <f>[5]Dezembro!$J$15</f>
        <v>30.96</v>
      </c>
      <c r="M9" s="112">
        <f>[5]Dezembro!$J$16</f>
        <v>30.6</v>
      </c>
      <c r="N9" s="112">
        <f>[5]Dezembro!$J$17</f>
        <v>42.84</v>
      </c>
      <c r="O9" s="112">
        <f>[5]Dezembro!$J$18</f>
        <v>43.92</v>
      </c>
      <c r="P9" s="112">
        <f>[5]Dezembro!$J$19</f>
        <v>40.680000000000007</v>
      </c>
      <c r="Q9" s="112">
        <f>[5]Dezembro!$J$20</f>
        <v>30.6</v>
      </c>
      <c r="R9" s="112">
        <f>[5]Dezembro!$J$21</f>
        <v>40.680000000000007</v>
      </c>
      <c r="S9" s="112">
        <f>[5]Dezembro!$J$22</f>
        <v>37.440000000000005</v>
      </c>
      <c r="T9" s="112">
        <f>[5]Dezembro!$J$23</f>
        <v>41.04</v>
      </c>
      <c r="U9" s="112">
        <f>[5]Dezembro!$J$24</f>
        <v>27</v>
      </c>
      <c r="V9" s="112">
        <f>[5]Dezembro!$J$25</f>
        <v>28.44</v>
      </c>
      <c r="W9" s="112">
        <f>[5]Dezembro!$J$26</f>
        <v>23.040000000000003</v>
      </c>
      <c r="X9" s="112">
        <f>[5]Dezembro!$J$27</f>
        <v>39.24</v>
      </c>
      <c r="Y9" s="112">
        <f>[5]Dezembro!$J$28</f>
        <v>63</v>
      </c>
      <c r="Z9" s="112">
        <f>[5]Dezembro!$J$29</f>
        <v>73.08</v>
      </c>
      <c r="AA9" s="112">
        <f>[5]Dezembro!$J$30</f>
        <v>29.16</v>
      </c>
      <c r="AB9" s="112">
        <f>[5]Dezembro!$J$31</f>
        <v>18</v>
      </c>
      <c r="AC9" s="112">
        <f>[5]Dezembro!$J$32</f>
        <v>32.4</v>
      </c>
      <c r="AD9" s="112">
        <f>[5]Dezembro!$J$33</f>
        <v>59.04</v>
      </c>
      <c r="AE9" s="112">
        <f>[5]Dezembro!$J$34</f>
        <v>35.28</v>
      </c>
      <c r="AF9" s="112">
        <f>[5]Dezembro!$J$35</f>
        <v>23.040000000000003</v>
      </c>
      <c r="AG9" s="117">
        <f t="shared" si="3"/>
        <v>73.08</v>
      </c>
      <c r="AH9" s="116">
        <f t="shared" si="4"/>
        <v>39.344516129032257</v>
      </c>
    </row>
    <row r="10" spans="1:37" x14ac:dyDescent="0.2">
      <c r="A10" s="48" t="s">
        <v>91</v>
      </c>
      <c r="B10" s="112">
        <f>[6]Dezembro!$J$5</f>
        <v>31.680000000000003</v>
      </c>
      <c r="C10" s="112">
        <f>[6]Dezembro!$J$6</f>
        <v>33.480000000000004</v>
      </c>
      <c r="D10" s="112">
        <f>[6]Dezembro!$J$7</f>
        <v>52.2</v>
      </c>
      <c r="E10" s="112">
        <f>[6]Dezembro!$J$8</f>
        <v>51.84</v>
      </c>
      <c r="F10" s="112">
        <f>[6]Dezembro!$J$9</f>
        <v>30.6</v>
      </c>
      <c r="G10" s="112">
        <f>[6]Dezembro!$J$10</f>
        <v>27.36</v>
      </c>
      <c r="H10" s="112">
        <f>[6]Dezembro!$J$11</f>
        <v>30.240000000000002</v>
      </c>
      <c r="I10" s="112">
        <f>[6]Dezembro!$J$12</f>
        <v>47.519999999999996</v>
      </c>
      <c r="J10" s="112">
        <f>[6]Dezembro!$J$13</f>
        <v>75.600000000000009</v>
      </c>
      <c r="K10" s="112">
        <f>[6]Dezembro!$J$14</f>
        <v>67.319999999999993</v>
      </c>
      <c r="L10" s="112">
        <f>[6]Dezembro!$J$15</f>
        <v>39.96</v>
      </c>
      <c r="M10" s="112">
        <f>[6]Dezembro!$J$16</f>
        <v>30.240000000000002</v>
      </c>
      <c r="N10" s="112">
        <f>[6]Dezembro!$J$17</f>
        <v>32.76</v>
      </c>
      <c r="O10" s="112">
        <f>[6]Dezembro!$J$18</f>
        <v>32.76</v>
      </c>
      <c r="P10" s="112">
        <f>[6]Dezembro!$J$19</f>
        <v>36.36</v>
      </c>
      <c r="Q10" s="112">
        <f>[6]Dezembro!$J$20</f>
        <v>35.28</v>
      </c>
      <c r="R10" s="112">
        <f>[6]Dezembro!$J$21</f>
        <v>53.64</v>
      </c>
      <c r="S10" s="112">
        <f>[6]Dezembro!$J$22</f>
        <v>50.4</v>
      </c>
      <c r="T10" s="112">
        <f>[6]Dezembro!$J$23</f>
        <v>29.880000000000003</v>
      </c>
      <c r="U10" s="112">
        <f>[6]Dezembro!$J$24</f>
        <v>23.040000000000003</v>
      </c>
      <c r="V10" s="112">
        <f>[6]Dezembro!$J$25</f>
        <v>25.56</v>
      </c>
      <c r="W10" s="112">
        <f>[6]Dezembro!$J$26</f>
        <v>31.680000000000003</v>
      </c>
      <c r="X10" s="112">
        <f>[6]Dezembro!$J$27</f>
        <v>41.76</v>
      </c>
      <c r="Y10" s="112">
        <f>[6]Dezembro!$J$28</f>
        <v>60.839999999999996</v>
      </c>
      <c r="Z10" s="112">
        <f>[6]Dezembro!$J$29</f>
        <v>30.240000000000002</v>
      </c>
      <c r="AA10" s="112">
        <f>[6]Dezembro!$J$30</f>
        <v>46.440000000000005</v>
      </c>
      <c r="AB10" s="112">
        <f>[6]Dezembro!$J$31</f>
        <v>26.28</v>
      </c>
      <c r="AC10" s="112">
        <f>[6]Dezembro!$J$32</f>
        <v>26.64</v>
      </c>
      <c r="AD10" s="112">
        <f>[6]Dezembro!$J$33</f>
        <v>36.36</v>
      </c>
      <c r="AE10" s="112">
        <f>[6]Dezembro!$J$34</f>
        <v>41.76</v>
      </c>
      <c r="AF10" s="112">
        <f>[6]Dezembro!$J$35</f>
        <v>41.04</v>
      </c>
      <c r="AG10" s="117">
        <f t="shared" si="3"/>
        <v>75.600000000000009</v>
      </c>
      <c r="AH10" s="116">
        <f t="shared" si="4"/>
        <v>39.379354838709666</v>
      </c>
    </row>
    <row r="11" spans="1:37" x14ac:dyDescent="0.2">
      <c r="A11" s="48" t="s">
        <v>49</v>
      </c>
      <c r="B11" s="112">
        <f>[7]Dezembro!$J$5</f>
        <v>28.8</v>
      </c>
      <c r="C11" s="112">
        <f>[7]Dezembro!$J$6</f>
        <v>63</v>
      </c>
      <c r="D11" s="112">
        <f>[7]Dezembro!$J$7</f>
        <v>57.24</v>
      </c>
      <c r="E11" s="112">
        <f>[7]Dezembro!$J$8</f>
        <v>38.880000000000003</v>
      </c>
      <c r="F11" s="112">
        <f>[7]Dezembro!$J$9</f>
        <v>58.32</v>
      </c>
      <c r="G11" s="112">
        <f>[7]Dezembro!$J$10</f>
        <v>22.68</v>
      </c>
      <c r="H11" s="112">
        <f>[7]Dezembro!$J$11</f>
        <v>53.64</v>
      </c>
      <c r="I11" s="112">
        <f>[7]Dezembro!$J$12</f>
        <v>44.28</v>
      </c>
      <c r="J11" s="112">
        <f>[7]Dezembro!$J$13</f>
        <v>31.680000000000003</v>
      </c>
      <c r="K11" s="112">
        <f>[7]Dezembro!$J$14</f>
        <v>54</v>
      </c>
      <c r="L11" s="112">
        <f>[7]Dezembro!$J$15</f>
        <v>24.12</v>
      </c>
      <c r="M11" s="112">
        <f>[7]Dezembro!$J$16</f>
        <v>35.28</v>
      </c>
      <c r="N11" s="112">
        <f>[7]Dezembro!$J$17</f>
        <v>33.119999999999997</v>
      </c>
      <c r="O11" s="112">
        <f>[7]Dezembro!$J$18</f>
        <v>33.119999999999997</v>
      </c>
      <c r="P11" s="112">
        <f>[7]Dezembro!$J$19</f>
        <v>38.159999999999997</v>
      </c>
      <c r="Q11" s="112">
        <f>[7]Dezembro!$J$20</f>
        <v>35.28</v>
      </c>
      <c r="R11" s="112">
        <f>[7]Dezembro!$J$21</f>
        <v>43.92</v>
      </c>
      <c r="S11" s="112">
        <f>[7]Dezembro!$J$22</f>
        <v>45</v>
      </c>
      <c r="T11" s="112">
        <f>[7]Dezembro!$J$23</f>
        <v>32.76</v>
      </c>
      <c r="U11" s="112">
        <f>[7]Dezembro!$J$24</f>
        <v>29.16</v>
      </c>
      <c r="V11" s="112">
        <f>[7]Dezembro!$J$25</f>
        <v>36</v>
      </c>
      <c r="W11" s="112">
        <f>[7]Dezembro!$J$26</f>
        <v>25.92</v>
      </c>
      <c r="X11" s="112">
        <f>[7]Dezembro!$J$27</f>
        <v>89.64</v>
      </c>
      <c r="Y11" s="112">
        <f>[7]Dezembro!$J$28</f>
        <v>26.64</v>
      </c>
      <c r="Z11" s="112">
        <f>[7]Dezembro!$J$29</f>
        <v>63.72</v>
      </c>
      <c r="AA11" s="112">
        <f>[7]Dezembro!$J$30</f>
        <v>63.72</v>
      </c>
      <c r="AB11" s="112">
        <f>[7]Dezembro!$J$31</f>
        <v>30.96</v>
      </c>
      <c r="AC11" s="112">
        <f>[7]Dezembro!$J$32</f>
        <v>31.319999999999997</v>
      </c>
      <c r="AD11" s="112">
        <f>[7]Dezembro!$J$33</f>
        <v>45</v>
      </c>
      <c r="AE11" s="112">
        <f>[7]Dezembro!$J$34</f>
        <v>42.84</v>
      </c>
      <c r="AF11" s="112">
        <f>[7]Dezembro!$J$35</f>
        <v>32.4</v>
      </c>
      <c r="AG11" s="117">
        <f t="shared" si="3"/>
        <v>89.64</v>
      </c>
      <c r="AH11" s="116">
        <f t="shared" si="4"/>
        <v>41.632258064516115</v>
      </c>
    </row>
    <row r="12" spans="1:37" x14ac:dyDescent="0.2">
      <c r="A12" s="48" t="s">
        <v>94</v>
      </c>
      <c r="B12" s="112">
        <f>[8]Dezembro!$J$5</f>
        <v>36</v>
      </c>
      <c r="C12" s="112">
        <f>[8]Dezembro!$J$6</f>
        <v>34.92</v>
      </c>
      <c r="D12" s="112">
        <f>[8]Dezembro!$J$7</f>
        <v>51.84</v>
      </c>
      <c r="E12" s="112">
        <f>[8]Dezembro!$J$8</f>
        <v>42.12</v>
      </c>
      <c r="F12" s="112">
        <f>[8]Dezembro!$J$9</f>
        <v>41.04</v>
      </c>
      <c r="G12" s="112">
        <f>[8]Dezembro!$J$10</f>
        <v>38.880000000000003</v>
      </c>
      <c r="H12" s="112">
        <f>[8]Dezembro!$J$11</f>
        <v>31.319999999999997</v>
      </c>
      <c r="I12" s="112">
        <f>[8]Dezembro!$J$12</f>
        <v>42.84</v>
      </c>
      <c r="J12" s="112">
        <f>[8]Dezembro!$J$13</f>
        <v>27.36</v>
      </c>
      <c r="K12" s="112">
        <f>[8]Dezembro!$J$14</f>
        <v>55.080000000000005</v>
      </c>
      <c r="L12" s="112">
        <f>[8]Dezembro!$J$15</f>
        <v>23.400000000000002</v>
      </c>
      <c r="M12" s="112">
        <f>[8]Dezembro!$J$16</f>
        <v>27.36</v>
      </c>
      <c r="N12" s="112">
        <f>[8]Dezembro!$J$17</f>
        <v>54.36</v>
      </c>
      <c r="O12" s="112">
        <f>[8]Dezembro!$J$18</f>
        <v>52.92</v>
      </c>
      <c r="P12" s="112">
        <f>[8]Dezembro!$J$19</f>
        <v>33.840000000000003</v>
      </c>
      <c r="Q12" s="112">
        <f>[8]Dezembro!$J$20</f>
        <v>41.04</v>
      </c>
      <c r="R12" s="112">
        <f>[8]Dezembro!$J$21</f>
        <v>40.32</v>
      </c>
      <c r="S12" s="112">
        <f>[8]Dezembro!$J$22</f>
        <v>37.800000000000004</v>
      </c>
      <c r="T12" s="112">
        <f>[8]Dezembro!$J$23</f>
        <v>42.12</v>
      </c>
      <c r="U12" s="112">
        <f>[8]Dezembro!$J$24</f>
        <v>26.28</v>
      </c>
      <c r="V12" s="112">
        <f>[8]Dezembro!$J$25</f>
        <v>34.200000000000003</v>
      </c>
      <c r="W12" s="112">
        <f>[8]Dezembro!$J$26</f>
        <v>30.96</v>
      </c>
      <c r="X12" s="112">
        <f>[8]Dezembro!$J$27</f>
        <v>38.880000000000003</v>
      </c>
      <c r="Y12" s="112">
        <f>[8]Dezembro!$J$28</f>
        <v>47.16</v>
      </c>
      <c r="Z12" s="112">
        <f>[8]Dezembro!$J$29</f>
        <v>75.600000000000009</v>
      </c>
      <c r="AA12" s="112">
        <f>[8]Dezembro!$J$30</f>
        <v>34.200000000000003</v>
      </c>
      <c r="AB12" s="112">
        <f>[8]Dezembro!$J$31</f>
        <v>30.240000000000002</v>
      </c>
      <c r="AC12" s="112">
        <f>[8]Dezembro!$J$32</f>
        <v>51.12</v>
      </c>
      <c r="AD12" s="112">
        <f>[8]Dezembro!$J$33</f>
        <v>50.4</v>
      </c>
      <c r="AE12" s="112">
        <f>[8]Dezembro!$J$34</f>
        <v>46.800000000000004</v>
      </c>
      <c r="AF12" s="112">
        <f>[8]Dezembro!$J$35</f>
        <v>42.480000000000004</v>
      </c>
      <c r="AG12" s="117">
        <f t="shared" si="3"/>
        <v>75.600000000000009</v>
      </c>
      <c r="AH12" s="116">
        <f t="shared" si="4"/>
        <v>40.738064516129036</v>
      </c>
    </row>
    <row r="13" spans="1:37" x14ac:dyDescent="0.2">
      <c r="A13" s="48" t="s">
        <v>101</v>
      </c>
      <c r="B13" s="112">
        <f>[9]Dezembro!$J$5</f>
        <v>27.720000000000002</v>
      </c>
      <c r="C13" s="112">
        <f>[9]Dezembro!$J$6</f>
        <v>39.96</v>
      </c>
      <c r="D13" s="112">
        <f>[9]Dezembro!$J$7</f>
        <v>42.84</v>
      </c>
      <c r="E13" s="112">
        <f>[9]Dezembro!$J$8</f>
        <v>44.64</v>
      </c>
      <c r="F13" s="112">
        <f>[9]Dezembro!$J$9</f>
        <v>39.6</v>
      </c>
      <c r="G13" s="112">
        <f>[9]Dezembro!$J$10</f>
        <v>29.880000000000003</v>
      </c>
      <c r="H13" s="112">
        <f>[9]Dezembro!$J$11</f>
        <v>47.16</v>
      </c>
      <c r="I13" s="112">
        <f>[9]Dezembro!$J$12</f>
        <v>31.319999999999997</v>
      </c>
      <c r="J13" s="112">
        <f>[9]Dezembro!$J$13</f>
        <v>23.400000000000002</v>
      </c>
      <c r="K13" s="112">
        <f>[9]Dezembro!$J$14</f>
        <v>59.4</v>
      </c>
      <c r="L13" s="112">
        <f>[9]Dezembro!$J$15</f>
        <v>24.12</v>
      </c>
      <c r="M13" s="112">
        <f>[9]Dezembro!$J$16</f>
        <v>34.92</v>
      </c>
      <c r="N13" s="112">
        <f>[9]Dezembro!$J$17</f>
        <v>45.36</v>
      </c>
      <c r="O13" s="112">
        <f>[9]Dezembro!$J$18</f>
        <v>37.800000000000004</v>
      </c>
      <c r="P13" s="112">
        <f>[9]Dezembro!$J$19</f>
        <v>38.519999999999996</v>
      </c>
      <c r="Q13" s="112">
        <f>[9]Dezembro!$J$20</f>
        <v>31.319999999999997</v>
      </c>
      <c r="R13" s="112">
        <f>[9]Dezembro!$J$21</f>
        <v>48.96</v>
      </c>
      <c r="S13" s="112">
        <f>[9]Dezembro!$J$22</f>
        <v>37.080000000000005</v>
      </c>
      <c r="T13" s="112">
        <f>[9]Dezembro!$J$23</f>
        <v>38.159999999999997</v>
      </c>
      <c r="U13" s="112">
        <f>[9]Dezembro!$J$24</f>
        <v>31.319999999999997</v>
      </c>
      <c r="V13" s="112">
        <f>[9]Dezembro!$J$25</f>
        <v>30.96</v>
      </c>
      <c r="W13" s="112">
        <f>[9]Dezembro!$J$26</f>
        <v>25.92</v>
      </c>
      <c r="X13" s="112">
        <f>[9]Dezembro!$J$27</f>
        <v>54.72</v>
      </c>
      <c r="Y13" s="112">
        <f>[9]Dezembro!$J$28</f>
        <v>55.800000000000004</v>
      </c>
      <c r="Z13" s="112">
        <f>[9]Dezembro!$J$29</f>
        <v>75.960000000000008</v>
      </c>
      <c r="AA13" s="112">
        <f>[9]Dezembro!$J$30</f>
        <v>24.840000000000003</v>
      </c>
      <c r="AB13" s="112">
        <f>[9]Dezembro!$J$31</f>
        <v>20.88</v>
      </c>
      <c r="AC13" s="112">
        <f>[9]Dezembro!$J$32</f>
        <v>32.4</v>
      </c>
      <c r="AD13" s="112">
        <f>[9]Dezembro!$J$33</f>
        <v>52.2</v>
      </c>
      <c r="AE13" s="112">
        <f>[9]Dezembro!$J$34</f>
        <v>29.16</v>
      </c>
      <c r="AF13" s="112">
        <f>[9]Dezembro!$J$35</f>
        <v>21.96</v>
      </c>
      <c r="AG13" s="117">
        <f t="shared" si="3"/>
        <v>75.960000000000008</v>
      </c>
      <c r="AH13" s="116">
        <f t="shared" si="4"/>
        <v>38.009032258064529</v>
      </c>
    </row>
    <row r="14" spans="1:37" x14ac:dyDescent="0.2">
      <c r="A14" s="48" t="s">
        <v>147</v>
      </c>
      <c r="B14" s="112">
        <f>[10]Dezembro!$J$5</f>
        <v>32.76</v>
      </c>
      <c r="C14" s="112">
        <f>[10]Dezembro!$J$6</f>
        <v>33.840000000000003</v>
      </c>
      <c r="D14" s="112">
        <f>[10]Dezembro!$J$7</f>
        <v>51.480000000000004</v>
      </c>
      <c r="E14" s="112">
        <f>[10]Dezembro!$J$8</f>
        <v>54.72</v>
      </c>
      <c r="F14" s="112">
        <f>[10]Dezembro!$J$9</f>
        <v>44.64</v>
      </c>
      <c r="G14" s="112">
        <f>[10]Dezembro!$J$10</f>
        <v>26.64</v>
      </c>
      <c r="H14" s="112">
        <f>[10]Dezembro!$J$11</f>
        <v>30.96</v>
      </c>
      <c r="I14" s="112">
        <f>[10]Dezembro!$J$12</f>
        <v>61.560000000000009</v>
      </c>
      <c r="J14" s="112">
        <f>[10]Dezembro!$J$13</f>
        <v>37.080000000000005</v>
      </c>
      <c r="K14" s="112">
        <f>[10]Dezembro!$J$14</f>
        <v>86.039999999999992</v>
      </c>
      <c r="L14" s="112">
        <f>[10]Dezembro!$J$15</f>
        <v>31.680000000000003</v>
      </c>
      <c r="M14" s="112">
        <f>[10]Dezembro!$J$16</f>
        <v>42.480000000000004</v>
      </c>
      <c r="N14" s="112">
        <f>[10]Dezembro!$J$17</f>
        <v>60.480000000000004</v>
      </c>
      <c r="O14" s="112">
        <f>[10]Dezembro!$J$18</f>
        <v>33.840000000000003</v>
      </c>
      <c r="P14" s="112">
        <f>[10]Dezembro!$J$19</f>
        <v>91.44</v>
      </c>
      <c r="Q14" s="112">
        <f>[10]Dezembro!$J$20</f>
        <v>91.44</v>
      </c>
      <c r="R14" s="112">
        <f>[10]Dezembro!$J$21</f>
        <v>36.36</v>
      </c>
      <c r="S14" s="112">
        <f>[10]Dezembro!$J$22</f>
        <v>55.080000000000005</v>
      </c>
      <c r="T14" s="112">
        <f>[10]Dezembro!$J$23</f>
        <v>41.76</v>
      </c>
      <c r="U14" s="112">
        <f>[10]Dezembro!$J$24</f>
        <v>45</v>
      </c>
      <c r="V14" s="112">
        <f>[10]Dezembro!$J$25</f>
        <v>42.12</v>
      </c>
      <c r="W14" s="112">
        <f>[10]Dezembro!$J$26</f>
        <v>29.880000000000003</v>
      </c>
      <c r="X14" s="112">
        <f>[10]Dezembro!$J$27</f>
        <v>39.6</v>
      </c>
      <c r="Y14" s="112">
        <f>[10]Dezembro!$J$28</f>
        <v>75.600000000000009</v>
      </c>
      <c r="Z14" s="112">
        <f>[10]Dezembro!$J$29</f>
        <v>26.64</v>
      </c>
      <c r="AA14" s="112">
        <f>[10]Dezembro!$J$30</f>
        <v>38.159999999999997</v>
      </c>
      <c r="AB14" s="112">
        <f>[10]Dezembro!$J$31</f>
        <v>23.400000000000002</v>
      </c>
      <c r="AC14" s="112">
        <f>[10]Dezembro!$J$32</f>
        <v>26.64</v>
      </c>
      <c r="AD14" s="112">
        <f>[10]Dezembro!$J$33</f>
        <v>30.240000000000002</v>
      </c>
      <c r="AE14" s="112">
        <f>[10]Dezembro!$J$34</f>
        <v>51.480000000000004</v>
      </c>
      <c r="AF14" s="112">
        <f>[10]Dezembro!$J$35</f>
        <v>30.6</v>
      </c>
      <c r="AG14" s="117">
        <f t="shared" si="3"/>
        <v>91.44</v>
      </c>
      <c r="AH14" s="116">
        <f t="shared" si="4"/>
        <v>45.278709677419357</v>
      </c>
    </row>
    <row r="15" spans="1:37" x14ac:dyDescent="0.2">
      <c r="A15" s="48" t="s">
        <v>2</v>
      </c>
      <c r="B15" s="112">
        <f>[11]Dezembro!$J$5</f>
        <v>36</v>
      </c>
      <c r="C15" s="112">
        <f>[11]Dezembro!$J$6</f>
        <v>36.72</v>
      </c>
      <c r="D15" s="112">
        <f>[11]Dezembro!$J$7</f>
        <v>67.680000000000007</v>
      </c>
      <c r="E15" s="112">
        <f>[11]Dezembro!$J$8</f>
        <v>32.04</v>
      </c>
      <c r="F15" s="112">
        <f>[11]Dezembro!$J$9</f>
        <v>31.319999999999997</v>
      </c>
      <c r="G15" s="112">
        <f>[11]Dezembro!$J$10</f>
        <v>25.56</v>
      </c>
      <c r="H15" s="112">
        <f>[11]Dezembro!$J$11</f>
        <v>25.2</v>
      </c>
      <c r="I15" s="112">
        <f>[11]Dezembro!$J$12</f>
        <v>37.440000000000005</v>
      </c>
      <c r="J15" s="112">
        <f>[11]Dezembro!$J$13</f>
        <v>46.080000000000005</v>
      </c>
      <c r="K15" s="112">
        <f>[11]Dezembro!$J$14</f>
        <v>68.039999999999992</v>
      </c>
      <c r="L15" s="112">
        <f>[11]Dezembro!$J$15</f>
        <v>33.480000000000004</v>
      </c>
      <c r="M15" s="112">
        <f>[11]Dezembro!$J$16</f>
        <v>93.24</v>
      </c>
      <c r="N15" s="112">
        <f>[11]Dezembro!$J$17</f>
        <v>52.92</v>
      </c>
      <c r="O15" s="112">
        <f>[11]Dezembro!$J$18</f>
        <v>50.76</v>
      </c>
      <c r="P15" s="112">
        <f>[11]Dezembro!$J$19</f>
        <v>84.600000000000009</v>
      </c>
      <c r="Q15" s="112">
        <f>[11]Dezembro!$J$20</f>
        <v>30.6</v>
      </c>
      <c r="R15" s="112">
        <f>[11]Dezembro!$J$21</f>
        <v>42.84</v>
      </c>
      <c r="S15" s="112">
        <f>[11]Dezembro!$J$22</f>
        <v>40.680000000000007</v>
      </c>
      <c r="T15" s="112">
        <f>[11]Dezembro!$J$23</f>
        <v>41.76</v>
      </c>
      <c r="U15" s="112">
        <f>[11]Dezembro!$J$24</f>
        <v>41.04</v>
      </c>
      <c r="V15" s="112">
        <f>[11]Dezembro!$J$25</f>
        <v>30.240000000000002</v>
      </c>
      <c r="W15" s="112">
        <f>[11]Dezembro!$J$26</f>
        <v>32.04</v>
      </c>
      <c r="X15" s="112">
        <f>[11]Dezembro!$J$27</f>
        <v>33.840000000000003</v>
      </c>
      <c r="Y15" s="112">
        <f>[11]Dezembro!$J$28</f>
        <v>63.360000000000007</v>
      </c>
      <c r="Z15" s="112">
        <f>[11]Dezembro!$J$29</f>
        <v>62.28</v>
      </c>
      <c r="AA15" s="112">
        <f>[11]Dezembro!$J$30</f>
        <v>37.800000000000004</v>
      </c>
      <c r="AB15" s="112">
        <f>[11]Dezembro!$J$31</f>
        <v>28.44</v>
      </c>
      <c r="AC15" s="112">
        <f>[11]Dezembro!$J$32</f>
        <v>28.44</v>
      </c>
      <c r="AD15" s="112">
        <f>[11]Dezembro!$J$33</f>
        <v>37.080000000000005</v>
      </c>
      <c r="AE15" s="112">
        <f>[11]Dezembro!$J$34</f>
        <v>50.4</v>
      </c>
      <c r="AF15" s="112">
        <f>[11]Dezembro!$J$35</f>
        <v>32.76</v>
      </c>
      <c r="AG15" s="117">
        <f t="shared" si="3"/>
        <v>93.24</v>
      </c>
      <c r="AH15" s="116">
        <f t="shared" si="4"/>
        <v>43.699354838709681</v>
      </c>
      <c r="AJ15" s="12" t="s">
        <v>35</v>
      </c>
      <c r="AK15" t="s">
        <v>35</v>
      </c>
    </row>
    <row r="16" spans="1:37" x14ac:dyDescent="0.2">
      <c r="A16" s="48" t="s">
        <v>3</v>
      </c>
      <c r="B16" s="112">
        <f>[12]Dezembro!$J$5</f>
        <v>46.440000000000005</v>
      </c>
      <c r="C16" s="112">
        <f>[12]Dezembro!$J$6</f>
        <v>47.16</v>
      </c>
      <c r="D16" s="112">
        <f>[12]Dezembro!$J$7</f>
        <v>41.76</v>
      </c>
      <c r="E16" s="112">
        <f>[12]Dezembro!$J$8</f>
        <v>50.04</v>
      </c>
      <c r="F16" s="112">
        <f>[12]Dezembro!$J$9</f>
        <v>27.36</v>
      </c>
      <c r="G16" s="112">
        <f>[12]Dezembro!$J$10</f>
        <v>18.720000000000002</v>
      </c>
      <c r="H16" s="112">
        <f>[12]Dezembro!$J$11</f>
        <v>63.72</v>
      </c>
      <c r="I16" s="112">
        <f>[12]Dezembro!$J$12</f>
        <v>21.96</v>
      </c>
      <c r="J16" s="112">
        <f>[12]Dezembro!$J$13</f>
        <v>24.840000000000003</v>
      </c>
      <c r="K16" s="112">
        <f>[12]Dezembro!$J$14</f>
        <v>84.24</v>
      </c>
      <c r="L16" s="112">
        <f>[12]Dezembro!$J$15</f>
        <v>47.519999999999996</v>
      </c>
      <c r="M16" s="112">
        <f>[12]Dezembro!$J$16</f>
        <v>23.400000000000002</v>
      </c>
      <c r="N16" s="112">
        <f>[12]Dezembro!$J$17</f>
        <v>24.840000000000003</v>
      </c>
      <c r="O16" s="112">
        <f>[12]Dezembro!$J$18</f>
        <v>47.88</v>
      </c>
      <c r="P16" s="112">
        <f>[12]Dezembro!$J$19</f>
        <v>28.44</v>
      </c>
      <c r="Q16" s="112">
        <f>[12]Dezembro!$J$20</f>
        <v>33.840000000000003</v>
      </c>
      <c r="R16" s="112">
        <f>[12]Dezembro!$J$21</f>
        <v>29.16</v>
      </c>
      <c r="S16" s="112">
        <f>[12]Dezembro!$J$22</f>
        <v>35.64</v>
      </c>
      <c r="T16" s="112">
        <f>[12]Dezembro!$J$23</f>
        <v>34.92</v>
      </c>
      <c r="U16" s="112">
        <f>[12]Dezembro!$J$24</f>
        <v>47.88</v>
      </c>
      <c r="V16" s="112">
        <f>[12]Dezembro!$J$25</f>
        <v>36</v>
      </c>
      <c r="W16" s="112">
        <f>[12]Dezembro!$J$26</f>
        <v>28.08</v>
      </c>
      <c r="X16" s="112">
        <f>[12]Dezembro!$J$27</f>
        <v>45</v>
      </c>
      <c r="Y16" s="112">
        <f>[12]Dezembro!$J$28</f>
        <v>52.56</v>
      </c>
      <c r="Z16" s="112">
        <f>[12]Dezembro!$J$29</f>
        <v>22.32</v>
      </c>
      <c r="AA16" s="112">
        <f>[12]Dezembro!$J$30</f>
        <v>27</v>
      </c>
      <c r="AB16" s="112">
        <f>[12]Dezembro!$J$31</f>
        <v>46.440000000000005</v>
      </c>
      <c r="AC16" s="112">
        <f>[12]Dezembro!$J$32</f>
        <v>19.8</v>
      </c>
      <c r="AD16" s="112">
        <f>[12]Dezembro!$J$33</f>
        <v>33.840000000000003</v>
      </c>
      <c r="AE16" s="112">
        <f>[12]Dezembro!$J$34</f>
        <v>46.800000000000004</v>
      </c>
      <c r="AF16" s="112">
        <f>[12]Dezembro!$J$35</f>
        <v>41.04</v>
      </c>
      <c r="AG16" s="117">
        <f>MAX(B16:AF16)</f>
        <v>84.24</v>
      </c>
      <c r="AH16" s="116">
        <f>AVERAGE(B16:AF16)</f>
        <v>38.020645161290318</v>
      </c>
      <c r="AJ16" s="12"/>
    </row>
    <row r="17" spans="1:38" x14ac:dyDescent="0.2">
      <c r="A17" s="48" t="s">
        <v>4</v>
      </c>
      <c r="B17" s="112">
        <f>[13]Dezembro!$J$5</f>
        <v>36.36</v>
      </c>
      <c r="C17" s="112">
        <f>[13]Dezembro!$J$6</f>
        <v>52.56</v>
      </c>
      <c r="D17" s="112">
        <f>[13]Dezembro!$J$7</f>
        <v>39.6</v>
      </c>
      <c r="E17" s="112">
        <f>[13]Dezembro!$J$8</f>
        <v>41.76</v>
      </c>
      <c r="F17" s="112">
        <f>[13]Dezembro!$J$9</f>
        <v>46.800000000000004</v>
      </c>
      <c r="G17" s="112">
        <f>[13]Dezembro!$J$10</f>
        <v>23.400000000000002</v>
      </c>
      <c r="H17" s="112">
        <f>[13]Dezembro!$J$11</f>
        <v>27.36</v>
      </c>
      <c r="I17" s="112">
        <f>[13]Dezembro!$J$12</f>
        <v>39.6</v>
      </c>
      <c r="J17" s="112">
        <f>[13]Dezembro!$J$13</f>
        <v>26.64</v>
      </c>
      <c r="K17" s="112">
        <f>[13]Dezembro!$J$14</f>
        <v>47.88</v>
      </c>
      <c r="L17" s="112">
        <f>[13]Dezembro!$J$15</f>
        <v>43.56</v>
      </c>
      <c r="M17" s="112">
        <f>[13]Dezembro!$J$16</f>
        <v>24.48</v>
      </c>
      <c r="N17" s="112">
        <f>[13]Dezembro!$J$17</f>
        <v>38.519999999999996</v>
      </c>
      <c r="O17" s="112">
        <f>[13]Dezembro!$J$18</f>
        <v>38.519999999999996</v>
      </c>
      <c r="P17" s="112">
        <f>[13]Dezembro!$J$19</f>
        <v>32.76</v>
      </c>
      <c r="Q17" s="112">
        <f>[13]Dezembro!$J$20</f>
        <v>20.52</v>
      </c>
      <c r="R17" s="112">
        <f>[13]Dezembro!$J$21</f>
        <v>30.6</v>
      </c>
      <c r="S17" s="112">
        <f>[13]Dezembro!$J$22</f>
        <v>39.96</v>
      </c>
      <c r="T17" s="112">
        <f>[13]Dezembro!$J$23</f>
        <v>34.200000000000003</v>
      </c>
      <c r="U17" s="112">
        <f>[13]Dezembro!$J$24</f>
        <v>32.4</v>
      </c>
      <c r="V17" s="112">
        <f>[13]Dezembro!$J$25</f>
        <v>48.24</v>
      </c>
      <c r="W17" s="112">
        <f>[13]Dezembro!$J$26</f>
        <v>34.200000000000003</v>
      </c>
      <c r="X17" s="112">
        <f>[13]Dezembro!$J$27</f>
        <v>46.440000000000005</v>
      </c>
      <c r="Y17" s="112">
        <f>[13]Dezembro!$J$28</f>
        <v>38.880000000000003</v>
      </c>
      <c r="Z17" s="112">
        <f>[13]Dezembro!$J$29</f>
        <v>23.400000000000002</v>
      </c>
      <c r="AA17" s="112">
        <f>[13]Dezembro!$J$30</f>
        <v>41.76</v>
      </c>
      <c r="AB17" s="112">
        <f>[13]Dezembro!$J$31</f>
        <v>27.720000000000002</v>
      </c>
      <c r="AC17" s="112">
        <f>[13]Dezembro!$J$32</f>
        <v>34.200000000000003</v>
      </c>
      <c r="AD17" s="112">
        <f>[13]Dezembro!$J$33</f>
        <v>23.759999999999998</v>
      </c>
      <c r="AE17" s="112">
        <f>[13]Dezembro!$J$34</f>
        <v>35.64</v>
      </c>
      <c r="AF17" s="112">
        <f>[13]Dezembro!$J$35</f>
        <v>38.159999999999997</v>
      </c>
      <c r="AG17" s="117">
        <f t="shared" si="3"/>
        <v>52.56</v>
      </c>
      <c r="AH17" s="116">
        <f t="shared" si="4"/>
        <v>35.802580645161306</v>
      </c>
    </row>
    <row r="18" spans="1:38" x14ac:dyDescent="0.2">
      <c r="A18" s="48" t="s">
        <v>5</v>
      </c>
      <c r="B18" s="112">
        <f>[14]Dezembro!$J$5</f>
        <v>47.519999999999996</v>
      </c>
      <c r="C18" s="112">
        <f>[14]Dezembro!$J$6</f>
        <v>32.04</v>
      </c>
      <c r="D18" s="112">
        <f>[14]Dezembro!$J$7</f>
        <v>50.76</v>
      </c>
      <c r="E18" s="112">
        <f>[14]Dezembro!$J$8</f>
        <v>42.480000000000004</v>
      </c>
      <c r="F18" s="112">
        <f>[14]Dezembro!$J$9</f>
        <v>20.88</v>
      </c>
      <c r="G18" s="112">
        <f>[14]Dezembro!$J$10</f>
        <v>21.96</v>
      </c>
      <c r="H18" s="112">
        <f>[14]Dezembro!$J$11</f>
        <v>26.64</v>
      </c>
      <c r="I18" s="112">
        <f>[14]Dezembro!$J$12</f>
        <v>39.24</v>
      </c>
      <c r="J18" s="112">
        <f>[14]Dezembro!$J$13</f>
        <v>14.76</v>
      </c>
      <c r="K18" s="112">
        <f>[14]Dezembro!$J$14</f>
        <v>59.04</v>
      </c>
      <c r="L18" s="112">
        <f>[14]Dezembro!$J$15</f>
        <v>29.880000000000003</v>
      </c>
      <c r="M18" s="112">
        <f>[14]Dezembro!$J$16</f>
        <v>27</v>
      </c>
      <c r="N18" s="112">
        <f>[14]Dezembro!$J$17</f>
        <v>27</v>
      </c>
      <c r="O18" s="112">
        <f>[14]Dezembro!$J$18</f>
        <v>65.52</v>
      </c>
      <c r="P18" s="112">
        <f>[14]Dezembro!$J$19</f>
        <v>31.680000000000003</v>
      </c>
      <c r="Q18" s="112">
        <f>[14]Dezembro!$J$20</f>
        <v>27</v>
      </c>
      <c r="R18" s="112">
        <f>[14]Dezembro!$J$21</f>
        <v>25.92</v>
      </c>
      <c r="S18" s="112">
        <f>[14]Dezembro!$J$22</f>
        <v>25.56</v>
      </c>
      <c r="T18" s="112">
        <f>[14]Dezembro!$J$23</f>
        <v>50.04</v>
      </c>
      <c r="U18" s="112">
        <f>[14]Dezembro!$J$24</f>
        <v>34.200000000000003</v>
      </c>
      <c r="V18" s="112">
        <f>[14]Dezembro!$J$25</f>
        <v>46.440000000000005</v>
      </c>
      <c r="W18" s="112">
        <f>[14]Dezembro!$J$26</f>
        <v>23.400000000000002</v>
      </c>
      <c r="X18" s="112">
        <f>[14]Dezembro!$J$27</f>
        <v>24.12</v>
      </c>
      <c r="Y18" s="112">
        <f>[14]Dezembro!$J$28</f>
        <v>25.2</v>
      </c>
      <c r="Z18" s="112">
        <f>[14]Dezembro!$J$29</f>
        <v>27.36</v>
      </c>
      <c r="AA18" s="112">
        <f>[14]Dezembro!$J$30</f>
        <v>42.12</v>
      </c>
      <c r="AB18" s="112">
        <f>[14]Dezembro!$J$31</f>
        <v>16.920000000000002</v>
      </c>
      <c r="AC18" s="112">
        <f>[14]Dezembro!$J$32</f>
        <v>23.400000000000002</v>
      </c>
      <c r="AD18" s="112">
        <f>[14]Dezembro!$J$33</f>
        <v>21.6</v>
      </c>
      <c r="AE18" s="112">
        <f>[14]Dezembro!$J$34</f>
        <v>41.4</v>
      </c>
      <c r="AF18" s="112">
        <f>[14]Dezembro!$J$35</f>
        <v>18</v>
      </c>
      <c r="AG18" s="117">
        <f t="shared" si="3"/>
        <v>65.52</v>
      </c>
      <c r="AH18" s="116">
        <f t="shared" si="4"/>
        <v>32.55096774193548</v>
      </c>
      <c r="AI18" s="12" t="s">
        <v>35</v>
      </c>
    </row>
    <row r="19" spans="1:38" x14ac:dyDescent="0.2">
      <c r="A19" s="48" t="s">
        <v>33</v>
      </c>
      <c r="B19" s="112">
        <f>[15]Dezembro!$J$5</f>
        <v>44.64</v>
      </c>
      <c r="C19" s="112">
        <f>[15]Dezembro!$J$6</f>
        <v>46.440000000000005</v>
      </c>
      <c r="D19" s="112">
        <f>[15]Dezembro!$J$7</f>
        <v>45</v>
      </c>
      <c r="E19" s="112">
        <f>[15]Dezembro!$J$8</f>
        <v>29.52</v>
      </c>
      <c r="F19" s="112">
        <f>[15]Dezembro!$J$9</f>
        <v>38.880000000000003</v>
      </c>
      <c r="G19" s="112">
        <f>[15]Dezembro!$J$10</f>
        <v>58.32</v>
      </c>
      <c r="H19" s="112">
        <f>[15]Dezembro!$J$11</f>
        <v>40.32</v>
      </c>
      <c r="I19" s="112">
        <f>[15]Dezembro!$J$12</f>
        <v>41.04</v>
      </c>
      <c r="J19" s="112">
        <f>[15]Dezembro!$J$13</f>
        <v>24.48</v>
      </c>
      <c r="K19" s="112">
        <f>[15]Dezembro!$J$14</f>
        <v>60.12</v>
      </c>
      <c r="L19" s="112">
        <f>[15]Dezembro!$J$15</f>
        <v>50.76</v>
      </c>
      <c r="M19" s="112">
        <f>[15]Dezembro!$J$16</f>
        <v>25.2</v>
      </c>
      <c r="N19" s="112">
        <f>[15]Dezembro!$J$17</f>
        <v>47.519999999999996</v>
      </c>
      <c r="O19" s="112">
        <f>[15]Dezembro!$J$18</f>
        <v>38.880000000000003</v>
      </c>
      <c r="P19" s="112">
        <f>[15]Dezembro!$J$19</f>
        <v>31.680000000000003</v>
      </c>
      <c r="Q19" s="112">
        <f>[15]Dezembro!$J$20</f>
        <v>27</v>
      </c>
      <c r="R19" s="112">
        <f>[15]Dezembro!$J$21</f>
        <v>25.92</v>
      </c>
      <c r="S19" s="112">
        <f>[15]Dezembro!$J$22</f>
        <v>25.56</v>
      </c>
      <c r="T19" s="112">
        <f>[15]Dezembro!$J$23</f>
        <v>48.6</v>
      </c>
      <c r="U19" s="112">
        <f>[15]Dezembro!$J$24</f>
        <v>27.720000000000002</v>
      </c>
      <c r="V19" s="112">
        <f>[15]Dezembro!$J$25</f>
        <v>35.28</v>
      </c>
      <c r="W19" s="112">
        <f>[15]Dezembro!$J$26</f>
        <v>37.800000000000004</v>
      </c>
      <c r="X19" s="112">
        <f>[15]Dezembro!$J$27</f>
        <v>45.72</v>
      </c>
      <c r="Y19" s="112">
        <f>[15]Dezembro!$J$28</f>
        <v>55.080000000000005</v>
      </c>
      <c r="Z19" s="112">
        <f>[15]Dezembro!$J$29</f>
        <v>24.840000000000003</v>
      </c>
      <c r="AA19" s="112">
        <f>[15]Dezembro!$J$30</f>
        <v>45.36</v>
      </c>
      <c r="AB19" s="112">
        <f>[15]Dezembro!$J$31</f>
        <v>44.64</v>
      </c>
      <c r="AC19" s="112">
        <f>[15]Dezembro!$J$32</f>
        <v>46.440000000000005</v>
      </c>
      <c r="AD19" s="112">
        <f>[15]Dezembro!$J$33</f>
        <v>39.96</v>
      </c>
      <c r="AE19" s="112">
        <f>[15]Dezembro!$J$34</f>
        <v>56.88</v>
      </c>
      <c r="AF19" s="112">
        <f>[15]Dezembro!$J$35</f>
        <v>48.24</v>
      </c>
      <c r="AG19" s="117">
        <f t="shared" si="3"/>
        <v>60.12</v>
      </c>
      <c r="AH19" s="116">
        <f t="shared" si="4"/>
        <v>40.575483870967744</v>
      </c>
    </row>
    <row r="20" spans="1:38" x14ac:dyDescent="0.2">
      <c r="A20" s="48" t="s">
        <v>6</v>
      </c>
      <c r="B20" s="112">
        <f>[16]Dezembro!$J$5</f>
        <v>26.64</v>
      </c>
      <c r="C20" s="112">
        <f>[16]Dezembro!$J$6</f>
        <v>29.880000000000003</v>
      </c>
      <c r="D20" s="112">
        <f>[16]Dezembro!$J$7</f>
        <v>32.76</v>
      </c>
      <c r="E20" s="112">
        <f>[16]Dezembro!$J$8</f>
        <v>43.92</v>
      </c>
      <c r="F20" s="112">
        <f>[16]Dezembro!$J$9</f>
        <v>18.36</v>
      </c>
      <c r="G20" s="112">
        <f>[16]Dezembro!$J$10</f>
        <v>43.2</v>
      </c>
      <c r="H20" s="112">
        <f>[16]Dezembro!$J$11</f>
        <v>30.96</v>
      </c>
      <c r="I20" s="112">
        <f>[16]Dezembro!$J$12</f>
        <v>21.240000000000002</v>
      </c>
      <c r="J20" s="112">
        <f>[16]Dezembro!$J$13</f>
        <v>23.040000000000003</v>
      </c>
      <c r="K20" s="112">
        <f>[16]Dezembro!$J$14</f>
        <v>40.680000000000007</v>
      </c>
      <c r="L20" s="112">
        <f>[16]Dezembro!$J$15</f>
        <v>23.759999999999998</v>
      </c>
      <c r="M20" s="112">
        <f>[16]Dezembro!$J$16</f>
        <v>18.720000000000002</v>
      </c>
      <c r="N20" s="112">
        <f>[16]Dezembro!$J$17</f>
        <v>59.04</v>
      </c>
      <c r="O20" s="112">
        <f>[16]Dezembro!$J$18</f>
        <v>41.4</v>
      </c>
      <c r="P20" s="112">
        <f>[16]Dezembro!$J$19</f>
        <v>27.720000000000002</v>
      </c>
      <c r="Q20" s="112">
        <f>[16]Dezembro!$J$20</f>
        <v>45.36</v>
      </c>
      <c r="R20" s="112">
        <f>[16]Dezembro!$J$21</f>
        <v>28.44</v>
      </c>
      <c r="S20" s="112">
        <f>[16]Dezembro!$J$22</f>
        <v>29.880000000000003</v>
      </c>
      <c r="T20" s="112">
        <f>[16]Dezembro!$J$23</f>
        <v>41.4</v>
      </c>
      <c r="U20" s="112">
        <f>[16]Dezembro!$J$24</f>
        <v>24.840000000000003</v>
      </c>
      <c r="V20" s="112">
        <f>[16]Dezembro!$J$25</f>
        <v>46.080000000000005</v>
      </c>
      <c r="W20" s="112">
        <f>[16]Dezembro!$J$26</f>
        <v>25.56</v>
      </c>
      <c r="X20" s="112">
        <f>[16]Dezembro!$J$27</f>
        <v>37.080000000000005</v>
      </c>
      <c r="Y20" s="112">
        <f>[16]Dezembro!$J$28</f>
        <v>27.36</v>
      </c>
      <c r="Z20" s="112">
        <f>[16]Dezembro!$J$29</f>
        <v>25.92</v>
      </c>
      <c r="AA20" s="112">
        <f>[16]Dezembro!$J$30</f>
        <v>50.04</v>
      </c>
      <c r="AB20" s="112">
        <f>[16]Dezembro!$J$31</f>
        <v>21.96</v>
      </c>
      <c r="AC20" s="112">
        <f>[16]Dezembro!$J$32</f>
        <v>20.52</v>
      </c>
      <c r="AD20" s="112">
        <f>[16]Dezembro!$J$33</f>
        <v>59.4</v>
      </c>
      <c r="AE20" s="112">
        <f>[16]Dezembro!$J$34</f>
        <v>37.800000000000004</v>
      </c>
      <c r="AF20" s="112">
        <f>[16]Dezembro!$J$35</f>
        <v>34.200000000000003</v>
      </c>
      <c r="AG20" s="117">
        <f t="shared" si="3"/>
        <v>59.4</v>
      </c>
      <c r="AH20" s="116">
        <f t="shared" si="4"/>
        <v>33.456774193548391</v>
      </c>
    </row>
    <row r="21" spans="1:38" x14ac:dyDescent="0.2">
      <c r="A21" s="48" t="s">
        <v>7</v>
      </c>
      <c r="B21" s="112">
        <f>[17]Dezembro!$J$5</f>
        <v>25.92</v>
      </c>
      <c r="C21" s="112">
        <f>[17]Dezembro!$J$6</f>
        <v>39.6</v>
      </c>
      <c r="D21" s="112">
        <f>[17]Dezembro!$J$7</f>
        <v>46.440000000000005</v>
      </c>
      <c r="E21" s="112">
        <f>[17]Dezembro!$J$8</f>
        <v>37.080000000000005</v>
      </c>
      <c r="F21" s="112">
        <f>[17]Dezembro!$J$9</f>
        <v>45</v>
      </c>
      <c r="G21" s="112">
        <f>[17]Dezembro!$J$10</f>
        <v>34.200000000000003</v>
      </c>
      <c r="H21" s="112">
        <f>[17]Dezembro!$J$11</f>
        <v>43.56</v>
      </c>
      <c r="I21" s="112">
        <f>[17]Dezembro!$J$12</f>
        <v>36.72</v>
      </c>
      <c r="J21" s="112">
        <f>[17]Dezembro!$J$13</f>
        <v>21.240000000000002</v>
      </c>
      <c r="K21" s="112">
        <f>[17]Dezembro!$J$14</f>
        <v>45</v>
      </c>
      <c r="L21" s="112">
        <f>[17]Dezembro!$J$15</f>
        <v>23.400000000000002</v>
      </c>
      <c r="M21" s="112">
        <f>[17]Dezembro!$J$16</f>
        <v>27.720000000000002</v>
      </c>
      <c r="N21" s="112">
        <f>[17]Dezembro!$J$17</f>
        <v>37.800000000000004</v>
      </c>
      <c r="O21" s="112">
        <f>[17]Dezembro!$J$18</f>
        <v>32.4</v>
      </c>
      <c r="P21" s="112">
        <f>[17]Dezembro!$J$19</f>
        <v>33.840000000000003</v>
      </c>
      <c r="Q21" s="112">
        <f>[17]Dezembro!$J$20</f>
        <v>30.6</v>
      </c>
      <c r="R21" s="112">
        <f>[17]Dezembro!$J$21</f>
        <v>42.12</v>
      </c>
      <c r="S21" s="112">
        <f>[17]Dezembro!$J$22</f>
        <v>36.36</v>
      </c>
      <c r="T21" s="112">
        <f>[17]Dezembro!$J$23</f>
        <v>37.440000000000005</v>
      </c>
      <c r="U21" s="112">
        <f>[17]Dezembro!$J$24</f>
        <v>43.2</v>
      </c>
      <c r="V21" s="112">
        <f>[17]Dezembro!$J$25</f>
        <v>25.56</v>
      </c>
      <c r="W21" s="112">
        <f>[17]Dezembro!$J$26</f>
        <v>19.079999999999998</v>
      </c>
      <c r="X21" s="112">
        <f>[17]Dezembro!$J$27</f>
        <v>56.16</v>
      </c>
      <c r="Y21" s="112">
        <f>[17]Dezembro!$J$28</f>
        <v>27.720000000000002</v>
      </c>
      <c r="Z21" s="112">
        <f>[17]Dezembro!$J$29</f>
        <v>67.319999999999993</v>
      </c>
      <c r="AA21" s="112">
        <f>[17]Dezembro!$J$30</f>
        <v>27</v>
      </c>
      <c r="AB21" s="112">
        <f>[17]Dezembro!$J$31</f>
        <v>24.48</v>
      </c>
      <c r="AC21" s="112">
        <f>[17]Dezembro!$J$32</f>
        <v>26.28</v>
      </c>
      <c r="AD21" s="112">
        <f>[17]Dezembro!$J$33</f>
        <v>59.760000000000005</v>
      </c>
      <c r="AE21" s="112">
        <f>[17]Dezembro!$J$34</f>
        <v>41.76</v>
      </c>
      <c r="AF21" s="112">
        <f>[17]Dezembro!$J$35</f>
        <v>21.96</v>
      </c>
      <c r="AG21" s="117">
        <f t="shared" si="3"/>
        <v>67.319999999999993</v>
      </c>
      <c r="AH21" s="116">
        <f t="shared" si="4"/>
        <v>36.023225806451613</v>
      </c>
      <c r="AK21" t="s">
        <v>35</v>
      </c>
      <c r="AL21" t="s">
        <v>35</v>
      </c>
    </row>
    <row r="22" spans="1:38" x14ac:dyDescent="0.2">
      <c r="A22" s="48" t="s">
        <v>148</v>
      </c>
      <c r="B22" s="112">
        <f>[18]Dezembro!$J$5</f>
        <v>29.880000000000003</v>
      </c>
      <c r="C22" s="112">
        <f>[18]Dezembro!$J$6</f>
        <v>29.880000000000003</v>
      </c>
      <c r="D22" s="112">
        <f>[18]Dezembro!$J$7</f>
        <v>38.159999999999997</v>
      </c>
      <c r="E22" s="112">
        <f>[18]Dezembro!$J$8</f>
        <v>46.440000000000005</v>
      </c>
      <c r="F22" s="112">
        <f>[18]Dezembro!$J$9</f>
        <v>50.4</v>
      </c>
      <c r="G22" s="112">
        <f>[18]Dezembro!$J$10</f>
        <v>38.159999999999997</v>
      </c>
      <c r="H22" s="112">
        <f>[18]Dezembro!$J$11</f>
        <v>57.960000000000008</v>
      </c>
      <c r="I22" s="112">
        <f>[18]Dezembro!$J$12</f>
        <v>36.36</v>
      </c>
      <c r="J22" s="112">
        <f>[18]Dezembro!$J$13</f>
        <v>29.880000000000003</v>
      </c>
      <c r="K22" s="112">
        <f>[18]Dezembro!$J$14</f>
        <v>47.16</v>
      </c>
      <c r="L22" s="112">
        <f>[18]Dezembro!$J$15</f>
        <v>29.16</v>
      </c>
      <c r="M22" s="112">
        <f>[18]Dezembro!$J$16</f>
        <v>35.64</v>
      </c>
      <c r="N22" s="112">
        <f>[18]Dezembro!$J$17</f>
        <v>37.080000000000005</v>
      </c>
      <c r="O22" s="112">
        <f>[18]Dezembro!$J$18</f>
        <v>37.080000000000005</v>
      </c>
      <c r="P22" s="112">
        <f>[18]Dezembro!$J$19</f>
        <v>50.4</v>
      </c>
      <c r="Q22" s="112">
        <f>[18]Dezembro!$J$20</f>
        <v>43.92</v>
      </c>
      <c r="R22" s="112">
        <f>[18]Dezembro!$J$21</f>
        <v>65.52</v>
      </c>
      <c r="S22" s="112">
        <f>[18]Dezembro!$J$22</f>
        <v>50.4</v>
      </c>
      <c r="T22" s="112">
        <f>[18]Dezembro!$J$23</f>
        <v>51.84</v>
      </c>
      <c r="U22" s="112">
        <f>[18]Dezembro!$J$24</f>
        <v>26.28</v>
      </c>
      <c r="V22" s="112">
        <f>[18]Dezembro!$J$25</f>
        <v>27.36</v>
      </c>
      <c r="W22" s="112">
        <f>[18]Dezembro!$J$26</f>
        <v>29.16</v>
      </c>
      <c r="X22" s="112">
        <f>[18]Dezembro!$J$27</f>
        <v>65.160000000000011</v>
      </c>
      <c r="Y22" s="112">
        <f>[18]Dezembro!$J$28</f>
        <v>27.720000000000002</v>
      </c>
      <c r="Z22" s="112">
        <f>[18]Dezembro!$J$29</f>
        <v>83.88000000000001</v>
      </c>
      <c r="AA22" s="112">
        <f>[18]Dezembro!$J$30</f>
        <v>23.400000000000002</v>
      </c>
      <c r="AB22" s="112">
        <f>[18]Dezembro!$J$31</f>
        <v>21.240000000000002</v>
      </c>
      <c r="AC22" s="112">
        <f>[18]Dezembro!$J$32</f>
        <v>29.16</v>
      </c>
      <c r="AD22" s="112">
        <f>[18]Dezembro!$J$33</f>
        <v>64.44</v>
      </c>
      <c r="AE22" s="112">
        <f>[18]Dezembro!$J$34</f>
        <v>30.240000000000002</v>
      </c>
      <c r="AF22" s="112">
        <f>[18]Dezembro!$J$35</f>
        <v>29.52</v>
      </c>
      <c r="AG22" s="117">
        <f t="shared" si="3"/>
        <v>83.88000000000001</v>
      </c>
      <c r="AH22" s="116">
        <f t="shared" si="4"/>
        <v>40.738064516129036</v>
      </c>
      <c r="AL22" t="s">
        <v>35</v>
      </c>
    </row>
    <row r="23" spans="1:38" x14ac:dyDescent="0.2">
      <c r="A23" s="48" t="s">
        <v>149</v>
      </c>
      <c r="B23" s="112">
        <f>[19]Dezembro!$J$5</f>
        <v>43.2</v>
      </c>
      <c r="C23" s="112">
        <f>[19]Dezembro!$J$6</f>
        <v>34.200000000000003</v>
      </c>
      <c r="D23" s="112">
        <f>[19]Dezembro!$J$7</f>
        <v>37.080000000000005</v>
      </c>
      <c r="E23" s="112">
        <f>[19]Dezembro!$J$8</f>
        <v>44.28</v>
      </c>
      <c r="F23" s="112">
        <f>[19]Dezembro!$J$9</f>
        <v>40.32</v>
      </c>
      <c r="G23" s="112">
        <f>[19]Dezembro!$J$10</f>
        <v>33.840000000000003</v>
      </c>
      <c r="H23" s="112">
        <f>[19]Dezembro!$J$11</f>
        <v>51.12</v>
      </c>
      <c r="I23" s="112">
        <f>[19]Dezembro!$J$12</f>
        <v>29.16</v>
      </c>
      <c r="J23" s="112">
        <f>[19]Dezembro!$J$13</f>
        <v>41.76</v>
      </c>
      <c r="K23" s="112">
        <f>[19]Dezembro!$J$14</f>
        <v>39.6</v>
      </c>
      <c r="L23" s="112">
        <f>[19]Dezembro!$J$15</f>
        <v>26.64</v>
      </c>
      <c r="M23" s="112">
        <f>[19]Dezembro!$J$16</f>
        <v>33.480000000000004</v>
      </c>
      <c r="N23" s="112">
        <f>[19]Dezembro!$J$17</f>
        <v>47.519999999999996</v>
      </c>
      <c r="O23" s="112">
        <f>[19]Dezembro!$J$18</f>
        <v>44.64</v>
      </c>
      <c r="P23" s="112">
        <f>[19]Dezembro!$J$19</f>
        <v>43.2</v>
      </c>
      <c r="Q23" s="112">
        <f>[19]Dezembro!$J$20</f>
        <v>36</v>
      </c>
      <c r="R23" s="112">
        <f>[19]Dezembro!$J$21</f>
        <v>34.200000000000003</v>
      </c>
      <c r="S23" s="112">
        <f>[19]Dezembro!$J$22</f>
        <v>38.159999999999997</v>
      </c>
      <c r="T23" s="112">
        <f>[19]Dezembro!$J$23</f>
        <v>27.720000000000002</v>
      </c>
      <c r="U23" s="112">
        <f>[19]Dezembro!$J$24</f>
        <v>48.96</v>
      </c>
      <c r="V23" s="112">
        <f>[19]Dezembro!$J$25</f>
        <v>34.92</v>
      </c>
      <c r="W23" s="112">
        <f>[19]Dezembro!$J$26</f>
        <v>29.52</v>
      </c>
      <c r="X23" s="112">
        <f>[19]Dezembro!$J$27</f>
        <v>47.88</v>
      </c>
      <c r="Y23" s="112">
        <f>[19]Dezembro!$J$28</f>
        <v>35.28</v>
      </c>
      <c r="Z23" s="112">
        <f>[19]Dezembro!$J$29</f>
        <v>53.28</v>
      </c>
      <c r="AA23" s="112">
        <f>[19]Dezembro!$J$30</f>
        <v>28.8</v>
      </c>
      <c r="AB23" s="112">
        <f>[19]Dezembro!$J$31</f>
        <v>22.32</v>
      </c>
      <c r="AC23" s="112">
        <f>[19]Dezembro!$J$32</f>
        <v>38.880000000000003</v>
      </c>
      <c r="AD23" s="112">
        <f>[19]Dezembro!$J$33</f>
        <v>55.440000000000005</v>
      </c>
      <c r="AE23" s="112">
        <f>[19]Dezembro!$J$34</f>
        <v>28.44</v>
      </c>
      <c r="AF23" s="112">
        <f>[19]Dezembro!$J$35</f>
        <v>31.680000000000003</v>
      </c>
      <c r="AG23" s="117">
        <f t="shared" si="3"/>
        <v>55.440000000000005</v>
      </c>
      <c r="AH23" s="116">
        <f t="shared" si="4"/>
        <v>38.113548387096778</v>
      </c>
      <c r="AI23" s="12" t="s">
        <v>35</v>
      </c>
      <c r="AK23" t="s">
        <v>35</v>
      </c>
    </row>
    <row r="24" spans="1:38" x14ac:dyDescent="0.2">
      <c r="A24" s="48" t="s">
        <v>150</v>
      </c>
      <c r="B24" s="112">
        <f>[20]Dezembro!$J$5</f>
        <v>45</v>
      </c>
      <c r="C24" s="112">
        <f>[20]Dezembro!$J$6</f>
        <v>28.8</v>
      </c>
      <c r="D24" s="112">
        <f>[20]Dezembro!$J$7</f>
        <v>40.32</v>
      </c>
      <c r="E24" s="112">
        <f>[20]Dezembro!$J$8</f>
        <v>37.800000000000004</v>
      </c>
      <c r="F24" s="112">
        <f>[20]Dezembro!$J$9</f>
        <v>36</v>
      </c>
      <c r="G24" s="112">
        <f>[20]Dezembro!$J$10</f>
        <v>40.680000000000007</v>
      </c>
      <c r="H24" s="112">
        <f>[20]Dezembro!$J$11</f>
        <v>33.840000000000003</v>
      </c>
      <c r="I24" s="112">
        <f>[20]Dezembro!$J$12</f>
        <v>36.36</v>
      </c>
      <c r="J24" s="112">
        <f>[20]Dezembro!$J$13</f>
        <v>20.52</v>
      </c>
      <c r="K24" s="112">
        <f>[20]Dezembro!$J$14</f>
        <v>47.16</v>
      </c>
      <c r="L24" s="112">
        <f>[20]Dezembro!$J$15</f>
        <v>24.12</v>
      </c>
      <c r="M24" s="112">
        <f>[20]Dezembro!$J$16</f>
        <v>25.2</v>
      </c>
      <c r="N24" s="112">
        <f>[20]Dezembro!$J$17</f>
        <v>31.680000000000003</v>
      </c>
      <c r="O24" s="112">
        <f>[20]Dezembro!$J$18</f>
        <v>33.480000000000004</v>
      </c>
      <c r="P24" s="112">
        <f>[20]Dezembro!$J$19</f>
        <v>29.16</v>
      </c>
      <c r="Q24" s="112">
        <f>[20]Dezembro!$J$20</f>
        <v>42.12</v>
      </c>
      <c r="R24" s="112">
        <f>[20]Dezembro!$J$21</f>
        <v>62.28</v>
      </c>
      <c r="S24" s="112">
        <f>[20]Dezembro!$J$22</f>
        <v>34.56</v>
      </c>
      <c r="T24" s="112">
        <f>[20]Dezembro!$J$23</f>
        <v>37.800000000000004</v>
      </c>
      <c r="U24" s="112">
        <f>[20]Dezembro!$J$24</f>
        <v>30.6</v>
      </c>
      <c r="V24" s="112">
        <f>[20]Dezembro!$J$25</f>
        <v>25.56</v>
      </c>
      <c r="W24" s="112">
        <f>[20]Dezembro!$J$26</f>
        <v>29.52</v>
      </c>
      <c r="X24" s="112">
        <f>[20]Dezembro!$J$27</f>
        <v>60.839999999999996</v>
      </c>
      <c r="Y24" s="112">
        <f>[20]Dezembro!$J$28</f>
        <v>34.56</v>
      </c>
      <c r="Z24" s="112">
        <f>[20]Dezembro!$J$29</f>
        <v>70.56</v>
      </c>
      <c r="AA24" s="112">
        <f>[20]Dezembro!$J$30</f>
        <v>28.8</v>
      </c>
      <c r="AB24" s="112">
        <f>[20]Dezembro!$J$31</f>
        <v>24.840000000000003</v>
      </c>
      <c r="AC24" s="112">
        <f>[20]Dezembro!$J$32</f>
        <v>26.64</v>
      </c>
      <c r="AD24" s="112">
        <f>[20]Dezembro!$J$33</f>
        <v>61.560000000000009</v>
      </c>
      <c r="AE24" s="112">
        <f>[20]Dezembro!$J$34</f>
        <v>44.28</v>
      </c>
      <c r="AF24" s="112">
        <f>[20]Dezembro!$J$35</f>
        <v>19.8</v>
      </c>
      <c r="AG24" s="117">
        <f t="shared" si="3"/>
        <v>70.56</v>
      </c>
      <c r="AH24" s="116">
        <f t="shared" si="4"/>
        <v>36.9174193548387</v>
      </c>
      <c r="AK24" t="s">
        <v>35</v>
      </c>
    </row>
    <row r="25" spans="1:38" x14ac:dyDescent="0.2">
      <c r="A25" s="48" t="s">
        <v>8</v>
      </c>
      <c r="B25" s="112">
        <f>[21]Dezembro!$J$5</f>
        <v>28.08</v>
      </c>
      <c r="C25" s="112">
        <f>[21]Dezembro!$J$6</f>
        <v>41.04</v>
      </c>
      <c r="D25" s="112">
        <f>[21]Dezembro!$J$7</f>
        <v>28.08</v>
      </c>
      <c r="E25" s="112">
        <f>[21]Dezembro!$J$8</f>
        <v>33.840000000000003</v>
      </c>
      <c r="F25" s="112">
        <f>[21]Dezembro!$J$9</f>
        <v>40.680000000000007</v>
      </c>
      <c r="G25" s="112">
        <f>[21]Dezembro!$J$10</f>
        <v>28.8</v>
      </c>
      <c r="H25" s="112">
        <f>[21]Dezembro!$J$11</f>
        <v>57.24</v>
      </c>
      <c r="I25" s="112">
        <f>[21]Dezembro!$J$12</f>
        <v>28.08</v>
      </c>
      <c r="J25" s="112">
        <f>[21]Dezembro!$J$13</f>
        <v>37.440000000000005</v>
      </c>
      <c r="K25" s="112">
        <f>[21]Dezembro!$J$14</f>
        <v>36</v>
      </c>
      <c r="L25" s="112">
        <f>[21]Dezembro!$J$15</f>
        <v>21.240000000000002</v>
      </c>
      <c r="M25" s="112">
        <f>[21]Dezembro!$J$16</f>
        <v>30.240000000000002</v>
      </c>
      <c r="N25" s="112">
        <f>[21]Dezembro!$J$17</f>
        <v>36.72</v>
      </c>
      <c r="O25" s="112">
        <f>[21]Dezembro!$J$18</f>
        <v>35.28</v>
      </c>
      <c r="P25" s="112">
        <f>[21]Dezembro!$J$19</f>
        <v>35.64</v>
      </c>
      <c r="Q25" s="112">
        <f>[21]Dezembro!$J$20</f>
        <v>27.36</v>
      </c>
      <c r="R25" s="112">
        <f>[21]Dezembro!$J$21</f>
        <v>30.6</v>
      </c>
      <c r="S25" s="112">
        <f>[21]Dezembro!$J$22</f>
        <v>36.72</v>
      </c>
      <c r="T25" s="112">
        <f>[21]Dezembro!$J$23</f>
        <v>30.6</v>
      </c>
      <c r="U25" s="112">
        <f>[21]Dezembro!$J$24</f>
        <v>33.480000000000004</v>
      </c>
      <c r="V25" s="112">
        <f>[21]Dezembro!$J$25</f>
        <v>28.44</v>
      </c>
      <c r="W25" s="112">
        <f>[21]Dezembro!$J$26</f>
        <v>26.64</v>
      </c>
      <c r="X25" s="112">
        <f>[21]Dezembro!$J$27</f>
        <v>74.160000000000011</v>
      </c>
      <c r="Y25" s="112">
        <f>[21]Dezembro!$J$28</f>
        <v>30.240000000000002</v>
      </c>
      <c r="Z25" s="112">
        <f>[21]Dezembro!$J$29</f>
        <v>60.12</v>
      </c>
      <c r="AA25" s="112">
        <f>[21]Dezembro!$J$30</f>
        <v>26.28</v>
      </c>
      <c r="AB25" s="112">
        <f>[21]Dezembro!$J$31</f>
        <v>18.36</v>
      </c>
      <c r="AC25" s="112">
        <f>[21]Dezembro!$J$32</f>
        <v>29.880000000000003</v>
      </c>
      <c r="AD25" s="112">
        <f>[21]Dezembro!$J$33</f>
        <v>43.56</v>
      </c>
      <c r="AE25" s="112">
        <f>[21]Dezembro!$J$34</f>
        <v>30.6</v>
      </c>
      <c r="AF25" s="112">
        <f>[21]Dezembro!$J$35</f>
        <v>22.68</v>
      </c>
      <c r="AG25" s="117">
        <f t="shared" si="3"/>
        <v>74.160000000000011</v>
      </c>
      <c r="AH25" s="116">
        <f t="shared" si="4"/>
        <v>34.455483870967747</v>
      </c>
      <c r="AK25" t="s">
        <v>35</v>
      </c>
    </row>
    <row r="26" spans="1:38" x14ac:dyDescent="0.2">
      <c r="A26" s="48" t="s">
        <v>9</v>
      </c>
      <c r="B26" s="112">
        <f>[22]Dezembro!$J$5</f>
        <v>40.32</v>
      </c>
      <c r="C26" s="112">
        <f>[22]Dezembro!$J$6</f>
        <v>44.28</v>
      </c>
      <c r="D26" s="112">
        <f>[22]Dezembro!$J$7</f>
        <v>42.84</v>
      </c>
      <c r="E26" s="112">
        <f>[22]Dezembro!$J$8</f>
        <v>52.56</v>
      </c>
      <c r="F26" s="112">
        <f>[22]Dezembro!$J$9</f>
        <v>56.519999999999996</v>
      </c>
      <c r="G26" s="112">
        <f>[22]Dezembro!$J$10</f>
        <v>31.680000000000003</v>
      </c>
      <c r="H26" s="112">
        <f>[22]Dezembro!$J$11</f>
        <v>47.519999999999996</v>
      </c>
      <c r="I26" s="112">
        <f>[22]Dezembro!$J$12</f>
        <v>40.680000000000007</v>
      </c>
      <c r="J26" s="112">
        <f>[22]Dezembro!$J$13</f>
        <v>30.240000000000002</v>
      </c>
      <c r="K26" s="112">
        <f>[22]Dezembro!$J$14</f>
        <v>60.12</v>
      </c>
      <c r="L26" s="112">
        <f>[22]Dezembro!$J$15</f>
        <v>29.52</v>
      </c>
      <c r="M26" s="112">
        <f>[22]Dezembro!$J$16</f>
        <v>28.08</v>
      </c>
      <c r="N26" s="112">
        <f>[22]Dezembro!$J$17</f>
        <v>34.92</v>
      </c>
      <c r="O26" s="112">
        <f>[22]Dezembro!$J$18</f>
        <v>31.319999999999997</v>
      </c>
      <c r="P26" s="112">
        <f>[22]Dezembro!$J$19</f>
        <v>37.080000000000005</v>
      </c>
      <c r="Q26" s="112">
        <f>[22]Dezembro!$J$20</f>
        <v>26.64</v>
      </c>
      <c r="R26" s="112">
        <f>[22]Dezembro!$J$21</f>
        <v>58.680000000000007</v>
      </c>
      <c r="S26" s="112">
        <f>[22]Dezembro!$J$22</f>
        <v>52.92</v>
      </c>
      <c r="T26" s="112">
        <f>[22]Dezembro!$J$23</f>
        <v>39.6</v>
      </c>
      <c r="U26" s="112">
        <f>[22]Dezembro!$J$24</f>
        <v>40.680000000000007</v>
      </c>
      <c r="V26" s="112">
        <f>[22]Dezembro!$J$25</f>
        <v>29.16</v>
      </c>
      <c r="W26" s="112">
        <f>[22]Dezembro!$J$26</f>
        <v>29.16</v>
      </c>
      <c r="X26" s="112">
        <f>[22]Dezembro!$J$27</f>
        <v>56.16</v>
      </c>
      <c r="Y26" s="112">
        <f>[22]Dezembro!$J$28</f>
        <v>33.119999999999997</v>
      </c>
      <c r="Z26" s="112">
        <f>[22]Dezembro!$J$29</f>
        <v>76.680000000000007</v>
      </c>
      <c r="AA26" s="112">
        <f>[22]Dezembro!$J$30</f>
        <v>29.880000000000003</v>
      </c>
      <c r="AB26" s="112">
        <f>[22]Dezembro!$J$31</f>
        <v>24.840000000000003</v>
      </c>
      <c r="AC26" s="112">
        <f>[22]Dezembro!$J$32</f>
        <v>26.28</v>
      </c>
      <c r="AD26" s="112">
        <f>[22]Dezembro!$J$33</f>
        <v>57.6</v>
      </c>
      <c r="AE26" s="112">
        <f>[22]Dezembro!$J$34</f>
        <v>39.96</v>
      </c>
      <c r="AF26" s="112">
        <f>[22]Dezembro!$J$35</f>
        <v>25.92</v>
      </c>
      <c r="AG26" s="117">
        <f t="shared" si="3"/>
        <v>76.680000000000007</v>
      </c>
      <c r="AH26" s="116">
        <f t="shared" si="4"/>
        <v>40.482580645161292</v>
      </c>
      <c r="AK26" t="s">
        <v>35</v>
      </c>
    </row>
    <row r="27" spans="1:38" x14ac:dyDescent="0.2">
      <c r="A27" s="48" t="s">
        <v>32</v>
      </c>
      <c r="B27" s="112">
        <f>[23]Dezembro!$J$5</f>
        <v>30.6</v>
      </c>
      <c r="C27" s="112">
        <f>[23]Dezembro!$J$6</f>
        <v>33.840000000000003</v>
      </c>
      <c r="D27" s="112">
        <f>[23]Dezembro!$J$7</f>
        <v>35.28</v>
      </c>
      <c r="E27" s="112">
        <f>[23]Dezembro!$J$8</f>
        <v>31.680000000000003</v>
      </c>
      <c r="F27" s="112">
        <f>[23]Dezembro!$J$9</f>
        <v>27.36</v>
      </c>
      <c r="G27" s="112">
        <f>[23]Dezembro!$J$10</f>
        <v>29.52</v>
      </c>
      <c r="H27" s="112">
        <f>[23]Dezembro!$J$11</f>
        <v>31.680000000000003</v>
      </c>
      <c r="I27" s="112">
        <f>[23]Dezembro!$J$12</f>
        <v>25.56</v>
      </c>
      <c r="J27" s="112">
        <f>[23]Dezembro!$J$13</f>
        <v>19.8</v>
      </c>
      <c r="K27" s="112">
        <f>[23]Dezembro!$J$14</f>
        <v>38.880000000000003</v>
      </c>
      <c r="L27" s="112">
        <f>[23]Dezembro!$J$15</f>
        <v>19.8</v>
      </c>
      <c r="M27" s="112">
        <f>[23]Dezembro!$J$16</f>
        <v>28.08</v>
      </c>
      <c r="N27" s="112">
        <f>[23]Dezembro!$J$17</f>
        <v>39.24</v>
      </c>
      <c r="O27" s="112">
        <f>[23]Dezembro!$J$18</f>
        <v>30.96</v>
      </c>
      <c r="P27" s="112">
        <f>[23]Dezembro!$J$19</f>
        <v>30.96</v>
      </c>
      <c r="Q27" s="112">
        <f>[23]Dezembro!$J$20</f>
        <v>23.040000000000003</v>
      </c>
      <c r="R27" s="112">
        <f>[23]Dezembro!$J$21</f>
        <v>30.6</v>
      </c>
      <c r="S27" s="112">
        <f>[23]Dezembro!$J$22</f>
        <v>31.319999999999997</v>
      </c>
      <c r="T27" s="112">
        <f>[23]Dezembro!$J$23</f>
        <v>33.480000000000004</v>
      </c>
      <c r="U27" s="112">
        <f>[23]Dezembro!$J$24</f>
        <v>24.48</v>
      </c>
      <c r="V27" s="112">
        <f>[23]Dezembro!$J$25</f>
        <v>19.079999999999998</v>
      </c>
      <c r="W27" s="112">
        <f>[23]Dezembro!$J$26</f>
        <v>34.200000000000003</v>
      </c>
      <c r="X27" s="112">
        <f>[23]Dezembro!$J$27</f>
        <v>36.72</v>
      </c>
      <c r="Y27" s="112">
        <f>[23]Dezembro!$J$28</f>
        <v>43.56</v>
      </c>
      <c r="Z27" s="112">
        <f>[23]Dezembro!$J$29</f>
        <v>58.680000000000007</v>
      </c>
      <c r="AA27" s="112">
        <f>[23]Dezembro!$J$30</f>
        <v>21.6</v>
      </c>
      <c r="AB27" s="112">
        <f>[23]Dezembro!$J$31</f>
        <v>22.32</v>
      </c>
      <c r="AC27" s="112">
        <f>[23]Dezembro!$J$32</f>
        <v>30.240000000000002</v>
      </c>
      <c r="AD27" s="112">
        <f>[23]Dezembro!$J$33</f>
        <v>39.96</v>
      </c>
      <c r="AE27" s="112">
        <f>[23]Dezembro!$J$34</f>
        <v>25.92</v>
      </c>
      <c r="AF27" s="112">
        <f>[23]Dezembro!$J$35</f>
        <v>22.68</v>
      </c>
      <c r="AG27" s="117">
        <f t="shared" si="3"/>
        <v>58.680000000000007</v>
      </c>
      <c r="AH27" s="116">
        <f t="shared" si="4"/>
        <v>30.681290322580658</v>
      </c>
      <c r="AK27" t="s">
        <v>35</v>
      </c>
    </row>
    <row r="28" spans="1:38" x14ac:dyDescent="0.2">
      <c r="A28" s="48" t="s">
        <v>10</v>
      </c>
      <c r="B28" s="112">
        <f>[24]Dezembro!$J$5</f>
        <v>24.840000000000003</v>
      </c>
      <c r="C28" s="112">
        <f>[24]Dezembro!$J$6</f>
        <v>37.080000000000005</v>
      </c>
      <c r="D28" s="112">
        <f>[24]Dezembro!$J$7</f>
        <v>35.28</v>
      </c>
      <c r="E28" s="112">
        <f>[24]Dezembro!$J$8</f>
        <v>47.16</v>
      </c>
      <c r="F28" s="112">
        <f>[24]Dezembro!$J$9</f>
        <v>35.28</v>
      </c>
      <c r="G28" s="112">
        <f>[24]Dezembro!$J$10</f>
        <v>30.6</v>
      </c>
      <c r="H28" s="112">
        <f>[24]Dezembro!$J$11</f>
        <v>37.080000000000005</v>
      </c>
      <c r="I28" s="112">
        <f>[24]Dezembro!$J$12</f>
        <v>34.200000000000003</v>
      </c>
      <c r="J28" s="112">
        <f>[24]Dezembro!$J$13</f>
        <v>23.400000000000002</v>
      </c>
      <c r="K28" s="112">
        <f>[24]Dezembro!$J$14</f>
        <v>36.72</v>
      </c>
      <c r="L28" s="112">
        <f>[24]Dezembro!$J$15</f>
        <v>21.96</v>
      </c>
      <c r="M28" s="112">
        <f>[24]Dezembro!$J$16</f>
        <v>27</v>
      </c>
      <c r="N28" s="112">
        <f>[24]Dezembro!$J$17</f>
        <v>37.440000000000005</v>
      </c>
      <c r="O28" s="112">
        <f>[24]Dezembro!$J$18</f>
        <v>36.72</v>
      </c>
      <c r="P28" s="112">
        <f>[24]Dezembro!$J$19</f>
        <v>37.080000000000005</v>
      </c>
      <c r="Q28" s="112">
        <f>[24]Dezembro!$J$20</f>
        <v>31.319999999999997</v>
      </c>
      <c r="R28" s="112">
        <f>[24]Dezembro!$J$21</f>
        <v>50.04</v>
      </c>
      <c r="S28" s="112">
        <f>[24]Dezembro!$J$22</f>
        <v>34.200000000000003</v>
      </c>
      <c r="T28" s="112">
        <f>[24]Dezembro!$J$23</f>
        <v>37.440000000000005</v>
      </c>
      <c r="U28" s="112">
        <f>[24]Dezembro!$J$24</f>
        <v>33.840000000000003</v>
      </c>
      <c r="V28" s="112">
        <f>[24]Dezembro!$J$25</f>
        <v>27.36</v>
      </c>
      <c r="W28" s="112">
        <f>[24]Dezembro!$J$26</f>
        <v>36.72</v>
      </c>
      <c r="X28" s="112">
        <f>[24]Dezembro!$J$27</f>
        <v>65.160000000000011</v>
      </c>
      <c r="Y28" s="112">
        <f>[24]Dezembro!$J$28</f>
        <v>36</v>
      </c>
      <c r="Z28" s="112">
        <f>[24]Dezembro!$J$29</f>
        <v>75.239999999999995</v>
      </c>
      <c r="AA28" s="112">
        <f>[24]Dezembro!$J$30</f>
        <v>25.2</v>
      </c>
      <c r="AB28" s="112">
        <f>[24]Dezembro!$J$31</f>
        <v>19.440000000000001</v>
      </c>
      <c r="AC28" s="112">
        <f>[24]Dezembro!$J$32</f>
        <v>32.04</v>
      </c>
      <c r="AD28" s="112">
        <f>[24]Dezembro!$J$33</f>
        <v>41.04</v>
      </c>
      <c r="AE28" s="112">
        <f>[24]Dezembro!$J$34</f>
        <v>25.92</v>
      </c>
      <c r="AF28" s="112">
        <f>[24]Dezembro!$J$35</f>
        <v>23.040000000000003</v>
      </c>
      <c r="AG28" s="117">
        <f t="shared" si="3"/>
        <v>75.239999999999995</v>
      </c>
      <c r="AH28" s="116">
        <f t="shared" si="4"/>
        <v>35.34967741935484</v>
      </c>
      <c r="AK28" t="s">
        <v>35</v>
      </c>
    </row>
    <row r="29" spans="1:38" x14ac:dyDescent="0.2">
      <c r="A29" s="48" t="s">
        <v>151</v>
      </c>
      <c r="B29" s="112">
        <f>[25]Dezembro!$J$5</f>
        <v>40.680000000000007</v>
      </c>
      <c r="C29" s="112">
        <f>[25]Dezembro!$J$6</f>
        <v>29.880000000000003</v>
      </c>
      <c r="D29" s="112">
        <f>[25]Dezembro!$J$7</f>
        <v>44.64</v>
      </c>
      <c r="E29" s="112">
        <f>[25]Dezembro!$J$8</f>
        <v>43.92</v>
      </c>
      <c r="F29" s="112">
        <f>[25]Dezembro!$J$9</f>
        <v>30.6</v>
      </c>
      <c r="G29" s="112">
        <f>[25]Dezembro!$J$10</f>
        <v>32.4</v>
      </c>
      <c r="H29" s="112">
        <f>[25]Dezembro!$J$11</f>
        <v>39.6</v>
      </c>
      <c r="I29" s="112">
        <f>[25]Dezembro!$J$12</f>
        <v>37.080000000000005</v>
      </c>
      <c r="J29" s="112">
        <f>[25]Dezembro!$J$13</f>
        <v>25.56</v>
      </c>
      <c r="K29" s="112">
        <f>[25]Dezembro!$J$14</f>
        <v>56.88</v>
      </c>
      <c r="L29" s="112">
        <f>[25]Dezembro!$J$15</f>
        <v>29.52</v>
      </c>
      <c r="M29" s="112">
        <f>[25]Dezembro!$J$16</f>
        <v>32.04</v>
      </c>
      <c r="N29" s="112">
        <f>[25]Dezembro!$J$17</f>
        <v>45</v>
      </c>
      <c r="O29" s="112">
        <f>[25]Dezembro!$J$18</f>
        <v>40.32</v>
      </c>
      <c r="P29" s="112">
        <f>[25]Dezembro!$J$19</f>
        <v>35.64</v>
      </c>
      <c r="Q29" s="112">
        <f>[25]Dezembro!$J$20</f>
        <v>32.04</v>
      </c>
      <c r="R29" s="112">
        <f>[25]Dezembro!$J$21</f>
        <v>44.64</v>
      </c>
      <c r="S29" s="112">
        <f>[25]Dezembro!$J$22</f>
        <v>36</v>
      </c>
      <c r="T29" s="112">
        <f>[25]Dezembro!$J$23</f>
        <v>50.76</v>
      </c>
      <c r="U29" s="112">
        <f>[25]Dezembro!$J$24</f>
        <v>37.080000000000005</v>
      </c>
      <c r="V29" s="112">
        <f>[25]Dezembro!$J$25</f>
        <v>25.92</v>
      </c>
      <c r="W29" s="112">
        <f>[25]Dezembro!$J$26</f>
        <v>22.32</v>
      </c>
      <c r="X29" s="112">
        <f>[25]Dezembro!$J$27</f>
        <v>51.12</v>
      </c>
      <c r="Y29" s="112">
        <f>[25]Dezembro!$J$28</f>
        <v>69.12</v>
      </c>
      <c r="Z29" s="112">
        <f>[25]Dezembro!$J$29</f>
        <v>92.52</v>
      </c>
      <c r="AA29" s="112">
        <f>[25]Dezembro!$J$30</f>
        <v>28.8</v>
      </c>
      <c r="AB29" s="112">
        <f>[25]Dezembro!$J$31</f>
        <v>23.759999999999998</v>
      </c>
      <c r="AC29" s="112">
        <f>[25]Dezembro!$J$32</f>
        <v>31.319999999999997</v>
      </c>
      <c r="AD29" s="112">
        <f>[25]Dezembro!$J$33</f>
        <v>64.8</v>
      </c>
      <c r="AE29" s="112">
        <f>[25]Dezembro!$J$34</f>
        <v>47.16</v>
      </c>
      <c r="AF29" s="112">
        <f>[25]Dezembro!$J$35</f>
        <v>22.68</v>
      </c>
      <c r="AG29" s="117">
        <f t="shared" si="3"/>
        <v>92.52</v>
      </c>
      <c r="AH29" s="116">
        <f t="shared" si="4"/>
        <v>40.122580645161285</v>
      </c>
      <c r="AI29" s="12" t="s">
        <v>35</v>
      </c>
      <c r="AK29" t="s">
        <v>35</v>
      </c>
    </row>
    <row r="30" spans="1:38" x14ac:dyDescent="0.2">
      <c r="A30" s="48" t="s">
        <v>11</v>
      </c>
      <c r="B30" s="112" t="str">
        <f>[26]Dezembro!$J$5</f>
        <v>*</v>
      </c>
      <c r="C30" s="112" t="str">
        <f>[26]Dezembro!$J$6</f>
        <v>*</v>
      </c>
      <c r="D30" s="112" t="str">
        <f>[26]Dezembro!$J$7</f>
        <v>*</v>
      </c>
      <c r="E30" s="112" t="str">
        <f>[26]Dezembro!$J$8</f>
        <v>*</v>
      </c>
      <c r="F30" s="112" t="str">
        <f>[26]Dezembro!$J$9</f>
        <v>*</v>
      </c>
      <c r="G30" s="112" t="str">
        <f>[26]Dezembro!$J$10</f>
        <v>*</v>
      </c>
      <c r="H30" s="112" t="str">
        <f>[26]Dezembro!$J$11</f>
        <v>*</v>
      </c>
      <c r="I30" s="112" t="str">
        <f>[26]Dezembro!$J$12</f>
        <v>*</v>
      </c>
      <c r="J30" s="112" t="str">
        <f>[26]Dezembro!$J$13</f>
        <v>*</v>
      </c>
      <c r="K30" s="112" t="str">
        <f>[26]Dezembro!$J$14</f>
        <v>*</v>
      </c>
      <c r="L30" s="112" t="str">
        <f>[26]Dezembro!$J$15</f>
        <v>*</v>
      </c>
      <c r="M30" s="112" t="str">
        <f>[26]Dezembro!$J$16</f>
        <v>*</v>
      </c>
      <c r="N30" s="112" t="str">
        <f>[26]Dezembro!$J$17</f>
        <v>*</v>
      </c>
      <c r="O30" s="112" t="str">
        <f>[26]Dezembro!$J$18</f>
        <v>*</v>
      </c>
      <c r="P30" s="112" t="str">
        <f>[26]Dezembro!$J$19</f>
        <v>*</v>
      </c>
      <c r="Q30" s="112" t="str">
        <f>[26]Dezembro!$J$20</f>
        <v>*</v>
      </c>
      <c r="R30" s="112" t="str">
        <f>[26]Dezembro!$J$21</f>
        <v>*</v>
      </c>
      <c r="S30" s="112" t="str">
        <f>[26]Dezembro!$J$22</f>
        <v>*</v>
      </c>
      <c r="T30" s="112" t="str">
        <f>[26]Dezembro!$J$23</f>
        <v>*</v>
      </c>
      <c r="U30" s="112" t="str">
        <f>[26]Dezembro!$J$24</f>
        <v>*</v>
      </c>
      <c r="V30" s="112" t="str">
        <f>[26]Dezembro!$J$25</f>
        <v>*</v>
      </c>
      <c r="W30" s="112" t="str">
        <f>[26]Dezembro!$J$26</f>
        <v>*</v>
      </c>
      <c r="X30" s="112" t="str">
        <f>[26]Dezembro!$J$27</f>
        <v>*</v>
      </c>
      <c r="Y30" s="112" t="str">
        <f>[26]Dezembro!$J$28</f>
        <v>*</v>
      </c>
      <c r="Z30" s="112" t="str">
        <f>[26]Dezembro!$J$29</f>
        <v>*</v>
      </c>
      <c r="AA30" s="112" t="str">
        <f>[26]Dezembro!$J$30</f>
        <v>*</v>
      </c>
      <c r="AB30" s="112" t="str">
        <f>[26]Dezembro!$J$31</f>
        <v>*</v>
      </c>
      <c r="AC30" s="112" t="str">
        <f>[26]Dezembro!$J$32</f>
        <v>*</v>
      </c>
      <c r="AD30" s="112" t="str">
        <f>[26]Dezembro!$J$33</f>
        <v>*</v>
      </c>
      <c r="AE30" s="112" t="str">
        <f>[26]Dezembro!$J$34</f>
        <v>*</v>
      </c>
      <c r="AF30" s="112" t="str">
        <f>[26]Dezembro!$J$35</f>
        <v>*</v>
      </c>
      <c r="AG30" s="117" t="s">
        <v>197</v>
      </c>
      <c r="AH30" s="116" t="s">
        <v>197</v>
      </c>
      <c r="AK30" t="s">
        <v>35</v>
      </c>
    </row>
    <row r="31" spans="1:38" s="5" customFormat="1" x14ac:dyDescent="0.2">
      <c r="A31" s="48" t="s">
        <v>12</v>
      </c>
      <c r="B31" s="112">
        <f>[27]Dezembro!$J$5</f>
        <v>48.24</v>
      </c>
      <c r="C31" s="112">
        <f>[27]Dezembro!$J$6</f>
        <v>26.28</v>
      </c>
      <c r="D31" s="112">
        <f>[27]Dezembro!$J$7</f>
        <v>33.119999999999997</v>
      </c>
      <c r="E31" s="112">
        <f>[27]Dezembro!$J$8</f>
        <v>35.64</v>
      </c>
      <c r="F31" s="112">
        <f>[27]Dezembro!$J$9</f>
        <v>30.6</v>
      </c>
      <c r="G31" s="112">
        <f>[27]Dezembro!$J$10</f>
        <v>24.48</v>
      </c>
      <c r="H31" s="112">
        <f>[27]Dezembro!$J$11</f>
        <v>39.6</v>
      </c>
      <c r="I31" s="112">
        <f>[27]Dezembro!$J$12</f>
        <v>21.96</v>
      </c>
      <c r="J31" s="112">
        <f>[27]Dezembro!$J$13</f>
        <v>21.240000000000002</v>
      </c>
      <c r="K31" s="112">
        <f>[27]Dezembro!$J$14</f>
        <v>55.800000000000004</v>
      </c>
      <c r="L31" s="112">
        <f>[27]Dezembro!$J$15</f>
        <v>20.16</v>
      </c>
      <c r="M31" s="112">
        <f>[27]Dezembro!$J$16</f>
        <v>28.08</v>
      </c>
      <c r="N31" s="112">
        <f>[27]Dezembro!$J$17</f>
        <v>25.56</v>
      </c>
      <c r="O31" s="112">
        <f>[27]Dezembro!$J$18</f>
        <v>72</v>
      </c>
      <c r="P31" s="112">
        <f>[27]Dezembro!$J$19</f>
        <v>21.6</v>
      </c>
      <c r="Q31" s="112">
        <f>[27]Dezembro!$J$20</f>
        <v>29.880000000000003</v>
      </c>
      <c r="R31" s="112">
        <f>[27]Dezembro!$J$21</f>
        <v>21.96</v>
      </c>
      <c r="S31" s="112">
        <f>[27]Dezembro!$J$22</f>
        <v>25.56</v>
      </c>
      <c r="T31" s="112">
        <f>[27]Dezembro!$J$23</f>
        <v>41.4</v>
      </c>
      <c r="U31" s="112">
        <f>[27]Dezembro!$J$24</f>
        <v>22.68</v>
      </c>
      <c r="V31" s="112">
        <f>[27]Dezembro!$J$25</f>
        <v>18.36</v>
      </c>
      <c r="W31" s="112">
        <f>[27]Dezembro!$J$26</f>
        <v>23.040000000000003</v>
      </c>
      <c r="X31" s="112">
        <f>[27]Dezembro!$J$27</f>
        <v>31.319999999999997</v>
      </c>
      <c r="Y31" s="112">
        <f>[27]Dezembro!$J$28</f>
        <v>30.6</v>
      </c>
      <c r="Z31" s="112">
        <f>[27]Dezembro!$J$29</f>
        <v>42.480000000000004</v>
      </c>
      <c r="AA31" s="112">
        <f>[27]Dezembro!$J$30</f>
        <v>23.400000000000002</v>
      </c>
      <c r="AB31" s="112">
        <f>[27]Dezembro!$J$31</f>
        <v>17.64</v>
      </c>
      <c r="AC31" s="112">
        <f>[27]Dezembro!$J$32</f>
        <v>29.880000000000003</v>
      </c>
      <c r="AD31" s="112">
        <f>[27]Dezembro!$J$33</f>
        <v>46.440000000000005</v>
      </c>
      <c r="AE31" s="112">
        <f>[27]Dezembro!$J$34</f>
        <v>29.52</v>
      </c>
      <c r="AF31" s="112">
        <f>[27]Dezembro!$J$35</f>
        <v>37.080000000000005</v>
      </c>
      <c r="AG31" s="117">
        <f t="shared" si="3"/>
        <v>72</v>
      </c>
      <c r="AH31" s="116">
        <f t="shared" si="4"/>
        <v>31.470967741935489</v>
      </c>
      <c r="AK31" s="5" t="s">
        <v>35</v>
      </c>
    </row>
    <row r="32" spans="1:38" x14ac:dyDescent="0.2">
      <c r="A32" s="48" t="s">
        <v>13</v>
      </c>
      <c r="B32" s="112">
        <f>[28]Dezembro!$J$5</f>
        <v>39.24</v>
      </c>
      <c r="C32" s="112">
        <f>[28]Dezembro!$J$6</f>
        <v>45</v>
      </c>
      <c r="D32" s="112">
        <f>[28]Dezembro!$J$7</f>
        <v>54.36</v>
      </c>
      <c r="E32" s="112">
        <f>[28]Dezembro!$J$8</f>
        <v>39.24</v>
      </c>
      <c r="F32" s="112">
        <f>[28]Dezembro!$J$9</f>
        <v>34.92</v>
      </c>
      <c r="G32" s="112">
        <f>[28]Dezembro!$J$10</f>
        <v>30.6</v>
      </c>
      <c r="H32" s="112">
        <f>[28]Dezembro!$J$11</f>
        <v>83.52</v>
      </c>
      <c r="I32" s="112">
        <f>[28]Dezembro!$J$12</f>
        <v>34.92</v>
      </c>
      <c r="J32" s="112">
        <f>[28]Dezembro!$J$13</f>
        <v>21.6</v>
      </c>
      <c r="K32" s="112">
        <f>[28]Dezembro!$J$14</f>
        <v>57.960000000000008</v>
      </c>
      <c r="L32" s="112">
        <f>[28]Dezembro!$J$15</f>
        <v>43.92</v>
      </c>
      <c r="M32" s="112">
        <f>[28]Dezembro!$J$16</f>
        <v>55.080000000000005</v>
      </c>
      <c r="N32" s="112">
        <f>[28]Dezembro!$J$17</f>
        <v>34.200000000000003</v>
      </c>
      <c r="O32" s="112">
        <f>[28]Dezembro!$J$18</f>
        <v>76.319999999999993</v>
      </c>
      <c r="P32" s="112">
        <f>[28]Dezembro!$J$19</f>
        <v>29.52</v>
      </c>
      <c r="Q32" s="112">
        <f>[28]Dezembro!$J$20</f>
        <v>26.64</v>
      </c>
      <c r="R32" s="112">
        <f>[28]Dezembro!$J$21</f>
        <v>28.8</v>
      </c>
      <c r="S32" s="112">
        <f>[28]Dezembro!$J$22</f>
        <v>34.92</v>
      </c>
      <c r="T32" s="112">
        <f>[28]Dezembro!$J$23</f>
        <v>34.56</v>
      </c>
      <c r="U32" s="112">
        <f>[28]Dezembro!$J$24</f>
        <v>32.76</v>
      </c>
      <c r="V32" s="112">
        <f>[28]Dezembro!$J$25</f>
        <v>29.52</v>
      </c>
      <c r="W32" s="112">
        <f>[28]Dezembro!$J$26</f>
        <v>39.96</v>
      </c>
      <c r="X32" s="112">
        <f>[28]Dezembro!$J$27</f>
        <v>37.080000000000005</v>
      </c>
      <c r="Y32" s="112">
        <f>[28]Dezembro!$J$28</f>
        <v>36.72</v>
      </c>
      <c r="Z32" s="112">
        <f>[28]Dezembro!$J$29</f>
        <v>34.200000000000003</v>
      </c>
      <c r="AA32" s="112">
        <f>[28]Dezembro!$J$30</f>
        <v>47.16</v>
      </c>
      <c r="AB32" s="112">
        <f>[28]Dezembro!$J$31</f>
        <v>28.8</v>
      </c>
      <c r="AC32" s="112">
        <f>[28]Dezembro!$J$32</f>
        <v>32.04</v>
      </c>
      <c r="AD32" s="112">
        <f>[28]Dezembro!$J$33</f>
        <v>35.64</v>
      </c>
      <c r="AE32" s="112">
        <f>[28]Dezembro!$J$34</f>
        <v>67.680000000000007</v>
      </c>
      <c r="AF32" s="112">
        <f>[28]Dezembro!$J$35</f>
        <v>27.36</v>
      </c>
      <c r="AG32" s="117">
        <f t="shared" si="3"/>
        <v>83.52</v>
      </c>
      <c r="AH32" s="116">
        <f t="shared" si="4"/>
        <v>40.459354838709679</v>
      </c>
      <c r="AK32" t="s">
        <v>35</v>
      </c>
    </row>
    <row r="33" spans="1:38" x14ac:dyDescent="0.2">
      <c r="A33" s="48" t="s">
        <v>152</v>
      </c>
      <c r="B33" s="112">
        <f>[29]Dezembro!$J$5</f>
        <v>47.16</v>
      </c>
      <c r="C33" s="112">
        <f>[29]Dezembro!$J$6</f>
        <v>29.16</v>
      </c>
      <c r="D33" s="112">
        <f>[29]Dezembro!$J$7</f>
        <v>39.96</v>
      </c>
      <c r="E33" s="112">
        <f>[29]Dezembro!$J$8</f>
        <v>44.64</v>
      </c>
      <c r="F33" s="112">
        <f>[29]Dezembro!$J$9</f>
        <v>36.36</v>
      </c>
      <c r="G33" s="112">
        <f>[29]Dezembro!$J$10</f>
        <v>28.8</v>
      </c>
      <c r="H33" s="112">
        <f>[29]Dezembro!$J$11</f>
        <v>26.28</v>
      </c>
      <c r="I33" s="112">
        <f>[29]Dezembro!$J$12</f>
        <v>35.28</v>
      </c>
      <c r="J33" s="112">
        <f>[29]Dezembro!$J$13</f>
        <v>30.96</v>
      </c>
      <c r="K33" s="112">
        <f>[29]Dezembro!$J$14</f>
        <v>44.28</v>
      </c>
      <c r="L33" s="112">
        <f>[29]Dezembro!$J$15</f>
        <v>30.240000000000002</v>
      </c>
      <c r="M33" s="112">
        <f>[29]Dezembro!$J$16</f>
        <v>29.880000000000003</v>
      </c>
      <c r="N33" s="112">
        <f>[29]Dezembro!$J$17</f>
        <v>37.080000000000005</v>
      </c>
      <c r="O33" s="112">
        <f>[29]Dezembro!$J$18</f>
        <v>34.56</v>
      </c>
      <c r="P33" s="112">
        <f>[29]Dezembro!$J$19</f>
        <v>80.64</v>
      </c>
      <c r="Q33" s="112">
        <f>[29]Dezembro!$J$20</f>
        <v>86.039999999999992</v>
      </c>
      <c r="R33" s="112">
        <f>[29]Dezembro!$J$21</f>
        <v>36.36</v>
      </c>
      <c r="S33" s="112">
        <f>[29]Dezembro!$J$22</f>
        <v>34.56</v>
      </c>
      <c r="T33" s="112">
        <f>[29]Dezembro!$J$23</f>
        <v>32.4</v>
      </c>
      <c r="U33" s="112">
        <f>[29]Dezembro!$J$24</f>
        <v>20.16</v>
      </c>
      <c r="V33" s="112">
        <f>[29]Dezembro!$J$25</f>
        <v>26.28</v>
      </c>
      <c r="W33" s="112">
        <f>[29]Dezembro!$J$26</f>
        <v>47.88</v>
      </c>
      <c r="X33" s="112">
        <f>[29]Dezembro!$J$27</f>
        <v>51.12</v>
      </c>
      <c r="Y33" s="112">
        <f>[29]Dezembro!$J$28</f>
        <v>44.64</v>
      </c>
      <c r="Z33" s="112">
        <f>[29]Dezembro!$J$29</f>
        <v>64.8</v>
      </c>
      <c r="AA33" s="112">
        <f>[29]Dezembro!$J$30</f>
        <v>26.64</v>
      </c>
      <c r="AB33" s="112">
        <f>[29]Dezembro!$J$31</f>
        <v>22.68</v>
      </c>
      <c r="AC33" s="112">
        <f>[29]Dezembro!$J$32</f>
        <v>28.8</v>
      </c>
      <c r="AD33" s="112">
        <f>[29]Dezembro!$J$33</f>
        <v>44.28</v>
      </c>
      <c r="AE33" s="112">
        <f>[29]Dezembro!$J$34</f>
        <v>27</v>
      </c>
      <c r="AF33" s="112">
        <f>[29]Dezembro!$J$35</f>
        <v>35.28</v>
      </c>
      <c r="AG33" s="117">
        <f t="shared" si="3"/>
        <v>86.039999999999992</v>
      </c>
      <c r="AH33" s="116">
        <f t="shared" si="4"/>
        <v>38.845161290322572</v>
      </c>
    </row>
    <row r="34" spans="1:38" x14ac:dyDescent="0.2">
      <c r="A34" s="48" t="s">
        <v>123</v>
      </c>
      <c r="B34" s="112">
        <f>[30]Dezembro!$J$5</f>
        <v>28.8</v>
      </c>
      <c r="C34" s="112">
        <f>[30]Dezembro!$J$6</f>
        <v>66.239999999999995</v>
      </c>
      <c r="D34" s="112">
        <f>[30]Dezembro!$J$7</f>
        <v>46.800000000000004</v>
      </c>
      <c r="E34" s="112">
        <f>[30]Dezembro!$J$8</f>
        <v>64.44</v>
      </c>
      <c r="F34" s="112">
        <f>[30]Dezembro!$J$9</f>
        <v>53.64</v>
      </c>
      <c r="G34" s="112">
        <f>[30]Dezembro!$J$10</f>
        <v>28.8</v>
      </c>
      <c r="H34" s="112">
        <f>[30]Dezembro!$J$11</f>
        <v>52.2</v>
      </c>
      <c r="I34" s="112">
        <f>[30]Dezembro!$J$12</f>
        <v>38.880000000000003</v>
      </c>
      <c r="J34" s="112">
        <f>[30]Dezembro!$J$13</f>
        <v>54</v>
      </c>
      <c r="K34" s="112">
        <f>[30]Dezembro!$J$14</f>
        <v>58.680000000000007</v>
      </c>
      <c r="L34" s="112">
        <f>[30]Dezembro!$J$15</f>
        <v>24.12</v>
      </c>
      <c r="M34" s="112">
        <f>[30]Dezembro!$J$16</f>
        <v>34.56</v>
      </c>
      <c r="N34" s="112">
        <f>[30]Dezembro!$J$17</f>
        <v>36</v>
      </c>
      <c r="O34" s="112">
        <f>[30]Dezembro!$J$18</f>
        <v>33.840000000000003</v>
      </c>
      <c r="P34" s="112">
        <f>[30]Dezembro!$J$19</f>
        <v>80.64</v>
      </c>
      <c r="Q34" s="112">
        <f>[30]Dezembro!$J$20</f>
        <v>86.039999999999992</v>
      </c>
      <c r="R34" s="112">
        <f>[30]Dezembro!$J$21</f>
        <v>36.36</v>
      </c>
      <c r="S34" s="112">
        <f>[30]Dezembro!$J$22</f>
        <v>34.56</v>
      </c>
      <c r="T34" s="112">
        <f>[30]Dezembro!$J$23</f>
        <v>28.08</v>
      </c>
      <c r="U34" s="112">
        <f>[30]Dezembro!$J$24</f>
        <v>23.040000000000003</v>
      </c>
      <c r="V34" s="112">
        <f>[30]Dezembro!$J$25</f>
        <v>35.64</v>
      </c>
      <c r="W34" s="112">
        <f>[30]Dezembro!$J$26</f>
        <v>37.440000000000005</v>
      </c>
      <c r="X34" s="112">
        <f>[30]Dezembro!$J$27</f>
        <v>64.8</v>
      </c>
      <c r="Y34" s="112">
        <f>[30]Dezembro!$J$28</f>
        <v>33.119999999999997</v>
      </c>
      <c r="Z34" s="112">
        <f>[30]Dezembro!$J$29</f>
        <v>57.960000000000008</v>
      </c>
      <c r="AA34" s="112">
        <f>[30]Dezembro!$J$30</f>
        <v>28.8</v>
      </c>
      <c r="AB34" s="112">
        <f>[30]Dezembro!$J$31</f>
        <v>27.720000000000002</v>
      </c>
      <c r="AC34" s="112">
        <f>[30]Dezembro!$J$32</f>
        <v>32.04</v>
      </c>
      <c r="AD34" s="112">
        <f>[30]Dezembro!$J$33</f>
        <v>56.88</v>
      </c>
      <c r="AE34" s="112">
        <f>[30]Dezembro!$J$34</f>
        <v>32.04</v>
      </c>
      <c r="AF34" s="112">
        <f>[30]Dezembro!$J$35</f>
        <v>38.519999999999996</v>
      </c>
      <c r="AG34" s="117">
        <f t="shared" si="3"/>
        <v>86.039999999999992</v>
      </c>
      <c r="AH34" s="116">
        <f t="shared" si="4"/>
        <v>43.699354838709681</v>
      </c>
      <c r="AK34" t="s">
        <v>35</v>
      </c>
    </row>
    <row r="35" spans="1:38" x14ac:dyDescent="0.2">
      <c r="A35" s="48" t="s">
        <v>14</v>
      </c>
      <c r="B35" s="112">
        <f>[31]Dezembro!$J$5</f>
        <v>38.519999999999996</v>
      </c>
      <c r="C35" s="112">
        <f>[31]Dezembro!$J$6</f>
        <v>60.12</v>
      </c>
      <c r="D35" s="112">
        <f>[31]Dezembro!$J$7</f>
        <v>58.680000000000007</v>
      </c>
      <c r="E35" s="112">
        <f>[31]Dezembro!$J$8</f>
        <v>55.800000000000004</v>
      </c>
      <c r="F35" s="112">
        <f>[31]Dezembro!$J$9</f>
        <v>35.28</v>
      </c>
      <c r="G35" s="112">
        <f>[31]Dezembro!$J$10</f>
        <v>31.319999999999997</v>
      </c>
      <c r="H35" s="112">
        <f>[31]Dezembro!$J$11</f>
        <v>38.880000000000003</v>
      </c>
      <c r="I35" s="112">
        <f>[31]Dezembro!$J$12</f>
        <v>47.519999999999996</v>
      </c>
      <c r="J35" s="112">
        <f>[31]Dezembro!$J$13</f>
        <v>28.44</v>
      </c>
      <c r="K35" s="112">
        <f>[31]Dezembro!$J$14</f>
        <v>78.84</v>
      </c>
      <c r="L35" s="112">
        <f>[31]Dezembro!$J$15</f>
        <v>41.76</v>
      </c>
      <c r="M35" s="112">
        <f>[31]Dezembro!$J$16</f>
        <v>34.200000000000003</v>
      </c>
      <c r="N35" s="112">
        <f>[31]Dezembro!$J$17</f>
        <v>32.04</v>
      </c>
      <c r="O35" s="112">
        <f>[31]Dezembro!$J$18</f>
        <v>29.52</v>
      </c>
      <c r="P35" s="112">
        <f>[31]Dezembro!$J$19</f>
        <v>50.76</v>
      </c>
      <c r="Q35" s="112">
        <f>[31]Dezembro!$J$20</f>
        <v>35.64</v>
      </c>
      <c r="R35" s="112">
        <f>[31]Dezembro!$J$21</f>
        <v>46.080000000000005</v>
      </c>
      <c r="S35" s="112">
        <f>[31]Dezembro!$J$22</f>
        <v>39.96</v>
      </c>
      <c r="T35" s="112">
        <f>[31]Dezembro!$J$23</f>
        <v>49.680000000000007</v>
      </c>
      <c r="U35" s="112">
        <f>[31]Dezembro!$J$24</f>
        <v>32.04</v>
      </c>
      <c r="V35" s="112">
        <f>[31]Dezembro!$J$25</f>
        <v>56.16</v>
      </c>
      <c r="W35" s="112">
        <f>[31]Dezembro!$J$26</f>
        <v>34.92</v>
      </c>
      <c r="X35" s="112">
        <f>[31]Dezembro!$J$27</f>
        <v>50.4</v>
      </c>
      <c r="Y35" s="112">
        <f>[31]Dezembro!$J$28</f>
        <v>38.880000000000003</v>
      </c>
      <c r="Z35" s="112">
        <f>[31]Dezembro!$J$29</f>
        <v>25.2</v>
      </c>
      <c r="AA35" s="112">
        <f>[31]Dezembro!$J$30</f>
        <v>35.64</v>
      </c>
      <c r="AB35" s="112">
        <f>[31]Dezembro!$J$31</f>
        <v>44.28</v>
      </c>
      <c r="AC35" s="112">
        <f>[31]Dezembro!$J$32</f>
        <v>22.68</v>
      </c>
      <c r="AD35" s="112">
        <f>[31]Dezembro!$J$33</f>
        <v>34.200000000000003</v>
      </c>
      <c r="AE35" s="112">
        <f>[31]Dezembro!$J$34</f>
        <v>41.76</v>
      </c>
      <c r="AF35" s="112">
        <f>[31]Dezembro!$J$35</f>
        <v>40.680000000000007</v>
      </c>
      <c r="AG35" s="117">
        <f t="shared" si="3"/>
        <v>78.84</v>
      </c>
      <c r="AH35" s="116">
        <f t="shared" si="4"/>
        <v>41.609032258064516</v>
      </c>
    </row>
    <row r="36" spans="1:38" x14ac:dyDescent="0.2">
      <c r="A36" s="48" t="s">
        <v>153</v>
      </c>
      <c r="B36" s="112">
        <f>[32]Dezembro!$J$5</f>
        <v>30.96</v>
      </c>
      <c r="C36" s="112">
        <f>[32]Dezembro!$J$6</f>
        <v>35.28</v>
      </c>
      <c r="D36" s="112">
        <f>[32]Dezembro!$J$7</f>
        <v>48.24</v>
      </c>
      <c r="E36" s="112">
        <f>[32]Dezembro!$J$8</f>
        <v>29.880000000000003</v>
      </c>
      <c r="F36" s="112">
        <f>[32]Dezembro!$J$9</f>
        <v>19.440000000000001</v>
      </c>
      <c r="G36" s="112">
        <f>[32]Dezembro!$J$10</f>
        <v>55.080000000000005</v>
      </c>
      <c r="H36" s="112">
        <f>[32]Dezembro!$J$11</f>
        <v>21.240000000000002</v>
      </c>
      <c r="I36" s="112">
        <f>[32]Dezembro!$J$12</f>
        <v>76.464000000000013</v>
      </c>
      <c r="J36" s="112">
        <f>[32]Dezembro!$J$13</f>
        <v>30.240000000000002</v>
      </c>
      <c r="K36" s="112">
        <f>[32]Dezembro!$J$14</f>
        <v>64.08</v>
      </c>
      <c r="L36" s="112">
        <f>[32]Dezembro!$J$15</f>
        <v>33.119999999999997</v>
      </c>
      <c r="M36" s="112">
        <f>[32]Dezembro!$J$16</f>
        <v>19.8</v>
      </c>
      <c r="N36" s="112">
        <f>[32]Dezembro!$J$17</f>
        <v>64.08</v>
      </c>
      <c r="O36" s="112">
        <f>[32]Dezembro!$J$18</f>
        <v>64.08</v>
      </c>
      <c r="P36" s="112">
        <f>[32]Dezembro!$J$19</f>
        <v>39.24</v>
      </c>
      <c r="Q36" s="112">
        <f>[32]Dezembro!$J$20</f>
        <v>27.36</v>
      </c>
      <c r="R36" s="112">
        <f>[32]Dezembro!$J$21</f>
        <v>25.92</v>
      </c>
      <c r="S36" s="112">
        <f>[32]Dezembro!$J$22</f>
        <v>42.480000000000004</v>
      </c>
      <c r="T36" s="112">
        <f>[32]Dezembro!$J$23</f>
        <v>50.04</v>
      </c>
      <c r="U36" s="112">
        <f>[32]Dezembro!$J$24</f>
        <v>31.680000000000003</v>
      </c>
      <c r="V36" s="112">
        <f>[32]Dezembro!$J$25</f>
        <v>53.64</v>
      </c>
      <c r="W36" s="112">
        <f>[32]Dezembro!$J$26</f>
        <v>27</v>
      </c>
      <c r="X36" s="112">
        <f>[32]Dezembro!$J$27</f>
        <v>36.72</v>
      </c>
      <c r="Y36" s="112">
        <f>[32]Dezembro!$J$28</f>
        <v>26.28</v>
      </c>
      <c r="Z36" s="112">
        <f>[32]Dezembro!$J$29</f>
        <v>19.8</v>
      </c>
      <c r="AA36" s="112">
        <f>[32]Dezembro!$J$30</f>
        <v>28.8</v>
      </c>
      <c r="AB36" s="112">
        <f>[32]Dezembro!$J$31</f>
        <v>26.64</v>
      </c>
      <c r="AC36" s="112">
        <f>[32]Dezembro!$J$32</f>
        <v>18.720000000000002</v>
      </c>
      <c r="AD36" s="112">
        <f>[32]Dezembro!$J$33</f>
        <v>67.319999999999993</v>
      </c>
      <c r="AE36" s="112">
        <f>[32]Dezembro!$J$34</f>
        <v>40.680000000000007</v>
      </c>
      <c r="AF36" s="112">
        <f>[32]Dezembro!$J$35</f>
        <v>34.200000000000003</v>
      </c>
      <c r="AG36" s="117">
        <f t="shared" si="3"/>
        <v>76.464000000000013</v>
      </c>
      <c r="AH36" s="116">
        <f t="shared" si="4"/>
        <v>38.338838709677425</v>
      </c>
      <c r="AK36" t="s">
        <v>35</v>
      </c>
    </row>
    <row r="37" spans="1:38" x14ac:dyDescent="0.2">
      <c r="A37" s="48" t="s">
        <v>15</v>
      </c>
      <c r="B37" s="112">
        <f>[33]Dezembro!$J$5</f>
        <v>37.080000000000005</v>
      </c>
      <c r="C37" s="112">
        <f>[33]Dezembro!$J$6</f>
        <v>40.680000000000007</v>
      </c>
      <c r="D37" s="112">
        <f>[33]Dezembro!$J$7</f>
        <v>43.92</v>
      </c>
      <c r="E37" s="112">
        <f>[33]Dezembro!$J$8</f>
        <v>43.56</v>
      </c>
      <c r="F37" s="112">
        <f>[33]Dezembro!$J$9</f>
        <v>39.6</v>
      </c>
      <c r="G37" s="112">
        <f>[33]Dezembro!$J$10</f>
        <v>35.28</v>
      </c>
      <c r="H37" s="112">
        <f>[33]Dezembro!$J$11</f>
        <v>74.88000000000001</v>
      </c>
      <c r="I37" s="112">
        <f>[33]Dezembro!$J$12</f>
        <v>39.6</v>
      </c>
      <c r="J37" s="112">
        <f>[33]Dezembro!$J$13</f>
        <v>47.519999999999996</v>
      </c>
      <c r="K37" s="112">
        <f>[33]Dezembro!$J$14</f>
        <v>44.28</v>
      </c>
      <c r="L37" s="112">
        <f>[33]Dezembro!$J$15</f>
        <v>33.119999999999997</v>
      </c>
      <c r="M37" s="112">
        <f>[33]Dezembro!$J$16</f>
        <v>30.240000000000002</v>
      </c>
      <c r="N37" s="112">
        <f>[33]Dezembro!$J$17</f>
        <v>47.88</v>
      </c>
      <c r="O37" s="112">
        <f>[33]Dezembro!$J$18</f>
        <v>41.76</v>
      </c>
      <c r="P37" s="112">
        <f>[33]Dezembro!$J$19</f>
        <v>34.56</v>
      </c>
      <c r="Q37" s="112">
        <f>[33]Dezembro!$J$20</f>
        <v>31.680000000000003</v>
      </c>
      <c r="R37" s="112">
        <f>[33]Dezembro!$J$21</f>
        <v>25.92</v>
      </c>
      <c r="S37" s="112">
        <f>[33]Dezembro!$J$22</f>
        <v>50.04</v>
      </c>
      <c r="T37" s="112">
        <f>[33]Dezembro!$J$23</f>
        <v>35.64</v>
      </c>
      <c r="U37" s="112">
        <f>[33]Dezembro!$J$24</f>
        <v>26.64</v>
      </c>
      <c r="V37" s="112">
        <f>[33]Dezembro!$J$25</f>
        <v>29.880000000000003</v>
      </c>
      <c r="W37" s="112">
        <f>[33]Dezembro!$J$26</f>
        <v>27</v>
      </c>
      <c r="X37" s="112">
        <f>[33]Dezembro!$J$27</f>
        <v>36</v>
      </c>
      <c r="Y37" s="112">
        <f>[33]Dezembro!$J$28</f>
        <v>42.12</v>
      </c>
      <c r="Z37" s="112">
        <f>[33]Dezembro!$J$29</f>
        <v>73.08</v>
      </c>
      <c r="AA37" s="112">
        <f>[33]Dezembro!$J$30</f>
        <v>28.44</v>
      </c>
      <c r="AB37" s="112">
        <f>[33]Dezembro!$J$31</f>
        <v>22.68</v>
      </c>
      <c r="AC37" s="112">
        <f>[33]Dezembro!$J$32</f>
        <v>35.28</v>
      </c>
      <c r="AD37" s="112">
        <f>[33]Dezembro!$J$33</f>
        <v>51.84</v>
      </c>
      <c r="AE37" s="112">
        <f>[33]Dezembro!$J$34</f>
        <v>40.680000000000007</v>
      </c>
      <c r="AF37" s="112">
        <f>[33]Dezembro!$J$35</f>
        <v>20.52</v>
      </c>
      <c r="AG37" s="117">
        <f t="shared" si="3"/>
        <v>74.88000000000001</v>
      </c>
      <c r="AH37" s="116">
        <f t="shared" si="4"/>
        <v>39.077419354838703</v>
      </c>
      <c r="AI37" s="12" t="s">
        <v>35</v>
      </c>
      <c r="AK37" t="s">
        <v>35</v>
      </c>
    </row>
    <row r="38" spans="1:38" x14ac:dyDescent="0.2">
      <c r="A38" s="48" t="s">
        <v>16</v>
      </c>
      <c r="B38" s="112">
        <f>[34]Dezembro!$J$5</f>
        <v>36.36</v>
      </c>
      <c r="C38" s="112">
        <f>[34]Dezembro!$J$6</f>
        <v>38.519999999999996</v>
      </c>
      <c r="D38" s="112">
        <f>[34]Dezembro!$J$7</f>
        <v>31.680000000000003</v>
      </c>
      <c r="E38" s="112">
        <f>[34]Dezembro!$J$8</f>
        <v>32.76</v>
      </c>
      <c r="F38" s="112">
        <f>[34]Dezembro!$J$9</f>
        <v>23.759999999999998</v>
      </c>
      <c r="G38" s="112">
        <f>[34]Dezembro!$J$10</f>
        <v>26.64</v>
      </c>
      <c r="H38" s="112">
        <f>[34]Dezembro!$J$11</f>
        <v>25.92</v>
      </c>
      <c r="I38" s="112">
        <f>[34]Dezembro!$J$12</f>
        <v>33.480000000000004</v>
      </c>
      <c r="J38" s="112">
        <f>[34]Dezembro!$J$13</f>
        <v>22.32</v>
      </c>
      <c r="K38" s="112">
        <f>[34]Dezembro!$J$14</f>
        <v>53.28</v>
      </c>
      <c r="L38" s="112">
        <f>[34]Dezembro!$J$15</f>
        <v>16.2</v>
      </c>
      <c r="M38" s="112">
        <f>[34]Dezembro!$J$16</f>
        <v>30.6</v>
      </c>
      <c r="N38" s="112">
        <f>[34]Dezembro!$J$17</f>
        <v>34.56</v>
      </c>
      <c r="O38" s="112">
        <f>[34]Dezembro!$J$18</f>
        <v>38.880000000000003</v>
      </c>
      <c r="P38" s="112">
        <f>[34]Dezembro!$J$19</f>
        <v>30.240000000000002</v>
      </c>
      <c r="Q38" s="112">
        <f>[34]Dezembro!$J$20</f>
        <v>35.64</v>
      </c>
      <c r="R38" s="112">
        <f>[34]Dezembro!$J$21</f>
        <v>38.880000000000003</v>
      </c>
      <c r="S38" s="112">
        <f>[34]Dezembro!$J$22</f>
        <v>31.680000000000003</v>
      </c>
      <c r="T38" s="112">
        <f>[34]Dezembro!$J$23</f>
        <v>34.200000000000003</v>
      </c>
      <c r="U38" s="112">
        <f>[34]Dezembro!$J$24</f>
        <v>25.56</v>
      </c>
      <c r="V38" s="112">
        <f>[34]Dezembro!$J$25</f>
        <v>25.92</v>
      </c>
      <c r="W38" s="112">
        <f>[34]Dezembro!$J$26</f>
        <v>28.44</v>
      </c>
      <c r="X38" s="112">
        <f>[34]Dezembro!$J$27</f>
        <v>32.04</v>
      </c>
      <c r="Y38" s="112">
        <f>[34]Dezembro!$J$28</f>
        <v>32.04</v>
      </c>
      <c r="Z38" s="112">
        <f>[34]Dezembro!$J$29</f>
        <v>65.160000000000011</v>
      </c>
      <c r="AA38" s="112">
        <f>[34]Dezembro!$J$30</f>
        <v>26.64</v>
      </c>
      <c r="AB38" s="112">
        <f>[34]Dezembro!$J$31</f>
        <v>22.68</v>
      </c>
      <c r="AC38" s="112">
        <f>[34]Dezembro!$J$32</f>
        <v>40.680000000000007</v>
      </c>
      <c r="AD38" s="112">
        <f>[34]Dezembro!$J$33</f>
        <v>58.32</v>
      </c>
      <c r="AE38" s="112">
        <f>[34]Dezembro!$J$34</f>
        <v>43.2</v>
      </c>
      <c r="AF38" s="112">
        <f>[34]Dezembro!$J$35</f>
        <v>31.680000000000003</v>
      </c>
      <c r="AG38" s="117">
        <f t="shared" si="3"/>
        <v>65.160000000000011</v>
      </c>
      <c r="AH38" s="116">
        <f t="shared" si="4"/>
        <v>33.805161290322573</v>
      </c>
      <c r="AK38" s="12" t="s">
        <v>35</v>
      </c>
      <c r="AL38" t="s">
        <v>35</v>
      </c>
    </row>
    <row r="39" spans="1:38" x14ac:dyDescent="0.2">
      <c r="A39" s="48" t="s">
        <v>154</v>
      </c>
      <c r="B39" s="112">
        <f>[35]Dezembro!$J$5</f>
        <v>27.36</v>
      </c>
      <c r="C39" s="112">
        <f>[35]Dezembro!$J$6</f>
        <v>37.440000000000005</v>
      </c>
      <c r="D39" s="112">
        <f>[35]Dezembro!$J$7</f>
        <v>41.4</v>
      </c>
      <c r="E39" s="112">
        <f>[35]Dezembro!$J$8</f>
        <v>33.480000000000004</v>
      </c>
      <c r="F39" s="112">
        <f>[35]Dezembro!$J$9</f>
        <v>57.960000000000008</v>
      </c>
      <c r="G39" s="112">
        <f>[35]Dezembro!$J$10</f>
        <v>23.400000000000002</v>
      </c>
      <c r="H39" s="112">
        <f>[35]Dezembro!$J$11</f>
        <v>36</v>
      </c>
      <c r="I39" s="112">
        <f>[35]Dezembro!$J$12</f>
        <v>38.519999999999996</v>
      </c>
      <c r="J39" s="112">
        <f>[35]Dezembro!$J$13</f>
        <v>27</v>
      </c>
      <c r="K39" s="112">
        <f>[35]Dezembro!$J$14</f>
        <v>71.64</v>
      </c>
      <c r="L39" s="112">
        <f>[35]Dezembro!$J$15</f>
        <v>26.28</v>
      </c>
      <c r="M39" s="112">
        <f>[35]Dezembro!$J$16</f>
        <v>41.76</v>
      </c>
      <c r="N39" s="112">
        <f>[35]Dezembro!$J$17</f>
        <v>43.2</v>
      </c>
      <c r="O39" s="112">
        <f>[35]Dezembro!$J$18</f>
        <v>33.480000000000004</v>
      </c>
      <c r="P39" s="112">
        <f>[35]Dezembro!$J$19</f>
        <v>30.96</v>
      </c>
      <c r="Q39" s="112">
        <f>[35]Dezembro!$J$20</f>
        <v>29.16</v>
      </c>
      <c r="R39" s="112">
        <f>[35]Dezembro!$J$21</f>
        <v>38.880000000000003</v>
      </c>
      <c r="S39" s="112">
        <f>[35]Dezembro!$J$22</f>
        <v>60.839999999999996</v>
      </c>
      <c r="T39" s="112">
        <f>[35]Dezembro!$J$23</f>
        <v>45</v>
      </c>
      <c r="U39" s="112">
        <f>[35]Dezembro!$J$24</f>
        <v>34.200000000000003</v>
      </c>
      <c r="V39" s="112">
        <f>[35]Dezembro!$J$25</f>
        <v>28.8</v>
      </c>
      <c r="W39" s="112">
        <f>[35]Dezembro!$J$26</f>
        <v>36.72</v>
      </c>
      <c r="X39" s="112">
        <f>[35]Dezembro!$J$27</f>
        <v>75.600000000000009</v>
      </c>
      <c r="Y39" s="112">
        <f>[35]Dezembro!$J$28</f>
        <v>42.480000000000004</v>
      </c>
      <c r="Z39" s="112">
        <f>[35]Dezembro!$J$29</f>
        <v>61.92</v>
      </c>
      <c r="AA39" s="112">
        <f>[35]Dezembro!$J$30</f>
        <v>61.92</v>
      </c>
      <c r="AB39" s="112">
        <f>[35]Dezembro!$J$31</f>
        <v>25.92</v>
      </c>
      <c r="AC39" s="112">
        <f>[35]Dezembro!$J$32</f>
        <v>34.200000000000003</v>
      </c>
      <c r="AD39" s="112">
        <f>[35]Dezembro!$J$33</f>
        <v>33.480000000000004</v>
      </c>
      <c r="AE39" s="112">
        <f>[35]Dezembro!$J$34</f>
        <v>46.440000000000005</v>
      </c>
      <c r="AF39" s="112">
        <f>[35]Dezembro!$J$35</f>
        <v>40.680000000000007</v>
      </c>
      <c r="AG39" s="117">
        <f t="shared" si="3"/>
        <v>75.600000000000009</v>
      </c>
      <c r="AH39" s="116">
        <f t="shared" si="4"/>
        <v>40.842580645161298</v>
      </c>
    </row>
    <row r="40" spans="1:38" x14ac:dyDescent="0.2">
      <c r="A40" s="48" t="s">
        <v>17</v>
      </c>
      <c r="B40" s="112">
        <f>[36]Dezembro!$J$5</f>
        <v>38.519999999999996</v>
      </c>
      <c r="C40" s="112">
        <f>[36]Dezembro!$J$6</f>
        <v>28.08</v>
      </c>
      <c r="D40" s="112">
        <f>[36]Dezembro!$J$7</f>
        <v>45</v>
      </c>
      <c r="E40" s="112">
        <f>[36]Dezembro!$J$8</f>
        <v>39.6</v>
      </c>
      <c r="F40" s="112">
        <f>[36]Dezembro!$J$9</f>
        <v>42.12</v>
      </c>
      <c r="G40" s="112">
        <f>[36]Dezembro!$J$10</f>
        <v>27.720000000000002</v>
      </c>
      <c r="H40" s="112">
        <f>[36]Dezembro!$J$11</f>
        <v>25.56</v>
      </c>
      <c r="I40" s="112">
        <f>[36]Dezembro!$J$12</f>
        <v>31.319999999999997</v>
      </c>
      <c r="J40" s="112">
        <f>[36]Dezembro!$J$13</f>
        <v>36.72</v>
      </c>
      <c r="K40" s="112">
        <f>[36]Dezembro!$J$14</f>
        <v>39.96</v>
      </c>
      <c r="L40" s="112">
        <f>[36]Dezembro!$J$15</f>
        <v>21.96</v>
      </c>
      <c r="M40" s="112">
        <f>[36]Dezembro!$J$16</f>
        <v>21.96</v>
      </c>
      <c r="N40" s="112">
        <f>[36]Dezembro!$J$17</f>
        <v>35.28</v>
      </c>
      <c r="O40" s="112">
        <f>[36]Dezembro!$J$18</f>
        <v>34.56</v>
      </c>
      <c r="P40" s="112">
        <f>[36]Dezembro!$J$19</f>
        <v>26.28</v>
      </c>
      <c r="Q40" s="112">
        <f>[36]Dezembro!$J$20</f>
        <v>46.800000000000004</v>
      </c>
      <c r="R40" s="112">
        <f>[36]Dezembro!$J$21</f>
        <v>38.159999999999997</v>
      </c>
      <c r="S40" s="112">
        <f>[36]Dezembro!$J$22</f>
        <v>37.080000000000005</v>
      </c>
      <c r="T40" s="112">
        <f>[36]Dezembro!$J$23</f>
        <v>39.6</v>
      </c>
      <c r="U40" s="112">
        <f>[36]Dezembro!$J$24</f>
        <v>30.240000000000002</v>
      </c>
      <c r="V40" s="112">
        <f>[36]Dezembro!$J$25</f>
        <v>21.6</v>
      </c>
      <c r="W40" s="112">
        <f>[36]Dezembro!$J$26</f>
        <v>35.28</v>
      </c>
      <c r="X40" s="112">
        <f>[36]Dezembro!$J$27</f>
        <v>55.080000000000005</v>
      </c>
      <c r="Y40" s="112">
        <f>[36]Dezembro!$J$28</f>
        <v>39.6</v>
      </c>
      <c r="Z40" s="112">
        <f>[36]Dezembro!$J$29</f>
        <v>69.12</v>
      </c>
      <c r="AA40" s="112">
        <f>[36]Dezembro!$J$30</f>
        <v>25.56</v>
      </c>
      <c r="AB40" s="112">
        <f>[36]Dezembro!$J$31</f>
        <v>19.440000000000001</v>
      </c>
      <c r="AC40" s="112">
        <f>[36]Dezembro!$J$32</f>
        <v>24.48</v>
      </c>
      <c r="AD40" s="112">
        <f>[36]Dezembro!$J$33</f>
        <v>48.96</v>
      </c>
      <c r="AE40" s="112">
        <f>[36]Dezembro!$J$34</f>
        <v>29.880000000000003</v>
      </c>
      <c r="AF40" s="112">
        <f>[36]Dezembro!$J$35</f>
        <v>21.6</v>
      </c>
      <c r="AG40" s="117">
        <f t="shared" si="3"/>
        <v>69.12</v>
      </c>
      <c r="AH40" s="116">
        <f t="shared" si="4"/>
        <v>34.745806451612907</v>
      </c>
      <c r="AK40" t="s">
        <v>35</v>
      </c>
      <c r="AL40" t="s">
        <v>35</v>
      </c>
    </row>
    <row r="41" spans="1:38" x14ac:dyDescent="0.2">
      <c r="A41" s="48" t="s">
        <v>136</v>
      </c>
      <c r="B41" s="112">
        <f>[37]Dezembro!$J$5</f>
        <v>27</v>
      </c>
      <c r="C41" s="112">
        <f>[37]Dezembro!$J$6</f>
        <v>63.360000000000007</v>
      </c>
      <c r="D41" s="112">
        <f>[37]Dezembro!$J$7</f>
        <v>51.84</v>
      </c>
      <c r="E41" s="112">
        <f>[37]Dezembro!$J$8</f>
        <v>41.4</v>
      </c>
      <c r="F41" s="112">
        <f>[37]Dezembro!$J$9</f>
        <v>58.680000000000007</v>
      </c>
      <c r="G41" s="112">
        <f>[37]Dezembro!$J$10</f>
        <v>27.720000000000002</v>
      </c>
      <c r="H41" s="112">
        <f>[37]Dezembro!$J$11</f>
        <v>54.36</v>
      </c>
      <c r="I41" s="112">
        <f>[37]Dezembro!$J$12</f>
        <v>46.800000000000004</v>
      </c>
      <c r="J41" s="112">
        <f>[37]Dezembro!$J$13</f>
        <v>65.52</v>
      </c>
      <c r="K41" s="112">
        <f>[37]Dezembro!$J$14</f>
        <v>53.64</v>
      </c>
      <c r="L41" s="112">
        <f>[37]Dezembro!$J$15</f>
        <v>29.16</v>
      </c>
      <c r="M41" s="112">
        <f>[37]Dezembro!$J$16</f>
        <v>34.92</v>
      </c>
      <c r="N41" s="112">
        <f>[37]Dezembro!$J$17</f>
        <v>35.64</v>
      </c>
      <c r="O41" s="112">
        <f>[37]Dezembro!$J$18</f>
        <v>30.96</v>
      </c>
      <c r="P41" s="112">
        <f>[37]Dezembro!$J$19</f>
        <v>32.76</v>
      </c>
      <c r="Q41" s="112">
        <f>[37]Dezembro!$J$20</f>
        <v>76.319999999999993</v>
      </c>
      <c r="R41" s="112">
        <f>[37]Dezembro!$J$21</f>
        <v>32.04</v>
      </c>
      <c r="S41" s="112">
        <f>[37]Dezembro!$J$22</f>
        <v>47.16</v>
      </c>
      <c r="T41" s="112">
        <f>[37]Dezembro!$J$23</f>
        <v>33.840000000000003</v>
      </c>
      <c r="U41" s="112">
        <f>[37]Dezembro!$J$24</f>
        <v>31.319999999999997</v>
      </c>
      <c r="V41" s="112">
        <f>[37]Dezembro!$J$25</f>
        <v>38.880000000000003</v>
      </c>
      <c r="W41" s="112">
        <f>[37]Dezembro!$J$26</f>
        <v>32.04</v>
      </c>
      <c r="X41" s="112">
        <f>[37]Dezembro!$J$27</f>
        <v>75.600000000000009</v>
      </c>
      <c r="Y41" s="112">
        <f>[37]Dezembro!$J$28</f>
        <v>40.680000000000007</v>
      </c>
      <c r="Z41" s="112">
        <f>[37]Dezembro!$J$29</f>
        <v>63.360000000000007</v>
      </c>
      <c r="AA41" s="112">
        <f>[37]Dezembro!$J$30</f>
        <v>53.64</v>
      </c>
      <c r="AB41" s="112">
        <f>[37]Dezembro!$J$31</f>
        <v>22.68</v>
      </c>
      <c r="AC41" s="112">
        <f>[37]Dezembro!$J$32</f>
        <v>34.56</v>
      </c>
      <c r="AD41" s="112">
        <f>[37]Dezembro!$J$33</f>
        <v>52.92</v>
      </c>
      <c r="AE41" s="112">
        <f>[37]Dezembro!$J$34</f>
        <v>41.76</v>
      </c>
      <c r="AF41" s="112">
        <f>[37]Dezembro!$J$35</f>
        <v>33.840000000000003</v>
      </c>
      <c r="AG41" s="117">
        <f t="shared" si="3"/>
        <v>76.319999999999993</v>
      </c>
      <c r="AH41" s="116">
        <f t="shared" si="4"/>
        <v>44.012903225806447</v>
      </c>
      <c r="AK41" t="s">
        <v>35</v>
      </c>
    </row>
    <row r="42" spans="1:38" x14ac:dyDescent="0.2">
      <c r="A42" s="48" t="s">
        <v>18</v>
      </c>
      <c r="B42" s="112">
        <f>[38]Dezembro!$J$5</f>
        <v>40.680000000000007</v>
      </c>
      <c r="C42" s="112">
        <f>[38]Dezembro!$J$6</f>
        <v>53.64</v>
      </c>
      <c r="D42" s="112">
        <f>[38]Dezembro!$J$7</f>
        <v>49.680000000000007</v>
      </c>
      <c r="E42" s="112">
        <f>[38]Dezembro!$J$8</f>
        <v>48.24</v>
      </c>
      <c r="F42" s="112">
        <f>[38]Dezembro!$J$9</f>
        <v>32.76</v>
      </c>
      <c r="G42" s="112">
        <f>[38]Dezembro!$J$10</f>
        <v>32.76</v>
      </c>
      <c r="H42" s="112">
        <f>[38]Dezembro!$J$11</f>
        <v>44.64</v>
      </c>
      <c r="I42" s="112">
        <f>[38]Dezembro!$J$12</f>
        <v>35.64</v>
      </c>
      <c r="J42" s="112">
        <f>[38]Dezembro!$J$13</f>
        <v>24.840000000000003</v>
      </c>
      <c r="K42" s="112">
        <f>[38]Dezembro!$J$14</f>
        <v>60.839999999999996</v>
      </c>
      <c r="L42" s="112">
        <f>[38]Dezembro!$J$15</f>
        <v>35.64</v>
      </c>
      <c r="M42" s="112">
        <f>[38]Dezembro!$J$16</f>
        <v>24.48</v>
      </c>
      <c r="N42" s="112">
        <f>[38]Dezembro!$J$17</f>
        <v>33.840000000000003</v>
      </c>
      <c r="O42" s="112">
        <f>[38]Dezembro!$J$18</f>
        <v>31.680000000000003</v>
      </c>
      <c r="P42" s="112">
        <f>[38]Dezembro!$J$19</f>
        <v>32.76</v>
      </c>
      <c r="Q42" s="112">
        <f>[38]Dezembro!$J$20</f>
        <v>76.319999999999993</v>
      </c>
      <c r="R42" s="112">
        <f>[38]Dezembro!$J$21</f>
        <v>32.04</v>
      </c>
      <c r="S42" s="112">
        <f>[38]Dezembro!$J$22</f>
        <v>47.16</v>
      </c>
      <c r="T42" s="112">
        <f>[38]Dezembro!$J$23</f>
        <v>40.32</v>
      </c>
      <c r="U42" s="112">
        <f>[38]Dezembro!$J$24</f>
        <v>47.16</v>
      </c>
      <c r="V42" s="112">
        <f>[38]Dezembro!$J$25</f>
        <v>74.160000000000011</v>
      </c>
      <c r="W42" s="112">
        <f>[38]Dezembro!$J$26</f>
        <v>33.119999999999997</v>
      </c>
      <c r="X42" s="112">
        <f>[38]Dezembro!$J$27</f>
        <v>38.519999999999996</v>
      </c>
      <c r="Y42" s="112">
        <f>[38]Dezembro!$J$28</f>
        <v>45.36</v>
      </c>
      <c r="Z42" s="112">
        <f>[38]Dezembro!$J$29</f>
        <v>26.64</v>
      </c>
      <c r="AA42" s="112">
        <f>[38]Dezembro!$J$30</f>
        <v>37.440000000000005</v>
      </c>
      <c r="AB42" s="112">
        <f>[38]Dezembro!$J$31</f>
        <v>32.04</v>
      </c>
      <c r="AC42" s="112">
        <f>[38]Dezembro!$J$32</f>
        <v>24.48</v>
      </c>
      <c r="AD42" s="112">
        <f>[38]Dezembro!$J$33</f>
        <v>49.680000000000007</v>
      </c>
      <c r="AE42" s="112">
        <f>[38]Dezembro!$J$34</f>
        <v>57.6</v>
      </c>
      <c r="AF42" s="112">
        <f>[38]Dezembro!$J$35</f>
        <v>42.84</v>
      </c>
      <c r="AG42" s="117">
        <f t="shared" ref="AG42" si="5">MAX(B42:AF42)</f>
        <v>76.319999999999993</v>
      </c>
      <c r="AH42" s="116">
        <f t="shared" ref="AH42" si="6">AVERAGE(B42:AF42)</f>
        <v>41.516129032258057</v>
      </c>
      <c r="AK42" t="s">
        <v>35</v>
      </c>
    </row>
    <row r="43" spans="1:38" hidden="1" x14ac:dyDescent="0.2">
      <c r="A43" s="48" t="s">
        <v>141</v>
      </c>
      <c r="B43" s="112" t="str">
        <f>[39]Dezembro!$J$5</f>
        <v>*</v>
      </c>
      <c r="C43" s="112" t="str">
        <f>[39]Dezembro!$J$6</f>
        <v>*</v>
      </c>
      <c r="D43" s="112" t="str">
        <f>[39]Dezembro!$J$7</f>
        <v>*</v>
      </c>
      <c r="E43" s="112" t="str">
        <f>[39]Dezembro!$J$8</f>
        <v>*</v>
      </c>
      <c r="F43" s="112" t="str">
        <f>[39]Dezembro!$J$9</f>
        <v>*</v>
      </c>
      <c r="G43" s="112" t="str">
        <f>[39]Dezembro!$J$10</f>
        <v>*</v>
      </c>
      <c r="H43" s="112" t="str">
        <f>[39]Dezembro!$J$11</f>
        <v>*</v>
      </c>
      <c r="I43" s="112" t="str">
        <f>[39]Dezembro!$J$12</f>
        <v>*</v>
      </c>
      <c r="J43" s="112" t="str">
        <f>[39]Dezembro!$J$13</f>
        <v>*</v>
      </c>
      <c r="K43" s="112" t="str">
        <f>[39]Dezembro!$J$14</f>
        <v>*</v>
      </c>
      <c r="L43" s="112" t="str">
        <f>[39]Dezembro!$J$15</f>
        <v>*</v>
      </c>
      <c r="M43" s="112" t="str">
        <f>[39]Dezembro!$J$16</f>
        <v>*</v>
      </c>
      <c r="N43" s="112" t="str">
        <f>[39]Dezembro!$J$17</f>
        <v>*</v>
      </c>
      <c r="O43" s="112" t="str">
        <f>[39]Dezembro!$J$18</f>
        <v>*</v>
      </c>
      <c r="P43" s="112" t="str">
        <f>[39]Dezembro!$J$19</f>
        <v>*</v>
      </c>
      <c r="Q43" s="112" t="str">
        <f>[39]Dezembro!$J$20</f>
        <v>*</v>
      </c>
      <c r="R43" s="112" t="str">
        <f>[39]Dezembro!$J$21</f>
        <v>*</v>
      </c>
      <c r="S43" s="112" t="str">
        <f>[39]Dezembro!$J$22</f>
        <v>*</v>
      </c>
      <c r="T43" s="112" t="str">
        <f>[39]Dezembro!$J$23</f>
        <v>*</v>
      </c>
      <c r="U43" s="112" t="str">
        <f>[39]Dezembro!$J$24</f>
        <v>*</v>
      </c>
      <c r="V43" s="112" t="str">
        <f>[39]Dezembro!$J$25</f>
        <v>*</v>
      </c>
      <c r="W43" s="112" t="str">
        <f>[39]Dezembro!$J$26</f>
        <v>*</v>
      </c>
      <c r="X43" s="112" t="str">
        <f>[39]Dezembro!$J$27</f>
        <v>*</v>
      </c>
      <c r="Y43" s="112" t="str">
        <f>[39]Dezembro!$J$28</f>
        <v>*</v>
      </c>
      <c r="Z43" s="112" t="str">
        <f>[39]Dezembro!$J$29</f>
        <v>*</v>
      </c>
      <c r="AA43" s="112" t="str">
        <f>[39]Dezembro!$J$30</f>
        <v>*</v>
      </c>
      <c r="AB43" s="112" t="str">
        <f>[39]Dezembro!$J$31</f>
        <v>*</v>
      </c>
      <c r="AC43" s="112" t="str">
        <f>[39]Dezembro!$J$32</f>
        <v>*</v>
      </c>
      <c r="AD43" s="112" t="str">
        <f>[39]Dezembro!$J$33</f>
        <v>*</v>
      </c>
      <c r="AE43" s="112" t="str">
        <f>[39]Dezembro!$J$34</f>
        <v>*</v>
      </c>
      <c r="AF43" s="112" t="str">
        <f>[39]Dezembro!$J$35</f>
        <v>*</v>
      </c>
      <c r="AG43" s="117" t="s">
        <v>197</v>
      </c>
      <c r="AH43" s="116" t="s">
        <v>197</v>
      </c>
      <c r="AK43" t="s">
        <v>35</v>
      </c>
      <c r="AL43" t="s">
        <v>35</v>
      </c>
    </row>
    <row r="44" spans="1:38" x14ac:dyDescent="0.2">
      <c r="A44" s="48" t="s">
        <v>19</v>
      </c>
      <c r="B44" s="112">
        <f>[40]Dezembro!$J$5</f>
        <v>24.12</v>
      </c>
      <c r="C44" s="112">
        <f>[40]Dezembro!$J$6</f>
        <v>42.84</v>
      </c>
      <c r="D44" s="112">
        <f>[40]Dezembro!$J$7</f>
        <v>36</v>
      </c>
      <c r="E44" s="112">
        <f>[40]Dezembro!$J$8</f>
        <v>33.480000000000004</v>
      </c>
      <c r="F44" s="112">
        <f>[40]Dezembro!$J$9</f>
        <v>29.880000000000003</v>
      </c>
      <c r="G44" s="112">
        <f>[40]Dezembro!$J$10</f>
        <v>29.880000000000003</v>
      </c>
      <c r="H44" s="112">
        <f>[40]Dezembro!$J$11</f>
        <v>47.519999999999996</v>
      </c>
      <c r="I44" s="112">
        <f>[40]Dezembro!$J$12</f>
        <v>14.76</v>
      </c>
      <c r="J44" s="112">
        <f>[40]Dezembro!$J$13</f>
        <v>22.68</v>
      </c>
      <c r="K44" s="112">
        <f>[40]Dezembro!$J$14</f>
        <v>29.16</v>
      </c>
      <c r="L44" s="112">
        <f>[40]Dezembro!$J$15</f>
        <v>15.48</v>
      </c>
      <c r="M44" s="112">
        <f>[40]Dezembro!$J$16</f>
        <v>26.28</v>
      </c>
      <c r="N44" s="112">
        <f>[40]Dezembro!$J$17</f>
        <v>34.200000000000003</v>
      </c>
      <c r="O44" s="112">
        <f>[40]Dezembro!$J$18</f>
        <v>29.880000000000003</v>
      </c>
      <c r="P44" s="112">
        <f>[40]Dezembro!$J$19</f>
        <v>33.119999999999997</v>
      </c>
      <c r="Q44" s="112">
        <f>[40]Dezembro!$J$20</f>
        <v>36.36</v>
      </c>
      <c r="R44" s="112">
        <f>[40]Dezembro!$J$21</f>
        <v>27.36</v>
      </c>
      <c r="S44" s="112">
        <f>[40]Dezembro!$J$22</f>
        <v>35.28</v>
      </c>
      <c r="T44" s="112">
        <f>[40]Dezembro!$J$23</f>
        <v>38.519999999999996</v>
      </c>
      <c r="U44" s="112">
        <f>[40]Dezembro!$J$24</f>
        <v>30.6</v>
      </c>
      <c r="V44" s="112">
        <f>[40]Dezembro!$J$25</f>
        <v>31.319999999999997</v>
      </c>
      <c r="W44" s="112">
        <f>[40]Dezembro!$J$26</f>
        <v>19.8</v>
      </c>
      <c r="X44" s="112">
        <f>[40]Dezembro!$J$27</f>
        <v>30.240000000000002</v>
      </c>
      <c r="Y44" s="112">
        <f>[40]Dezembro!$J$28</f>
        <v>35.64</v>
      </c>
      <c r="Z44" s="112">
        <f>[40]Dezembro!$J$29</f>
        <v>34.200000000000003</v>
      </c>
      <c r="AA44" s="112">
        <f>[40]Dezembro!$J$30</f>
        <v>17.64</v>
      </c>
      <c r="AB44" s="112">
        <f>[40]Dezembro!$J$31</f>
        <v>8.64</v>
      </c>
      <c r="AC44" s="112">
        <f>[40]Dezembro!$J$32</f>
        <v>29.16</v>
      </c>
      <c r="AD44" s="112">
        <f>[40]Dezembro!$J$33</f>
        <v>49.680000000000007</v>
      </c>
      <c r="AE44" s="112">
        <f>[40]Dezembro!$J$34</f>
        <v>18</v>
      </c>
      <c r="AF44" s="112">
        <f>[40]Dezembro!$J$35</f>
        <v>26.64</v>
      </c>
      <c r="AG44" s="117">
        <f t="shared" si="3"/>
        <v>49.680000000000007</v>
      </c>
      <c r="AH44" s="116">
        <f t="shared" si="4"/>
        <v>29.624516129032259</v>
      </c>
      <c r="AI44" s="12" t="s">
        <v>35</v>
      </c>
      <c r="AJ44" t="s">
        <v>35</v>
      </c>
      <c r="AK44" t="s">
        <v>35</v>
      </c>
    </row>
    <row r="45" spans="1:38" x14ac:dyDescent="0.2">
      <c r="A45" s="48" t="s">
        <v>23</v>
      </c>
      <c r="B45" s="112">
        <f>[41]Dezembro!$J$5</f>
        <v>30.240000000000002</v>
      </c>
      <c r="C45" s="112">
        <f>[41]Dezembro!$J$6</f>
        <v>30.6</v>
      </c>
      <c r="D45" s="112">
        <f>[41]Dezembro!$J$7</f>
        <v>41.04</v>
      </c>
      <c r="E45" s="112">
        <f>[41]Dezembro!$J$8</f>
        <v>28.8</v>
      </c>
      <c r="F45" s="112">
        <f>[41]Dezembro!$J$9</f>
        <v>33.119999999999997</v>
      </c>
      <c r="G45" s="112">
        <f>[41]Dezembro!$J$10</f>
        <v>25.92</v>
      </c>
      <c r="H45" s="112">
        <f>[41]Dezembro!$J$11</f>
        <v>31.319999999999997</v>
      </c>
      <c r="I45" s="112">
        <f>[41]Dezembro!$J$12</f>
        <v>34.92</v>
      </c>
      <c r="J45" s="112">
        <f>[41]Dezembro!$J$13</f>
        <v>45.36</v>
      </c>
      <c r="K45" s="112">
        <f>[41]Dezembro!$J$14</f>
        <v>63</v>
      </c>
      <c r="L45" s="112">
        <f>[41]Dezembro!$J$15</f>
        <v>27</v>
      </c>
      <c r="M45" s="112">
        <f>[41]Dezembro!$J$16</f>
        <v>40.680000000000007</v>
      </c>
      <c r="N45" s="112">
        <f>[41]Dezembro!$J$17</f>
        <v>39.6</v>
      </c>
      <c r="O45" s="112">
        <f>[41]Dezembro!$J$18</f>
        <v>37.080000000000005</v>
      </c>
      <c r="P45" s="112">
        <f>[41]Dezembro!$J$19</f>
        <v>48.24</v>
      </c>
      <c r="Q45" s="112">
        <f>[41]Dezembro!$J$20</f>
        <v>34.200000000000003</v>
      </c>
      <c r="R45" s="112">
        <f>[41]Dezembro!$J$21</f>
        <v>56.16</v>
      </c>
      <c r="S45" s="112">
        <f>[41]Dezembro!$J$22</f>
        <v>25.56</v>
      </c>
      <c r="T45" s="112">
        <f>[41]Dezembro!$J$23</f>
        <v>40.32</v>
      </c>
      <c r="U45" s="112">
        <f>[41]Dezembro!$J$24</f>
        <v>25.2</v>
      </c>
      <c r="V45" s="112">
        <f>[41]Dezembro!$J$25</f>
        <v>29.52</v>
      </c>
      <c r="W45" s="112">
        <f>[41]Dezembro!$J$26</f>
        <v>22.32</v>
      </c>
      <c r="X45" s="112">
        <f>[41]Dezembro!$J$27</f>
        <v>54.72</v>
      </c>
      <c r="Y45" s="112">
        <f>[41]Dezembro!$J$28</f>
        <v>45.36</v>
      </c>
      <c r="Z45" s="112">
        <f>[41]Dezembro!$J$29</f>
        <v>54.36</v>
      </c>
      <c r="AA45" s="112">
        <f>[41]Dezembro!$J$30</f>
        <v>28.8</v>
      </c>
      <c r="AB45" s="112">
        <f>[41]Dezembro!$J$31</f>
        <v>26.64</v>
      </c>
      <c r="AC45" s="112">
        <f>[41]Dezembro!$J$32</f>
        <v>32.4</v>
      </c>
      <c r="AD45" s="112">
        <f>[41]Dezembro!$J$33</f>
        <v>47.519999999999996</v>
      </c>
      <c r="AE45" s="112">
        <f>[41]Dezembro!$J$34</f>
        <v>39.24</v>
      </c>
      <c r="AF45" s="112">
        <f>[41]Dezembro!$J$35</f>
        <v>36</v>
      </c>
      <c r="AG45" s="117">
        <f t="shared" si="3"/>
        <v>63</v>
      </c>
      <c r="AH45" s="116">
        <f t="shared" si="4"/>
        <v>37.26580645161291</v>
      </c>
      <c r="AK45" t="s">
        <v>35</v>
      </c>
    </row>
    <row r="46" spans="1:38" x14ac:dyDescent="0.2">
      <c r="A46" s="48" t="s">
        <v>34</v>
      </c>
      <c r="B46" s="112">
        <f>[42]Dezembro!$J$5</f>
        <v>60.839999999999996</v>
      </c>
      <c r="C46" s="112">
        <f>[42]Dezembro!$J$6</f>
        <v>30.240000000000002</v>
      </c>
      <c r="D46" s="112">
        <f>[42]Dezembro!$J$7</f>
        <v>46.800000000000004</v>
      </c>
      <c r="E46" s="112">
        <f>[42]Dezembro!$J$8</f>
        <v>47.519999999999996</v>
      </c>
      <c r="F46" s="112">
        <f>[42]Dezembro!$J$9</f>
        <v>27</v>
      </c>
      <c r="G46" s="112">
        <f>[42]Dezembro!$J$10</f>
        <v>32.04</v>
      </c>
      <c r="H46" s="112">
        <f>[42]Dezembro!$J$11</f>
        <v>29.880000000000003</v>
      </c>
      <c r="I46" s="112">
        <f>[42]Dezembro!$J$12</f>
        <v>38.519999999999996</v>
      </c>
      <c r="J46" s="112">
        <f>[42]Dezembro!$J$13</f>
        <v>27.720000000000002</v>
      </c>
      <c r="K46" s="112">
        <f>[42]Dezembro!$J$14</f>
        <v>50.04</v>
      </c>
      <c r="L46" s="112">
        <f>[42]Dezembro!$J$15</f>
        <v>53.64</v>
      </c>
      <c r="M46" s="112">
        <f>[42]Dezembro!$J$16</f>
        <v>31.319999999999997</v>
      </c>
      <c r="N46" s="112">
        <f>[42]Dezembro!$J$17</f>
        <v>56.16</v>
      </c>
      <c r="O46" s="112">
        <f>[42]Dezembro!$J$18</f>
        <v>77.039999999999992</v>
      </c>
      <c r="P46" s="112">
        <f>[42]Dezembro!$J$19</f>
        <v>43.56</v>
      </c>
      <c r="Q46" s="112">
        <f>[42]Dezembro!$J$20</f>
        <v>33.480000000000004</v>
      </c>
      <c r="R46" s="112">
        <f>[42]Dezembro!$J$21</f>
        <v>36.36</v>
      </c>
      <c r="S46" s="112">
        <f>[42]Dezembro!$J$22</f>
        <v>38.519999999999996</v>
      </c>
      <c r="T46" s="112">
        <f>[42]Dezembro!$J$23</f>
        <v>48.24</v>
      </c>
      <c r="U46" s="112">
        <f>[42]Dezembro!$J$24</f>
        <v>53.28</v>
      </c>
      <c r="V46" s="112">
        <f>[42]Dezembro!$J$25</f>
        <v>42.12</v>
      </c>
      <c r="W46" s="112">
        <f>[42]Dezembro!$J$26</f>
        <v>37.080000000000005</v>
      </c>
      <c r="X46" s="112">
        <f>[42]Dezembro!$J$27</f>
        <v>46.440000000000005</v>
      </c>
      <c r="Y46" s="112">
        <f>[42]Dezembro!$J$28</f>
        <v>33.840000000000003</v>
      </c>
      <c r="Z46" s="112">
        <f>[42]Dezembro!$J$29</f>
        <v>27.720000000000002</v>
      </c>
      <c r="AA46" s="112">
        <f>[42]Dezembro!$J$30</f>
        <v>65.88000000000001</v>
      </c>
      <c r="AB46" s="112">
        <f>[42]Dezembro!$J$31</f>
        <v>27.36</v>
      </c>
      <c r="AC46" s="112">
        <f>[42]Dezembro!$J$32</f>
        <v>23.759999999999998</v>
      </c>
      <c r="AD46" s="112">
        <f>[42]Dezembro!$J$33</f>
        <v>64.44</v>
      </c>
      <c r="AE46" s="112">
        <f>[42]Dezembro!$J$34</f>
        <v>51.480000000000004</v>
      </c>
      <c r="AF46" s="112">
        <f>[42]Dezembro!$J$35</f>
        <v>46.080000000000005</v>
      </c>
      <c r="AG46" s="117">
        <f t="shared" si="3"/>
        <v>77.039999999999992</v>
      </c>
      <c r="AH46" s="116">
        <f t="shared" si="4"/>
        <v>42.851612903225806</v>
      </c>
      <c r="AI46" s="12" t="s">
        <v>35</v>
      </c>
      <c r="AK46" t="s">
        <v>35</v>
      </c>
    </row>
    <row r="47" spans="1:38" x14ac:dyDescent="0.2">
      <c r="A47" s="48" t="s">
        <v>20</v>
      </c>
      <c r="B47" s="112">
        <f>[43]Dezembro!$J$5</f>
        <v>35.28</v>
      </c>
      <c r="C47" s="112">
        <f>[43]Dezembro!$J$6</f>
        <v>40.680000000000007</v>
      </c>
      <c r="D47" s="112">
        <f>[43]Dezembro!$J$7</f>
        <v>38.159999999999997</v>
      </c>
      <c r="E47" s="112">
        <f>[43]Dezembro!$J$8</f>
        <v>35.28</v>
      </c>
      <c r="F47" s="112">
        <f>[43]Dezembro!$J$9</f>
        <v>34.92</v>
      </c>
      <c r="G47" s="112">
        <f>[43]Dezembro!$J$10</f>
        <v>28.8</v>
      </c>
      <c r="H47" s="112">
        <f>[43]Dezembro!$J$11</f>
        <v>35.28</v>
      </c>
      <c r="I47" s="112">
        <f>[43]Dezembro!$J$12</f>
        <v>25.92</v>
      </c>
      <c r="J47" s="112">
        <f>[43]Dezembro!$J$13</f>
        <v>21.240000000000002</v>
      </c>
      <c r="K47" s="112">
        <f>[43]Dezembro!$J$14</f>
        <v>57.6</v>
      </c>
      <c r="L47" s="112">
        <f>[43]Dezembro!$J$15</f>
        <v>32.04</v>
      </c>
      <c r="M47" s="112">
        <f>[43]Dezembro!$J$16</f>
        <v>24.12</v>
      </c>
      <c r="N47" s="112">
        <f>[43]Dezembro!$J$17</f>
        <v>24.840000000000003</v>
      </c>
      <c r="O47" s="112">
        <f>[43]Dezembro!$J$18</f>
        <v>25.92</v>
      </c>
      <c r="P47" s="112">
        <f>[43]Dezembro!$J$19</f>
        <v>24.840000000000003</v>
      </c>
      <c r="Q47" s="112">
        <f>[43]Dezembro!$J$20</f>
        <v>31.680000000000003</v>
      </c>
      <c r="R47" s="112">
        <f>[43]Dezembro!$J$21</f>
        <v>23.759999999999998</v>
      </c>
      <c r="S47" s="112">
        <f>[43]Dezembro!$J$22</f>
        <v>32.76</v>
      </c>
      <c r="T47" s="112">
        <f>[43]Dezembro!$J$23</f>
        <v>26.28</v>
      </c>
      <c r="U47" s="112">
        <f>[43]Dezembro!$J$24</f>
        <v>21.240000000000002</v>
      </c>
      <c r="V47" s="112">
        <f>[43]Dezembro!$J$25</f>
        <v>21.240000000000002</v>
      </c>
      <c r="W47" s="112">
        <f>[43]Dezembro!$J$26</f>
        <v>39.24</v>
      </c>
      <c r="X47" s="112">
        <f>[43]Dezembro!$J$27</f>
        <v>63.360000000000007</v>
      </c>
      <c r="Y47" s="112">
        <f>[43]Dezembro!$J$28</f>
        <v>19.440000000000001</v>
      </c>
      <c r="Z47" s="112">
        <f>[43]Dezembro!$J$29</f>
        <v>27.36</v>
      </c>
      <c r="AA47" s="112">
        <f>[43]Dezembro!$J$30</f>
        <v>51.12</v>
      </c>
      <c r="AB47" s="112">
        <f>[43]Dezembro!$J$31</f>
        <v>21.6</v>
      </c>
      <c r="AC47" s="112">
        <f>[43]Dezembro!$J$32</f>
        <v>21.240000000000002</v>
      </c>
      <c r="AD47" s="112">
        <f>[43]Dezembro!$J$33</f>
        <v>32.04</v>
      </c>
      <c r="AE47" s="112">
        <f>[43]Dezembro!$J$34</f>
        <v>50.76</v>
      </c>
      <c r="AF47" s="112">
        <f>[43]Dezembro!$J$35</f>
        <v>25.2</v>
      </c>
      <c r="AG47" s="117">
        <f t="shared" si="3"/>
        <v>63.360000000000007</v>
      </c>
      <c r="AH47" s="116">
        <f t="shared" si="4"/>
        <v>32.040000000000006</v>
      </c>
      <c r="AL47" t="s">
        <v>35</v>
      </c>
    </row>
    <row r="48" spans="1:38" s="5" customFormat="1" ht="17.100000000000001" customHeight="1" x14ac:dyDescent="0.2">
      <c r="A48" s="49" t="s">
        <v>24</v>
      </c>
      <c r="B48" s="113">
        <f t="shared" ref="B48:AF48" si="7">MAX(B5:B47)</f>
        <v>60.839999999999996</v>
      </c>
      <c r="C48" s="113">
        <f t="shared" si="7"/>
        <v>66.239999999999995</v>
      </c>
      <c r="D48" s="113">
        <f t="shared" si="7"/>
        <v>67.680000000000007</v>
      </c>
      <c r="E48" s="113">
        <f t="shared" si="7"/>
        <v>64.44</v>
      </c>
      <c r="F48" s="113">
        <f t="shared" si="7"/>
        <v>58.680000000000007</v>
      </c>
      <c r="G48" s="113">
        <f t="shared" si="7"/>
        <v>58.32</v>
      </c>
      <c r="H48" s="113">
        <f t="shared" si="7"/>
        <v>83.52</v>
      </c>
      <c r="I48" s="113">
        <f t="shared" si="7"/>
        <v>76.464000000000013</v>
      </c>
      <c r="J48" s="113">
        <f t="shared" si="7"/>
        <v>75.600000000000009</v>
      </c>
      <c r="K48" s="113">
        <f t="shared" si="7"/>
        <v>86.039999999999992</v>
      </c>
      <c r="L48" s="113">
        <f t="shared" si="7"/>
        <v>53.64</v>
      </c>
      <c r="M48" s="113">
        <f t="shared" si="7"/>
        <v>93.24</v>
      </c>
      <c r="N48" s="113">
        <f t="shared" si="7"/>
        <v>64.08</v>
      </c>
      <c r="O48" s="113">
        <f t="shared" si="7"/>
        <v>77.039999999999992</v>
      </c>
      <c r="P48" s="113">
        <f t="shared" si="7"/>
        <v>91.44</v>
      </c>
      <c r="Q48" s="113">
        <f t="shared" si="7"/>
        <v>91.44</v>
      </c>
      <c r="R48" s="113">
        <f t="shared" si="7"/>
        <v>69.12</v>
      </c>
      <c r="S48" s="113">
        <f t="shared" si="7"/>
        <v>60.839999999999996</v>
      </c>
      <c r="T48" s="113">
        <f t="shared" si="7"/>
        <v>51.84</v>
      </c>
      <c r="U48" s="113">
        <f t="shared" si="7"/>
        <v>53.28</v>
      </c>
      <c r="V48" s="113">
        <f t="shared" si="7"/>
        <v>74.160000000000011</v>
      </c>
      <c r="W48" s="113">
        <f t="shared" si="7"/>
        <v>47.88</v>
      </c>
      <c r="X48" s="113">
        <f t="shared" si="7"/>
        <v>89.64</v>
      </c>
      <c r="Y48" s="113">
        <f t="shared" si="7"/>
        <v>75.600000000000009</v>
      </c>
      <c r="Z48" s="113">
        <f t="shared" si="7"/>
        <v>92.52</v>
      </c>
      <c r="AA48" s="113">
        <f t="shared" si="7"/>
        <v>65.88000000000001</v>
      </c>
      <c r="AB48" s="113">
        <f t="shared" si="7"/>
        <v>46.440000000000005</v>
      </c>
      <c r="AC48" s="113">
        <f t="shared" si="7"/>
        <v>51.12</v>
      </c>
      <c r="AD48" s="113">
        <f t="shared" si="7"/>
        <v>67.319999999999993</v>
      </c>
      <c r="AE48" s="113">
        <f t="shared" si="7"/>
        <v>67.680000000000007</v>
      </c>
      <c r="AF48" s="113">
        <f t="shared" si="7"/>
        <v>48.24</v>
      </c>
      <c r="AG48" s="117">
        <f>MAX(AG5:AG47)</f>
        <v>93.24</v>
      </c>
      <c r="AH48" s="116">
        <f>AVERAGE(AH5:AH47)</f>
        <v>37.913409913453975</v>
      </c>
    </row>
    <row r="49" spans="1:38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50"/>
      <c r="AF49" s="50"/>
      <c r="AG49" s="43"/>
      <c r="AH49" s="44"/>
      <c r="AK49" t="s">
        <v>35</v>
      </c>
    </row>
    <row r="50" spans="1:38" x14ac:dyDescent="0.2">
      <c r="A50" s="106" t="s">
        <v>228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97"/>
      <c r="AF50" s="97"/>
      <c r="AG50" s="43"/>
      <c r="AH50" s="42"/>
    </row>
    <row r="51" spans="1:38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43"/>
      <c r="AH51" s="42"/>
    </row>
    <row r="52" spans="1:38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43"/>
      <c r="AH52" s="75"/>
    </row>
    <row r="53" spans="1:38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5"/>
      <c r="AF53" s="45"/>
      <c r="AG53" s="43"/>
      <c r="AH53" s="44"/>
      <c r="AK53" t="s">
        <v>35</v>
      </c>
    </row>
    <row r="54" spans="1:38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46"/>
      <c r="AF54" s="46"/>
      <c r="AG54" s="43"/>
      <c r="AH54" s="44"/>
    </row>
    <row r="55" spans="1:38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3"/>
      <c r="AH55" s="76"/>
    </row>
    <row r="56" spans="1:38" x14ac:dyDescent="0.2">
      <c r="AG56" s="7"/>
    </row>
    <row r="58" spans="1:38" x14ac:dyDescent="0.2">
      <c r="AL58" s="12" t="s">
        <v>35</v>
      </c>
    </row>
    <row r="59" spans="1:38" x14ac:dyDescent="0.2">
      <c r="R59" s="2" t="s">
        <v>35</v>
      </c>
      <c r="S59" s="2" t="s">
        <v>35</v>
      </c>
    </row>
    <row r="60" spans="1:38" x14ac:dyDescent="0.2">
      <c r="N60" s="2" t="s">
        <v>35</v>
      </c>
      <c r="O60" s="2" t="s">
        <v>35</v>
      </c>
      <c r="S60" s="2" t="s">
        <v>35</v>
      </c>
      <c r="AK60" t="s">
        <v>35</v>
      </c>
    </row>
    <row r="61" spans="1:38" x14ac:dyDescent="0.2">
      <c r="N61" s="2" t="s">
        <v>35</v>
      </c>
    </row>
    <row r="62" spans="1:38" x14ac:dyDescent="0.2">
      <c r="G62" s="2" t="s">
        <v>35</v>
      </c>
    </row>
    <row r="63" spans="1:38" x14ac:dyDescent="0.2">
      <c r="L63" s="2" t="s">
        <v>35</v>
      </c>
      <c r="M63" s="2" t="s">
        <v>35</v>
      </c>
      <c r="O63" s="2" t="s">
        <v>35</v>
      </c>
      <c r="P63" s="2" t="s">
        <v>35</v>
      </c>
      <c r="W63" s="2" t="s">
        <v>200</v>
      </c>
      <c r="AA63" s="2" t="s">
        <v>35</v>
      </c>
      <c r="AC63" s="2" t="s">
        <v>35</v>
      </c>
      <c r="AH63" s="1" t="s">
        <v>35</v>
      </c>
      <c r="AJ63" s="12" t="s">
        <v>35</v>
      </c>
    </row>
    <row r="64" spans="1:38" x14ac:dyDescent="0.2">
      <c r="K64" s="2" t="s">
        <v>35</v>
      </c>
    </row>
    <row r="65" spans="7:38" x14ac:dyDescent="0.2">
      <c r="K65" s="2" t="s">
        <v>35</v>
      </c>
    </row>
    <row r="66" spans="7:38" x14ac:dyDescent="0.2">
      <c r="G66" s="2" t="s">
        <v>35</v>
      </c>
      <c r="H66" s="2" t="s">
        <v>35</v>
      </c>
    </row>
    <row r="67" spans="7:38" x14ac:dyDescent="0.2">
      <c r="P67" s="2" t="s">
        <v>35</v>
      </c>
    </row>
    <row r="69" spans="7:38" x14ac:dyDescent="0.2">
      <c r="H69" s="2" t="s">
        <v>35</v>
      </c>
      <c r="Z69" s="2" t="s">
        <v>35</v>
      </c>
      <c r="AL69" t="s">
        <v>35</v>
      </c>
    </row>
    <row r="70" spans="7:38" x14ac:dyDescent="0.2">
      <c r="I70" s="2" t="s">
        <v>35</v>
      </c>
      <c r="T70" s="2" t="s">
        <v>35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1:AH1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Rafael Carvalho Chagas</cp:lastModifiedBy>
  <cp:lastPrinted>2018-11-22T17:22:01Z</cp:lastPrinted>
  <dcterms:created xsi:type="dcterms:W3CDTF">2008-08-15T13:32:29Z</dcterms:created>
  <dcterms:modified xsi:type="dcterms:W3CDTF">2024-01-09T18:58:48Z</dcterms:modified>
</cp:coreProperties>
</file>